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tables/table1.xml" ContentType="application/vnd.openxmlformats-officedocument.spreadsheetml.tab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https://defra-my.sharepoint.com/personal/faye_bratley_environment-agency_gov_uk/Documents/Desktop/EA CS/"/>
    </mc:Choice>
  </mc:AlternateContent>
  <xr:revisionPtr revIDLastSave="0" documentId="8_{8994944F-4CD7-4D5B-9734-C050D9B62461}" xr6:coauthVersionLast="47" xr6:coauthVersionMax="47" xr10:uidLastSave="{00000000-0000-0000-0000-000000000000}"/>
  <bookViews>
    <workbookView xWindow="-120" yWindow="-120" windowWidth="24240" windowHeight="13140" firstSheet="5" activeTab="5" xr2:uid="{00000000-000D-0000-FFFF-FFFF00000000}"/>
  </bookViews>
  <sheets>
    <sheet name="Cover" sheetId="112" r:id="rId1"/>
    <sheet name="Description" sheetId="113" r:id="rId2"/>
    <sheet name="Model Log" sheetId="41" r:id="rId3"/>
    <sheet name="Flows" sheetId="1" r:id="rId4"/>
    <sheet name="Set up_FPDD11A" sheetId="100" r:id="rId5"/>
    <sheet name="Results_summary_FPDD11A" sheetId="110" r:id="rId6"/>
    <sheet name="Model_results_CRANE_FP_DD_11A" sheetId="111" r:id="rId7"/>
    <sheet name="Flow Duration Analysis" sheetId="108" r:id="rId8"/>
    <sheet name="Compiled data " sheetId="107" r:id="rId9"/>
  </sheets>
  <definedNames>
    <definedName name="_xlnm.Print_Area" localSheetId="5">Results_summary_FPDD11A!$A$1:$L$23</definedName>
    <definedName name="_xlnm.Print_Titles" localSheetId="0">Cover!$1:$3</definedName>
    <definedName name="_xlnm.Print_Titles" localSheetId="1">Description!$1:$3</definedName>
  </definedNames>
  <calcPr calcId="191028"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47" i="110" l="1"/>
  <c r="BB47" i="110"/>
  <c r="BC47" i="110"/>
  <c r="BD47" i="110"/>
  <c r="BE47" i="110"/>
  <c r="BF47" i="110"/>
  <c r="BG47" i="110"/>
  <c r="BC28" i="110"/>
  <c r="BD28" i="110"/>
  <c r="BE28" i="110"/>
  <c r="BF28" i="110"/>
  <c r="BG28" i="110"/>
  <c r="BC29" i="110"/>
  <c r="BD29" i="110"/>
  <c r="BE29" i="110"/>
  <c r="BF29" i="110"/>
  <c r="BG29" i="110"/>
  <c r="BC30" i="110"/>
  <c r="BD30" i="110"/>
  <c r="BE30" i="110"/>
  <c r="BF30" i="110"/>
  <c r="BG30" i="110"/>
  <c r="BC31" i="110"/>
  <c r="BD31" i="110"/>
  <c r="BE31" i="110"/>
  <c r="BF31" i="110"/>
  <c r="BG31" i="110"/>
  <c r="BC32" i="110"/>
  <c r="BD32" i="110"/>
  <c r="BE32" i="110"/>
  <c r="BF32" i="110"/>
  <c r="BG32" i="110"/>
  <c r="BC33" i="110"/>
  <c r="BD33" i="110"/>
  <c r="BE33" i="110"/>
  <c r="BF33" i="110"/>
  <c r="BG33" i="110"/>
  <c r="BC34" i="110"/>
  <c r="BD34" i="110"/>
  <c r="BE34" i="110"/>
  <c r="BF34" i="110"/>
  <c r="BG34" i="110"/>
  <c r="BC35" i="110"/>
  <c r="BD35" i="110"/>
  <c r="BE35" i="110"/>
  <c r="BF35" i="110"/>
  <c r="BG35" i="110"/>
  <c r="BC36" i="110"/>
  <c r="BD36" i="110"/>
  <c r="BE36" i="110"/>
  <c r="BF36" i="110"/>
  <c r="BG36" i="110"/>
  <c r="BC37" i="110"/>
  <c r="BD37" i="110"/>
  <c r="BE37" i="110"/>
  <c r="BF37" i="110"/>
  <c r="BG37" i="110"/>
  <c r="BC38" i="110"/>
  <c r="BD38" i="110"/>
  <c r="BE38" i="110"/>
  <c r="BF38" i="110"/>
  <c r="BG38" i="110"/>
  <c r="BC39" i="110"/>
  <c r="BD39" i="110"/>
  <c r="BE39" i="110"/>
  <c r="BF39" i="110"/>
  <c r="BG39" i="110"/>
  <c r="BC40" i="110"/>
  <c r="BD40" i="110"/>
  <c r="BE40" i="110"/>
  <c r="BF40" i="110"/>
  <c r="BG40" i="110"/>
  <c r="BC41" i="110"/>
  <c r="BD41" i="110"/>
  <c r="BE41" i="110"/>
  <c r="BF41" i="110"/>
  <c r="BG41" i="110"/>
  <c r="BC42" i="110"/>
  <c r="BD42" i="110"/>
  <c r="BE42" i="110"/>
  <c r="BF42" i="110"/>
  <c r="BG42" i="110"/>
  <c r="BC43" i="110"/>
  <c r="BD43" i="110"/>
  <c r="BE43" i="110"/>
  <c r="BF43" i="110"/>
  <c r="BG43" i="110"/>
  <c r="BB43" i="110"/>
  <c r="BB42" i="110"/>
  <c r="BB41" i="110"/>
  <c r="BB40" i="110"/>
  <c r="BB39" i="110"/>
  <c r="BB38" i="110"/>
  <c r="BB37" i="110"/>
  <c r="BB36" i="110"/>
  <c r="BB35" i="110"/>
  <c r="BB34" i="110"/>
  <c r="BB33" i="110"/>
  <c r="BB32" i="110"/>
  <c r="BB31" i="110"/>
  <c r="BB30" i="110"/>
  <c r="BB29" i="110"/>
  <c r="BB28" i="110"/>
  <c r="M7" i="100"/>
  <c r="M43" i="110"/>
  <c r="M42" i="110"/>
  <c r="M41" i="110"/>
  <c r="M40" i="110"/>
  <c r="M39" i="110"/>
  <c r="M38" i="110"/>
  <c r="M37" i="110"/>
  <c r="M36" i="110"/>
  <c r="M35" i="110"/>
  <c r="M34" i="110"/>
  <c r="M33" i="110"/>
  <c r="M32" i="110"/>
  <c r="M31" i="110"/>
  <c r="M30" i="110"/>
  <c r="M29" i="110"/>
  <c r="M28" i="110"/>
  <c r="O12" i="100"/>
  <c r="O10" i="100"/>
  <c r="O9" i="100"/>
  <c r="O8" i="100"/>
  <c r="O7" i="100"/>
  <c r="O6" i="100"/>
  <c r="O5" i="100"/>
  <c r="G14" i="110"/>
  <c r="G15" i="110"/>
  <c r="G16" i="110"/>
  <c r="G17" i="110"/>
  <c r="Y43" i="110"/>
  <c r="Y42" i="110"/>
  <c r="Y41" i="110"/>
  <c r="Y40" i="110"/>
  <c r="Y39" i="110"/>
  <c r="Y38" i="110"/>
  <c r="Y37" i="110"/>
  <c r="Y36" i="110"/>
  <c r="Y35" i="110"/>
  <c r="Y34" i="110"/>
  <c r="Y33" i="110"/>
  <c r="Y32" i="110"/>
  <c r="Y31" i="110"/>
  <c r="Y30" i="110"/>
  <c r="Y29" i="110"/>
  <c r="Y28" i="110"/>
  <c r="G43" i="110"/>
  <c r="G42" i="110"/>
  <c r="G41" i="110"/>
  <c r="G40" i="110"/>
  <c r="G39" i="110"/>
  <c r="G38" i="110"/>
  <c r="G37" i="110"/>
  <c r="G36" i="110"/>
  <c r="G35" i="110"/>
  <c r="G34" i="110"/>
  <c r="G33" i="110"/>
  <c r="G32" i="110"/>
  <c r="G31" i="110"/>
  <c r="G30" i="110"/>
  <c r="G29" i="110"/>
  <c r="G28" i="110"/>
  <c r="N11" i="100"/>
  <c r="O11" i="100"/>
  <c r="X43" i="110"/>
  <c r="X42" i="110"/>
  <c r="X41" i="110"/>
  <c r="X40" i="110"/>
  <c r="X39" i="110"/>
  <c r="X38" i="110"/>
  <c r="X37" i="110"/>
  <c r="X36" i="110"/>
  <c r="X35" i="110"/>
  <c r="X34" i="110"/>
  <c r="X33" i="110"/>
  <c r="X32" i="110"/>
  <c r="X31" i="110"/>
  <c r="X30" i="110"/>
  <c r="X29" i="110"/>
  <c r="X28" i="110"/>
  <c r="W43" i="110"/>
  <c r="W42" i="110"/>
  <c r="W41" i="110"/>
  <c r="W40" i="110"/>
  <c r="W39" i="110"/>
  <c r="W38" i="110"/>
  <c r="W37" i="110"/>
  <c r="W36" i="110"/>
  <c r="W35" i="110"/>
  <c r="W34" i="110"/>
  <c r="W33" i="110"/>
  <c r="W32" i="110"/>
  <c r="W31" i="110"/>
  <c r="W30" i="110"/>
  <c r="W29" i="110"/>
  <c r="W28" i="110"/>
  <c r="V43" i="110"/>
  <c r="V42" i="110"/>
  <c r="V41" i="110"/>
  <c r="V40" i="110"/>
  <c r="V39" i="110"/>
  <c r="V38" i="110"/>
  <c r="V37" i="110"/>
  <c r="V36" i="110"/>
  <c r="V35" i="110"/>
  <c r="V34" i="110"/>
  <c r="V33" i="110"/>
  <c r="V32" i="110"/>
  <c r="V31" i="110"/>
  <c r="V30" i="110"/>
  <c r="V29" i="110"/>
  <c r="V28" i="110"/>
  <c r="L43" i="110"/>
  <c r="L42" i="110"/>
  <c r="L41" i="110"/>
  <c r="L40" i="110"/>
  <c r="L39" i="110"/>
  <c r="L38" i="110"/>
  <c r="L37" i="110"/>
  <c r="L36" i="110"/>
  <c r="L35" i="110"/>
  <c r="L34" i="110"/>
  <c r="L33" i="110"/>
  <c r="L32" i="110"/>
  <c r="L31" i="110"/>
  <c r="L30" i="110"/>
  <c r="L29" i="110"/>
  <c r="L28" i="110"/>
  <c r="B43" i="110"/>
  <c r="B42" i="110"/>
  <c r="B41" i="110"/>
  <c r="B40" i="110"/>
  <c r="B39" i="110"/>
  <c r="B38" i="110"/>
  <c r="B37" i="110"/>
  <c r="B36" i="110"/>
  <c r="B35" i="110"/>
  <c r="B34" i="110"/>
  <c r="B33" i="110"/>
  <c r="B32" i="110"/>
  <c r="B31" i="110"/>
  <c r="B30" i="110"/>
  <c r="B29" i="110"/>
  <c r="B28" i="110"/>
  <c r="N2" i="113"/>
  <c r="F2" i="113"/>
  <c r="H18" i="110"/>
  <c r="BA43" i="110"/>
  <c r="AZ43" i="110"/>
  <c r="AY43" i="110"/>
  <c r="AX43" i="110"/>
  <c r="AW43" i="110"/>
  <c r="AV43" i="110"/>
  <c r="AU43" i="110"/>
  <c r="AT43" i="110"/>
  <c r="AS43" i="110"/>
  <c r="AR43" i="110"/>
  <c r="AB43" i="110"/>
  <c r="AA43" i="110"/>
  <c r="U43" i="110"/>
  <c r="T43" i="110"/>
  <c r="S43" i="110"/>
  <c r="P43" i="110"/>
  <c r="O43" i="110"/>
  <c r="N43" i="110"/>
  <c r="K43" i="110"/>
  <c r="F43" i="110"/>
  <c r="H43" i="110"/>
  <c r="E43" i="110"/>
  <c r="D43" i="110"/>
  <c r="C43" i="110"/>
  <c r="BA42" i="110"/>
  <c r="AZ42" i="110"/>
  <c r="AY42" i="110"/>
  <c r="AX42" i="110"/>
  <c r="AW42" i="110"/>
  <c r="AV42" i="110"/>
  <c r="AU42" i="110"/>
  <c r="AT42" i="110"/>
  <c r="AS42" i="110"/>
  <c r="AR42" i="110"/>
  <c r="AB42" i="110"/>
  <c r="AA42" i="110"/>
  <c r="U42" i="110"/>
  <c r="T42" i="110"/>
  <c r="S42" i="110"/>
  <c r="P42" i="110"/>
  <c r="O42" i="110"/>
  <c r="N42" i="110"/>
  <c r="K42" i="110"/>
  <c r="F42" i="110"/>
  <c r="H42" i="110"/>
  <c r="E42" i="110"/>
  <c r="D3" i="110"/>
  <c r="D42" i="110"/>
  <c r="C42" i="110"/>
  <c r="BA41" i="110"/>
  <c r="AZ41" i="110"/>
  <c r="AY41" i="110"/>
  <c r="AX41" i="110"/>
  <c r="AW41" i="110"/>
  <c r="AV41" i="110"/>
  <c r="AU41" i="110"/>
  <c r="AT41" i="110"/>
  <c r="AS41" i="110"/>
  <c r="AR41" i="110"/>
  <c r="AB41" i="110"/>
  <c r="AA41" i="110"/>
  <c r="U41" i="110"/>
  <c r="T41" i="110"/>
  <c r="S41" i="110"/>
  <c r="P41" i="110"/>
  <c r="O41" i="110"/>
  <c r="N41" i="110"/>
  <c r="K41" i="110"/>
  <c r="F41" i="110"/>
  <c r="H41" i="110"/>
  <c r="E41" i="110"/>
  <c r="D41" i="110"/>
  <c r="C41" i="110"/>
  <c r="BA40" i="110"/>
  <c r="AZ40" i="110"/>
  <c r="AY40" i="110"/>
  <c r="AX40" i="110"/>
  <c r="AW40" i="110"/>
  <c r="AV40" i="110"/>
  <c r="AU40" i="110"/>
  <c r="AT40" i="110"/>
  <c r="AS40" i="110"/>
  <c r="AR40" i="110"/>
  <c r="AB40" i="110"/>
  <c r="AA40" i="110"/>
  <c r="U40" i="110"/>
  <c r="T40" i="110"/>
  <c r="S40" i="110"/>
  <c r="P40" i="110"/>
  <c r="O40" i="110"/>
  <c r="N40" i="110"/>
  <c r="K40" i="110"/>
  <c r="F40" i="110"/>
  <c r="H40" i="110"/>
  <c r="E40" i="110"/>
  <c r="D40" i="110"/>
  <c r="C40" i="110"/>
  <c r="BA39" i="110"/>
  <c r="AZ39" i="110"/>
  <c r="AY39" i="110"/>
  <c r="AX39" i="110"/>
  <c r="AW39" i="110"/>
  <c r="AV39" i="110"/>
  <c r="AU39" i="110"/>
  <c r="AT39" i="110"/>
  <c r="AS39" i="110"/>
  <c r="AR39" i="110"/>
  <c r="AB39" i="110"/>
  <c r="AA39" i="110"/>
  <c r="U39" i="110"/>
  <c r="T39" i="110"/>
  <c r="S39" i="110"/>
  <c r="P39" i="110"/>
  <c r="O39" i="110"/>
  <c r="N39" i="110"/>
  <c r="K39" i="110"/>
  <c r="F39" i="110"/>
  <c r="H39" i="110"/>
  <c r="E39" i="110"/>
  <c r="D39" i="110"/>
  <c r="C39" i="110"/>
  <c r="BA38" i="110"/>
  <c r="AZ38" i="110"/>
  <c r="AY38" i="110"/>
  <c r="AX38" i="110"/>
  <c r="AW38" i="110"/>
  <c r="AV38" i="110"/>
  <c r="AU38" i="110"/>
  <c r="AT38" i="110"/>
  <c r="AS38" i="110"/>
  <c r="AR38" i="110"/>
  <c r="AB38" i="110"/>
  <c r="AA38" i="110"/>
  <c r="U38" i="110"/>
  <c r="T38" i="110"/>
  <c r="S38" i="110"/>
  <c r="P38" i="110"/>
  <c r="O38" i="110"/>
  <c r="N38" i="110"/>
  <c r="K38" i="110"/>
  <c r="F38" i="110"/>
  <c r="H38" i="110"/>
  <c r="E38" i="110"/>
  <c r="D38" i="110"/>
  <c r="C38" i="110"/>
  <c r="BA37" i="110"/>
  <c r="AZ37" i="110"/>
  <c r="AY37" i="110"/>
  <c r="AX37" i="110"/>
  <c r="AW37" i="110"/>
  <c r="AV37" i="110"/>
  <c r="AU37" i="110"/>
  <c r="AT37" i="110"/>
  <c r="AS37" i="110"/>
  <c r="AR37" i="110"/>
  <c r="AB37" i="110"/>
  <c r="AA37" i="110"/>
  <c r="U37" i="110"/>
  <c r="T37" i="110"/>
  <c r="S37" i="110"/>
  <c r="P37" i="110"/>
  <c r="O37" i="110"/>
  <c r="N37" i="110"/>
  <c r="K37" i="110"/>
  <c r="F37" i="110"/>
  <c r="H37" i="110"/>
  <c r="E37" i="110"/>
  <c r="D37" i="110"/>
  <c r="C37" i="110"/>
  <c r="BA36" i="110"/>
  <c r="AZ36" i="110"/>
  <c r="AY36" i="110"/>
  <c r="AX36" i="110"/>
  <c r="AW36" i="110"/>
  <c r="AV36" i="110"/>
  <c r="AU36" i="110"/>
  <c r="AT36" i="110"/>
  <c r="AS36" i="110"/>
  <c r="AR36" i="110"/>
  <c r="AB36" i="110"/>
  <c r="AA36" i="110"/>
  <c r="U36" i="110"/>
  <c r="T36" i="110"/>
  <c r="S36" i="110"/>
  <c r="P36" i="110"/>
  <c r="O36" i="110"/>
  <c r="N36" i="110"/>
  <c r="K36" i="110"/>
  <c r="F36" i="110"/>
  <c r="H36" i="110"/>
  <c r="E36" i="110"/>
  <c r="D36" i="110"/>
  <c r="C36" i="110"/>
  <c r="BA35" i="110"/>
  <c r="AZ35" i="110"/>
  <c r="AY35" i="110"/>
  <c r="AX35" i="110"/>
  <c r="AW35" i="110"/>
  <c r="AV35" i="110"/>
  <c r="AU35" i="110"/>
  <c r="AT35" i="110"/>
  <c r="AS35" i="110"/>
  <c r="AR35" i="110"/>
  <c r="AB35" i="110"/>
  <c r="AA35" i="110"/>
  <c r="U35" i="110"/>
  <c r="T35" i="110"/>
  <c r="S35" i="110"/>
  <c r="P35" i="110"/>
  <c r="O35" i="110"/>
  <c r="N35" i="110"/>
  <c r="K35" i="110"/>
  <c r="F35" i="110"/>
  <c r="H35" i="110"/>
  <c r="E35" i="110"/>
  <c r="D35" i="110"/>
  <c r="C35" i="110"/>
  <c r="BA34" i="110"/>
  <c r="AZ34" i="110"/>
  <c r="AY34" i="110"/>
  <c r="AX34" i="110"/>
  <c r="AW34" i="110"/>
  <c r="AV34" i="110"/>
  <c r="AU34" i="110"/>
  <c r="AT34" i="110"/>
  <c r="AS34" i="110"/>
  <c r="AR34" i="110"/>
  <c r="AB34" i="110"/>
  <c r="AA34" i="110"/>
  <c r="U34" i="110"/>
  <c r="T34" i="110"/>
  <c r="S34" i="110"/>
  <c r="P34" i="110"/>
  <c r="O34" i="110"/>
  <c r="N34" i="110"/>
  <c r="K34" i="110"/>
  <c r="F34" i="110"/>
  <c r="H34" i="110"/>
  <c r="E34" i="110"/>
  <c r="D34" i="110"/>
  <c r="C34" i="110"/>
  <c r="BA33" i="110"/>
  <c r="AZ33" i="110"/>
  <c r="AY33" i="110"/>
  <c r="AX33" i="110"/>
  <c r="AW33" i="110"/>
  <c r="AV33" i="110"/>
  <c r="AU33" i="110"/>
  <c r="AT33" i="110"/>
  <c r="AS33" i="110"/>
  <c r="AR33" i="110"/>
  <c r="AB33" i="110"/>
  <c r="AA33" i="110"/>
  <c r="U33" i="110"/>
  <c r="T33" i="110"/>
  <c r="S33" i="110"/>
  <c r="P33" i="110"/>
  <c r="O33" i="110"/>
  <c r="N33" i="110"/>
  <c r="K33" i="110"/>
  <c r="F33" i="110"/>
  <c r="H33" i="110"/>
  <c r="E33" i="110"/>
  <c r="D33" i="110"/>
  <c r="C33" i="110"/>
  <c r="BA32" i="110"/>
  <c r="AZ32" i="110"/>
  <c r="AY32" i="110"/>
  <c r="AX32" i="110"/>
  <c r="AW32" i="110"/>
  <c r="AV32" i="110"/>
  <c r="AU32" i="110"/>
  <c r="AT32" i="110"/>
  <c r="AS32" i="110"/>
  <c r="AR32" i="110"/>
  <c r="AB32" i="110"/>
  <c r="AA32" i="110"/>
  <c r="U32" i="110"/>
  <c r="T32" i="110"/>
  <c r="S32" i="110"/>
  <c r="P32" i="110"/>
  <c r="O32" i="110"/>
  <c r="N32" i="110"/>
  <c r="K32" i="110"/>
  <c r="F32" i="110"/>
  <c r="H32" i="110"/>
  <c r="E32" i="110"/>
  <c r="D32" i="110"/>
  <c r="C32" i="110"/>
  <c r="BA31" i="110"/>
  <c r="AZ31" i="110"/>
  <c r="AY31" i="110"/>
  <c r="AX31" i="110"/>
  <c r="AW31" i="110"/>
  <c r="AV31" i="110"/>
  <c r="AU31" i="110"/>
  <c r="AT31" i="110"/>
  <c r="AS31" i="110"/>
  <c r="AR31" i="110"/>
  <c r="AB31" i="110"/>
  <c r="AA31" i="110"/>
  <c r="U31" i="110"/>
  <c r="T31" i="110"/>
  <c r="S31" i="110"/>
  <c r="P31" i="110"/>
  <c r="O31" i="110"/>
  <c r="N31" i="110"/>
  <c r="K31" i="110"/>
  <c r="F31" i="110"/>
  <c r="H31" i="110"/>
  <c r="E31" i="110"/>
  <c r="D31" i="110"/>
  <c r="C31" i="110"/>
  <c r="BA30" i="110"/>
  <c r="AZ30" i="110"/>
  <c r="AY30" i="110"/>
  <c r="AX30" i="110"/>
  <c r="AW30" i="110"/>
  <c r="AV30" i="110"/>
  <c r="AU30" i="110"/>
  <c r="AT30" i="110"/>
  <c r="AS30" i="110"/>
  <c r="AR30" i="110"/>
  <c r="AB30" i="110"/>
  <c r="AA30" i="110"/>
  <c r="U30" i="110"/>
  <c r="T30" i="110"/>
  <c r="S30" i="110"/>
  <c r="P30" i="110"/>
  <c r="O30" i="110"/>
  <c r="N30" i="110"/>
  <c r="K30" i="110"/>
  <c r="F30" i="110"/>
  <c r="H30" i="110"/>
  <c r="E30" i="110"/>
  <c r="D30" i="110"/>
  <c r="C30" i="110"/>
  <c r="BA29" i="110"/>
  <c r="AZ29" i="110"/>
  <c r="AY29" i="110"/>
  <c r="AX29" i="110"/>
  <c r="AW29" i="110"/>
  <c r="AV29" i="110"/>
  <c r="AU29" i="110"/>
  <c r="AT29" i="110"/>
  <c r="AS29" i="110"/>
  <c r="AR29" i="110"/>
  <c r="AB29" i="110"/>
  <c r="AA29" i="110"/>
  <c r="U29" i="110"/>
  <c r="T29" i="110"/>
  <c r="S29" i="110"/>
  <c r="P29" i="110"/>
  <c r="O29" i="110"/>
  <c r="N29" i="110"/>
  <c r="K29" i="110"/>
  <c r="F29" i="110"/>
  <c r="H29" i="110"/>
  <c r="E29" i="110"/>
  <c r="D29" i="110"/>
  <c r="C29" i="110"/>
  <c r="BA28" i="110"/>
  <c r="AZ28" i="110"/>
  <c r="AY28" i="110"/>
  <c r="AX28" i="110"/>
  <c r="AW28" i="110"/>
  <c r="AV28" i="110"/>
  <c r="AU28" i="110"/>
  <c r="AT28" i="110"/>
  <c r="AS28" i="110"/>
  <c r="AR28" i="110"/>
  <c r="AB28" i="110"/>
  <c r="AA28" i="110"/>
  <c r="U28" i="110"/>
  <c r="T28" i="110"/>
  <c r="S28" i="110"/>
  <c r="P28" i="110"/>
  <c r="O28" i="110"/>
  <c r="N28" i="110"/>
  <c r="K28" i="110"/>
  <c r="F28" i="110"/>
  <c r="H28" i="110"/>
  <c r="E28" i="110"/>
  <c r="D28" i="110"/>
  <c r="C28" i="110"/>
  <c r="C11" i="110"/>
  <c r="AR44" i="110"/>
  <c r="D11" i="110"/>
  <c r="AL45" i="110"/>
  <c r="Z45" i="110"/>
  <c r="Z40" i="110"/>
  <c r="H21" i="110"/>
  <c r="G21" i="110"/>
  <c r="H20" i="110"/>
  <c r="G20" i="110"/>
  <c r="E19" i="110"/>
  <c r="D19" i="110"/>
  <c r="G18" i="110"/>
  <c r="F18" i="110"/>
  <c r="H17" i="110"/>
  <c r="F17" i="110"/>
  <c r="E17" i="110"/>
  <c r="AX45" i="110"/>
  <c r="D17" i="110"/>
  <c r="AX27" i="110"/>
  <c r="AX47" i="110"/>
  <c r="H16" i="110"/>
  <c r="F16" i="110"/>
  <c r="E16" i="110"/>
  <c r="AW45" i="110"/>
  <c r="D16" i="110"/>
  <c r="AW27" i="110"/>
  <c r="AW47" i="110"/>
  <c r="H15" i="110"/>
  <c r="F15" i="110"/>
  <c r="E15" i="110"/>
  <c r="AV45" i="110"/>
  <c r="D15" i="110"/>
  <c r="AV27" i="110"/>
  <c r="AV47" i="110"/>
  <c r="H14" i="110"/>
  <c r="F14" i="110"/>
  <c r="E14" i="110"/>
  <c r="AU45" i="110"/>
  <c r="D14" i="110"/>
  <c r="C14" i="110"/>
  <c r="AU44" i="110"/>
  <c r="H13" i="110"/>
  <c r="G13" i="110"/>
  <c r="F13" i="110"/>
  <c r="E13" i="110"/>
  <c r="AT45" i="110"/>
  <c r="D13" i="110"/>
  <c r="AT27" i="110"/>
  <c r="AT47" i="110"/>
  <c r="C13" i="110"/>
  <c r="AT44" i="110"/>
  <c r="H12" i="110"/>
  <c r="G12" i="110"/>
  <c r="E12" i="110"/>
  <c r="AS45" i="110"/>
  <c r="C12" i="110"/>
  <c r="AS44" i="110"/>
  <c r="H11" i="110"/>
  <c r="G11" i="110"/>
  <c r="E11" i="110"/>
  <c r="AR45" i="110"/>
  <c r="AR27" i="110"/>
  <c r="I11" i="110"/>
  <c r="J11" i="110"/>
  <c r="AU27" i="110"/>
  <c r="Z41" i="110"/>
  <c r="Z39" i="110"/>
  <c r="Z43" i="110"/>
  <c r="Z29" i="110"/>
  <c r="Z31" i="110"/>
  <c r="Z33" i="110"/>
  <c r="Z35" i="110"/>
  <c r="Z37" i="110"/>
  <c r="Z30" i="110"/>
  <c r="Z34" i="110"/>
  <c r="Z38" i="110"/>
  <c r="Z42" i="110"/>
  <c r="Z28" i="110"/>
  <c r="Z32" i="110"/>
  <c r="Z36" i="110"/>
  <c r="AH29" i="110"/>
  <c r="AJ31" i="110"/>
  <c r="AK31" i="110"/>
  <c r="AI34" i="110"/>
  <c r="AH37" i="110"/>
  <c r="AJ39" i="110"/>
  <c r="AK39" i="110"/>
  <c r="AI42" i="110"/>
  <c r="AI29" i="110"/>
  <c r="AH32" i="110"/>
  <c r="AJ34" i="110"/>
  <c r="AK34" i="110"/>
  <c r="AI37" i="110"/>
  <c r="AJ42" i="110"/>
  <c r="AK42" i="110"/>
  <c r="AJ29" i="110"/>
  <c r="AK29" i="110"/>
  <c r="AI32" i="110"/>
  <c r="AH35" i="110"/>
  <c r="AJ37" i="110"/>
  <c r="AK37" i="110"/>
  <c r="AH43" i="110"/>
  <c r="AH30" i="110"/>
  <c r="AJ32" i="110"/>
  <c r="AK32" i="110"/>
  <c r="AI35" i="110"/>
  <c r="AH38" i="110"/>
  <c r="AI43" i="110"/>
  <c r="AI30" i="110"/>
  <c r="AH33" i="110"/>
  <c r="AJ35" i="110"/>
  <c r="AK35" i="110"/>
  <c r="AI38" i="110"/>
  <c r="AH41" i="110"/>
  <c r="AJ43" i="110"/>
  <c r="AK43" i="110"/>
  <c r="AH28" i="110"/>
  <c r="AJ30" i="110"/>
  <c r="AK30" i="110"/>
  <c r="AI33" i="110"/>
  <c r="AH36" i="110"/>
  <c r="AJ38" i="110"/>
  <c r="AK38" i="110"/>
  <c r="AI41" i="110"/>
  <c r="AI28" i="110"/>
  <c r="AH31" i="110"/>
  <c r="AJ33" i="110"/>
  <c r="AK33" i="110"/>
  <c r="AI36" i="110"/>
  <c r="AH39" i="110"/>
  <c r="AJ41" i="110"/>
  <c r="AK41" i="110"/>
  <c r="AJ28" i="110"/>
  <c r="AK28" i="110"/>
  <c r="AI31" i="110"/>
  <c r="AH34" i="110"/>
  <c r="AJ36" i="110"/>
  <c r="AK36" i="110"/>
  <c r="AI39" i="110"/>
  <c r="AH42" i="110"/>
  <c r="AI40" i="110"/>
  <c r="AJ40" i="110"/>
  <c r="AK40" i="110"/>
  <c r="AH40" i="110"/>
  <c r="F3" i="110"/>
  <c r="H3" i="110"/>
  <c r="AF39" i="110"/>
  <c r="AF41" i="110"/>
  <c r="AF42" i="110"/>
  <c r="AF40" i="110"/>
  <c r="AF38" i="110"/>
  <c r="AF36" i="110"/>
  <c r="AF34" i="110"/>
  <c r="AF32" i="110"/>
  <c r="AF30" i="110"/>
  <c r="AF28" i="110"/>
  <c r="AF43" i="110"/>
  <c r="AF29" i="110"/>
  <c r="AF31" i="110"/>
  <c r="AF33" i="110"/>
  <c r="AF35" i="110"/>
  <c r="AF37" i="110"/>
  <c r="K6" i="100"/>
  <c r="K5" i="100"/>
  <c r="R4" i="100"/>
  <c r="S4" i="100"/>
  <c r="K4" i="100"/>
  <c r="M5" i="100"/>
  <c r="D12" i="110"/>
  <c r="AS27" i="110"/>
  <c r="AS47" i="110"/>
  <c r="F12" i="110"/>
  <c r="F19" i="110"/>
  <c r="O4" i="100"/>
  <c r="F11" i="110"/>
  <c r="N13" i="100"/>
  <c r="E18" i="110"/>
  <c r="M13" i="100"/>
  <c r="D20" i="110"/>
  <c r="AY27" i="110"/>
  <c r="D18" i="110"/>
  <c r="D5" i="1"/>
  <c r="D6" i="1"/>
  <c r="D7" i="1"/>
  <c r="D8" i="1"/>
  <c r="D9" i="1"/>
  <c r="D10" i="1"/>
  <c r="D11" i="1"/>
  <c r="D12" i="1"/>
  <c r="D13" i="1"/>
  <c r="D14" i="1"/>
  <c r="D15" i="1"/>
  <c r="D16" i="1"/>
  <c r="D17" i="1"/>
  <c r="D18" i="1"/>
  <c r="D19" i="1"/>
  <c r="D4" i="1"/>
  <c r="AM43" i="110"/>
  <c r="AL43" i="110"/>
  <c r="AY47" i="110"/>
  <c r="AG32" i="110"/>
  <c r="AU47" i="110"/>
  <c r="AE35" i="110"/>
  <c r="AR47" i="110"/>
  <c r="AE40" i="110"/>
  <c r="AE30" i="110"/>
  <c r="AG33" i="110"/>
  <c r="AG43" i="110"/>
  <c r="AE33" i="110"/>
  <c r="AE31" i="110"/>
  <c r="AG42" i="110"/>
  <c r="AG34" i="110"/>
  <c r="AE32" i="110"/>
  <c r="AG41" i="110"/>
  <c r="AE28" i="110"/>
  <c r="AE29" i="110"/>
  <c r="AE43" i="110"/>
  <c r="AE41" i="110"/>
  <c r="AE39" i="110"/>
  <c r="AE36" i="110"/>
  <c r="AE37" i="110"/>
  <c r="AE38" i="110"/>
  <c r="AE42" i="110"/>
  <c r="AE34" i="110"/>
  <c r="AG40" i="110"/>
  <c r="E20" i="110"/>
  <c r="AY45" i="110"/>
  <c r="O13" i="100"/>
  <c r="F20" i="110"/>
  <c r="AG29" i="110"/>
  <c r="AG28" i="110"/>
  <c r="AG38" i="110"/>
  <c r="AG39" i="110"/>
  <c r="AG37" i="110"/>
  <c r="AG36" i="110"/>
  <c r="AG30" i="110"/>
  <c r="AG35" i="110"/>
  <c r="AG31" i="110"/>
  <c r="D5" i="110"/>
  <c r="H5" i="110"/>
  <c r="AM38" i="110"/>
  <c r="AL38" i="110"/>
  <c r="N14" i="100"/>
  <c r="O14" i="100"/>
  <c r="AM36" i="110"/>
  <c r="AL36" i="110"/>
  <c r="AM35" i="110"/>
  <c r="AL35" i="110"/>
  <c r="AM33" i="110"/>
  <c r="AL33" i="110"/>
  <c r="AM29" i="110"/>
  <c r="AL29" i="110"/>
  <c r="AM41" i="110"/>
  <c r="AL41" i="110"/>
  <c r="AM34" i="110"/>
  <c r="AL34" i="110"/>
  <c r="AM31" i="110"/>
  <c r="AL31" i="110"/>
  <c r="AM39" i="110"/>
  <c r="AL39" i="110"/>
  <c r="AM32" i="110"/>
  <c r="AL32" i="110"/>
  <c r="AM28" i="110"/>
  <c r="AL28" i="110"/>
  <c r="AM42" i="110"/>
  <c r="AL42" i="110"/>
  <c r="AM40" i="110"/>
  <c r="AL40" i="110"/>
  <c r="AM37" i="110"/>
  <c r="AL37" i="110"/>
  <c r="AM30" i="110"/>
  <c r="AL30" i="110"/>
  <c r="F21" i="110"/>
  <c r="E21" i="110"/>
  <c r="AZ45" i="110"/>
  <c r="R2413" i="108"/>
  <c r="R2462" i="108"/>
  <c r="R2527" i="108"/>
  <c r="P2549" i="108"/>
  <c r="Q2549" i="108"/>
  <c r="R2549" i="108"/>
  <c r="I2549" i="108"/>
  <c r="N2549" i="108"/>
  <c r="H2549" i="108"/>
  <c r="P2548" i="108"/>
  <c r="Q2548" i="108"/>
  <c r="R2548" i="108"/>
  <c r="I2548" i="108"/>
  <c r="N2548" i="108"/>
  <c r="H2548" i="108"/>
  <c r="P2547" i="108"/>
  <c r="Q2547" i="108"/>
  <c r="R2547" i="108"/>
  <c r="I2547" i="108"/>
  <c r="N2547" i="108"/>
  <c r="H2547" i="108"/>
  <c r="Q2546" i="108"/>
  <c r="R2546" i="108"/>
  <c r="P2546" i="108"/>
  <c r="I2546" i="108"/>
  <c r="N2546" i="108"/>
  <c r="H2546" i="108"/>
  <c r="P2545" i="108"/>
  <c r="Q2545" i="108"/>
  <c r="R2545" i="108"/>
  <c r="I2545" i="108"/>
  <c r="N2545" i="108"/>
  <c r="H2545" i="108"/>
  <c r="P2544" i="108"/>
  <c r="Q2544" i="108"/>
  <c r="R2544" i="108"/>
  <c r="I2544" i="108"/>
  <c r="N2544" i="108"/>
  <c r="H2544" i="108"/>
  <c r="P2543" i="108"/>
  <c r="Q2543" i="108"/>
  <c r="R2543" i="108"/>
  <c r="I2543" i="108"/>
  <c r="N2543" i="108"/>
  <c r="H2543" i="108"/>
  <c r="P2542" i="108"/>
  <c r="Q2542" i="108"/>
  <c r="R2542" i="108"/>
  <c r="I2542" i="108"/>
  <c r="N2542" i="108"/>
  <c r="H2542" i="108"/>
  <c r="P2541" i="108"/>
  <c r="Q2541" i="108"/>
  <c r="R2541" i="108"/>
  <c r="I2541" i="108"/>
  <c r="N2541" i="108"/>
  <c r="H2541" i="108"/>
  <c r="P2540" i="108"/>
  <c r="Q2540" i="108"/>
  <c r="R2540" i="108"/>
  <c r="I2540" i="108"/>
  <c r="N2540" i="108"/>
  <c r="H2540" i="108"/>
  <c r="P2539" i="108"/>
  <c r="Q2539" i="108"/>
  <c r="R2539" i="108"/>
  <c r="I2539" i="108"/>
  <c r="N2539" i="108"/>
  <c r="H2539" i="108"/>
  <c r="P2538" i="108"/>
  <c r="Q2538" i="108"/>
  <c r="R2538" i="108"/>
  <c r="I2538" i="108"/>
  <c r="N2538" i="108"/>
  <c r="H2538" i="108"/>
  <c r="P2537" i="108"/>
  <c r="Q2537" i="108"/>
  <c r="R2537" i="108"/>
  <c r="N2537" i="108"/>
  <c r="I2537" i="108"/>
  <c r="H2537" i="108"/>
  <c r="P2536" i="108"/>
  <c r="Q2536" i="108"/>
  <c r="R2536" i="108"/>
  <c r="I2536" i="108"/>
  <c r="N2536" i="108"/>
  <c r="H2536" i="108"/>
  <c r="P2535" i="108"/>
  <c r="Q2535" i="108"/>
  <c r="R2535" i="108"/>
  <c r="I2535" i="108"/>
  <c r="N2535" i="108"/>
  <c r="H2535" i="108"/>
  <c r="P2534" i="108"/>
  <c r="Q2534" i="108"/>
  <c r="R2534" i="108"/>
  <c r="I2534" i="108"/>
  <c r="N2534" i="108"/>
  <c r="H2534" i="108"/>
  <c r="Q2533" i="108"/>
  <c r="R2533" i="108"/>
  <c r="P2533" i="108"/>
  <c r="I2533" i="108"/>
  <c r="N2533" i="108"/>
  <c r="H2533" i="108"/>
  <c r="P2532" i="108"/>
  <c r="Q2532" i="108"/>
  <c r="R2532" i="108"/>
  <c r="I2532" i="108"/>
  <c r="N2532" i="108"/>
  <c r="H2532" i="108"/>
  <c r="P2531" i="108"/>
  <c r="Q2531" i="108"/>
  <c r="R2531" i="108"/>
  <c r="I2531" i="108"/>
  <c r="N2531" i="108"/>
  <c r="H2531" i="108"/>
  <c r="P2530" i="108"/>
  <c r="Q2530" i="108"/>
  <c r="R2530" i="108"/>
  <c r="I2530" i="108"/>
  <c r="N2530" i="108"/>
  <c r="H2530" i="108"/>
  <c r="Q2529" i="108"/>
  <c r="R2529" i="108"/>
  <c r="P2529" i="108"/>
  <c r="I2529" i="108"/>
  <c r="N2529" i="108"/>
  <c r="H2529" i="108"/>
  <c r="P2528" i="108"/>
  <c r="Q2528" i="108"/>
  <c r="R2528" i="108"/>
  <c r="I2528" i="108"/>
  <c r="N2528" i="108"/>
  <c r="H2528" i="108"/>
  <c r="P2527" i="108"/>
  <c r="Q2527" i="108"/>
  <c r="I2527" i="108"/>
  <c r="N2527" i="108"/>
  <c r="H2527" i="108"/>
  <c r="P2526" i="108"/>
  <c r="Q2526" i="108"/>
  <c r="R2526" i="108"/>
  <c r="I2526" i="108"/>
  <c r="N2526" i="108"/>
  <c r="H2526" i="108"/>
  <c r="Q2525" i="108"/>
  <c r="R2525" i="108"/>
  <c r="P2525" i="108"/>
  <c r="I2525" i="108"/>
  <c r="N2525" i="108"/>
  <c r="H2525" i="108"/>
  <c r="P2524" i="108"/>
  <c r="Q2524" i="108"/>
  <c r="R2524" i="108"/>
  <c r="I2524" i="108"/>
  <c r="N2524" i="108"/>
  <c r="H2524" i="108"/>
  <c r="P2523" i="108"/>
  <c r="Q2523" i="108"/>
  <c r="R2523" i="108"/>
  <c r="N2523" i="108"/>
  <c r="I2523" i="108"/>
  <c r="H2523" i="108"/>
  <c r="Q2522" i="108"/>
  <c r="R2522" i="108"/>
  <c r="P2522" i="108"/>
  <c r="I2522" i="108"/>
  <c r="N2522" i="108"/>
  <c r="H2522" i="108"/>
  <c r="Q2521" i="108"/>
  <c r="R2521" i="108"/>
  <c r="P2521" i="108"/>
  <c r="I2521" i="108"/>
  <c r="N2521" i="108"/>
  <c r="H2521" i="108"/>
  <c r="P2520" i="108"/>
  <c r="Q2520" i="108"/>
  <c r="R2520" i="108"/>
  <c r="I2520" i="108"/>
  <c r="N2520" i="108"/>
  <c r="H2520" i="108"/>
  <c r="P2519" i="108"/>
  <c r="Q2519" i="108"/>
  <c r="R2519" i="108"/>
  <c r="N2519" i="108"/>
  <c r="I2519" i="108"/>
  <c r="H2519" i="108"/>
  <c r="P2518" i="108"/>
  <c r="Q2518" i="108"/>
  <c r="R2518" i="108"/>
  <c r="I2518" i="108"/>
  <c r="N2518" i="108"/>
  <c r="H2518" i="108"/>
  <c r="Q2517" i="108"/>
  <c r="R2517" i="108"/>
  <c r="P2517" i="108"/>
  <c r="I2517" i="108"/>
  <c r="N2517" i="108"/>
  <c r="H2517" i="108"/>
  <c r="P2516" i="108"/>
  <c r="Q2516" i="108"/>
  <c r="R2516" i="108"/>
  <c r="I2516" i="108"/>
  <c r="N2516" i="108"/>
  <c r="H2516" i="108"/>
  <c r="P2515" i="108"/>
  <c r="Q2515" i="108"/>
  <c r="R2515" i="108"/>
  <c r="I2515" i="108"/>
  <c r="N2515" i="108"/>
  <c r="H2515" i="108"/>
  <c r="P2514" i="108"/>
  <c r="Q2514" i="108"/>
  <c r="R2514" i="108"/>
  <c r="I2514" i="108"/>
  <c r="N2514" i="108"/>
  <c r="H2514" i="108"/>
  <c r="P2513" i="108"/>
  <c r="Q2513" i="108"/>
  <c r="R2513" i="108"/>
  <c r="I2513" i="108"/>
  <c r="N2513" i="108"/>
  <c r="H2513" i="108"/>
  <c r="P2512" i="108"/>
  <c r="Q2512" i="108"/>
  <c r="R2512" i="108"/>
  <c r="I2512" i="108"/>
  <c r="N2512" i="108"/>
  <c r="H2512" i="108"/>
  <c r="P2511" i="108"/>
  <c r="Q2511" i="108"/>
  <c r="R2511" i="108"/>
  <c r="N2511" i="108"/>
  <c r="I2511" i="108"/>
  <c r="H2511" i="108"/>
  <c r="P2510" i="108"/>
  <c r="Q2510" i="108"/>
  <c r="R2510" i="108"/>
  <c r="I2510" i="108"/>
  <c r="N2510" i="108"/>
  <c r="H2510" i="108"/>
  <c r="Q2509" i="108"/>
  <c r="R2509" i="108"/>
  <c r="P2509" i="108"/>
  <c r="I2509" i="108"/>
  <c r="N2509" i="108"/>
  <c r="H2509" i="108"/>
  <c r="P2508" i="108"/>
  <c r="Q2508" i="108"/>
  <c r="R2508" i="108"/>
  <c r="I2508" i="108"/>
  <c r="N2508" i="108"/>
  <c r="H2508" i="108"/>
  <c r="P2507" i="108"/>
  <c r="Q2507" i="108"/>
  <c r="R2507" i="108"/>
  <c r="N2507" i="108"/>
  <c r="I2507" i="108"/>
  <c r="H2507" i="108"/>
  <c r="P2506" i="108"/>
  <c r="Q2506" i="108"/>
  <c r="R2506" i="108"/>
  <c r="I2506" i="108"/>
  <c r="N2506" i="108"/>
  <c r="H2506" i="108"/>
  <c r="Q2505" i="108"/>
  <c r="R2505" i="108"/>
  <c r="P2505" i="108"/>
  <c r="N2505" i="108"/>
  <c r="I2505" i="108"/>
  <c r="H2505" i="108"/>
  <c r="P2504" i="108"/>
  <c r="Q2504" i="108"/>
  <c r="R2504" i="108"/>
  <c r="I2504" i="108"/>
  <c r="N2504" i="108"/>
  <c r="H2504" i="108"/>
  <c r="P2503" i="108"/>
  <c r="Q2503" i="108"/>
  <c r="R2503" i="108"/>
  <c r="I2503" i="108"/>
  <c r="N2503" i="108"/>
  <c r="H2503" i="108"/>
  <c r="P2502" i="108"/>
  <c r="Q2502" i="108"/>
  <c r="R2502" i="108"/>
  <c r="I2502" i="108"/>
  <c r="N2502" i="108"/>
  <c r="H2502" i="108"/>
  <c r="P2501" i="108"/>
  <c r="Q2501" i="108"/>
  <c r="R2501" i="108"/>
  <c r="I2501" i="108"/>
  <c r="N2501" i="108"/>
  <c r="H2501" i="108"/>
  <c r="P2500" i="108"/>
  <c r="Q2500" i="108"/>
  <c r="R2500" i="108"/>
  <c r="N2500" i="108"/>
  <c r="I2500" i="108"/>
  <c r="H2500" i="108"/>
  <c r="P2499" i="108"/>
  <c r="Q2499" i="108"/>
  <c r="R2499" i="108"/>
  <c r="N2499" i="108"/>
  <c r="I2499" i="108"/>
  <c r="H2499" i="108"/>
  <c r="P2498" i="108"/>
  <c r="Q2498" i="108"/>
  <c r="R2498" i="108"/>
  <c r="I2498" i="108"/>
  <c r="N2498" i="108"/>
  <c r="H2498" i="108"/>
  <c r="P2497" i="108"/>
  <c r="Q2497" i="108"/>
  <c r="R2497" i="108"/>
  <c r="I2497" i="108"/>
  <c r="N2497" i="108"/>
  <c r="H2497" i="108"/>
  <c r="P2496" i="108"/>
  <c r="Q2496" i="108"/>
  <c r="R2496" i="108"/>
  <c r="I2496" i="108"/>
  <c r="N2496" i="108"/>
  <c r="H2496" i="108"/>
  <c r="P2495" i="108"/>
  <c r="Q2495" i="108"/>
  <c r="R2495" i="108"/>
  <c r="I2495" i="108"/>
  <c r="N2495" i="108"/>
  <c r="H2495" i="108"/>
  <c r="P2494" i="108"/>
  <c r="Q2494" i="108"/>
  <c r="R2494" i="108"/>
  <c r="I2494" i="108"/>
  <c r="N2494" i="108"/>
  <c r="H2494" i="108"/>
  <c r="P2493" i="108"/>
  <c r="Q2493" i="108"/>
  <c r="R2493" i="108"/>
  <c r="I2493" i="108"/>
  <c r="N2493" i="108"/>
  <c r="H2493" i="108"/>
  <c r="P2492" i="108"/>
  <c r="Q2492" i="108"/>
  <c r="R2492" i="108"/>
  <c r="N2492" i="108"/>
  <c r="I2492" i="108"/>
  <c r="H2492" i="108"/>
  <c r="P2491" i="108"/>
  <c r="Q2491" i="108"/>
  <c r="R2491" i="108"/>
  <c r="N2491" i="108"/>
  <c r="I2491" i="108"/>
  <c r="H2491" i="108"/>
  <c r="P2490" i="108"/>
  <c r="Q2490" i="108"/>
  <c r="R2490" i="108"/>
  <c r="I2490" i="108"/>
  <c r="N2490" i="108"/>
  <c r="H2490" i="108"/>
  <c r="P2489" i="108"/>
  <c r="Q2489" i="108"/>
  <c r="R2489" i="108"/>
  <c r="I2489" i="108"/>
  <c r="N2489" i="108"/>
  <c r="H2489" i="108"/>
  <c r="P2488" i="108"/>
  <c r="Q2488" i="108"/>
  <c r="R2488" i="108"/>
  <c r="I2488" i="108"/>
  <c r="N2488" i="108"/>
  <c r="H2488" i="108"/>
  <c r="P2487" i="108"/>
  <c r="Q2487" i="108"/>
  <c r="R2487" i="108"/>
  <c r="N2487" i="108"/>
  <c r="I2487" i="108"/>
  <c r="H2487" i="108"/>
  <c r="P2486" i="108"/>
  <c r="Q2486" i="108"/>
  <c r="R2486" i="108"/>
  <c r="I2486" i="108"/>
  <c r="N2486" i="108"/>
  <c r="H2486" i="108"/>
  <c r="P2485" i="108"/>
  <c r="Q2485" i="108"/>
  <c r="R2485" i="108"/>
  <c r="I2485" i="108"/>
  <c r="N2485" i="108"/>
  <c r="H2485" i="108"/>
  <c r="P2484" i="108"/>
  <c r="Q2484" i="108"/>
  <c r="R2484" i="108"/>
  <c r="I2484" i="108"/>
  <c r="N2484" i="108"/>
  <c r="H2484" i="108"/>
  <c r="P2483" i="108"/>
  <c r="Q2483" i="108"/>
  <c r="R2483" i="108"/>
  <c r="I2483" i="108"/>
  <c r="N2483" i="108"/>
  <c r="H2483" i="108"/>
  <c r="P2482" i="108"/>
  <c r="Q2482" i="108"/>
  <c r="R2482" i="108"/>
  <c r="I2482" i="108"/>
  <c r="N2482" i="108"/>
  <c r="H2482" i="108"/>
  <c r="P2481" i="108"/>
  <c r="Q2481" i="108"/>
  <c r="R2481" i="108"/>
  <c r="I2481" i="108"/>
  <c r="N2481" i="108"/>
  <c r="H2481" i="108"/>
  <c r="P2480" i="108"/>
  <c r="Q2480" i="108"/>
  <c r="R2480" i="108"/>
  <c r="I2480" i="108"/>
  <c r="N2480" i="108"/>
  <c r="H2480" i="108"/>
  <c r="P2479" i="108"/>
  <c r="Q2479" i="108"/>
  <c r="R2479" i="108"/>
  <c r="I2479" i="108"/>
  <c r="N2479" i="108"/>
  <c r="H2479" i="108"/>
  <c r="P2478" i="108"/>
  <c r="Q2478" i="108"/>
  <c r="R2478" i="108"/>
  <c r="I2478" i="108"/>
  <c r="N2478" i="108"/>
  <c r="H2478" i="108"/>
  <c r="P2477" i="108"/>
  <c r="Q2477" i="108"/>
  <c r="R2477" i="108"/>
  <c r="I2477" i="108"/>
  <c r="N2477" i="108"/>
  <c r="H2477" i="108"/>
  <c r="P2476" i="108"/>
  <c r="Q2476" i="108"/>
  <c r="R2476" i="108"/>
  <c r="N2476" i="108"/>
  <c r="I2476" i="108"/>
  <c r="H2476" i="108"/>
  <c r="P2475" i="108"/>
  <c r="Q2475" i="108"/>
  <c r="R2475" i="108"/>
  <c r="I2475" i="108"/>
  <c r="N2475" i="108"/>
  <c r="H2475" i="108"/>
  <c r="Q2474" i="108"/>
  <c r="R2474" i="108"/>
  <c r="P2474" i="108"/>
  <c r="I2474" i="108"/>
  <c r="N2474" i="108"/>
  <c r="H2474" i="108"/>
  <c r="Q2473" i="108"/>
  <c r="R2473" i="108"/>
  <c r="P2473" i="108"/>
  <c r="I2473" i="108"/>
  <c r="N2473" i="108"/>
  <c r="H2473" i="108"/>
  <c r="P2472" i="108"/>
  <c r="Q2472" i="108"/>
  <c r="R2472" i="108"/>
  <c r="I2472" i="108"/>
  <c r="N2472" i="108"/>
  <c r="H2472" i="108"/>
  <c r="P2471" i="108"/>
  <c r="Q2471" i="108"/>
  <c r="R2471" i="108"/>
  <c r="I2471" i="108"/>
  <c r="N2471" i="108"/>
  <c r="H2471" i="108"/>
  <c r="P2470" i="108"/>
  <c r="Q2470" i="108"/>
  <c r="R2470" i="108"/>
  <c r="I2470" i="108"/>
  <c r="N2470" i="108"/>
  <c r="H2470" i="108"/>
  <c r="P2469" i="108"/>
  <c r="Q2469" i="108"/>
  <c r="R2469" i="108"/>
  <c r="I2469" i="108"/>
  <c r="N2469" i="108"/>
  <c r="H2469" i="108"/>
  <c r="P2468" i="108"/>
  <c r="Q2468" i="108"/>
  <c r="R2468" i="108"/>
  <c r="I2468" i="108"/>
  <c r="N2468" i="108"/>
  <c r="H2468" i="108"/>
  <c r="Q2467" i="108"/>
  <c r="R2467" i="108"/>
  <c r="P2467" i="108"/>
  <c r="I2467" i="108"/>
  <c r="N2467" i="108"/>
  <c r="H2467" i="108"/>
  <c r="P2466" i="108"/>
  <c r="Q2466" i="108"/>
  <c r="R2466" i="108"/>
  <c r="I2466" i="108"/>
  <c r="N2466" i="108"/>
  <c r="H2466" i="108"/>
  <c r="P2465" i="108"/>
  <c r="Q2465" i="108"/>
  <c r="R2465" i="108"/>
  <c r="I2465" i="108"/>
  <c r="N2465" i="108"/>
  <c r="H2465" i="108"/>
  <c r="P2464" i="108"/>
  <c r="Q2464" i="108"/>
  <c r="R2464" i="108"/>
  <c r="I2464" i="108"/>
  <c r="N2464" i="108"/>
  <c r="H2464" i="108"/>
  <c r="Q2463" i="108"/>
  <c r="R2463" i="108"/>
  <c r="P2463" i="108"/>
  <c r="I2463" i="108"/>
  <c r="N2463" i="108"/>
  <c r="H2463" i="108"/>
  <c r="P2462" i="108"/>
  <c r="Q2462" i="108"/>
  <c r="I2462" i="108"/>
  <c r="N2462" i="108"/>
  <c r="H2462" i="108"/>
  <c r="P2461" i="108"/>
  <c r="Q2461" i="108"/>
  <c r="R2461" i="108"/>
  <c r="N2461" i="108"/>
  <c r="I2461" i="108"/>
  <c r="H2461" i="108"/>
  <c r="P2460" i="108"/>
  <c r="Q2460" i="108"/>
  <c r="R2460" i="108"/>
  <c r="I2460" i="108"/>
  <c r="N2460" i="108"/>
  <c r="H2460" i="108"/>
  <c r="Q2459" i="108"/>
  <c r="R2459" i="108"/>
  <c r="P2459" i="108"/>
  <c r="I2459" i="108"/>
  <c r="N2459" i="108"/>
  <c r="H2459" i="108"/>
  <c r="P2458" i="108"/>
  <c r="Q2458" i="108"/>
  <c r="R2458" i="108"/>
  <c r="I2458" i="108"/>
  <c r="N2458" i="108"/>
  <c r="H2458" i="108"/>
  <c r="P2457" i="108"/>
  <c r="Q2457" i="108"/>
  <c r="R2457" i="108"/>
  <c r="I2457" i="108"/>
  <c r="N2457" i="108"/>
  <c r="H2457" i="108"/>
  <c r="P2456" i="108"/>
  <c r="Q2456" i="108"/>
  <c r="R2456" i="108"/>
  <c r="I2456" i="108"/>
  <c r="N2456" i="108"/>
  <c r="H2456" i="108"/>
  <c r="Q2455" i="108"/>
  <c r="R2455" i="108"/>
  <c r="P2455" i="108"/>
  <c r="I2455" i="108"/>
  <c r="N2455" i="108"/>
  <c r="H2455" i="108"/>
  <c r="P2454" i="108"/>
  <c r="Q2454" i="108"/>
  <c r="R2454" i="108"/>
  <c r="I2454" i="108"/>
  <c r="N2454" i="108"/>
  <c r="H2454" i="108"/>
  <c r="P2453" i="108"/>
  <c r="Q2453" i="108"/>
  <c r="R2453" i="108"/>
  <c r="N2453" i="108"/>
  <c r="I2453" i="108"/>
  <c r="H2453" i="108"/>
  <c r="P2452" i="108"/>
  <c r="Q2452" i="108"/>
  <c r="R2452" i="108"/>
  <c r="I2452" i="108"/>
  <c r="N2452" i="108"/>
  <c r="H2452" i="108"/>
  <c r="Q2451" i="108"/>
  <c r="R2451" i="108"/>
  <c r="P2451" i="108"/>
  <c r="I2451" i="108"/>
  <c r="N2451" i="108"/>
  <c r="H2451" i="108"/>
  <c r="P2450" i="108"/>
  <c r="Q2450" i="108"/>
  <c r="R2450" i="108"/>
  <c r="I2450" i="108"/>
  <c r="N2450" i="108"/>
  <c r="H2450" i="108"/>
  <c r="P2449" i="108"/>
  <c r="Q2449" i="108"/>
  <c r="R2449" i="108"/>
  <c r="I2449" i="108"/>
  <c r="N2449" i="108"/>
  <c r="H2449" i="108"/>
  <c r="P2448" i="108"/>
  <c r="Q2448" i="108"/>
  <c r="R2448" i="108"/>
  <c r="I2448" i="108"/>
  <c r="N2448" i="108"/>
  <c r="H2448" i="108"/>
  <c r="Q2447" i="108"/>
  <c r="R2447" i="108"/>
  <c r="P2447" i="108"/>
  <c r="I2447" i="108"/>
  <c r="N2447" i="108"/>
  <c r="H2447" i="108"/>
  <c r="P2446" i="108"/>
  <c r="Q2446" i="108"/>
  <c r="R2446" i="108"/>
  <c r="I2446" i="108"/>
  <c r="N2446" i="108"/>
  <c r="H2446" i="108"/>
  <c r="P2445" i="108"/>
  <c r="Q2445" i="108"/>
  <c r="R2445" i="108"/>
  <c r="N2445" i="108"/>
  <c r="I2445" i="108"/>
  <c r="H2445" i="108"/>
  <c r="P2444" i="108"/>
  <c r="Q2444" i="108"/>
  <c r="R2444" i="108"/>
  <c r="I2444" i="108"/>
  <c r="N2444" i="108"/>
  <c r="H2444" i="108"/>
  <c r="Q2443" i="108"/>
  <c r="R2443" i="108"/>
  <c r="P2443" i="108"/>
  <c r="I2443" i="108"/>
  <c r="N2443" i="108"/>
  <c r="H2443" i="108"/>
  <c r="P2442" i="108"/>
  <c r="Q2442" i="108"/>
  <c r="R2442" i="108"/>
  <c r="I2442" i="108"/>
  <c r="N2442" i="108"/>
  <c r="H2442" i="108"/>
  <c r="P2441" i="108"/>
  <c r="Q2441" i="108"/>
  <c r="R2441" i="108"/>
  <c r="I2441" i="108"/>
  <c r="N2441" i="108"/>
  <c r="H2441" i="108"/>
  <c r="P2440" i="108"/>
  <c r="Q2440" i="108"/>
  <c r="R2440" i="108"/>
  <c r="I2440" i="108"/>
  <c r="N2440" i="108"/>
  <c r="H2440" i="108"/>
  <c r="Q2439" i="108"/>
  <c r="R2439" i="108"/>
  <c r="P2439" i="108"/>
  <c r="I2439" i="108"/>
  <c r="N2439" i="108"/>
  <c r="H2439" i="108"/>
  <c r="P2438" i="108"/>
  <c r="Q2438" i="108"/>
  <c r="R2438" i="108"/>
  <c r="I2438" i="108"/>
  <c r="N2438" i="108"/>
  <c r="H2438" i="108"/>
  <c r="P2437" i="108"/>
  <c r="Q2437" i="108"/>
  <c r="R2437" i="108"/>
  <c r="N2437" i="108"/>
  <c r="I2437" i="108"/>
  <c r="H2437" i="108"/>
  <c r="P2436" i="108"/>
  <c r="Q2436" i="108"/>
  <c r="R2436" i="108"/>
  <c r="I2436" i="108"/>
  <c r="N2436" i="108"/>
  <c r="H2436" i="108"/>
  <c r="Q2435" i="108"/>
  <c r="R2435" i="108"/>
  <c r="P2435" i="108"/>
  <c r="I2435" i="108"/>
  <c r="N2435" i="108"/>
  <c r="H2435" i="108"/>
  <c r="P2434" i="108"/>
  <c r="Q2434" i="108"/>
  <c r="R2434" i="108"/>
  <c r="I2434" i="108"/>
  <c r="N2434" i="108"/>
  <c r="H2434" i="108"/>
  <c r="P2433" i="108"/>
  <c r="Q2433" i="108"/>
  <c r="R2433" i="108"/>
  <c r="I2433" i="108"/>
  <c r="N2433" i="108"/>
  <c r="H2433" i="108"/>
  <c r="P2432" i="108"/>
  <c r="Q2432" i="108"/>
  <c r="R2432" i="108"/>
  <c r="I2432" i="108"/>
  <c r="N2432" i="108"/>
  <c r="H2432" i="108"/>
  <c r="Q2431" i="108"/>
  <c r="R2431" i="108"/>
  <c r="P2431" i="108"/>
  <c r="I2431" i="108"/>
  <c r="N2431" i="108"/>
  <c r="H2431" i="108"/>
  <c r="P2430" i="108"/>
  <c r="Q2430" i="108"/>
  <c r="R2430" i="108"/>
  <c r="I2430" i="108"/>
  <c r="N2430" i="108"/>
  <c r="H2430" i="108"/>
  <c r="P2429" i="108"/>
  <c r="Q2429" i="108"/>
  <c r="R2429" i="108"/>
  <c r="N2429" i="108"/>
  <c r="I2429" i="108"/>
  <c r="H2429" i="108"/>
  <c r="P2428" i="108"/>
  <c r="Q2428" i="108"/>
  <c r="R2428" i="108"/>
  <c r="I2428" i="108"/>
  <c r="N2428" i="108"/>
  <c r="H2428" i="108"/>
  <c r="P2427" i="108"/>
  <c r="Q2427" i="108"/>
  <c r="R2427" i="108"/>
  <c r="I2427" i="108"/>
  <c r="N2427" i="108"/>
  <c r="H2427" i="108"/>
  <c r="Q2426" i="108"/>
  <c r="R2426" i="108"/>
  <c r="P2426" i="108"/>
  <c r="I2426" i="108"/>
  <c r="N2426" i="108"/>
  <c r="H2426" i="108"/>
  <c r="P2425" i="108"/>
  <c r="Q2425" i="108"/>
  <c r="R2425" i="108"/>
  <c r="N2425" i="108"/>
  <c r="I2425" i="108"/>
  <c r="H2425" i="108"/>
  <c r="P2424" i="108"/>
  <c r="Q2424" i="108"/>
  <c r="R2424" i="108"/>
  <c r="I2424" i="108"/>
  <c r="N2424" i="108"/>
  <c r="H2424" i="108"/>
  <c r="P2423" i="108"/>
  <c r="Q2423" i="108"/>
  <c r="R2423" i="108"/>
  <c r="I2423" i="108"/>
  <c r="N2423" i="108"/>
  <c r="H2423" i="108"/>
  <c r="P2422" i="108"/>
  <c r="Q2422" i="108"/>
  <c r="R2422" i="108"/>
  <c r="I2422" i="108"/>
  <c r="N2422" i="108"/>
  <c r="H2422" i="108"/>
  <c r="P2421" i="108"/>
  <c r="Q2421" i="108"/>
  <c r="R2421" i="108"/>
  <c r="I2421" i="108"/>
  <c r="N2421" i="108"/>
  <c r="H2421" i="108"/>
  <c r="P2420" i="108"/>
  <c r="Q2420" i="108"/>
  <c r="R2420" i="108"/>
  <c r="I2420" i="108"/>
  <c r="N2420" i="108"/>
  <c r="H2420" i="108"/>
  <c r="P2419" i="108"/>
  <c r="Q2419" i="108"/>
  <c r="R2419" i="108"/>
  <c r="I2419" i="108"/>
  <c r="N2419" i="108"/>
  <c r="H2419" i="108"/>
  <c r="P2418" i="108"/>
  <c r="Q2418" i="108"/>
  <c r="R2418" i="108"/>
  <c r="I2418" i="108"/>
  <c r="N2418" i="108"/>
  <c r="H2418" i="108"/>
  <c r="P2417" i="108"/>
  <c r="Q2417" i="108"/>
  <c r="R2417" i="108"/>
  <c r="N2417" i="108"/>
  <c r="I2417" i="108"/>
  <c r="H2417" i="108"/>
  <c r="P2416" i="108"/>
  <c r="Q2416" i="108"/>
  <c r="R2416" i="108"/>
  <c r="I2416" i="108"/>
  <c r="N2416" i="108"/>
  <c r="H2416" i="108"/>
  <c r="P2415" i="108"/>
  <c r="Q2415" i="108"/>
  <c r="R2415" i="108"/>
  <c r="I2415" i="108"/>
  <c r="N2415" i="108"/>
  <c r="H2415" i="108"/>
  <c r="P2414" i="108"/>
  <c r="Q2414" i="108"/>
  <c r="R2414" i="108"/>
  <c r="I2414" i="108"/>
  <c r="N2414" i="108"/>
  <c r="H2414" i="108"/>
  <c r="P2413" i="108"/>
  <c r="Q2413" i="108"/>
  <c r="I2413" i="108"/>
  <c r="N2413" i="108"/>
  <c r="H2413" i="108"/>
  <c r="P2412" i="108"/>
  <c r="Q2412" i="108"/>
  <c r="R2412" i="108"/>
  <c r="N2412" i="108"/>
  <c r="I2412" i="108"/>
  <c r="H2412" i="108"/>
  <c r="P2411" i="108"/>
  <c r="Q2411" i="108"/>
  <c r="R2411" i="108"/>
  <c r="I2411" i="108"/>
  <c r="N2411" i="108"/>
  <c r="H2411" i="108"/>
  <c r="Q2410" i="108"/>
  <c r="R2410" i="108"/>
  <c r="P2410" i="108"/>
  <c r="I2410" i="108"/>
  <c r="N2410" i="108"/>
  <c r="H2410" i="108"/>
  <c r="P2409" i="108"/>
  <c r="Q2409" i="108"/>
  <c r="R2409" i="108"/>
  <c r="I2409" i="108"/>
  <c r="N2409" i="108"/>
  <c r="H2409" i="108"/>
  <c r="P2408" i="108"/>
  <c r="Q2408" i="108"/>
  <c r="R2408" i="108"/>
  <c r="I2408" i="108"/>
  <c r="N2408" i="108"/>
  <c r="H2408" i="108"/>
  <c r="P2407" i="108"/>
  <c r="Q2407" i="108"/>
  <c r="R2407" i="108"/>
  <c r="I2407" i="108"/>
  <c r="N2407" i="108"/>
  <c r="H2407" i="108"/>
  <c r="P2406" i="108"/>
  <c r="Q2406" i="108"/>
  <c r="R2406" i="108"/>
  <c r="I2406" i="108"/>
  <c r="N2406" i="108"/>
  <c r="H2406" i="108"/>
  <c r="P2405" i="108"/>
  <c r="Q2405" i="108"/>
  <c r="R2405" i="108"/>
  <c r="I2405" i="108"/>
  <c r="N2405" i="108"/>
  <c r="H2405" i="108"/>
  <c r="P2404" i="108"/>
  <c r="Q2404" i="108"/>
  <c r="R2404" i="108"/>
  <c r="I2404" i="108"/>
  <c r="N2404" i="108"/>
  <c r="H2404" i="108"/>
  <c r="Q2403" i="108"/>
  <c r="R2403" i="108"/>
  <c r="P2403" i="108"/>
  <c r="I2403" i="108"/>
  <c r="N2403" i="108"/>
  <c r="H2403" i="108"/>
  <c r="P2402" i="108"/>
  <c r="Q2402" i="108"/>
  <c r="R2402" i="108"/>
  <c r="I2402" i="108"/>
  <c r="N2402" i="108"/>
  <c r="H2402" i="108"/>
  <c r="P2401" i="108"/>
  <c r="Q2401" i="108"/>
  <c r="R2401" i="108"/>
  <c r="I2401" i="108"/>
  <c r="N2401" i="108"/>
  <c r="H2401" i="108"/>
  <c r="P2400" i="108"/>
  <c r="Q2400" i="108"/>
  <c r="R2400" i="108"/>
  <c r="I2400" i="108"/>
  <c r="N2400" i="108"/>
  <c r="H2400" i="108"/>
  <c r="P2399" i="108"/>
  <c r="Q2399" i="108"/>
  <c r="R2399" i="108"/>
  <c r="I2399" i="108"/>
  <c r="N2399" i="108"/>
  <c r="H2399" i="108"/>
  <c r="P2398" i="108"/>
  <c r="Q2398" i="108"/>
  <c r="R2398" i="108"/>
  <c r="I2398" i="108"/>
  <c r="N2398" i="108"/>
  <c r="H2398" i="108"/>
  <c r="P2397" i="108"/>
  <c r="Q2397" i="108"/>
  <c r="R2397" i="108"/>
  <c r="I2397" i="108"/>
  <c r="N2397" i="108"/>
  <c r="H2397" i="108"/>
  <c r="P2396" i="108"/>
  <c r="Q2396" i="108"/>
  <c r="R2396" i="108"/>
  <c r="I2396" i="108"/>
  <c r="N2396" i="108"/>
  <c r="H2396" i="108"/>
  <c r="P2395" i="108"/>
  <c r="Q2395" i="108"/>
  <c r="R2395" i="108"/>
  <c r="I2395" i="108"/>
  <c r="N2395" i="108"/>
  <c r="H2395" i="108"/>
  <c r="P2394" i="108"/>
  <c r="Q2394" i="108"/>
  <c r="R2394" i="108"/>
  <c r="I2394" i="108"/>
  <c r="N2394" i="108"/>
  <c r="H2394" i="108"/>
  <c r="P2393" i="108"/>
  <c r="Q2393" i="108"/>
  <c r="R2393" i="108"/>
  <c r="I2393" i="108"/>
  <c r="N2393" i="108"/>
  <c r="H2393" i="108"/>
  <c r="P2392" i="108"/>
  <c r="Q2392" i="108"/>
  <c r="R2392" i="108"/>
  <c r="I2392" i="108"/>
  <c r="N2392" i="108"/>
  <c r="H2392" i="108"/>
  <c r="Q2391" i="108"/>
  <c r="R2391" i="108"/>
  <c r="P2391" i="108"/>
  <c r="I2391" i="108"/>
  <c r="N2391" i="108"/>
  <c r="H2391" i="108"/>
  <c r="P2390" i="108"/>
  <c r="Q2390" i="108"/>
  <c r="R2390" i="108"/>
  <c r="I2390" i="108"/>
  <c r="N2390" i="108"/>
  <c r="H2390" i="108"/>
  <c r="P2389" i="108"/>
  <c r="Q2389" i="108"/>
  <c r="R2389" i="108"/>
  <c r="N2389" i="108"/>
  <c r="I2389" i="108"/>
  <c r="H2389" i="108"/>
  <c r="P2388" i="108"/>
  <c r="Q2388" i="108"/>
  <c r="R2388" i="108"/>
  <c r="I2388" i="108"/>
  <c r="N2388" i="108"/>
  <c r="H2388" i="108"/>
  <c r="P2387" i="108"/>
  <c r="Q2387" i="108"/>
  <c r="R2387" i="108"/>
  <c r="I2387" i="108"/>
  <c r="N2387" i="108"/>
  <c r="H2387" i="108"/>
  <c r="P2386" i="108"/>
  <c r="Q2386" i="108"/>
  <c r="R2386" i="108"/>
  <c r="I2386" i="108"/>
  <c r="N2386" i="108"/>
  <c r="H2386" i="108"/>
  <c r="P2385" i="108"/>
  <c r="Q2385" i="108"/>
  <c r="R2385" i="108"/>
  <c r="I2385" i="108"/>
  <c r="N2385" i="108"/>
  <c r="H2385" i="108"/>
  <c r="P2384" i="108"/>
  <c r="Q2384" i="108"/>
  <c r="R2384" i="108"/>
  <c r="I2384" i="108"/>
  <c r="N2384" i="108"/>
  <c r="H2384" i="108"/>
  <c r="P2383" i="108"/>
  <c r="Q2383" i="108"/>
  <c r="R2383" i="108"/>
  <c r="I2383" i="108"/>
  <c r="N2383" i="108"/>
  <c r="H2383" i="108"/>
  <c r="P2382" i="108"/>
  <c r="Q2382" i="108"/>
  <c r="R2382" i="108"/>
  <c r="I2382" i="108"/>
  <c r="N2382" i="108"/>
  <c r="H2382" i="108"/>
  <c r="P2381" i="108"/>
  <c r="Q2381" i="108"/>
  <c r="R2381" i="108"/>
  <c r="I2381" i="108"/>
  <c r="N2381" i="108"/>
  <c r="H2381" i="108"/>
  <c r="P2380" i="108"/>
  <c r="Q2380" i="108"/>
  <c r="R2380" i="108"/>
  <c r="I2380" i="108"/>
  <c r="N2380" i="108"/>
  <c r="H2380" i="108"/>
  <c r="P2379" i="108"/>
  <c r="Q2379" i="108"/>
  <c r="R2379" i="108"/>
  <c r="I2379" i="108"/>
  <c r="N2379" i="108"/>
  <c r="H2379" i="108"/>
  <c r="Q2378" i="108"/>
  <c r="R2378" i="108"/>
  <c r="P2378" i="108"/>
  <c r="I2378" i="108"/>
  <c r="N2378" i="108"/>
  <c r="H2378" i="108"/>
  <c r="P2377" i="108"/>
  <c r="Q2377" i="108"/>
  <c r="R2377" i="108"/>
  <c r="I2377" i="108"/>
  <c r="N2377" i="108"/>
  <c r="H2377" i="108"/>
  <c r="P2376" i="108"/>
  <c r="Q2376" i="108"/>
  <c r="R2376" i="108"/>
  <c r="I2376" i="108"/>
  <c r="N2376" i="108"/>
  <c r="H2376" i="108"/>
  <c r="P2375" i="108"/>
  <c r="Q2375" i="108"/>
  <c r="R2375" i="108"/>
  <c r="I2375" i="108"/>
  <c r="N2375" i="108"/>
  <c r="H2375" i="108"/>
  <c r="P2374" i="108"/>
  <c r="Q2374" i="108"/>
  <c r="R2374" i="108"/>
  <c r="I2374" i="108"/>
  <c r="N2374" i="108"/>
  <c r="H2374" i="108"/>
  <c r="P2373" i="108"/>
  <c r="Q2373" i="108"/>
  <c r="R2373" i="108"/>
  <c r="I2373" i="108"/>
  <c r="N2373" i="108"/>
  <c r="H2373" i="108"/>
  <c r="P2372" i="108"/>
  <c r="Q2372" i="108"/>
  <c r="R2372" i="108"/>
  <c r="I2372" i="108"/>
  <c r="N2372" i="108"/>
  <c r="H2372" i="108"/>
  <c r="Q2371" i="108"/>
  <c r="R2371" i="108"/>
  <c r="P2371" i="108"/>
  <c r="I2371" i="108"/>
  <c r="N2371" i="108"/>
  <c r="H2371" i="108"/>
  <c r="P2370" i="108"/>
  <c r="Q2370" i="108"/>
  <c r="R2370" i="108"/>
  <c r="I2370" i="108"/>
  <c r="N2370" i="108"/>
  <c r="H2370" i="108"/>
  <c r="P2369" i="108"/>
  <c r="Q2369" i="108"/>
  <c r="R2369" i="108"/>
  <c r="I2369" i="108"/>
  <c r="N2369" i="108"/>
  <c r="H2369" i="108"/>
  <c r="P2368" i="108"/>
  <c r="Q2368" i="108"/>
  <c r="R2368" i="108"/>
  <c r="I2368" i="108"/>
  <c r="N2368" i="108"/>
  <c r="H2368" i="108"/>
  <c r="P2367" i="108"/>
  <c r="Q2367" i="108"/>
  <c r="R2367" i="108"/>
  <c r="I2367" i="108"/>
  <c r="N2367" i="108"/>
  <c r="H2367" i="108"/>
  <c r="P2366" i="108"/>
  <c r="Q2366" i="108"/>
  <c r="R2366" i="108"/>
  <c r="I2366" i="108"/>
  <c r="N2366" i="108"/>
  <c r="H2366" i="108"/>
  <c r="P2365" i="108"/>
  <c r="Q2365" i="108"/>
  <c r="R2365" i="108"/>
  <c r="I2365" i="108"/>
  <c r="N2365" i="108"/>
  <c r="H2365" i="108"/>
  <c r="P2364" i="108"/>
  <c r="Q2364" i="108"/>
  <c r="R2364" i="108"/>
  <c r="I2364" i="108"/>
  <c r="N2364" i="108"/>
  <c r="H2364" i="108"/>
  <c r="Q2363" i="108"/>
  <c r="R2363" i="108"/>
  <c r="P2363" i="108"/>
  <c r="I2363" i="108"/>
  <c r="N2363" i="108"/>
  <c r="H2363" i="108"/>
  <c r="P2362" i="108"/>
  <c r="Q2362" i="108"/>
  <c r="R2362" i="108"/>
  <c r="I2362" i="108"/>
  <c r="N2362" i="108"/>
  <c r="H2362" i="108"/>
  <c r="P2361" i="108"/>
  <c r="Q2361" i="108"/>
  <c r="R2361" i="108"/>
  <c r="I2361" i="108"/>
  <c r="N2361" i="108"/>
  <c r="H2361" i="108"/>
  <c r="P2360" i="108"/>
  <c r="Q2360" i="108"/>
  <c r="R2360" i="108"/>
  <c r="I2360" i="108"/>
  <c r="N2360" i="108"/>
  <c r="H2360" i="108"/>
  <c r="Q2359" i="108"/>
  <c r="R2359" i="108"/>
  <c r="P2359" i="108"/>
  <c r="I2359" i="108"/>
  <c r="N2359" i="108"/>
  <c r="H2359" i="108"/>
  <c r="P2358" i="108"/>
  <c r="Q2358" i="108"/>
  <c r="R2358" i="108"/>
  <c r="I2358" i="108"/>
  <c r="N2358" i="108"/>
  <c r="H2358" i="108"/>
  <c r="P2357" i="108"/>
  <c r="Q2357" i="108"/>
  <c r="R2357" i="108"/>
  <c r="I2357" i="108"/>
  <c r="N2357" i="108"/>
  <c r="H2357" i="108"/>
  <c r="P2356" i="108"/>
  <c r="Q2356" i="108"/>
  <c r="R2356" i="108"/>
  <c r="I2356" i="108"/>
  <c r="N2356" i="108"/>
  <c r="H2356" i="108"/>
  <c r="P2355" i="108"/>
  <c r="Q2355" i="108"/>
  <c r="R2355" i="108"/>
  <c r="I2355" i="108"/>
  <c r="N2355" i="108"/>
  <c r="H2355" i="108"/>
  <c r="Q2354" i="108"/>
  <c r="R2354" i="108"/>
  <c r="P2354" i="108"/>
  <c r="I2354" i="108"/>
  <c r="N2354" i="108"/>
  <c r="H2354" i="108"/>
  <c r="P2353" i="108"/>
  <c r="Q2353" i="108"/>
  <c r="R2353" i="108"/>
  <c r="I2353" i="108"/>
  <c r="N2353" i="108"/>
  <c r="H2353" i="108"/>
  <c r="P2352" i="108"/>
  <c r="Q2352" i="108"/>
  <c r="R2352" i="108"/>
  <c r="I2352" i="108"/>
  <c r="N2352" i="108"/>
  <c r="H2352" i="108"/>
  <c r="P2351" i="108"/>
  <c r="Q2351" i="108"/>
  <c r="R2351" i="108"/>
  <c r="I2351" i="108"/>
  <c r="N2351" i="108"/>
  <c r="H2351" i="108"/>
  <c r="P2350" i="108"/>
  <c r="Q2350" i="108"/>
  <c r="R2350" i="108"/>
  <c r="I2350" i="108"/>
  <c r="N2350" i="108"/>
  <c r="H2350" i="108"/>
  <c r="P2349" i="108"/>
  <c r="Q2349" i="108"/>
  <c r="R2349" i="108"/>
  <c r="I2349" i="108"/>
  <c r="N2349" i="108"/>
  <c r="H2349" i="108"/>
  <c r="P2348" i="108"/>
  <c r="Q2348" i="108"/>
  <c r="R2348" i="108"/>
  <c r="I2348" i="108"/>
  <c r="N2348" i="108"/>
  <c r="H2348" i="108"/>
  <c r="Q2347" i="108"/>
  <c r="R2347" i="108"/>
  <c r="P2347" i="108"/>
  <c r="I2347" i="108"/>
  <c r="N2347" i="108"/>
  <c r="H2347" i="108"/>
  <c r="P2346" i="108"/>
  <c r="Q2346" i="108"/>
  <c r="R2346" i="108"/>
  <c r="I2346" i="108"/>
  <c r="N2346" i="108"/>
  <c r="H2346" i="108"/>
  <c r="P2345" i="108"/>
  <c r="Q2345" i="108"/>
  <c r="R2345" i="108"/>
  <c r="I2345" i="108"/>
  <c r="N2345" i="108"/>
  <c r="H2345" i="108"/>
  <c r="P2344" i="108"/>
  <c r="Q2344" i="108"/>
  <c r="R2344" i="108"/>
  <c r="I2344" i="108"/>
  <c r="N2344" i="108"/>
  <c r="H2344" i="108"/>
  <c r="P2343" i="108"/>
  <c r="Q2343" i="108"/>
  <c r="R2343" i="108"/>
  <c r="I2343" i="108"/>
  <c r="N2343" i="108"/>
  <c r="H2343" i="108"/>
  <c r="P2342" i="108"/>
  <c r="Q2342" i="108"/>
  <c r="R2342" i="108"/>
  <c r="I2342" i="108"/>
  <c r="N2342" i="108"/>
  <c r="H2342" i="108"/>
  <c r="P2341" i="108"/>
  <c r="Q2341" i="108"/>
  <c r="R2341" i="108"/>
  <c r="I2341" i="108"/>
  <c r="N2341" i="108"/>
  <c r="H2341" i="108"/>
  <c r="P2340" i="108"/>
  <c r="Q2340" i="108"/>
  <c r="R2340" i="108"/>
  <c r="I2340" i="108"/>
  <c r="N2340" i="108"/>
  <c r="H2340" i="108"/>
  <c r="Q2339" i="108"/>
  <c r="R2339" i="108"/>
  <c r="P2339" i="108"/>
  <c r="I2339" i="108"/>
  <c r="N2339" i="108"/>
  <c r="H2339" i="108"/>
  <c r="P2338" i="108"/>
  <c r="Q2338" i="108"/>
  <c r="R2338" i="108"/>
  <c r="I2338" i="108"/>
  <c r="N2338" i="108"/>
  <c r="H2338" i="108"/>
  <c r="P2337" i="108"/>
  <c r="Q2337" i="108"/>
  <c r="R2337" i="108"/>
  <c r="I2337" i="108"/>
  <c r="N2337" i="108"/>
  <c r="H2337" i="108"/>
  <c r="P2336" i="108"/>
  <c r="Q2336" i="108"/>
  <c r="R2336" i="108"/>
  <c r="I2336" i="108"/>
  <c r="N2336" i="108"/>
  <c r="H2336" i="108"/>
  <c r="P2335" i="108"/>
  <c r="Q2335" i="108"/>
  <c r="R2335" i="108"/>
  <c r="I2335" i="108"/>
  <c r="N2335" i="108"/>
  <c r="H2335" i="108"/>
  <c r="P2334" i="108"/>
  <c r="Q2334" i="108"/>
  <c r="R2334" i="108"/>
  <c r="I2334" i="108"/>
  <c r="N2334" i="108"/>
  <c r="H2334" i="108"/>
  <c r="P2333" i="108"/>
  <c r="Q2333" i="108"/>
  <c r="R2333" i="108"/>
  <c r="I2333" i="108"/>
  <c r="N2333" i="108"/>
  <c r="H2333" i="108"/>
  <c r="P2332" i="108"/>
  <c r="Q2332" i="108"/>
  <c r="R2332" i="108"/>
  <c r="I2332" i="108"/>
  <c r="N2332" i="108"/>
  <c r="H2332" i="108"/>
  <c r="P2331" i="108"/>
  <c r="Q2331" i="108"/>
  <c r="R2331" i="108"/>
  <c r="I2331" i="108"/>
  <c r="N2331" i="108"/>
  <c r="H2331" i="108"/>
  <c r="P2330" i="108"/>
  <c r="Q2330" i="108"/>
  <c r="R2330" i="108"/>
  <c r="I2330" i="108"/>
  <c r="N2330" i="108"/>
  <c r="H2330" i="108"/>
  <c r="P2329" i="108"/>
  <c r="Q2329" i="108"/>
  <c r="R2329" i="108"/>
  <c r="N2329" i="108"/>
  <c r="I2329" i="108"/>
  <c r="H2329" i="108"/>
  <c r="P2328" i="108"/>
  <c r="Q2328" i="108"/>
  <c r="R2328" i="108"/>
  <c r="I2328" i="108"/>
  <c r="N2328" i="108"/>
  <c r="H2328" i="108"/>
  <c r="P2327" i="108"/>
  <c r="Q2327" i="108"/>
  <c r="R2327" i="108"/>
  <c r="I2327" i="108"/>
  <c r="N2327" i="108"/>
  <c r="H2327" i="108"/>
  <c r="P2326" i="108"/>
  <c r="Q2326" i="108"/>
  <c r="R2326" i="108"/>
  <c r="I2326" i="108"/>
  <c r="N2326" i="108"/>
  <c r="H2326" i="108"/>
  <c r="P2325" i="108"/>
  <c r="Q2325" i="108"/>
  <c r="R2325" i="108"/>
  <c r="I2325" i="108"/>
  <c r="N2325" i="108"/>
  <c r="H2325" i="108"/>
  <c r="P2324" i="108"/>
  <c r="Q2324" i="108"/>
  <c r="R2324" i="108"/>
  <c r="I2324" i="108"/>
  <c r="N2324" i="108"/>
  <c r="H2324" i="108"/>
  <c r="P2323" i="108"/>
  <c r="Q2323" i="108"/>
  <c r="R2323" i="108"/>
  <c r="I2323" i="108"/>
  <c r="N2323" i="108"/>
  <c r="H2323" i="108"/>
  <c r="Q2322" i="108"/>
  <c r="R2322" i="108"/>
  <c r="P2322" i="108"/>
  <c r="I2322" i="108"/>
  <c r="N2322" i="108"/>
  <c r="H2322" i="108"/>
  <c r="P2321" i="108"/>
  <c r="Q2321" i="108"/>
  <c r="R2321" i="108"/>
  <c r="I2321" i="108"/>
  <c r="N2321" i="108"/>
  <c r="H2321" i="108"/>
  <c r="P2320" i="108"/>
  <c r="Q2320" i="108"/>
  <c r="R2320" i="108"/>
  <c r="I2320" i="108"/>
  <c r="N2320" i="108"/>
  <c r="H2320" i="108"/>
  <c r="P2319" i="108"/>
  <c r="Q2319" i="108"/>
  <c r="R2319" i="108"/>
  <c r="I2319" i="108"/>
  <c r="N2319" i="108"/>
  <c r="H2319" i="108"/>
  <c r="P2318" i="108"/>
  <c r="Q2318" i="108"/>
  <c r="R2318" i="108"/>
  <c r="I2318" i="108"/>
  <c r="N2318" i="108"/>
  <c r="H2318" i="108"/>
  <c r="P2317" i="108"/>
  <c r="Q2317" i="108"/>
  <c r="R2317" i="108"/>
  <c r="I2317" i="108"/>
  <c r="N2317" i="108"/>
  <c r="H2317" i="108"/>
  <c r="P2316" i="108"/>
  <c r="Q2316" i="108"/>
  <c r="R2316" i="108"/>
  <c r="N2316" i="108"/>
  <c r="I2316" i="108"/>
  <c r="H2316" i="108"/>
  <c r="P2315" i="108"/>
  <c r="Q2315" i="108"/>
  <c r="R2315" i="108"/>
  <c r="I2315" i="108"/>
  <c r="N2315" i="108"/>
  <c r="H2315" i="108"/>
  <c r="P2314" i="108"/>
  <c r="Q2314" i="108"/>
  <c r="R2314" i="108"/>
  <c r="I2314" i="108"/>
  <c r="N2314" i="108"/>
  <c r="H2314" i="108"/>
  <c r="P2313" i="108"/>
  <c r="Q2313" i="108"/>
  <c r="R2313" i="108"/>
  <c r="I2313" i="108"/>
  <c r="N2313" i="108"/>
  <c r="H2313" i="108"/>
  <c r="P2312" i="108"/>
  <c r="Q2312" i="108"/>
  <c r="R2312" i="108"/>
  <c r="N2312" i="108"/>
  <c r="I2312" i="108"/>
  <c r="H2312" i="108"/>
  <c r="P2311" i="108"/>
  <c r="Q2311" i="108"/>
  <c r="R2311" i="108"/>
  <c r="I2311" i="108"/>
  <c r="N2311" i="108"/>
  <c r="H2311" i="108"/>
  <c r="P2310" i="108"/>
  <c r="Q2310" i="108"/>
  <c r="R2310" i="108"/>
  <c r="I2310" i="108"/>
  <c r="N2310" i="108"/>
  <c r="H2310" i="108"/>
  <c r="P2309" i="108"/>
  <c r="Q2309" i="108"/>
  <c r="R2309" i="108"/>
  <c r="I2309" i="108"/>
  <c r="N2309" i="108"/>
  <c r="H2309" i="108"/>
  <c r="P2308" i="108"/>
  <c r="Q2308" i="108"/>
  <c r="R2308" i="108"/>
  <c r="I2308" i="108"/>
  <c r="N2308" i="108"/>
  <c r="H2308" i="108"/>
  <c r="Q2307" i="108"/>
  <c r="R2307" i="108"/>
  <c r="P2307" i="108"/>
  <c r="I2307" i="108"/>
  <c r="N2307" i="108"/>
  <c r="H2307" i="108"/>
  <c r="P2306" i="108"/>
  <c r="Q2306" i="108"/>
  <c r="R2306" i="108"/>
  <c r="I2306" i="108"/>
  <c r="N2306" i="108"/>
  <c r="H2306" i="108"/>
  <c r="P2305" i="108"/>
  <c r="Q2305" i="108"/>
  <c r="R2305" i="108"/>
  <c r="I2305" i="108"/>
  <c r="N2305" i="108"/>
  <c r="H2305" i="108"/>
  <c r="P2304" i="108"/>
  <c r="Q2304" i="108"/>
  <c r="R2304" i="108"/>
  <c r="I2304" i="108"/>
  <c r="N2304" i="108"/>
  <c r="H2304" i="108"/>
  <c r="P2303" i="108"/>
  <c r="Q2303" i="108"/>
  <c r="R2303" i="108"/>
  <c r="I2303" i="108"/>
  <c r="N2303" i="108"/>
  <c r="H2303" i="108"/>
  <c r="P2302" i="108"/>
  <c r="Q2302" i="108"/>
  <c r="R2302" i="108"/>
  <c r="I2302" i="108"/>
  <c r="N2302" i="108"/>
  <c r="H2302" i="108"/>
  <c r="P2301" i="108"/>
  <c r="Q2301" i="108"/>
  <c r="R2301" i="108"/>
  <c r="N2301" i="108"/>
  <c r="I2301" i="108"/>
  <c r="H2301" i="108"/>
  <c r="P2300" i="108"/>
  <c r="Q2300" i="108"/>
  <c r="R2300" i="108"/>
  <c r="I2300" i="108"/>
  <c r="N2300" i="108"/>
  <c r="H2300" i="108"/>
  <c r="P2299" i="108"/>
  <c r="Q2299" i="108"/>
  <c r="R2299" i="108"/>
  <c r="I2299" i="108"/>
  <c r="N2299" i="108"/>
  <c r="H2299" i="108"/>
  <c r="P2298" i="108"/>
  <c r="Q2298" i="108"/>
  <c r="R2298" i="108"/>
  <c r="I2298" i="108"/>
  <c r="N2298" i="108"/>
  <c r="H2298" i="108"/>
  <c r="P2297" i="108"/>
  <c r="Q2297" i="108"/>
  <c r="R2297" i="108"/>
  <c r="I2297" i="108"/>
  <c r="N2297" i="108"/>
  <c r="H2297" i="108"/>
  <c r="P2296" i="108"/>
  <c r="Q2296" i="108"/>
  <c r="R2296" i="108"/>
  <c r="I2296" i="108"/>
  <c r="N2296" i="108"/>
  <c r="H2296" i="108"/>
  <c r="P2295" i="108"/>
  <c r="Q2295" i="108"/>
  <c r="R2295" i="108"/>
  <c r="I2295" i="108"/>
  <c r="N2295" i="108"/>
  <c r="H2295" i="108"/>
  <c r="Q2294" i="108"/>
  <c r="R2294" i="108"/>
  <c r="P2294" i="108"/>
  <c r="I2294" i="108"/>
  <c r="N2294" i="108"/>
  <c r="H2294" i="108"/>
  <c r="P2293" i="108"/>
  <c r="Q2293" i="108"/>
  <c r="R2293" i="108"/>
  <c r="I2293" i="108"/>
  <c r="N2293" i="108"/>
  <c r="H2293" i="108"/>
  <c r="P2292" i="108"/>
  <c r="Q2292" i="108"/>
  <c r="R2292" i="108"/>
  <c r="I2292" i="108"/>
  <c r="N2292" i="108"/>
  <c r="H2292" i="108"/>
  <c r="P2291" i="108"/>
  <c r="Q2291" i="108"/>
  <c r="R2291" i="108"/>
  <c r="I2291" i="108"/>
  <c r="N2291" i="108"/>
  <c r="H2291" i="108"/>
  <c r="Q2290" i="108"/>
  <c r="R2290" i="108"/>
  <c r="P2290" i="108"/>
  <c r="I2290" i="108"/>
  <c r="N2290" i="108"/>
  <c r="H2290" i="108"/>
  <c r="P2289" i="108"/>
  <c r="Q2289" i="108"/>
  <c r="R2289" i="108"/>
  <c r="I2289" i="108"/>
  <c r="N2289" i="108"/>
  <c r="H2289" i="108"/>
  <c r="P2288" i="108"/>
  <c r="Q2288" i="108"/>
  <c r="R2288" i="108"/>
  <c r="I2288" i="108"/>
  <c r="N2288" i="108"/>
  <c r="H2288" i="108"/>
  <c r="P2287" i="108"/>
  <c r="Q2287" i="108"/>
  <c r="R2287" i="108"/>
  <c r="I2287" i="108"/>
  <c r="N2287" i="108"/>
  <c r="H2287" i="108"/>
  <c r="P2286" i="108"/>
  <c r="Q2286" i="108"/>
  <c r="R2286" i="108"/>
  <c r="I2286" i="108"/>
  <c r="N2286" i="108"/>
  <c r="H2286" i="108"/>
  <c r="P2285" i="108"/>
  <c r="Q2285" i="108"/>
  <c r="R2285" i="108"/>
  <c r="I2285" i="108"/>
  <c r="N2285" i="108"/>
  <c r="H2285" i="108"/>
  <c r="P2284" i="108"/>
  <c r="Q2284" i="108"/>
  <c r="R2284" i="108"/>
  <c r="N2284" i="108"/>
  <c r="I2284" i="108"/>
  <c r="H2284" i="108"/>
  <c r="P2283" i="108"/>
  <c r="Q2283" i="108"/>
  <c r="R2283" i="108"/>
  <c r="I2283" i="108"/>
  <c r="N2283" i="108"/>
  <c r="H2283" i="108"/>
  <c r="P2282" i="108"/>
  <c r="Q2282" i="108"/>
  <c r="R2282" i="108"/>
  <c r="I2282" i="108"/>
  <c r="N2282" i="108"/>
  <c r="H2282" i="108"/>
  <c r="P2281" i="108"/>
  <c r="Q2281" i="108"/>
  <c r="R2281" i="108"/>
  <c r="I2281" i="108"/>
  <c r="N2281" i="108"/>
  <c r="H2281" i="108"/>
  <c r="P2280" i="108"/>
  <c r="Q2280" i="108"/>
  <c r="R2280" i="108"/>
  <c r="I2280" i="108"/>
  <c r="N2280" i="108"/>
  <c r="H2280" i="108"/>
  <c r="P2279" i="108"/>
  <c r="Q2279" i="108"/>
  <c r="R2279" i="108"/>
  <c r="I2279" i="108"/>
  <c r="N2279" i="108"/>
  <c r="H2279" i="108"/>
  <c r="P2278" i="108"/>
  <c r="Q2278" i="108"/>
  <c r="R2278" i="108"/>
  <c r="I2278" i="108"/>
  <c r="N2278" i="108"/>
  <c r="H2278" i="108"/>
  <c r="P2277" i="108"/>
  <c r="Q2277" i="108"/>
  <c r="R2277" i="108"/>
  <c r="I2277" i="108"/>
  <c r="N2277" i="108"/>
  <c r="H2277" i="108"/>
  <c r="P2276" i="108"/>
  <c r="Q2276" i="108"/>
  <c r="R2276" i="108"/>
  <c r="I2276" i="108"/>
  <c r="N2276" i="108"/>
  <c r="H2276" i="108"/>
  <c r="P2275" i="108"/>
  <c r="Q2275" i="108"/>
  <c r="R2275" i="108"/>
  <c r="I2275" i="108"/>
  <c r="N2275" i="108"/>
  <c r="H2275" i="108"/>
  <c r="Q2274" i="108"/>
  <c r="R2274" i="108"/>
  <c r="P2274" i="108"/>
  <c r="I2274" i="108"/>
  <c r="N2274" i="108"/>
  <c r="H2274" i="108"/>
  <c r="P2273" i="108"/>
  <c r="Q2273" i="108"/>
  <c r="R2273" i="108"/>
  <c r="I2273" i="108"/>
  <c r="N2273" i="108"/>
  <c r="H2273" i="108"/>
  <c r="P2272" i="108"/>
  <c r="Q2272" i="108"/>
  <c r="R2272" i="108"/>
  <c r="I2272" i="108"/>
  <c r="N2272" i="108"/>
  <c r="H2272" i="108"/>
  <c r="P2271" i="108"/>
  <c r="Q2271" i="108"/>
  <c r="R2271" i="108"/>
  <c r="I2271" i="108"/>
  <c r="N2271" i="108"/>
  <c r="H2271" i="108"/>
  <c r="P2270" i="108"/>
  <c r="Q2270" i="108"/>
  <c r="R2270" i="108"/>
  <c r="I2270" i="108"/>
  <c r="N2270" i="108"/>
  <c r="H2270" i="108"/>
  <c r="P2269" i="108"/>
  <c r="Q2269" i="108"/>
  <c r="R2269" i="108"/>
  <c r="I2269" i="108"/>
  <c r="N2269" i="108"/>
  <c r="H2269" i="108"/>
  <c r="P2268" i="108"/>
  <c r="Q2268" i="108"/>
  <c r="R2268" i="108"/>
  <c r="I2268" i="108"/>
  <c r="N2268" i="108"/>
  <c r="H2268" i="108"/>
  <c r="P2267" i="108"/>
  <c r="Q2267" i="108"/>
  <c r="R2267" i="108"/>
  <c r="I2267" i="108"/>
  <c r="N2267" i="108"/>
  <c r="H2267" i="108"/>
  <c r="P2266" i="108"/>
  <c r="Q2266" i="108"/>
  <c r="R2266" i="108"/>
  <c r="I2266" i="108"/>
  <c r="N2266" i="108"/>
  <c r="H2266" i="108"/>
  <c r="P2265" i="108"/>
  <c r="Q2265" i="108"/>
  <c r="R2265" i="108"/>
  <c r="N2265" i="108"/>
  <c r="I2265" i="108"/>
  <c r="H2265" i="108"/>
  <c r="P2264" i="108"/>
  <c r="Q2264" i="108"/>
  <c r="R2264" i="108"/>
  <c r="I2264" i="108"/>
  <c r="N2264" i="108"/>
  <c r="H2264" i="108"/>
  <c r="P2263" i="108"/>
  <c r="Q2263" i="108"/>
  <c r="R2263" i="108"/>
  <c r="I2263" i="108"/>
  <c r="N2263" i="108"/>
  <c r="H2263" i="108"/>
  <c r="P2262" i="108"/>
  <c r="Q2262" i="108"/>
  <c r="R2262" i="108"/>
  <c r="I2262" i="108"/>
  <c r="N2262" i="108"/>
  <c r="H2262" i="108"/>
  <c r="P2261" i="108"/>
  <c r="Q2261" i="108"/>
  <c r="R2261" i="108"/>
  <c r="I2261" i="108"/>
  <c r="N2261" i="108"/>
  <c r="H2261" i="108"/>
  <c r="P2260" i="108"/>
  <c r="Q2260" i="108"/>
  <c r="R2260" i="108"/>
  <c r="I2260" i="108"/>
  <c r="N2260" i="108"/>
  <c r="H2260" i="108"/>
  <c r="P2259" i="108"/>
  <c r="Q2259" i="108"/>
  <c r="R2259" i="108"/>
  <c r="I2259" i="108"/>
  <c r="N2259" i="108"/>
  <c r="H2259" i="108"/>
  <c r="P2258" i="108"/>
  <c r="Q2258" i="108"/>
  <c r="R2258" i="108"/>
  <c r="I2258" i="108"/>
  <c r="N2258" i="108"/>
  <c r="H2258" i="108"/>
  <c r="P2257" i="108"/>
  <c r="Q2257" i="108"/>
  <c r="R2257" i="108"/>
  <c r="I2257" i="108"/>
  <c r="N2257" i="108"/>
  <c r="H2257" i="108"/>
  <c r="P2256" i="108"/>
  <c r="Q2256" i="108"/>
  <c r="R2256" i="108"/>
  <c r="I2256" i="108"/>
  <c r="N2256" i="108"/>
  <c r="H2256" i="108"/>
  <c r="Q2255" i="108"/>
  <c r="R2255" i="108"/>
  <c r="P2255" i="108"/>
  <c r="I2255" i="108"/>
  <c r="N2255" i="108"/>
  <c r="H2255" i="108"/>
  <c r="P2254" i="108"/>
  <c r="Q2254" i="108"/>
  <c r="R2254" i="108"/>
  <c r="I2254" i="108"/>
  <c r="N2254" i="108"/>
  <c r="H2254" i="108"/>
  <c r="P2253" i="108"/>
  <c r="Q2253" i="108"/>
  <c r="R2253" i="108"/>
  <c r="N2253" i="108"/>
  <c r="I2253" i="108"/>
  <c r="H2253" i="108"/>
  <c r="P2252" i="108"/>
  <c r="Q2252" i="108"/>
  <c r="R2252" i="108"/>
  <c r="I2252" i="108"/>
  <c r="N2252" i="108"/>
  <c r="H2252" i="108"/>
  <c r="P2251" i="108"/>
  <c r="Q2251" i="108"/>
  <c r="R2251" i="108"/>
  <c r="I2251" i="108"/>
  <c r="N2251" i="108"/>
  <c r="H2251" i="108"/>
  <c r="P2250" i="108"/>
  <c r="Q2250" i="108"/>
  <c r="R2250" i="108"/>
  <c r="I2250" i="108"/>
  <c r="N2250" i="108"/>
  <c r="H2250" i="108"/>
  <c r="P2249" i="108"/>
  <c r="Q2249" i="108"/>
  <c r="R2249" i="108"/>
  <c r="I2249" i="108"/>
  <c r="N2249" i="108"/>
  <c r="H2249" i="108"/>
  <c r="P2248" i="108"/>
  <c r="Q2248" i="108"/>
  <c r="R2248" i="108"/>
  <c r="I2248" i="108"/>
  <c r="N2248" i="108"/>
  <c r="H2248" i="108"/>
  <c r="P2247" i="108"/>
  <c r="Q2247" i="108"/>
  <c r="R2247" i="108"/>
  <c r="I2247" i="108"/>
  <c r="N2247" i="108"/>
  <c r="H2247" i="108"/>
  <c r="P2246" i="108"/>
  <c r="Q2246" i="108"/>
  <c r="R2246" i="108"/>
  <c r="I2246" i="108"/>
  <c r="N2246" i="108"/>
  <c r="H2246" i="108"/>
  <c r="P2245" i="108"/>
  <c r="Q2245" i="108"/>
  <c r="R2245" i="108"/>
  <c r="N2245" i="108"/>
  <c r="I2245" i="108"/>
  <c r="H2245" i="108"/>
  <c r="P2244" i="108"/>
  <c r="Q2244" i="108"/>
  <c r="R2244" i="108"/>
  <c r="I2244" i="108"/>
  <c r="N2244" i="108"/>
  <c r="H2244" i="108"/>
  <c r="P2243" i="108"/>
  <c r="Q2243" i="108"/>
  <c r="R2243" i="108"/>
  <c r="I2243" i="108"/>
  <c r="N2243" i="108"/>
  <c r="H2243" i="108"/>
  <c r="P2242" i="108"/>
  <c r="Q2242" i="108"/>
  <c r="R2242" i="108"/>
  <c r="I2242" i="108"/>
  <c r="N2242" i="108"/>
  <c r="H2242" i="108"/>
  <c r="P2241" i="108"/>
  <c r="Q2241" i="108"/>
  <c r="R2241" i="108"/>
  <c r="I2241" i="108"/>
  <c r="N2241" i="108"/>
  <c r="H2241" i="108"/>
  <c r="P2240" i="108"/>
  <c r="Q2240" i="108"/>
  <c r="R2240" i="108"/>
  <c r="I2240" i="108"/>
  <c r="N2240" i="108"/>
  <c r="H2240" i="108"/>
  <c r="P2239" i="108"/>
  <c r="Q2239" i="108"/>
  <c r="R2239" i="108"/>
  <c r="I2239" i="108"/>
  <c r="N2239" i="108"/>
  <c r="H2239" i="108"/>
  <c r="P2238" i="108"/>
  <c r="Q2238" i="108"/>
  <c r="R2238" i="108"/>
  <c r="I2238" i="108"/>
  <c r="N2238" i="108"/>
  <c r="H2238" i="108"/>
  <c r="P2237" i="108"/>
  <c r="Q2237" i="108"/>
  <c r="R2237" i="108"/>
  <c r="N2237" i="108"/>
  <c r="I2237" i="108"/>
  <c r="H2237" i="108"/>
  <c r="P2236" i="108"/>
  <c r="Q2236" i="108"/>
  <c r="R2236" i="108"/>
  <c r="I2236" i="108"/>
  <c r="N2236" i="108"/>
  <c r="H2236" i="108"/>
  <c r="P2235" i="108"/>
  <c r="Q2235" i="108"/>
  <c r="R2235" i="108"/>
  <c r="I2235" i="108"/>
  <c r="N2235" i="108"/>
  <c r="H2235" i="108"/>
  <c r="P2234" i="108"/>
  <c r="Q2234" i="108"/>
  <c r="R2234" i="108"/>
  <c r="I2234" i="108"/>
  <c r="N2234" i="108"/>
  <c r="H2234" i="108"/>
  <c r="P2233" i="108"/>
  <c r="Q2233" i="108"/>
  <c r="R2233" i="108"/>
  <c r="I2233" i="108"/>
  <c r="N2233" i="108"/>
  <c r="H2233" i="108"/>
  <c r="P2232" i="108"/>
  <c r="Q2232" i="108"/>
  <c r="R2232" i="108"/>
  <c r="I2232" i="108"/>
  <c r="N2232" i="108"/>
  <c r="H2232" i="108"/>
  <c r="P2231" i="108"/>
  <c r="Q2231" i="108"/>
  <c r="R2231" i="108"/>
  <c r="I2231" i="108"/>
  <c r="N2231" i="108"/>
  <c r="H2231" i="108"/>
  <c r="P2230" i="108"/>
  <c r="Q2230" i="108"/>
  <c r="R2230" i="108"/>
  <c r="I2230" i="108"/>
  <c r="N2230" i="108"/>
  <c r="H2230" i="108"/>
  <c r="P2229" i="108"/>
  <c r="Q2229" i="108"/>
  <c r="R2229" i="108"/>
  <c r="I2229" i="108"/>
  <c r="N2229" i="108"/>
  <c r="H2229" i="108"/>
  <c r="P2228" i="108"/>
  <c r="Q2228" i="108"/>
  <c r="R2228" i="108"/>
  <c r="I2228" i="108"/>
  <c r="N2228" i="108"/>
  <c r="H2228" i="108"/>
  <c r="P2227" i="108"/>
  <c r="Q2227" i="108"/>
  <c r="R2227" i="108"/>
  <c r="I2227" i="108"/>
  <c r="N2227" i="108"/>
  <c r="H2227" i="108"/>
  <c r="P2226" i="108"/>
  <c r="Q2226" i="108"/>
  <c r="R2226" i="108"/>
  <c r="I2226" i="108"/>
  <c r="N2226" i="108"/>
  <c r="H2226" i="108"/>
  <c r="P2225" i="108"/>
  <c r="Q2225" i="108"/>
  <c r="R2225" i="108"/>
  <c r="I2225" i="108"/>
  <c r="N2225" i="108"/>
  <c r="H2225" i="108"/>
  <c r="P2224" i="108"/>
  <c r="Q2224" i="108"/>
  <c r="R2224" i="108"/>
  <c r="I2224" i="108"/>
  <c r="N2224" i="108"/>
  <c r="H2224" i="108"/>
  <c r="P2223" i="108"/>
  <c r="Q2223" i="108"/>
  <c r="R2223" i="108"/>
  <c r="I2223" i="108"/>
  <c r="N2223" i="108"/>
  <c r="H2223" i="108"/>
  <c r="P2222" i="108"/>
  <c r="Q2222" i="108"/>
  <c r="R2222" i="108"/>
  <c r="I2222" i="108"/>
  <c r="N2222" i="108"/>
  <c r="H2222" i="108"/>
  <c r="P2221" i="108"/>
  <c r="Q2221" i="108"/>
  <c r="R2221" i="108"/>
  <c r="I2221" i="108"/>
  <c r="N2221" i="108"/>
  <c r="H2221" i="108"/>
  <c r="P2220" i="108"/>
  <c r="Q2220" i="108"/>
  <c r="R2220" i="108"/>
  <c r="N2220" i="108"/>
  <c r="I2220" i="108"/>
  <c r="H2220" i="108"/>
  <c r="P2219" i="108"/>
  <c r="Q2219" i="108"/>
  <c r="R2219" i="108"/>
  <c r="I2219" i="108"/>
  <c r="N2219" i="108"/>
  <c r="H2219" i="108"/>
  <c r="P2218" i="108"/>
  <c r="Q2218" i="108"/>
  <c r="R2218" i="108"/>
  <c r="I2218" i="108"/>
  <c r="N2218" i="108"/>
  <c r="H2218" i="108"/>
  <c r="P2217" i="108"/>
  <c r="Q2217" i="108"/>
  <c r="R2217" i="108"/>
  <c r="I2217" i="108"/>
  <c r="N2217" i="108"/>
  <c r="H2217" i="108"/>
  <c r="P2216" i="108"/>
  <c r="Q2216" i="108"/>
  <c r="R2216" i="108"/>
  <c r="I2216" i="108"/>
  <c r="N2216" i="108"/>
  <c r="H2216" i="108"/>
  <c r="P2215" i="108"/>
  <c r="Q2215" i="108"/>
  <c r="R2215" i="108"/>
  <c r="I2215" i="108"/>
  <c r="N2215" i="108"/>
  <c r="H2215" i="108"/>
  <c r="P2214" i="108"/>
  <c r="Q2214" i="108"/>
  <c r="R2214" i="108"/>
  <c r="I2214" i="108"/>
  <c r="N2214" i="108"/>
  <c r="H2214" i="108"/>
  <c r="P2213" i="108"/>
  <c r="Q2213" i="108"/>
  <c r="R2213" i="108"/>
  <c r="I2213" i="108"/>
  <c r="N2213" i="108"/>
  <c r="H2213" i="108"/>
  <c r="Q2212" i="108"/>
  <c r="R2212" i="108"/>
  <c r="P2212" i="108"/>
  <c r="I2212" i="108"/>
  <c r="N2212" i="108"/>
  <c r="H2212" i="108"/>
  <c r="P2211" i="108"/>
  <c r="Q2211" i="108"/>
  <c r="R2211" i="108"/>
  <c r="I2211" i="108"/>
  <c r="N2211" i="108"/>
  <c r="H2211" i="108"/>
  <c r="P2210" i="108"/>
  <c r="Q2210" i="108"/>
  <c r="R2210" i="108"/>
  <c r="I2210" i="108"/>
  <c r="N2210" i="108"/>
  <c r="H2210" i="108"/>
  <c r="P2209" i="108"/>
  <c r="Q2209" i="108"/>
  <c r="R2209" i="108"/>
  <c r="I2209" i="108"/>
  <c r="N2209" i="108"/>
  <c r="H2209" i="108"/>
  <c r="Q2208" i="108"/>
  <c r="R2208" i="108"/>
  <c r="P2208" i="108"/>
  <c r="N2208" i="108"/>
  <c r="I2208" i="108"/>
  <c r="H2208" i="108"/>
  <c r="P2207" i="108"/>
  <c r="Q2207" i="108"/>
  <c r="R2207" i="108"/>
  <c r="I2207" i="108"/>
  <c r="N2207" i="108"/>
  <c r="H2207" i="108"/>
  <c r="P2206" i="108"/>
  <c r="Q2206" i="108"/>
  <c r="R2206" i="108"/>
  <c r="N2206" i="108"/>
  <c r="I2206" i="108"/>
  <c r="H2206" i="108"/>
  <c r="P2205" i="108"/>
  <c r="Q2205" i="108"/>
  <c r="R2205" i="108"/>
  <c r="I2205" i="108"/>
  <c r="N2205" i="108"/>
  <c r="H2205" i="108"/>
  <c r="P2204" i="108"/>
  <c r="Q2204" i="108"/>
  <c r="R2204" i="108"/>
  <c r="I2204" i="108"/>
  <c r="N2204" i="108"/>
  <c r="H2204" i="108"/>
  <c r="P2203" i="108"/>
  <c r="Q2203" i="108"/>
  <c r="R2203" i="108"/>
  <c r="I2203" i="108"/>
  <c r="N2203" i="108"/>
  <c r="H2203" i="108"/>
  <c r="P2202" i="108"/>
  <c r="Q2202" i="108"/>
  <c r="R2202" i="108"/>
  <c r="I2202" i="108"/>
  <c r="N2202" i="108"/>
  <c r="H2202" i="108"/>
  <c r="P2201" i="108"/>
  <c r="Q2201" i="108"/>
  <c r="R2201" i="108"/>
  <c r="I2201" i="108"/>
  <c r="N2201" i="108"/>
  <c r="H2201" i="108"/>
  <c r="Q2200" i="108"/>
  <c r="R2200" i="108"/>
  <c r="P2200" i="108"/>
  <c r="I2200" i="108"/>
  <c r="N2200" i="108"/>
  <c r="H2200" i="108"/>
  <c r="P2199" i="108"/>
  <c r="Q2199" i="108"/>
  <c r="R2199" i="108"/>
  <c r="I2199" i="108"/>
  <c r="N2199" i="108"/>
  <c r="H2199" i="108"/>
  <c r="P2198" i="108"/>
  <c r="Q2198" i="108"/>
  <c r="R2198" i="108"/>
  <c r="I2198" i="108"/>
  <c r="N2198" i="108"/>
  <c r="H2198" i="108"/>
  <c r="P2197" i="108"/>
  <c r="Q2197" i="108"/>
  <c r="R2197" i="108"/>
  <c r="I2197" i="108"/>
  <c r="N2197" i="108"/>
  <c r="H2197" i="108"/>
  <c r="P2196" i="108"/>
  <c r="Q2196" i="108"/>
  <c r="R2196" i="108"/>
  <c r="N2196" i="108"/>
  <c r="I2196" i="108"/>
  <c r="H2196" i="108"/>
  <c r="P2195" i="108"/>
  <c r="Q2195" i="108"/>
  <c r="R2195" i="108"/>
  <c r="I2195" i="108"/>
  <c r="N2195" i="108"/>
  <c r="H2195" i="108"/>
  <c r="P2194" i="108"/>
  <c r="Q2194" i="108"/>
  <c r="R2194" i="108"/>
  <c r="I2194" i="108"/>
  <c r="N2194" i="108"/>
  <c r="H2194" i="108"/>
  <c r="P2193" i="108"/>
  <c r="Q2193" i="108"/>
  <c r="R2193" i="108"/>
  <c r="I2193" i="108"/>
  <c r="N2193" i="108"/>
  <c r="H2193" i="108"/>
  <c r="P2192" i="108"/>
  <c r="Q2192" i="108"/>
  <c r="R2192" i="108"/>
  <c r="I2192" i="108"/>
  <c r="N2192" i="108"/>
  <c r="H2192" i="108"/>
  <c r="P2191" i="108"/>
  <c r="Q2191" i="108"/>
  <c r="R2191" i="108"/>
  <c r="N2191" i="108"/>
  <c r="I2191" i="108"/>
  <c r="H2191" i="108"/>
  <c r="P2190" i="108"/>
  <c r="Q2190" i="108"/>
  <c r="R2190" i="108"/>
  <c r="I2190" i="108"/>
  <c r="N2190" i="108"/>
  <c r="H2190" i="108"/>
  <c r="P2189" i="108"/>
  <c r="Q2189" i="108"/>
  <c r="R2189" i="108"/>
  <c r="I2189" i="108"/>
  <c r="N2189" i="108"/>
  <c r="H2189" i="108"/>
  <c r="P2188" i="108"/>
  <c r="Q2188" i="108"/>
  <c r="R2188" i="108"/>
  <c r="I2188" i="108"/>
  <c r="N2188" i="108"/>
  <c r="H2188" i="108"/>
  <c r="P2187" i="108"/>
  <c r="Q2187" i="108"/>
  <c r="R2187" i="108"/>
  <c r="I2187" i="108"/>
  <c r="N2187" i="108"/>
  <c r="H2187" i="108"/>
  <c r="P2186" i="108"/>
  <c r="Q2186" i="108"/>
  <c r="R2186" i="108"/>
  <c r="I2186" i="108"/>
  <c r="N2186" i="108"/>
  <c r="H2186" i="108"/>
  <c r="P2185" i="108"/>
  <c r="Q2185" i="108"/>
  <c r="R2185" i="108"/>
  <c r="I2185" i="108"/>
  <c r="N2185" i="108"/>
  <c r="H2185" i="108"/>
  <c r="Q2184" i="108"/>
  <c r="R2184" i="108"/>
  <c r="P2184" i="108"/>
  <c r="I2184" i="108"/>
  <c r="N2184" i="108"/>
  <c r="H2184" i="108"/>
  <c r="P2183" i="108"/>
  <c r="Q2183" i="108"/>
  <c r="R2183" i="108"/>
  <c r="I2183" i="108"/>
  <c r="N2183" i="108"/>
  <c r="H2183" i="108"/>
  <c r="P2182" i="108"/>
  <c r="Q2182" i="108"/>
  <c r="R2182" i="108"/>
  <c r="N2182" i="108"/>
  <c r="I2182" i="108"/>
  <c r="H2182" i="108"/>
  <c r="P2181" i="108"/>
  <c r="Q2181" i="108"/>
  <c r="R2181" i="108"/>
  <c r="I2181" i="108"/>
  <c r="N2181" i="108"/>
  <c r="H2181" i="108"/>
  <c r="P2180" i="108"/>
  <c r="Q2180" i="108"/>
  <c r="R2180" i="108"/>
  <c r="N2180" i="108"/>
  <c r="I2180" i="108"/>
  <c r="H2180" i="108"/>
  <c r="P2179" i="108"/>
  <c r="Q2179" i="108"/>
  <c r="R2179" i="108"/>
  <c r="I2179" i="108"/>
  <c r="N2179" i="108"/>
  <c r="H2179" i="108"/>
  <c r="P2178" i="108"/>
  <c r="Q2178" i="108"/>
  <c r="R2178" i="108"/>
  <c r="I2178" i="108"/>
  <c r="N2178" i="108"/>
  <c r="H2178" i="108"/>
  <c r="P2177" i="108"/>
  <c r="Q2177" i="108"/>
  <c r="R2177" i="108"/>
  <c r="I2177" i="108"/>
  <c r="N2177" i="108"/>
  <c r="H2177" i="108"/>
  <c r="P2176" i="108"/>
  <c r="Q2176" i="108"/>
  <c r="R2176" i="108"/>
  <c r="I2176" i="108"/>
  <c r="N2176" i="108"/>
  <c r="H2176" i="108"/>
  <c r="P2175" i="108"/>
  <c r="Q2175" i="108"/>
  <c r="R2175" i="108"/>
  <c r="I2175" i="108"/>
  <c r="N2175" i="108"/>
  <c r="H2175" i="108"/>
  <c r="P2174" i="108"/>
  <c r="Q2174" i="108"/>
  <c r="R2174" i="108"/>
  <c r="N2174" i="108"/>
  <c r="I2174" i="108"/>
  <c r="H2174" i="108"/>
  <c r="P2173" i="108"/>
  <c r="Q2173" i="108"/>
  <c r="R2173" i="108"/>
  <c r="I2173" i="108"/>
  <c r="N2173" i="108"/>
  <c r="H2173" i="108"/>
  <c r="P2172" i="108"/>
  <c r="Q2172" i="108"/>
  <c r="R2172" i="108"/>
  <c r="I2172" i="108"/>
  <c r="N2172" i="108"/>
  <c r="H2172" i="108"/>
  <c r="P2171" i="108"/>
  <c r="Q2171" i="108"/>
  <c r="R2171" i="108"/>
  <c r="I2171" i="108"/>
  <c r="N2171" i="108"/>
  <c r="H2171" i="108"/>
  <c r="P2170" i="108"/>
  <c r="Q2170" i="108"/>
  <c r="R2170" i="108"/>
  <c r="I2170" i="108"/>
  <c r="N2170" i="108"/>
  <c r="H2170" i="108"/>
  <c r="P2169" i="108"/>
  <c r="Q2169" i="108"/>
  <c r="R2169" i="108"/>
  <c r="I2169" i="108"/>
  <c r="N2169" i="108"/>
  <c r="H2169" i="108"/>
  <c r="Q2168" i="108"/>
  <c r="R2168" i="108"/>
  <c r="P2168" i="108"/>
  <c r="I2168" i="108"/>
  <c r="N2168" i="108"/>
  <c r="H2168" i="108"/>
  <c r="P2167" i="108"/>
  <c r="Q2167" i="108"/>
  <c r="R2167" i="108"/>
  <c r="I2167" i="108"/>
  <c r="N2167" i="108"/>
  <c r="H2167" i="108"/>
  <c r="P2166" i="108"/>
  <c r="Q2166" i="108"/>
  <c r="R2166" i="108"/>
  <c r="I2166" i="108"/>
  <c r="N2166" i="108"/>
  <c r="H2166" i="108"/>
  <c r="P2165" i="108"/>
  <c r="Q2165" i="108"/>
  <c r="R2165" i="108"/>
  <c r="I2165" i="108"/>
  <c r="N2165" i="108"/>
  <c r="H2165" i="108"/>
  <c r="P2164" i="108"/>
  <c r="Q2164" i="108"/>
  <c r="R2164" i="108"/>
  <c r="N2164" i="108"/>
  <c r="I2164" i="108"/>
  <c r="H2164" i="108"/>
  <c r="P2163" i="108"/>
  <c r="Q2163" i="108"/>
  <c r="R2163" i="108"/>
  <c r="I2163" i="108"/>
  <c r="N2163" i="108"/>
  <c r="H2163" i="108"/>
  <c r="P2162" i="108"/>
  <c r="Q2162" i="108"/>
  <c r="R2162" i="108"/>
  <c r="I2162" i="108"/>
  <c r="N2162" i="108"/>
  <c r="H2162" i="108"/>
  <c r="P2161" i="108"/>
  <c r="Q2161" i="108"/>
  <c r="R2161" i="108"/>
  <c r="I2161" i="108"/>
  <c r="N2161" i="108"/>
  <c r="H2161" i="108"/>
  <c r="P2160" i="108"/>
  <c r="Q2160" i="108"/>
  <c r="R2160" i="108"/>
  <c r="I2160" i="108"/>
  <c r="N2160" i="108"/>
  <c r="H2160" i="108"/>
  <c r="P2159" i="108"/>
  <c r="Q2159" i="108"/>
  <c r="R2159" i="108"/>
  <c r="N2159" i="108"/>
  <c r="I2159" i="108"/>
  <c r="H2159" i="108"/>
  <c r="P2158" i="108"/>
  <c r="Q2158" i="108"/>
  <c r="R2158" i="108"/>
  <c r="I2158" i="108"/>
  <c r="N2158" i="108"/>
  <c r="H2158" i="108"/>
  <c r="P2157" i="108"/>
  <c r="Q2157" i="108"/>
  <c r="R2157" i="108"/>
  <c r="I2157" i="108"/>
  <c r="N2157" i="108"/>
  <c r="H2157" i="108"/>
  <c r="P2156" i="108"/>
  <c r="Q2156" i="108"/>
  <c r="R2156" i="108"/>
  <c r="I2156" i="108"/>
  <c r="N2156" i="108"/>
  <c r="H2156" i="108"/>
  <c r="P2155" i="108"/>
  <c r="Q2155" i="108"/>
  <c r="R2155" i="108"/>
  <c r="I2155" i="108"/>
  <c r="N2155" i="108"/>
  <c r="H2155" i="108"/>
  <c r="P2154" i="108"/>
  <c r="Q2154" i="108"/>
  <c r="R2154" i="108"/>
  <c r="I2154" i="108"/>
  <c r="N2154" i="108"/>
  <c r="H2154" i="108"/>
  <c r="P2153" i="108"/>
  <c r="Q2153" i="108"/>
  <c r="R2153" i="108"/>
  <c r="I2153" i="108"/>
  <c r="N2153" i="108"/>
  <c r="H2153" i="108"/>
  <c r="P2152" i="108"/>
  <c r="Q2152" i="108"/>
  <c r="R2152" i="108"/>
  <c r="I2152" i="108"/>
  <c r="N2152" i="108"/>
  <c r="H2152" i="108"/>
  <c r="P2151" i="108"/>
  <c r="Q2151" i="108"/>
  <c r="R2151" i="108"/>
  <c r="I2151" i="108"/>
  <c r="N2151" i="108"/>
  <c r="H2151" i="108"/>
  <c r="P2150" i="108"/>
  <c r="Q2150" i="108"/>
  <c r="R2150" i="108"/>
  <c r="I2150" i="108"/>
  <c r="N2150" i="108"/>
  <c r="H2150" i="108"/>
  <c r="P2149" i="108"/>
  <c r="Q2149" i="108"/>
  <c r="R2149" i="108"/>
  <c r="I2149" i="108"/>
  <c r="N2149" i="108"/>
  <c r="H2149" i="108"/>
  <c r="P2148" i="108"/>
  <c r="Q2148" i="108"/>
  <c r="R2148" i="108"/>
  <c r="I2148" i="108"/>
  <c r="N2148" i="108"/>
  <c r="H2148" i="108"/>
  <c r="P2147" i="108"/>
  <c r="Q2147" i="108"/>
  <c r="R2147" i="108"/>
  <c r="I2147" i="108"/>
  <c r="N2147" i="108"/>
  <c r="H2147" i="108"/>
  <c r="P2146" i="108"/>
  <c r="Q2146" i="108"/>
  <c r="R2146" i="108"/>
  <c r="I2146" i="108"/>
  <c r="N2146" i="108"/>
  <c r="H2146" i="108"/>
  <c r="P2145" i="108"/>
  <c r="Q2145" i="108"/>
  <c r="R2145" i="108"/>
  <c r="I2145" i="108"/>
  <c r="N2145" i="108"/>
  <c r="H2145" i="108"/>
  <c r="P2144" i="108"/>
  <c r="Q2144" i="108"/>
  <c r="R2144" i="108"/>
  <c r="I2144" i="108"/>
  <c r="N2144" i="108"/>
  <c r="H2144" i="108"/>
  <c r="P2143" i="108"/>
  <c r="Q2143" i="108"/>
  <c r="R2143" i="108"/>
  <c r="I2143" i="108"/>
  <c r="N2143" i="108"/>
  <c r="H2143" i="108"/>
  <c r="P2142" i="108"/>
  <c r="Q2142" i="108"/>
  <c r="R2142" i="108"/>
  <c r="I2142" i="108"/>
  <c r="N2142" i="108"/>
  <c r="H2142" i="108"/>
  <c r="P2141" i="108"/>
  <c r="Q2141" i="108"/>
  <c r="R2141" i="108"/>
  <c r="I2141" i="108"/>
  <c r="N2141" i="108"/>
  <c r="H2141" i="108"/>
  <c r="P2140" i="108"/>
  <c r="Q2140" i="108"/>
  <c r="R2140" i="108"/>
  <c r="I2140" i="108"/>
  <c r="N2140" i="108"/>
  <c r="H2140" i="108"/>
  <c r="P2139" i="108"/>
  <c r="Q2139" i="108"/>
  <c r="R2139" i="108"/>
  <c r="I2139" i="108"/>
  <c r="N2139" i="108"/>
  <c r="H2139" i="108"/>
  <c r="P2138" i="108"/>
  <c r="Q2138" i="108"/>
  <c r="R2138" i="108"/>
  <c r="I2138" i="108"/>
  <c r="N2138" i="108"/>
  <c r="H2138" i="108"/>
  <c r="P2137" i="108"/>
  <c r="Q2137" i="108"/>
  <c r="R2137" i="108"/>
  <c r="I2137" i="108"/>
  <c r="N2137" i="108"/>
  <c r="H2137" i="108"/>
  <c r="P2136" i="108"/>
  <c r="Q2136" i="108"/>
  <c r="R2136" i="108"/>
  <c r="I2136" i="108"/>
  <c r="N2136" i="108"/>
  <c r="H2136" i="108"/>
  <c r="P2135" i="108"/>
  <c r="Q2135" i="108"/>
  <c r="R2135" i="108"/>
  <c r="I2135" i="108"/>
  <c r="N2135" i="108"/>
  <c r="H2135" i="108"/>
  <c r="P2134" i="108"/>
  <c r="Q2134" i="108"/>
  <c r="R2134" i="108"/>
  <c r="N2134" i="108"/>
  <c r="I2134" i="108"/>
  <c r="H2134" i="108"/>
  <c r="P2133" i="108"/>
  <c r="Q2133" i="108"/>
  <c r="R2133" i="108"/>
  <c r="I2133" i="108"/>
  <c r="N2133" i="108"/>
  <c r="H2133" i="108"/>
  <c r="P2132" i="108"/>
  <c r="Q2132" i="108"/>
  <c r="R2132" i="108"/>
  <c r="I2132" i="108"/>
  <c r="N2132" i="108"/>
  <c r="H2132" i="108"/>
  <c r="P2131" i="108"/>
  <c r="Q2131" i="108"/>
  <c r="R2131" i="108"/>
  <c r="I2131" i="108"/>
  <c r="N2131" i="108"/>
  <c r="H2131" i="108"/>
  <c r="P2130" i="108"/>
  <c r="Q2130" i="108"/>
  <c r="R2130" i="108"/>
  <c r="I2130" i="108"/>
  <c r="N2130" i="108"/>
  <c r="H2130" i="108"/>
  <c r="P2129" i="108"/>
  <c r="Q2129" i="108"/>
  <c r="R2129" i="108"/>
  <c r="I2129" i="108"/>
  <c r="N2129" i="108"/>
  <c r="H2129" i="108"/>
  <c r="P2128" i="108"/>
  <c r="Q2128" i="108"/>
  <c r="R2128" i="108"/>
  <c r="I2128" i="108"/>
  <c r="N2128" i="108"/>
  <c r="H2128" i="108"/>
  <c r="P2127" i="108"/>
  <c r="Q2127" i="108"/>
  <c r="R2127" i="108"/>
  <c r="I2127" i="108"/>
  <c r="N2127" i="108"/>
  <c r="H2127" i="108"/>
  <c r="P2126" i="108"/>
  <c r="Q2126" i="108"/>
  <c r="R2126" i="108"/>
  <c r="I2126" i="108"/>
  <c r="N2126" i="108"/>
  <c r="H2126" i="108"/>
  <c r="P2125" i="108"/>
  <c r="Q2125" i="108"/>
  <c r="R2125" i="108"/>
  <c r="I2125" i="108"/>
  <c r="N2125" i="108"/>
  <c r="H2125" i="108"/>
  <c r="Q2124" i="108"/>
  <c r="R2124" i="108"/>
  <c r="P2124" i="108"/>
  <c r="I2124" i="108"/>
  <c r="N2124" i="108"/>
  <c r="H2124" i="108"/>
  <c r="P2123" i="108"/>
  <c r="Q2123" i="108"/>
  <c r="R2123" i="108"/>
  <c r="I2123" i="108"/>
  <c r="N2123" i="108"/>
  <c r="H2123" i="108"/>
  <c r="P2122" i="108"/>
  <c r="Q2122" i="108"/>
  <c r="R2122" i="108"/>
  <c r="N2122" i="108"/>
  <c r="I2122" i="108"/>
  <c r="H2122" i="108"/>
  <c r="P2121" i="108"/>
  <c r="Q2121" i="108"/>
  <c r="R2121" i="108"/>
  <c r="I2121" i="108"/>
  <c r="N2121" i="108"/>
  <c r="H2121" i="108"/>
  <c r="P2120" i="108"/>
  <c r="Q2120" i="108"/>
  <c r="R2120" i="108"/>
  <c r="I2120" i="108"/>
  <c r="N2120" i="108"/>
  <c r="H2120" i="108"/>
  <c r="P2119" i="108"/>
  <c r="Q2119" i="108"/>
  <c r="R2119" i="108"/>
  <c r="I2119" i="108"/>
  <c r="N2119" i="108"/>
  <c r="H2119" i="108"/>
  <c r="P2118" i="108"/>
  <c r="Q2118" i="108"/>
  <c r="R2118" i="108"/>
  <c r="I2118" i="108"/>
  <c r="N2118" i="108"/>
  <c r="H2118" i="108"/>
  <c r="P2117" i="108"/>
  <c r="Q2117" i="108"/>
  <c r="R2117" i="108"/>
  <c r="I2117" i="108"/>
  <c r="N2117" i="108"/>
  <c r="H2117" i="108"/>
  <c r="P2116" i="108"/>
  <c r="Q2116" i="108"/>
  <c r="R2116" i="108"/>
  <c r="I2116" i="108"/>
  <c r="N2116" i="108"/>
  <c r="H2116" i="108"/>
  <c r="P2115" i="108"/>
  <c r="Q2115" i="108"/>
  <c r="R2115" i="108"/>
  <c r="I2115" i="108"/>
  <c r="N2115" i="108"/>
  <c r="H2115" i="108"/>
  <c r="P2114" i="108"/>
  <c r="Q2114" i="108"/>
  <c r="R2114" i="108"/>
  <c r="I2114" i="108"/>
  <c r="N2114" i="108"/>
  <c r="H2114" i="108"/>
  <c r="P2113" i="108"/>
  <c r="Q2113" i="108"/>
  <c r="R2113" i="108"/>
  <c r="I2113" i="108"/>
  <c r="N2113" i="108"/>
  <c r="H2113" i="108"/>
  <c r="P2112" i="108"/>
  <c r="Q2112" i="108"/>
  <c r="R2112" i="108"/>
  <c r="I2112" i="108"/>
  <c r="N2112" i="108"/>
  <c r="H2112" i="108"/>
  <c r="P2111" i="108"/>
  <c r="Q2111" i="108"/>
  <c r="R2111" i="108"/>
  <c r="I2111" i="108"/>
  <c r="N2111" i="108"/>
  <c r="H2111" i="108"/>
  <c r="P2110" i="108"/>
  <c r="Q2110" i="108"/>
  <c r="R2110" i="108"/>
  <c r="N2110" i="108"/>
  <c r="I2110" i="108"/>
  <c r="H2110" i="108"/>
  <c r="P2109" i="108"/>
  <c r="Q2109" i="108"/>
  <c r="R2109" i="108"/>
  <c r="I2109" i="108"/>
  <c r="N2109" i="108"/>
  <c r="H2109" i="108"/>
  <c r="P2108" i="108"/>
  <c r="Q2108" i="108"/>
  <c r="R2108" i="108"/>
  <c r="I2108" i="108"/>
  <c r="N2108" i="108"/>
  <c r="H2108" i="108"/>
  <c r="P2107" i="108"/>
  <c r="Q2107" i="108"/>
  <c r="R2107" i="108"/>
  <c r="I2107" i="108"/>
  <c r="N2107" i="108"/>
  <c r="H2107" i="108"/>
  <c r="P2106" i="108"/>
  <c r="Q2106" i="108"/>
  <c r="R2106" i="108"/>
  <c r="I2106" i="108"/>
  <c r="N2106" i="108"/>
  <c r="H2106" i="108"/>
  <c r="P2105" i="108"/>
  <c r="Q2105" i="108"/>
  <c r="R2105" i="108"/>
  <c r="I2105" i="108"/>
  <c r="N2105" i="108"/>
  <c r="H2105" i="108"/>
  <c r="P2104" i="108"/>
  <c r="Q2104" i="108"/>
  <c r="R2104" i="108"/>
  <c r="I2104" i="108"/>
  <c r="N2104" i="108"/>
  <c r="H2104" i="108"/>
  <c r="P2103" i="108"/>
  <c r="Q2103" i="108"/>
  <c r="R2103" i="108"/>
  <c r="I2103" i="108"/>
  <c r="N2103" i="108"/>
  <c r="H2103" i="108"/>
  <c r="P2102" i="108"/>
  <c r="Q2102" i="108"/>
  <c r="R2102" i="108"/>
  <c r="I2102" i="108"/>
  <c r="N2102" i="108"/>
  <c r="H2102" i="108"/>
  <c r="P2101" i="108"/>
  <c r="Q2101" i="108"/>
  <c r="R2101" i="108"/>
  <c r="I2101" i="108"/>
  <c r="N2101" i="108"/>
  <c r="H2101" i="108"/>
  <c r="P2100" i="108"/>
  <c r="Q2100" i="108"/>
  <c r="R2100" i="108"/>
  <c r="I2100" i="108"/>
  <c r="N2100" i="108"/>
  <c r="H2100" i="108"/>
  <c r="P2099" i="108"/>
  <c r="Q2099" i="108"/>
  <c r="R2099" i="108"/>
  <c r="I2099" i="108"/>
  <c r="N2099" i="108"/>
  <c r="H2099" i="108"/>
  <c r="P2098" i="108"/>
  <c r="Q2098" i="108"/>
  <c r="R2098" i="108"/>
  <c r="I2098" i="108"/>
  <c r="N2098" i="108"/>
  <c r="H2098" i="108"/>
  <c r="P2097" i="108"/>
  <c r="Q2097" i="108"/>
  <c r="R2097" i="108"/>
  <c r="I2097" i="108"/>
  <c r="N2097" i="108"/>
  <c r="H2097" i="108"/>
  <c r="P2096" i="108"/>
  <c r="Q2096" i="108"/>
  <c r="R2096" i="108"/>
  <c r="I2096" i="108"/>
  <c r="N2096" i="108"/>
  <c r="H2096" i="108"/>
  <c r="P2095" i="108"/>
  <c r="Q2095" i="108"/>
  <c r="R2095" i="108"/>
  <c r="N2095" i="108"/>
  <c r="I2095" i="108"/>
  <c r="H2095" i="108"/>
  <c r="P2094" i="108"/>
  <c r="Q2094" i="108"/>
  <c r="R2094" i="108"/>
  <c r="I2094" i="108"/>
  <c r="N2094" i="108"/>
  <c r="H2094" i="108"/>
  <c r="P2093" i="108"/>
  <c r="Q2093" i="108"/>
  <c r="R2093" i="108"/>
  <c r="I2093" i="108"/>
  <c r="N2093" i="108"/>
  <c r="H2093" i="108"/>
  <c r="P2092" i="108"/>
  <c r="Q2092" i="108"/>
  <c r="R2092" i="108"/>
  <c r="N2092" i="108"/>
  <c r="I2092" i="108"/>
  <c r="H2092" i="108"/>
  <c r="P2091" i="108"/>
  <c r="Q2091" i="108"/>
  <c r="R2091" i="108"/>
  <c r="I2091" i="108"/>
  <c r="N2091" i="108"/>
  <c r="H2091" i="108"/>
  <c r="P2090" i="108"/>
  <c r="Q2090" i="108"/>
  <c r="R2090" i="108"/>
  <c r="N2090" i="108"/>
  <c r="I2090" i="108"/>
  <c r="H2090" i="108"/>
  <c r="P2089" i="108"/>
  <c r="Q2089" i="108"/>
  <c r="R2089" i="108"/>
  <c r="I2089" i="108"/>
  <c r="N2089" i="108"/>
  <c r="H2089" i="108"/>
  <c r="P2088" i="108"/>
  <c r="Q2088" i="108"/>
  <c r="R2088" i="108"/>
  <c r="I2088" i="108"/>
  <c r="N2088" i="108"/>
  <c r="H2088" i="108"/>
  <c r="P2087" i="108"/>
  <c r="Q2087" i="108"/>
  <c r="R2087" i="108"/>
  <c r="I2087" i="108"/>
  <c r="N2087" i="108"/>
  <c r="H2087" i="108"/>
  <c r="P2086" i="108"/>
  <c r="Q2086" i="108"/>
  <c r="R2086" i="108"/>
  <c r="I2086" i="108"/>
  <c r="N2086" i="108"/>
  <c r="H2086" i="108"/>
  <c r="Q2085" i="108"/>
  <c r="R2085" i="108"/>
  <c r="P2085" i="108"/>
  <c r="I2085" i="108"/>
  <c r="N2085" i="108"/>
  <c r="H2085" i="108"/>
  <c r="Q2084" i="108"/>
  <c r="R2084" i="108"/>
  <c r="P2084" i="108"/>
  <c r="I2084" i="108"/>
  <c r="N2084" i="108"/>
  <c r="H2084" i="108"/>
  <c r="P2083" i="108"/>
  <c r="Q2083" i="108"/>
  <c r="R2083" i="108"/>
  <c r="I2083" i="108"/>
  <c r="N2083" i="108"/>
  <c r="H2083" i="108"/>
  <c r="Q2082" i="108"/>
  <c r="R2082" i="108"/>
  <c r="P2082" i="108"/>
  <c r="I2082" i="108"/>
  <c r="N2082" i="108"/>
  <c r="H2082" i="108"/>
  <c r="P2081" i="108"/>
  <c r="Q2081" i="108"/>
  <c r="R2081" i="108"/>
  <c r="I2081" i="108"/>
  <c r="N2081" i="108"/>
  <c r="H2081" i="108"/>
  <c r="Q2080" i="108"/>
  <c r="R2080" i="108"/>
  <c r="P2080" i="108"/>
  <c r="I2080" i="108"/>
  <c r="N2080" i="108"/>
  <c r="H2080" i="108"/>
  <c r="P2079" i="108"/>
  <c r="Q2079" i="108"/>
  <c r="R2079" i="108"/>
  <c r="I2079" i="108"/>
  <c r="N2079" i="108"/>
  <c r="H2079" i="108"/>
  <c r="P2078" i="108"/>
  <c r="Q2078" i="108"/>
  <c r="R2078" i="108"/>
  <c r="I2078" i="108"/>
  <c r="N2078" i="108"/>
  <c r="H2078" i="108"/>
  <c r="P2077" i="108"/>
  <c r="Q2077" i="108"/>
  <c r="R2077" i="108"/>
  <c r="I2077" i="108"/>
  <c r="N2077" i="108"/>
  <c r="H2077" i="108"/>
  <c r="P2076" i="108"/>
  <c r="Q2076" i="108"/>
  <c r="R2076" i="108"/>
  <c r="N2076" i="108"/>
  <c r="I2076" i="108"/>
  <c r="H2076" i="108"/>
  <c r="P2075" i="108"/>
  <c r="Q2075" i="108"/>
  <c r="R2075" i="108"/>
  <c r="I2075" i="108"/>
  <c r="N2075" i="108"/>
  <c r="H2075" i="108"/>
  <c r="P2074" i="108"/>
  <c r="Q2074" i="108"/>
  <c r="R2074" i="108"/>
  <c r="N2074" i="108"/>
  <c r="I2074" i="108"/>
  <c r="H2074" i="108"/>
  <c r="P2073" i="108"/>
  <c r="Q2073" i="108"/>
  <c r="R2073" i="108"/>
  <c r="I2073" i="108"/>
  <c r="N2073" i="108"/>
  <c r="H2073" i="108"/>
  <c r="P2072" i="108"/>
  <c r="Q2072" i="108"/>
  <c r="R2072" i="108"/>
  <c r="I2072" i="108"/>
  <c r="N2072" i="108"/>
  <c r="H2072" i="108"/>
  <c r="P2071" i="108"/>
  <c r="Q2071" i="108"/>
  <c r="R2071" i="108"/>
  <c r="I2071" i="108"/>
  <c r="N2071" i="108"/>
  <c r="H2071" i="108"/>
  <c r="P2070" i="108"/>
  <c r="Q2070" i="108"/>
  <c r="R2070" i="108"/>
  <c r="I2070" i="108"/>
  <c r="N2070" i="108"/>
  <c r="H2070" i="108"/>
  <c r="P2069" i="108"/>
  <c r="Q2069" i="108"/>
  <c r="R2069" i="108"/>
  <c r="I2069" i="108"/>
  <c r="N2069" i="108"/>
  <c r="H2069" i="108"/>
  <c r="P2068" i="108"/>
  <c r="Q2068" i="108"/>
  <c r="R2068" i="108"/>
  <c r="I2068" i="108"/>
  <c r="N2068" i="108"/>
  <c r="H2068" i="108"/>
  <c r="P2067" i="108"/>
  <c r="Q2067" i="108"/>
  <c r="R2067" i="108"/>
  <c r="I2067" i="108"/>
  <c r="N2067" i="108"/>
  <c r="H2067" i="108"/>
  <c r="P2066" i="108"/>
  <c r="Q2066" i="108"/>
  <c r="R2066" i="108"/>
  <c r="N2066" i="108"/>
  <c r="I2066" i="108"/>
  <c r="H2066" i="108"/>
  <c r="P2065" i="108"/>
  <c r="Q2065" i="108"/>
  <c r="R2065" i="108"/>
  <c r="I2065" i="108"/>
  <c r="N2065" i="108"/>
  <c r="H2065" i="108"/>
  <c r="P2064" i="108"/>
  <c r="Q2064" i="108"/>
  <c r="R2064" i="108"/>
  <c r="I2064" i="108"/>
  <c r="N2064" i="108"/>
  <c r="H2064" i="108"/>
  <c r="P2063" i="108"/>
  <c r="Q2063" i="108"/>
  <c r="R2063" i="108"/>
  <c r="I2063" i="108"/>
  <c r="N2063" i="108"/>
  <c r="H2063" i="108"/>
  <c r="P2062" i="108"/>
  <c r="Q2062" i="108"/>
  <c r="R2062" i="108"/>
  <c r="I2062" i="108"/>
  <c r="N2062" i="108"/>
  <c r="H2062" i="108"/>
  <c r="P2061" i="108"/>
  <c r="Q2061" i="108"/>
  <c r="R2061" i="108"/>
  <c r="I2061" i="108"/>
  <c r="N2061" i="108"/>
  <c r="H2061" i="108"/>
  <c r="P2060" i="108"/>
  <c r="Q2060" i="108"/>
  <c r="R2060" i="108"/>
  <c r="I2060" i="108"/>
  <c r="N2060" i="108"/>
  <c r="H2060" i="108"/>
  <c r="P2059" i="108"/>
  <c r="Q2059" i="108"/>
  <c r="R2059" i="108"/>
  <c r="I2059" i="108"/>
  <c r="N2059" i="108"/>
  <c r="H2059" i="108"/>
  <c r="P2058" i="108"/>
  <c r="Q2058" i="108"/>
  <c r="R2058" i="108"/>
  <c r="N2058" i="108"/>
  <c r="I2058" i="108"/>
  <c r="H2058" i="108"/>
  <c r="P2057" i="108"/>
  <c r="Q2057" i="108"/>
  <c r="R2057" i="108"/>
  <c r="I2057" i="108"/>
  <c r="N2057" i="108"/>
  <c r="H2057" i="108"/>
  <c r="P2056" i="108"/>
  <c r="Q2056" i="108"/>
  <c r="R2056" i="108"/>
  <c r="I2056" i="108"/>
  <c r="N2056" i="108"/>
  <c r="H2056" i="108"/>
  <c r="P2055" i="108"/>
  <c r="Q2055" i="108"/>
  <c r="R2055" i="108"/>
  <c r="I2055" i="108"/>
  <c r="N2055" i="108"/>
  <c r="H2055" i="108"/>
  <c r="P2054" i="108"/>
  <c r="Q2054" i="108"/>
  <c r="R2054" i="108"/>
  <c r="I2054" i="108"/>
  <c r="N2054" i="108"/>
  <c r="H2054" i="108"/>
  <c r="Q2053" i="108"/>
  <c r="R2053" i="108"/>
  <c r="P2053" i="108"/>
  <c r="I2053" i="108"/>
  <c r="N2053" i="108"/>
  <c r="H2053" i="108"/>
  <c r="P2052" i="108"/>
  <c r="Q2052" i="108"/>
  <c r="R2052" i="108"/>
  <c r="I2052" i="108"/>
  <c r="N2052" i="108"/>
  <c r="H2052" i="108"/>
  <c r="P2051" i="108"/>
  <c r="Q2051" i="108"/>
  <c r="R2051" i="108"/>
  <c r="I2051" i="108"/>
  <c r="N2051" i="108"/>
  <c r="H2051" i="108"/>
  <c r="P2050" i="108"/>
  <c r="Q2050" i="108"/>
  <c r="R2050" i="108"/>
  <c r="I2050" i="108"/>
  <c r="N2050" i="108"/>
  <c r="H2050" i="108"/>
  <c r="P2049" i="108"/>
  <c r="Q2049" i="108"/>
  <c r="R2049" i="108"/>
  <c r="I2049" i="108"/>
  <c r="N2049" i="108"/>
  <c r="H2049" i="108"/>
  <c r="P2048" i="108"/>
  <c r="Q2048" i="108"/>
  <c r="R2048" i="108"/>
  <c r="I2048" i="108"/>
  <c r="N2048" i="108"/>
  <c r="H2048" i="108"/>
  <c r="P2047" i="108"/>
  <c r="Q2047" i="108"/>
  <c r="R2047" i="108"/>
  <c r="I2047" i="108"/>
  <c r="N2047" i="108"/>
  <c r="H2047" i="108"/>
  <c r="P2046" i="108"/>
  <c r="Q2046" i="108"/>
  <c r="R2046" i="108"/>
  <c r="I2046" i="108"/>
  <c r="N2046" i="108"/>
  <c r="H2046" i="108"/>
  <c r="P2045" i="108"/>
  <c r="Q2045" i="108"/>
  <c r="R2045" i="108"/>
  <c r="I2045" i="108"/>
  <c r="N2045" i="108"/>
  <c r="H2045" i="108"/>
  <c r="Q2044" i="108"/>
  <c r="R2044" i="108"/>
  <c r="P2044" i="108"/>
  <c r="I2044" i="108"/>
  <c r="N2044" i="108"/>
  <c r="H2044" i="108"/>
  <c r="P2043" i="108"/>
  <c r="Q2043" i="108"/>
  <c r="R2043" i="108"/>
  <c r="I2043" i="108"/>
  <c r="N2043" i="108"/>
  <c r="H2043" i="108"/>
  <c r="P2042" i="108"/>
  <c r="Q2042" i="108"/>
  <c r="R2042" i="108"/>
  <c r="I2042" i="108"/>
  <c r="N2042" i="108"/>
  <c r="H2042" i="108"/>
  <c r="P2041" i="108"/>
  <c r="Q2041" i="108"/>
  <c r="R2041" i="108"/>
  <c r="I2041" i="108"/>
  <c r="N2041" i="108"/>
  <c r="H2041" i="108"/>
  <c r="P2040" i="108"/>
  <c r="Q2040" i="108"/>
  <c r="R2040" i="108"/>
  <c r="I2040" i="108"/>
  <c r="N2040" i="108"/>
  <c r="H2040" i="108"/>
  <c r="P2039" i="108"/>
  <c r="Q2039" i="108"/>
  <c r="R2039" i="108"/>
  <c r="I2039" i="108"/>
  <c r="N2039" i="108"/>
  <c r="H2039" i="108"/>
  <c r="P2038" i="108"/>
  <c r="Q2038" i="108"/>
  <c r="R2038" i="108"/>
  <c r="I2038" i="108"/>
  <c r="N2038" i="108"/>
  <c r="H2038" i="108"/>
  <c r="P2037" i="108"/>
  <c r="Q2037" i="108"/>
  <c r="R2037" i="108"/>
  <c r="I2037" i="108"/>
  <c r="N2037" i="108"/>
  <c r="H2037" i="108"/>
  <c r="P2036" i="108"/>
  <c r="Q2036" i="108"/>
  <c r="R2036" i="108"/>
  <c r="I2036" i="108"/>
  <c r="N2036" i="108"/>
  <c r="H2036" i="108"/>
  <c r="P2035" i="108"/>
  <c r="Q2035" i="108"/>
  <c r="R2035" i="108"/>
  <c r="I2035" i="108"/>
  <c r="N2035" i="108"/>
  <c r="H2035" i="108"/>
  <c r="P2034" i="108"/>
  <c r="Q2034" i="108"/>
  <c r="R2034" i="108"/>
  <c r="I2034" i="108"/>
  <c r="N2034" i="108"/>
  <c r="H2034" i="108"/>
  <c r="P2033" i="108"/>
  <c r="Q2033" i="108"/>
  <c r="R2033" i="108"/>
  <c r="I2033" i="108"/>
  <c r="N2033" i="108"/>
  <c r="H2033" i="108"/>
  <c r="P2032" i="108"/>
  <c r="Q2032" i="108"/>
  <c r="R2032" i="108"/>
  <c r="I2032" i="108"/>
  <c r="N2032" i="108"/>
  <c r="H2032" i="108"/>
  <c r="P2031" i="108"/>
  <c r="Q2031" i="108"/>
  <c r="R2031" i="108"/>
  <c r="I2031" i="108"/>
  <c r="N2031" i="108"/>
  <c r="H2031" i="108"/>
  <c r="P2030" i="108"/>
  <c r="Q2030" i="108"/>
  <c r="R2030" i="108"/>
  <c r="I2030" i="108"/>
  <c r="N2030" i="108"/>
  <c r="H2030" i="108"/>
  <c r="P2029" i="108"/>
  <c r="Q2029" i="108"/>
  <c r="R2029" i="108"/>
  <c r="I2029" i="108"/>
  <c r="N2029" i="108"/>
  <c r="H2029" i="108"/>
  <c r="P2028" i="108"/>
  <c r="Q2028" i="108"/>
  <c r="R2028" i="108"/>
  <c r="I2028" i="108"/>
  <c r="N2028" i="108"/>
  <c r="H2028" i="108"/>
  <c r="P2027" i="108"/>
  <c r="Q2027" i="108"/>
  <c r="R2027" i="108"/>
  <c r="I2027" i="108"/>
  <c r="N2027" i="108"/>
  <c r="H2027" i="108"/>
  <c r="P2026" i="108"/>
  <c r="Q2026" i="108"/>
  <c r="R2026" i="108"/>
  <c r="I2026" i="108"/>
  <c r="N2026" i="108"/>
  <c r="H2026" i="108"/>
  <c r="P2025" i="108"/>
  <c r="Q2025" i="108"/>
  <c r="R2025" i="108"/>
  <c r="I2025" i="108"/>
  <c r="N2025" i="108"/>
  <c r="H2025" i="108"/>
  <c r="P2024" i="108"/>
  <c r="Q2024" i="108"/>
  <c r="R2024" i="108"/>
  <c r="I2024" i="108"/>
  <c r="N2024" i="108"/>
  <c r="H2024" i="108"/>
  <c r="P2023" i="108"/>
  <c r="Q2023" i="108"/>
  <c r="R2023" i="108"/>
  <c r="I2023" i="108"/>
  <c r="N2023" i="108"/>
  <c r="H2023" i="108"/>
  <c r="P2022" i="108"/>
  <c r="Q2022" i="108"/>
  <c r="R2022" i="108"/>
  <c r="I2022" i="108"/>
  <c r="N2022" i="108"/>
  <c r="H2022" i="108"/>
  <c r="P2021" i="108"/>
  <c r="Q2021" i="108"/>
  <c r="R2021" i="108"/>
  <c r="I2021" i="108"/>
  <c r="N2021" i="108"/>
  <c r="H2021" i="108"/>
  <c r="P2020" i="108"/>
  <c r="Q2020" i="108"/>
  <c r="R2020" i="108"/>
  <c r="I2020" i="108"/>
  <c r="N2020" i="108"/>
  <c r="H2020" i="108"/>
  <c r="P2019" i="108"/>
  <c r="Q2019" i="108"/>
  <c r="R2019" i="108"/>
  <c r="I2019" i="108"/>
  <c r="N2019" i="108"/>
  <c r="H2019" i="108"/>
  <c r="P2018" i="108"/>
  <c r="Q2018" i="108"/>
  <c r="R2018" i="108"/>
  <c r="N2018" i="108"/>
  <c r="I2018" i="108"/>
  <c r="H2018" i="108"/>
  <c r="P2017" i="108"/>
  <c r="Q2017" i="108"/>
  <c r="R2017" i="108"/>
  <c r="I2017" i="108"/>
  <c r="N2017" i="108"/>
  <c r="H2017" i="108"/>
  <c r="P2016" i="108"/>
  <c r="Q2016" i="108"/>
  <c r="R2016" i="108"/>
  <c r="I2016" i="108"/>
  <c r="N2016" i="108"/>
  <c r="H2016" i="108"/>
  <c r="P2015" i="108"/>
  <c r="Q2015" i="108"/>
  <c r="R2015" i="108"/>
  <c r="I2015" i="108"/>
  <c r="N2015" i="108"/>
  <c r="H2015" i="108"/>
  <c r="P2014" i="108"/>
  <c r="Q2014" i="108"/>
  <c r="R2014" i="108"/>
  <c r="I2014" i="108"/>
  <c r="N2014" i="108"/>
  <c r="H2014" i="108"/>
  <c r="P2013" i="108"/>
  <c r="Q2013" i="108"/>
  <c r="R2013" i="108"/>
  <c r="I2013" i="108"/>
  <c r="N2013" i="108"/>
  <c r="H2013" i="108"/>
  <c r="P2012" i="108"/>
  <c r="Q2012" i="108"/>
  <c r="R2012" i="108"/>
  <c r="I2012" i="108"/>
  <c r="N2012" i="108"/>
  <c r="H2012" i="108"/>
  <c r="P2011" i="108"/>
  <c r="Q2011" i="108"/>
  <c r="R2011" i="108"/>
  <c r="I2011" i="108"/>
  <c r="N2011" i="108"/>
  <c r="H2011" i="108"/>
  <c r="P2010" i="108"/>
  <c r="Q2010" i="108"/>
  <c r="R2010" i="108"/>
  <c r="I2010" i="108"/>
  <c r="N2010" i="108"/>
  <c r="H2010" i="108"/>
  <c r="P2009" i="108"/>
  <c r="Q2009" i="108"/>
  <c r="R2009" i="108"/>
  <c r="I2009" i="108"/>
  <c r="N2009" i="108"/>
  <c r="H2009" i="108"/>
  <c r="P2008" i="108"/>
  <c r="Q2008" i="108"/>
  <c r="R2008" i="108"/>
  <c r="I2008" i="108"/>
  <c r="N2008" i="108"/>
  <c r="H2008" i="108"/>
  <c r="P2007" i="108"/>
  <c r="Q2007" i="108"/>
  <c r="R2007" i="108"/>
  <c r="I2007" i="108"/>
  <c r="N2007" i="108"/>
  <c r="H2007" i="108"/>
  <c r="P2006" i="108"/>
  <c r="Q2006" i="108"/>
  <c r="R2006" i="108"/>
  <c r="I2006" i="108"/>
  <c r="N2006" i="108"/>
  <c r="H2006" i="108"/>
  <c r="P2005" i="108"/>
  <c r="Q2005" i="108"/>
  <c r="R2005" i="108"/>
  <c r="I2005" i="108"/>
  <c r="N2005" i="108"/>
  <c r="H2005" i="108"/>
  <c r="Q2004" i="108"/>
  <c r="R2004" i="108"/>
  <c r="P2004" i="108"/>
  <c r="I2004" i="108"/>
  <c r="N2004" i="108"/>
  <c r="H2004" i="108"/>
  <c r="P2003" i="108"/>
  <c r="Q2003" i="108"/>
  <c r="R2003" i="108"/>
  <c r="I2003" i="108"/>
  <c r="N2003" i="108"/>
  <c r="H2003" i="108"/>
  <c r="P2002" i="108"/>
  <c r="Q2002" i="108"/>
  <c r="R2002" i="108"/>
  <c r="I2002" i="108"/>
  <c r="N2002" i="108"/>
  <c r="H2002" i="108"/>
  <c r="P2001" i="108"/>
  <c r="Q2001" i="108"/>
  <c r="R2001" i="108"/>
  <c r="I2001" i="108"/>
  <c r="N2001" i="108"/>
  <c r="H2001" i="108"/>
  <c r="P2000" i="108"/>
  <c r="Q2000" i="108"/>
  <c r="R2000" i="108"/>
  <c r="I2000" i="108"/>
  <c r="N2000" i="108"/>
  <c r="H2000" i="108"/>
  <c r="P1999" i="108"/>
  <c r="Q1999" i="108"/>
  <c r="R1999" i="108"/>
  <c r="I1999" i="108"/>
  <c r="N1999" i="108"/>
  <c r="H1999" i="108"/>
  <c r="P1998" i="108"/>
  <c r="Q1998" i="108"/>
  <c r="R1998" i="108"/>
  <c r="I1998" i="108"/>
  <c r="N1998" i="108"/>
  <c r="H1998" i="108"/>
  <c r="P1997" i="108"/>
  <c r="Q1997" i="108"/>
  <c r="R1997" i="108"/>
  <c r="I1997" i="108"/>
  <c r="N1997" i="108"/>
  <c r="H1997" i="108"/>
  <c r="P1996" i="108"/>
  <c r="Q1996" i="108"/>
  <c r="R1996" i="108"/>
  <c r="I1996" i="108"/>
  <c r="N1996" i="108"/>
  <c r="H1996" i="108"/>
  <c r="P1995" i="108"/>
  <c r="Q1995" i="108"/>
  <c r="R1995" i="108"/>
  <c r="I1995" i="108"/>
  <c r="N1995" i="108"/>
  <c r="H1995" i="108"/>
  <c r="P1994" i="108"/>
  <c r="Q1994" i="108"/>
  <c r="R1994" i="108"/>
  <c r="I1994" i="108"/>
  <c r="N1994" i="108"/>
  <c r="H1994" i="108"/>
  <c r="P1993" i="108"/>
  <c r="Q1993" i="108"/>
  <c r="R1993" i="108"/>
  <c r="I1993" i="108"/>
  <c r="N1993" i="108"/>
  <c r="H1993" i="108"/>
  <c r="P1992" i="108"/>
  <c r="Q1992" i="108"/>
  <c r="R1992" i="108"/>
  <c r="I1992" i="108"/>
  <c r="N1992" i="108"/>
  <c r="H1992" i="108"/>
  <c r="P1991" i="108"/>
  <c r="Q1991" i="108"/>
  <c r="R1991" i="108"/>
  <c r="I1991" i="108"/>
  <c r="N1991" i="108"/>
  <c r="H1991" i="108"/>
  <c r="P1990" i="108"/>
  <c r="Q1990" i="108"/>
  <c r="R1990" i="108"/>
  <c r="I1990" i="108"/>
  <c r="N1990" i="108"/>
  <c r="H1990" i="108"/>
  <c r="P1989" i="108"/>
  <c r="Q1989" i="108"/>
  <c r="R1989" i="108"/>
  <c r="I1989" i="108"/>
  <c r="N1989" i="108"/>
  <c r="H1989" i="108"/>
  <c r="Q1988" i="108"/>
  <c r="R1988" i="108"/>
  <c r="P1988" i="108"/>
  <c r="I1988" i="108"/>
  <c r="N1988" i="108"/>
  <c r="H1988" i="108"/>
  <c r="P1987" i="108"/>
  <c r="Q1987" i="108"/>
  <c r="R1987" i="108"/>
  <c r="I1987" i="108"/>
  <c r="N1987" i="108"/>
  <c r="H1987" i="108"/>
  <c r="P1986" i="108"/>
  <c r="Q1986" i="108"/>
  <c r="R1986" i="108"/>
  <c r="I1986" i="108"/>
  <c r="N1986" i="108"/>
  <c r="H1986" i="108"/>
  <c r="P1985" i="108"/>
  <c r="Q1985" i="108"/>
  <c r="R1985" i="108"/>
  <c r="I1985" i="108"/>
  <c r="N1985" i="108"/>
  <c r="H1985" i="108"/>
  <c r="P1984" i="108"/>
  <c r="Q1984" i="108"/>
  <c r="R1984" i="108"/>
  <c r="I1984" i="108"/>
  <c r="N1984" i="108"/>
  <c r="H1984" i="108"/>
  <c r="P1983" i="108"/>
  <c r="Q1983" i="108"/>
  <c r="R1983" i="108"/>
  <c r="I1983" i="108"/>
  <c r="N1983" i="108"/>
  <c r="H1983" i="108"/>
  <c r="P1982" i="108"/>
  <c r="Q1982" i="108"/>
  <c r="R1982" i="108"/>
  <c r="I1982" i="108"/>
  <c r="N1982" i="108"/>
  <c r="H1982" i="108"/>
  <c r="Q1981" i="108"/>
  <c r="R1981" i="108"/>
  <c r="P1981" i="108"/>
  <c r="I1981" i="108"/>
  <c r="N1981" i="108"/>
  <c r="H1981" i="108"/>
  <c r="P1980" i="108"/>
  <c r="Q1980" i="108"/>
  <c r="R1980" i="108"/>
  <c r="I1980" i="108"/>
  <c r="N1980" i="108"/>
  <c r="H1980" i="108"/>
  <c r="P1979" i="108"/>
  <c r="Q1979" i="108"/>
  <c r="R1979" i="108"/>
  <c r="I1979" i="108"/>
  <c r="N1979" i="108"/>
  <c r="H1979" i="108"/>
  <c r="P1978" i="108"/>
  <c r="Q1978" i="108"/>
  <c r="R1978" i="108"/>
  <c r="I1978" i="108"/>
  <c r="N1978" i="108"/>
  <c r="H1978" i="108"/>
  <c r="P1977" i="108"/>
  <c r="Q1977" i="108"/>
  <c r="R1977" i="108"/>
  <c r="I1977" i="108"/>
  <c r="N1977" i="108"/>
  <c r="H1977" i="108"/>
  <c r="P1976" i="108"/>
  <c r="Q1976" i="108"/>
  <c r="R1976" i="108"/>
  <c r="I1976" i="108"/>
  <c r="N1976" i="108"/>
  <c r="H1976" i="108"/>
  <c r="P1975" i="108"/>
  <c r="Q1975" i="108"/>
  <c r="R1975" i="108"/>
  <c r="I1975" i="108"/>
  <c r="N1975" i="108"/>
  <c r="H1975" i="108"/>
  <c r="P1974" i="108"/>
  <c r="Q1974" i="108"/>
  <c r="R1974" i="108"/>
  <c r="I1974" i="108"/>
  <c r="N1974" i="108"/>
  <c r="H1974" i="108"/>
  <c r="P1973" i="108"/>
  <c r="Q1973" i="108"/>
  <c r="R1973" i="108"/>
  <c r="I1973" i="108"/>
  <c r="N1973" i="108"/>
  <c r="H1973" i="108"/>
  <c r="P1972" i="108"/>
  <c r="Q1972" i="108"/>
  <c r="R1972" i="108"/>
  <c r="I1972" i="108"/>
  <c r="N1972" i="108"/>
  <c r="H1972" i="108"/>
  <c r="P1971" i="108"/>
  <c r="Q1971" i="108"/>
  <c r="R1971" i="108"/>
  <c r="I1971" i="108"/>
  <c r="N1971" i="108"/>
  <c r="H1971" i="108"/>
  <c r="P1970" i="108"/>
  <c r="Q1970" i="108"/>
  <c r="R1970" i="108"/>
  <c r="I1970" i="108"/>
  <c r="N1970" i="108"/>
  <c r="H1970" i="108"/>
  <c r="P1969" i="108"/>
  <c r="Q1969" i="108"/>
  <c r="R1969" i="108"/>
  <c r="I1969" i="108"/>
  <c r="N1969" i="108"/>
  <c r="H1969" i="108"/>
  <c r="P1968" i="108"/>
  <c r="Q1968" i="108"/>
  <c r="R1968" i="108"/>
  <c r="I1968" i="108"/>
  <c r="N1968" i="108"/>
  <c r="H1968" i="108"/>
  <c r="P1967" i="108"/>
  <c r="Q1967" i="108"/>
  <c r="R1967" i="108"/>
  <c r="N1967" i="108"/>
  <c r="I1967" i="108"/>
  <c r="H1967" i="108"/>
  <c r="P1966" i="108"/>
  <c r="Q1966" i="108"/>
  <c r="R1966" i="108"/>
  <c r="N1966" i="108"/>
  <c r="I1966" i="108"/>
  <c r="H1966" i="108"/>
  <c r="P1965" i="108"/>
  <c r="Q1965" i="108"/>
  <c r="R1965" i="108"/>
  <c r="I1965" i="108"/>
  <c r="N1965" i="108"/>
  <c r="H1965" i="108"/>
  <c r="P1964" i="108"/>
  <c r="Q1964" i="108"/>
  <c r="R1964" i="108"/>
  <c r="I1964" i="108"/>
  <c r="N1964" i="108"/>
  <c r="H1964" i="108"/>
  <c r="P1963" i="108"/>
  <c r="Q1963" i="108"/>
  <c r="R1963" i="108"/>
  <c r="I1963" i="108"/>
  <c r="N1963" i="108"/>
  <c r="H1963" i="108"/>
  <c r="Q1962" i="108"/>
  <c r="R1962" i="108"/>
  <c r="P1962" i="108"/>
  <c r="I1962" i="108"/>
  <c r="N1962" i="108"/>
  <c r="H1962" i="108"/>
  <c r="P1961" i="108"/>
  <c r="Q1961" i="108"/>
  <c r="R1961" i="108"/>
  <c r="I1961" i="108"/>
  <c r="N1961" i="108"/>
  <c r="H1961" i="108"/>
  <c r="Q1960" i="108"/>
  <c r="R1960" i="108"/>
  <c r="P1960" i="108"/>
  <c r="I1960" i="108"/>
  <c r="N1960" i="108"/>
  <c r="H1960" i="108"/>
  <c r="P1959" i="108"/>
  <c r="Q1959" i="108"/>
  <c r="R1959" i="108"/>
  <c r="I1959" i="108"/>
  <c r="N1959" i="108"/>
  <c r="H1959" i="108"/>
  <c r="P1958" i="108"/>
  <c r="Q1958" i="108"/>
  <c r="R1958" i="108"/>
  <c r="I1958" i="108"/>
  <c r="N1958" i="108"/>
  <c r="H1958" i="108"/>
  <c r="P1957" i="108"/>
  <c r="Q1957" i="108"/>
  <c r="R1957" i="108"/>
  <c r="I1957" i="108"/>
  <c r="N1957" i="108"/>
  <c r="H1957" i="108"/>
  <c r="P1956" i="108"/>
  <c r="Q1956" i="108"/>
  <c r="R1956" i="108"/>
  <c r="I1956" i="108"/>
  <c r="N1956" i="108"/>
  <c r="H1956" i="108"/>
  <c r="P1955" i="108"/>
  <c r="Q1955" i="108"/>
  <c r="R1955" i="108"/>
  <c r="I1955" i="108"/>
  <c r="N1955" i="108"/>
  <c r="H1955" i="108"/>
  <c r="P1954" i="108"/>
  <c r="Q1954" i="108"/>
  <c r="R1954" i="108"/>
  <c r="N1954" i="108"/>
  <c r="I1954" i="108"/>
  <c r="H1954" i="108"/>
  <c r="P1953" i="108"/>
  <c r="Q1953" i="108"/>
  <c r="R1953" i="108"/>
  <c r="I1953" i="108"/>
  <c r="N1953" i="108"/>
  <c r="H1953" i="108"/>
  <c r="P1952" i="108"/>
  <c r="Q1952" i="108"/>
  <c r="R1952" i="108"/>
  <c r="I1952" i="108"/>
  <c r="N1952" i="108"/>
  <c r="H1952" i="108"/>
  <c r="P1951" i="108"/>
  <c r="Q1951" i="108"/>
  <c r="R1951" i="108"/>
  <c r="I1951" i="108"/>
  <c r="N1951" i="108"/>
  <c r="H1951" i="108"/>
  <c r="P1950" i="108"/>
  <c r="Q1950" i="108"/>
  <c r="R1950" i="108"/>
  <c r="I1950" i="108"/>
  <c r="N1950" i="108"/>
  <c r="H1950" i="108"/>
  <c r="Q1949" i="108"/>
  <c r="R1949" i="108"/>
  <c r="P1949" i="108"/>
  <c r="I1949" i="108"/>
  <c r="N1949" i="108"/>
  <c r="H1949" i="108"/>
  <c r="Q1948" i="108"/>
  <c r="R1948" i="108"/>
  <c r="P1948" i="108"/>
  <c r="I1948" i="108"/>
  <c r="N1948" i="108"/>
  <c r="H1948" i="108"/>
  <c r="P1947" i="108"/>
  <c r="Q1947" i="108"/>
  <c r="R1947" i="108"/>
  <c r="I1947" i="108"/>
  <c r="N1947" i="108"/>
  <c r="H1947" i="108"/>
  <c r="P1946" i="108"/>
  <c r="Q1946" i="108"/>
  <c r="R1946" i="108"/>
  <c r="I1946" i="108"/>
  <c r="N1946" i="108"/>
  <c r="H1946" i="108"/>
  <c r="P1945" i="108"/>
  <c r="Q1945" i="108"/>
  <c r="R1945" i="108"/>
  <c r="I1945" i="108"/>
  <c r="N1945" i="108"/>
  <c r="H1945" i="108"/>
  <c r="P1944" i="108"/>
  <c r="Q1944" i="108"/>
  <c r="R1944" i="108"/>
  <c r="I1944" i="108"/>
  <c r="N1944" i="108"/>
  <c r="H1944" i="108"/>
  <c r="P1943" i="108"/>
  <c r="Q1943" i="108"/>
  <c r="R1943" i="108"/>
  <c r="I1943" i="108"/>
  <c r="N1943" i="108"/>
  <c r="H1943" i="108"/>
  <c r="P1942" i="108"/>
  <c r="Q1942" i="108"/>
  <c r="R1942" i="108"/>
  <c r="I1942" i="108"/>
  <c r="N1942" i="108"/>
  <c r="H1942" i="108"/>
  <c r="P1941" i="108"/>
  <c r="Q1941" i="108"/>
  <c r="R1941" i="108"/>
  <c r="I1941" i="108"/>
  <c r="N1941" i="108"/>
  <c r="H1941" i="108"/>
  <c r="P1940" i="108"/>
  <c r="Q1940" i="108"/>
  <c r="R1940" i="108"/>
  <c r="I1940" i="108"/>
  <c r="N1940" i="108"/>
  <c r="H1940" i="108"/>
  <c r="P1939" i="108"/>
  <c r="Q1939" i="108"/>
  <c r="R1939" i="108"/>
  <c r="I1939" i="108"/>
  <c r="N1939" i="108"/>
  <c r="H1939" i="108"/>
  <c r="P1938" i="108"/>
  <c r="Q1938" i="108"/>
  <c r="R1938" i="108"/>
  <c r="I1938" i="108"/>
  <c r="N1938" i="108"/>
  <c r="H1938" i="108"/>
  <c r="P1937" i="108"/>
  <c r="Q1937" i="108"/>
  <c r="R1937" i="108"/>
  <c r="I1937" i="108"/>
  <c r="N1937" i="108"/>
  <c r="H1937" i="108"/>
  <c r="P1936" i="108"/>
  <c r="Q1936" i="108"/>
  <c r="R1936" i="108"/>
  <c r="I1936" i="108"/>
  <c r="N1936" i="108"/>
  <c r="H1936" i="108"/>
  <c r="P1935" i="108"/>
  <c r="Q1935" i="108"/>
  <c r="R1935" i="108"/>
  <c r="I1935" i="108"/>
  <c r="N1935" i="108"/>
  <c r="H1935" i="108"/>
  <c r="P1934" i="108"/>
  <c r="Q1934" i="108"/>
  <c r="R1934" i="108"/>
  <c r="I1934" i="108"/>
  <c r="N1934" i="108"/>
  <c r="H1934" i="108"/>
  <c r="P1933" i="108"/>
  <c r="Q1933" i="108"/>
  <c r="R1933" i="108"/>
  <c r="I1933" i="108"/>
  <c r="N1933" i="108"/>
  <c r="H1933" i="108"/>
  <c r="P1932" i="108"/>
  <c r="Q1932" i="108"/>
  <c r="R1932" i="108"/>
  <c r="I1932" i="108"/>
  <c r="N1932" i="108"/>
  <c r="H1932" i="108"/>
  <c r="P1931" i="108"/>
  <c r="Q1931" i="108"/>
  <c r="R1931" i="108"/>
  <c r="I1931" i="108"/>
  <c r="N1931" i="108"/>
  <c r="H1931" i="108"/>
  <c r="P1930" i="108"/>
  <c r="Q1930" i="108"/>
  <c r="R1930" i="108"/>
  <c r="N1930" i="108"/>
  <c r="I1930" i="108"/>
  <c r="H1930" i="108"/>
  <c r="P1929" i="108"/>
  <c r="Q1929" i="108"/>
  <c r="R1929" i="108"/>
  <c r="I1929" i="108"/>
  <c r="N1929" i="108"/>
  <c r="H1929" i="108"/>
  <c r="P1928" i="108"/>
  <c r="Q1928" i="108"/>
  <c r="R1928" i="108"/>
  <c r="N1928" i="108"/>
  <c r="I1928" i="108"/>
  <c r="H1928" i="108"/>
  <c r="P1927" i="108"/>
  <c r="Q1927" i="108"/>
  <c r="R1927" i="108"/>
  <c r="I1927" i="108"/>
  <c r="N1927" i="108"/>
  <c r="H1927" i="108"/>
  <c r="P1926" i="108"/>
  <c r="Q1926" i="108"/>
  <c r="R1926" i="108"/>
  <c r="N1926" i="108"/>
  <c r="I1926" i="108"/>
  <c r="H1926" i="108"/>
  <c r="P1925" i="108"/>
  <c r="Q1925" i="108"/>
  <c r="R1925" i="108"/>
  <c r="I1925" i="108"/>
  <c r="N1925" i="108"/>
  <c r="H1925" i="108"/>
  <c r="P1924" i="108"/>
  <c r="Q1924" i="108"/>
  <c r="R1924" i="108"/>
  <c r="I1924" i="108"/>
  <c r="N1924" i="108"/>
  <c r="H1924" i="108"/>
  <c r="P1923" i="108"/>
  <c r="Q1923" i="108"/>
  <c r="R1923" i="108"/>
  <c r="I1923" i="108"/>
  <c r="N1923" i="108"/>
  <c r="H1923" i="108"/>
  <c r="P1922" i="108"/>
  <c r="Q1922" i="108"/>
  <c r="R1922" i="108"/>
  <c r="I1922" i="108"/>
  <c r="N1922" i="108"/>
  <c r="H1922" i="108"/>
  <c r="P1921" i="108"/>
  <c r="Q1921" i="108"/>
  <c r="R1921" i="108"/>
  <c r="I1921" i="108"/>
  <c r="N1921" i="108"/>
  <c r="H1921" i="108"/>
  <c r="P1920" i="108"/>
  <c r="Q1920" i="108"/>
  <c r="R1920" i="108"/>
  <c r="I1920" i="108"/>
  <c r="N1920" i="108"/>
  <c r="H1920" i="108"/>
  <c r="P1919" i="108"/>
  <c r="Q1919" i="108"/>
  <c r="R1919" i="108"/>
  <c r="I1919" i="108"/>
  <c r="N1919" i="108"/>
  <c r="H1919" i="108"/>
  <c r="P1918" i="108"/>
  <c r="Q1918" i="108"/>
  <c r="R1918" i="108"/>
  <c r="I1918" i="108"/>
  <c r="N1918" i="108"/>
  <c r="H1918" i="108"/>
  <c r="P1917" i="108"/>
  <c r="Q1917" i="108"/>
  <c r="R1917" i="108"/>
  <c r="I1917" i="108"/>
  <c r="N1917" i="108"/>
  <c r="H1917" i="108"/>
  <c r="P1916" i="108"/>
  <c r="Q1916" i="108"/>
  <c r="R1916" i="108"/>
  <c r="I1916" i="108"/>
  <c r="N1916" i="108"/>
  <c r="H1916" i="108"/>
  <c r="P1915" i="108"/>
  <c r="Q1915" i="108"/>
  <c r="R1915" i="108"/>
  <c r="I1915" i="108"/>
  <c r="N1915" i="108"/>
  <c r="H1915" i="108"/>
  <c r="P1914" i="108"/>
  <c r="Q1914" i="108"/>
  <c r="R1914" i="108"/>
  <c r="I1914" i="108"/>
  <c r="N1914" i="108"/>
  <c r="H1914" i="108"/>
  <c r="P1913" i="108"/>
  <c r="Q1913" i="108"/>
  <c r="R1913" i="108"/>
  <c r="I1913" i="108"/>
  <c r="N1913" i="108"/>
  <c r="H1913" i="108"/>
  <c r="P1912" i="108"/>
  <c r="Q1912" i="108"/>
  <c r="R1912" i="108"/>
  <c r="I1912" i="108"/>
  <c r="N1912" i="108"/>
  <c r="H1912" i="108"/>
  <c r="P1911" i="108"/>
  <c r="Q1911" i="108"/>
  <c r="R1911" i="108"/>
  <c r="I1911" i="108"/>
  <c r="N1911" i="108"/>
  <c r="H1911" i="108"/>
  <c r="P1910" i="108"/>
  <c r="Q1910" i="108"/>
  <c r="R1910" i="108"/>
  <c r="I1910" i="108"/>
  <c r="N1910" i="108"/>
  <c r="H1910" i="108"/>
  <c r="Q1909" i="108"/>
  <c r="R1909" i="108"/>
  <c r="P1909" i="108"/>
  <c r="I1909" i="108"/>
  <c r="N1909" i="108"/>
  <c r="H1909" i="108"/>
  <c r="P1908" i="108"/>
  <c r="Q1908" i="108"/>
  <c r="R1908" i="108"/>
  <c r="I1908" i="108"/>
  <c r="N1908" i="108"/>
  <c r="H1908" i="108"/>
  <c r="P1907" i="108"/>
  <c r="Q1907" i="108"/>
  <c r="R1907" i="108"/>
  <c r="I1907" i="108"/>
  <c r="N1907" i="108"/>
  <c r="H1907" i="108"/>
  <c r="P1906" i="108"/>
  <c r="Q1906" i="108"/>
  <c r="R1906" i="108"/>
  <c r="I1906" i="108"/>
  <c r="N1906" i="108"/>
  <c r="H1906" i="108"/>
  <c r="P1905" i="108"/>
  <c r="Q1905" i="108"/>
  <c r="R1905" i="108"/>
  <c r="I1905" i="108"/>
  <c r="N1905" i="108"/>
  <c r="H1905" i="108"/>
  <c r="P1904" i="108"/>
  <c r="Q1904" i="108"/>
  <c r="R1904" i="108"/>
  <c r="I1904" i="108"/>
  <c r="N1904" i="108"/>
  <c r="H1904" i="108"/>
  <c r="P1903" i="108"/>
  <c r="Q1903" i="108"/>
  <c r="R1903" i="108"/>
  <c r="I1903" i="108"/>
  <c r="N1903" i="108"/>
  <c r="H1903" i="108"/>
  <c r="Q1902" i="108"/>
  <c r="R1902" i="108"/>
  <c r="P1902" i="108"/>
  <c r="I1902" i="108"/>
  <c r="N1902" i="108"/>
  <c r="H1902" i="108"/>
  <c r="P1901" i="108"/>
  <c r="Q1901" i="108"/>
  <c r="R1901" i="108"/>
  <c r="I1901" i="108"/>
  <c r="N1901" i="108"/>
  <c r="H1901" i="108"/>
  <c r="P1900" i="108"/>
  <c r="Q1900" i="108"/>
  <c r="R1900" i="108"/>
  <c r="I1900" i="108"/>
  <c r="N1900" i="108"/>
  <c r="H1900" i="108"/>
  <c r="P1899" i="108"/>
  <c r="Q1899" i="108"/>
  <c r="R1899" i="108"/>
  <c r="N1899" i="108"/>
  <c r="I1899" i="108"/>
  <c r="H1899" i="108"/>
  <c r="P1898" i="108"/>
  <c r="Q1898" i="108"/>
  <c r="R1898" i="108"/>
  <c r="I1898" i="108"/>
  <c r="N1898" i="108"/>
  <c r="H1898" i="108"/>
  <c r="P1897" i="108"/>
  <c r="Q1897" i="108"/>
  <c r="R1897" i="108"/>
  <c r="I1897" i="108"/>
  <c r="N1897" i="108"/>
  <c r="H1897" i="108"/>
  <c r="P1896" i="108"/>
  <c r="Q1896" i="108"/>
  <c r="R1896" i="108"/>
  <c r="I1896" i="108"/>
  <c r="N1896" i="108"/>
  <c r="H1896" i="108"/>
  <c r="Q1895" i="108"/>
  <c r="R1895" i="108"/>
  <c r="P1895" i="108"/>
  <c r="I1895" i="108"/>
  <c r="N1895" i="108"/>
  <c r="H1895" i="108"/>
  <c r="P1894" i="108"/>
  <c r="Q1894" i="108"/>
  <c r="R1894" i="108"/>
  <c r="I1894" i="108"/>
  <c r="N1894" i="108"/>
  <c r="H1894" i="108"/>
  <c r="Q1893" i="108"/>
  <c r="R1893" i="108"/>
  <c r="P1893" i="108"/>
  <c r="I1893" i="108"/>
  <c r="N1893" i="108"/>
  <c r="H1893" i="108"/>
  <c r="Q1892" i="108"/>
  <c r="R1892" i="108"/>
  <c r="P1892" i="108"/>
  <c r="I1892" i="108"/>
  <c r="N1892" i="108"/>
  <c r="H1892" i="108"/>
  <c r="P1891" i="108"/>
  <c r="Q1891" i="108"/>
  <c r="R1891" i="108"/>
  <c r="I1891" i="108"/>
  <c r="N1891" i="108"/>
  <c r="H1891" i="108"/>
  <c r="P1890" i="108"/>
  <c r="Q1890" i="108"/>
  <c r="R1890" i="108"/>
  <c r="I1890" i="108"/>
  <c r="N1890" i="108"/>
  <c r="H1890" i="108"/>
  <c r="P1889" i="108"/>
  <c r="Q1889" i="108"/>
  <c r="R1889" i="108"/>
  <c r="I1889" i="108"/>
  <c r="N1889" i="108"/>
  <c r="H1889" i="108"/>
  <c r="P1888" i="108"/>
  <c r="Q1888" i="108"/>
  <c r="R1888" i="108"/>
  <c r="I1888" i="108"/>
  <c r="N1888" i="108"/>
  <c r="H1888" i="108"/>
  <c r="P1887" i="108"/>
  <c r="Q1887" i="108"/>
  <c r="R1887" i="108"/>
  <c r="I1887" i="108"/>
  <c r="N1887" i="108"/>
  <c r="H1887" i="108"/>
  <c r="P1886" i="108"/>
  <c r="Q1886" i="108"/>
  <c r="R1886" i="108"/>
  <c r="I1886" i="108"/>
  <c r="N1886" i="108"/>
  <c r="H1886" i="108"/>
  <c r="P1885" i="108"/>
  <c r="Q1885" i="108"/>
  <c r="R1885" i="108"/>
  <c r="I1885" i="108"/>
  <c r="N1885" i="108"/>
  <c r="H1885" i="108"/>
  <c r="P1884" i="108"/>
  <c r="Q1884" i="108"/>
  <c r="R1884" i="108"/>
  <c r="I1884" i="108"/>
  <c r="N1884" i="108"/>
  <c r="H1884" i="108"/>
  <c r="P1883" i="108"/>
  <c r="Q1883" i="108"/>
  <c r="R1883" i="108"/>
  <c r="I1883" i="108"/>
  <c r="N1883" i="108"/>
  <c r="H1883" i="108"/>
  <c r="P1882" i="108"/>
  <c r="Q1882" i="108"/>
  <c r="R1882" i="108"/>
  <c r="I1882" i="108"/>
  <c r="N1882" i="108"/>
  <c r="H1882" i="108"/>
  <c r="P1881" i="108"/>
  <c r="Q1881" i="108"/>
  <c r="R1881" i="108"/>
  <c r="I1881" i="108"/>
  <c r="N1881" i="108"/>
  <c r="H1881" i="108"/>
  <c r="Q1880" i="108"/>
  <c r="R1880" i="108"/>
  <c r="P1880" i="108"/>
  <c r="I1880" i="108"/>
  <c r="N1880" i="108"/>
  <c r="H1880" i="108"/>
  <c r="Q1879" i="108"/>
  <c r="R1879" i="108"/>
  <c r="P1879" i="108"/>
  <c r="I1879" i="108"/>
  <c r="N1879" i="108"/>
  <c r="H1879" i="108"/>
  <c r="P1878" i="108"/>
  <c r="Q1878" i="108"/>
  <c r="R1878" i="108"/>
  <c r="I1878" i="108"/>
  <c r="N1878" i="108"/>
  <c r="H1878" i="108"/>
  <c r="P1877" i="108"/>
  <c r="Q1877" i="108"/>
  <c r="R1877" i="108"/>
  <c r="I1877" i="108"/>
  <c r="N1877" i="108"/>
  <c r="H1877" i="108"/>
  <c r="P1876" i="108"/>
  <c r="Q1876" i="108"/>
  <c r="R1876" i="108"/>
  <c r="I1876" i="108"/>
  <c r="N1876" i="108"/>
  <c r="H1876" i="108"/>
  <c r="P1875" i="108"/>
  <c r="Q1875" i="108"/>
  <c r="R1875" i="108"/>
  <c r="N1875" i="108"/>
  <c r="I1875" i="108"/>
  <c r="H1875" i="108"/>
  <c r="P1874" i="108"/>
  <c r="Q1874" i="108"/>
  <c r="R1874" i="108"/>
  <c r="I1874" i="108"/>
  <c r="N1874" i="108"/>
  <c r="H1874" i="108"/>
  <c r="P1873" i="108"/>
  <c r="Q1873" i="108"/>
  <c r="R1873" i="108"/>
  <c r="I1873" i="108"/>
  <c r="N1873" i="108"/>
  <c r="H1873" i="108"/>
  <c r="P1872" i="108"/>
  <c r="Q1872" i="108"/>
  <c r="R1872" i="108"/>
  <c r="I1872" i="108"/>
  <c r="N1872" i="108"/>
  <c r="H1872" i="108"/>
  <c r="P1871" i="108"/>
  <c r="Q1871" i="108"/>
  <c r="R1871" i="108"/>
  <c r="N1871" i="108"/>
  <c r="I1871" i="108"/>
  <c r="H1871" i="108"/>
  <c r="P1870" i="108"/>
  <c r="Q1870" i="108"/>
  <c r="R1870" i="108"/>
  <c r="I1870" i="108"/>
  <c r="N1870" i="108"/>
  <c r="H1870" i="108"/>
  <c r="P1869" i="108"/>
  <c r="Q1869" i="108"/>
  <c r="R1869" i="108"/>
  <c r="I1869" i="108"/>
  <c r="N1869" i="108"/>
  <c r="H1869" i="108"/>
  <c r="P1868" i="108"/>
  <c r="Q1868" i="108"/>
  <c r="R1868" i="108"/>
  <c r="I1868" i="108"/>
  <c r="N1868" i="108"/>
  <c r="H1868" i="108"/>
  <c r="P1867" i="108"/>
  <c r="Q1867" i="108"/>
  <c r="R1867" i="108"/>
  <c r="I1867" i="108"/>
  <c r="N1867" i="108"/>
  <c r="H1867" i="108"/>
  <c r="P1866" i="108"/>
  <c r="Q1866" i="108"/>
  <c r="R1866" i="108"/>
  <c r="I1866" i="108"/>
  <c r="N1866" i="108"/>
  <c r="H1866" i="108"/>
  <c r="P1865" i="108"/>
  <c r="Q1865" i="108"/>
  <c r="R1865" i="108"/>
  <c r="I1865" i="108"/>
  <c r="N1865" i="108"/>
  <c r="H1865" i="108"/>
  <c r="Q1864" i="108"/>
  <c r="R1864" i="108"/>
  <c r="P1864" i="108"/>
  <c r="I1864" i="108"/>
  <c r="N1864" i="108"/>
  <c r="H1864" i="108"/>
  <c r="P1863" i="108"/>
  <c r="Q1863" i="108"/>
  <c r="R1863" i="108"/>
  <c r="I1863" i="108"/>
  <c r="N1863" i="108"/>
  <c r="H1863" i="108"/>
  <c r="P1862" i="108"/>
  <c r="Q1862" i="108"/>
  <c r="R1862" i="108"/>
  <c r="I1862" i="108"/>
  <c r="N1862" i="108"/>
  <c r="H1862" i="108"/>
  <c r="P1861" i="108"/>
  <c r="Q1861" i="108"/>
  <c r="R1861" i="108"/>
  <c r="I1861" i="108"/>
  <c r="N1861" i="108"/>
  <c r="H1861" i="108"/>
  <c r="P1860" i="108"/>
  <c r="Q1860" i="108"/>
  <c r="R1860" i="108"/>
  <c r="I1860" i="108"/>
  <c r="N1860" i="108"/>
  <c r="H1860" i="108"/>
  <c r="P1859" i="108"/>
  <c r="Q1859" i="108"/>
  <c r="R1859" i="108"/>
  <c r="I1859" i="108"/>
  <c r="N1859" i="108"/>
  <c r="H1859" i="108"/>
  <c r="P1858" i="108"/>
  <c r="Q1858" i="108"/>
  <c r="R1858" i="108"/>
  <c r="I1858" i="108"/>
  <c r="N1858" i="108"/>
  <c r="H1858" i="108"/>
  <c r="P1857" i="108"/>
  <c r="Q1857" i="108"/>
  <c r="R1857" i="108"/>
  <c r="I1857" i="108"/>
  <c r="N1857" i="108"/>
  <c r="H1857" i="108"/>
  <c r="P1856" i="108"/>
  <c r="Q1856" i="108"/>
  <c r="R1856" i="108"/>
  <c r="I1856" i="108"/>
  <c r="N1856" i="108"/>
  <c r="H1856" i="108"/>
  <c r="P1855" i="108"/>
  <c r="Q1855" i="108"/>
  <c r="R1855" i="108"/>
  <c r="I1855" i="108"/>
  <c r="N1855" i="108"/>
  <c r="H1855" i="108"/>
  <c r="Q1854" i="108"/>
  <c r="R1854" i="108"/>
  <c r="P1854" i="108"/>
  <c r="I1854" i="108"/>
  <c r="N1854" i="108"/>
  <c r="H1854" i="108"/>
  <c r="Q1853" i="108"/>
  <c r="R1853" i="108"/>
  <c r="P1853" i="108"/>
  <c r="I1853" i="108"/>
  <c r="N1853" i="108"/>
  <c r="H1853" i="108"/>
  <c r="P1852" i="108"/>
  <c r="Q1852" i="108"/>
  <c r="R1852" i="108"/>
  <c r="I1852" i="108"/>
  <c r="N1852" i="108"/>
  <c r="H1852" i="108"/>
  <c r="Q1851" i="108"/>
  <c r="R1851" i="108"/>
  <c r="P1851" i="108"/>
  <c r="I1851" i="108"/>
  <c r="N1851" i="108"/>
  <c r="H1851" i="108"/>
  <c r="P1850" i="108"/>
  <c r="Q1850" i="108"/>
  <c r="R1850" i="108"/>
  <c r="I1850" i="108"/>
  <c r="N1850" i="108"/>
  <c r="H1850" i="108"/>
  <c r="Q1849" i="108"/>
  <c r="R1849" i="108"/>
  <c r="P1849" i="108"/>
  <c r="I1849" i="108"/>
  <c r="N1849" i="108"/>
  <c r="H1849" i="108"/>
  <c r="P1848" i="108"/>
  <c r="Q1848" i="108"/>
  <c r="R1848" i="108"/>
  <c r="I1848" i="108"/>
  <c r="N1848" i="108"/>
  <c r="H1848" i="108"/>
  <c r="P1847" i="108"/>
  <c r="Q1847" i="108"/>
  <c r="R1847" i="108"/>
  <c r="I1847" i="108"/>
  <c r="N1847" i="108"/>
  <c r="H1847" i="108"/>
  <c r="P1846" i="108"/>
  <c r="Q1846" i="108"/>
  <c r="R1846" i="108"/>
  <c r="I1846" i="108"/>
  <c r="N1846" i="108"/>
  <c r="H1846" i="108"/>
  <c r="P1845" i="108"/>
  <c r="Q1845" i="108"/>
  <c r="R1845" i="108"/>
  <c r="N1845" i="108"/>
  <c r="I1845" i="108"/>
  <c r="H1845" i="108"/>
  <c r="P1844" i="108"/>
  <c r="Q1844" i="108"/>
  <c r="R1844" i="108"/>
  <c r="I1844" i="108"/>
  <c r="N1844" i="108"/>
  <c r="H1844" i="108"/>
  <c r="P1843" i="108"/>
  <c r="Q1843" i="108"/>
  <c r="R1843" i="108"/>
  <c r="N1843" i="108"/>
  <c r="I1843" i="108"/>
  <c r="H1843" i="108"/>
  <c r="P1842" i="108"/>
  <c r="Q1842" i="108"/>
  <c r="R1842" i="108"/>
  <c r="I1842" i="108"/>
  <c r="N1842" i="108"/>
  <c r="H1842" i="108"/>
  <c r="P1841" i="108"/>
  <c r="Q1841" i="108"/>
  <c r="R1841" i="108"/>
  <c r="I1841" i="108"/>
  <c r="N1841" i="108"/>
  <c r="H1841" i="108"/>
  <c r="P1840" i="108"/>
  <c r="Q1840" i="108"/>
  <c r="R1840" i="108"/>
  <c r="I1840" i="108"/>
  <c r="N1840" i="108"/>
  <c r="H1840" i="108"/>
  <c r="P1839" i="108"/>
  <c r="Q1839" i="108"/>
  <c r="R1839" i="108"/>
  <c r="I1839" i="108"/>
  <c r="N1839" i="108"/>
  <c r="H1839" i="108"/>
  <c r="Q1838" i="108"/>
  <c r="R1838" i="108"/>
  <c r="P1838" i="108"/>
  <c r="I1838" i="108"/>
  <c r="N1838" i="108"/>
  <c r="H1838" i="108"/>
  <c r="Q1837" i="108"/>
  <c r="R1837" i="108"/>
  <c r="P1837" i="108"/>
  <c r="I1837" i="108"/>
  <c r="N1837" i="108"/>
  <c r="H1837" i="108"/>
  <c r="P1836" i="108"/>
  <c r="Q1836" i="108"/>
  <c r="R1836" i="108"/>
  <c r="I1836" i="108"/>
  <c r="N1836" i="108"/>
  <c r="H1836" i="108"/>
  <c r="Q1835" i="108"/>
  <c r="R1835" i="108"/>
  <c r="P1835" i="108"/>
  <c r="I1835" i="108"/>
  <c r="N1835" i="108"/>
  <c r="H1835" i="108"/>
  <c r="P1834" i="108"/>
  <c r="Q1834" i="108"/>
  <c r="R1834" i="108"/>
  <c r="I1834" i="108"/>
  <c r="N1834" i="108"/>
  <c r="H1834" i="108"/>
  <c r="Q1833" i="108"/>
  <c r="R1833" i="108"/>
  <c r="P1833" i="108"/>
  <c r="I1833" i="108"/>
  <c r="N1833" i="108"/>
  <c r="H1833" i="108"/>
  <c r="P1832" i="108"/>
  <c r="Q1832" i="108"/>
  <c r="R1832" i="108"/>
  <c r="I1832" i="108"/>
  <c r="N1832" i="108"/>
  <c r="H1832" i="108"/>
  <c r="P1831" i="108"/>
  <c r="Q1831" i="108"/>
  <c r="R1831" i="108"/>
  <c r="I1831" i="108"/>
  <c r="N1831" i="108"/>
  <c r="H1831" i="108"/>
  <c r="P1830" i="108"/>
  <c r="Q1830" i="108"/>
  <c r="R1830" i="108"/>
  <c r="I1830" i="108"/>
  <c r="N1830" i="108"/>
  <c r="H1830" i="108"/>
  <c r="P1829" i="108"/>
  <c r="Q1829" i="108"/>
  <c r="R1829" i="108"/>
  <c r="N1829" i="108"/>
  <c r="I1829" i="108"/>
  <c r="H1829" i="108"/>
  <c r="P1828" i="108"/>
  <c r="Q1828" i="108"/>
  <c r="R1828" i="108"/>
  <c r="I1828" i="108"/>
  <c r="N1828" i="108"/>
  <c r="H1828" i="108"/>
  <c r="P1827" i="108"/>
  <c r="Q1827" i="108"/>
  <c r="R1827" i="108"/>
  <c r="N1827" i="108"/>
  <c r="I1827" i="108"/>
  <c r="H1827" i="108"/>
  <c r="P1826" i="108"/>
  <c r="Q1826" i="108"/>
  <c r="R1826" i="108"/>
  <c r="I1826" i="108"/>
  <c r="N1826" i="108"/>
  <c r="H1826" i="108"/>
  <c r="P1825" i="108"/>
  <c r="Q1825" i="108"/>
  <c r="R1825" i="108"/>
  <c r="I1825" i="108"/>
  <c r="N1825" i="108"/>
  <c r="H1825" i="108"/>
  <c r="P1824" i="108"/>
  <c r="Q1824" i="108"/>
  <c r="R1824" i="108"/>
  <c r="I1824" i="108"/>
  <c r="N1824" i="108"/>
  <c r="H1824" i="108"/>
  <c r="P1823" i="108"/>
  <c r="Q1823" i="108"/>
  <c r="R1823" i="108"/>
  <c r="I1823" i="108"/>
  <c r="N1823" i="108"/>
  <c r="H1823" i="108"/>
  <c r="Q1822" i="108"/>
  <c r="R1822" i="108"/>
  <c r="P1822" i="108"/>
  <c r="I1822" i="108"/>
  <c r="N1822" i="108"/>
  <c r="H1822" i="108"/>
  <c r="Q1821" i="108"/>
  <c r="R1821" i="108"/>
  <c r="P1821" i="108"/>
  <c r="I1821" i="108"/>
  <c r="N1821" i="108"/>
  <c r="H1821" i="108"/>
  <c r="P1820" i="108"/>
  <c r="Q1820" i="108"/>
  <c r="R1820" i="108"/>
  <c r="I1820" i="108"/>
  <c r="N1820" i="108"/>
  <c r="H1820" i="108"/>
  <c r="Q1819" i="108"/>
  <c r="R1819" i="108"/>
  <c r="P1819" i="108"/>
  <c r="I1819" i="108"/>
  <c r="N1819" i="108"/>
  <c r="H1819" i="108"/>
  <c r="P1818" i="108"/>
  <c r="Q1818" i="108"/>
  <c r="R1818" i="108"/>
  <c r="I1818" i="108"/>
  <c r="N1818" i="108"/>
  <c r="H1818" i="108"/>
  <c r="Q1817" i="108"/>
  <c r="R1817" i="108"/>
  <c r="P1817" i="108"/>
  <c r="I1817" i="108"/>
  <c r="N1817" i="108"/>
  <c r="H1817" i="108"/>
  <c r="P1816" i="108"/>
  <c r="Q1816" i="108"/>
  <c r="R1816" i="108"/>
  <c r="I1816" i="108"/>
  <c r="N1816" i="108"/>
  <c r="H1816" i="108"/>
  <c r="P1815" i="108"/>
  <c r="Q1815" i="108"/>
  <c r="R1815" i="108"/>
  <c r="I1815" i="108"/>
  <c r="N1815" i="108"/>
  <c r="H1815" i="108"/>
  <c r="P1814" i="108"/>
  <c r="Q1814" i="108"/>
  <c r="R1814" i="108"/>
  <c r="I1814" i="108"/>
  <c r="N1814" i="108"/>
  <c r="H1814" i="108"/>
  <c r="P1813" i="108"/>
  <c r="Q1813" i="108"/>
  <c r="R1813" i="108"/>
  <c r="N1813" i="108"/>
  <c r="I1813" i="108"/>
  <c r="H1813" i="108"/>
  <c r="P1812" i="108"/>
  <c r="Q1812" i="108"/>
  <c r="R1812" i="108"/>
  <c r="I1812" i="108"/>
  <c r="N1812" i="108"/>
  <c r="H1812" i="108"/>
  <c r="P1811" i="108"/>
  <c r="Q1811" i="108"/>
  <c r="R1811" i="108"/>
  <c r="N1811" i="108"/>
  <c r="I1811" i="108"/>
  <c r="H1811" i="108"/>
  <c r="P1810" i="108"/>
  <c r="Q1810" i="108"/>
  <c r="R1810" i="108"/>
  <c r="I1810" i="108"/>
  <c r="N1810" i="108"/>
  <c r="H1810" i="108"/>
  <c r="P1809" i="108"/>
  <c r="Q1809" i="108"/>
  <c r="R1809" i="108"/>
  <c r="I1809" i="108"/>
  <c r="N1809" i="108"/>
  <c r="H1809" i="108"/>
  <c r="P1808" i="108"/>
  <c r="Q1808" i="108"/>
  <c r="R1808" i="108"/>
  <c r="I1808" i="108"/>
  <c r="N1808" i="108"/>
  <c r="H1808" i="108"/>
  <c r="P1807" i="108"/>
  <c r="Q1807" i="108"/>
  <c r="R1807" i="108"/>
  <c r="I1807" i="108"/>
  <c r="N1807" i="108"/>
  <c r="H1807" i="108"/>
  <c r="Q1806" i="108"/>
  <c r="R1806" i="108"/>
  <c r="P1806" i="108"/>
  <c r="I1806" i="108"/>
  <c r="N1806" i="108"/>
  <c r="H1806" i="108"/>
  <c r="Q1805" i="108"/>
  <c r="R1805" i="108"/>
  <c r="P1805" i="108"/>
  <c r="I1805" i="108"/>
  <c r="N1805" i="108"/>
  <c r="H1805" i="108"/>
  <c r="P1804" i="108"/>
  <c r="Q1804" i="108"/>
  <c r="R1804" i="108"/>
  <c r="I1804" i="108"/>
  <c r="N1804" i="108"/>
  <c r="H1804" i="108"/>
  <c r="Q1803" i="108"/>
  <c r="R1803" i="108"/>
  <c r="P1803" i="108"/>
  <c r="I1803" i="108"/>
  <c r="N1803" i="108"/>
  <c r="H1803" i="108"/>
  <c r="P1802" i="108"/>
  <c r="Q1802" i="108"/>
  <c r="R1802" i="108"/>
  <c r="I1802" i="108"/>
  <c r="N1802" i="108"/>
  <c r="H1802" i="108"/>
  <c r="Q1801" i="108"/>
  <c r="R1801" i="108"/>
  <c r="P1801" i="108"/>
  <c r="I1801" i="108"/>
  <c r="N1801" i="108"/>
  <c r="H1801" i="108"/>
  <c r="P1800" i="108"/>
  <c r="Q1800" i="108"/>
  <c r="R1800" i="108"/>
  <c r="I1800" i="108"/>
  <c r="N1800" i="108"/>
  <c r="H1800" i="108"/>
  <c r="P1799" i="108"/>
  <c r="Q1799" i="108"/>
  <c r="R1799" i="108"/>
  <c r="I1799" i="108"/>
  <c r="N1799" i="108"/>
  <c r="H1799" i="108"/>
  <c r="P1798" i="108"/>
  <c r="Q1798" i="108"/>
  <c r="R1798" i="108"/>
  <c r="I1798" i="108"/>
  <c r="N1798" i="108"/>
  <c r="H1798" i="108"/>
  <c r="P1797" i="108"/>
  <c r="Q1797" i="108"/>
  <c r="R1797" i="108"/>
  <c r="N1797" i="108"/>
  <c r="I1797" i="108"/>
  <c r="H1797" i="108"/>
  <c r="P1796" i="108"/>
  <c r="Q1796" i="108"/>
  <c r="R1796" i="108"/>
  <c r="I1796" i="108"/>
  <c r="N1796" i="108"/>
  <c r="H1796" i="108"/>
  <c r="P1795" i="108"/>
  <c r="Q1795" i="108"/>
  <c r="R1795" i="108"/>
  <c r="N1795" i="108"/>
  <c r="I1795" i="108"/>
  <c r="H1795" i="108"/>
  <c r="P1794" i="108"/>
  <c r="Q1794" i="108"/>
  <c r="R1794" i="108"/>
  <c r="I1794" i="108"/>
  <c r="N1794" i="108"/>
  <c r="H1794" i="108"/>
  <c r="P1793" i="108"/>
  <c r="Q1793" i="108"/>
  <c r="R1793" i="108"/>
  <c r="I1793" i="108"/>
  <c r="N1793" i="108"/>
  <c r="H1793" i="108"/>
  <c r="P1792" i="108"/>
  <c r="Q1792" i="108"/>
  <c r="R1792" i="108"/>
  <c r="I1792" i="108"/>
  <c r="N1792" i="108"/>
  <c r="H1792" i="108"/>
  <c r="P1791" i="108"/>
  <c r="Q1791" i="108"/>
  <c r="R1791" i="108"/>
  <c r="I1791" i="108"/>
  <c r="N1791" i="108"/>
  <c r="H1791" i="108"/>
  <c r="Q1790" i="108"/>
  <c r="R1790" i="108"/>
  <c r="P1790" i="108"/>
  <c r="I1790" i="108"/>
  <c r="N1790" i="108"/>
  <c r="H1790" i="108"/>
  <c r="Q1789" i="108"/>
  <c r="R1789" i="108"/>
  <c r="P1789" i="108"/>
  <c r="I1789" i="108"/>
  <c r="N1789" i="108"/>
  <c r="H1789" i="108"/>
  <c r="P1788" i="108"/>
  <c r="Q1788" i="108"/>
  <c r="R1788" i="108"/>
  <c r="I1788" i="108"/>
  <c r="N1788" i="108"/>
  <c r="H1788" i="108"/>
  <c r="Q1787" i="108"/>
  <c r="R1787" i="108"/>
  <c r="P1787" i="108"/>
  <c r="I1787" i="108"/>
  <c r="N1787" i="108"/>
  <c r="H1787" i="108"/>
  <c r="P1786" i="108"/>
  <c r="Q1786" i="108"/>
  <c r="R1786" i="108"/>
  <c r="I1786" i="108"/>
  <c r="N1786" i="108"/>
  <c r="H1786" i="108"/>
  <c r="Q1785" i="108"/>
  <c r="R1785" i="108"/>
  <c r="P1785" i="108"/>
  <c r="I1785" i="108"/>
  <c r="N1785" i="108"/>
  <c r="H1785" i="108"/>
  <c r="P1784" i="108"/>
  <c r="Q1784" i="108"/>
  <c r="R1784" i="108"/>
  <c r="I1784" i="108"/>
  <c r="N1784" i="108"/>
  <c r="H1784" i="108"/>
  <c r="P1783" i="108"/>
  <c r="Q1783" i="108"/>
  <c r="R1783" i="108"/>
  <c r="I1783" i="108"/>
  <c r="N1783" i="108"/>
  <c r="H1783" i="108"/>
  <c r="P1782" i="108"/>
  <c r="Q1782" i="108"/>
  <c r="R1782" i="108"/>
  <c r="I1782" i="108"/>
  <c r="N1782" i="108"/>
  <c r="H1782" i="108"/>
  <c r="P1781" i="108"/>
  <c r="Q1781" i="108"/>
  <c r="R1781" i="108"/>
  <c r="N1781" i="108"/>
  <c r="I1781" i="108"/>
  <c r="H1781" i="108"/>
  <c r="P1780" i="108"/>
  <c r="Q1780" i="108"/>
  <c r="R1780" i="108"/>
  <c r="I1780" i="108"/>
  <c r="N1780" i="108"/>
  <c r="H1780" i="108"/>
  <c r="P1779" i="108"/>
  <c r="Q1779" i="108"/>
  <c r="R1779" i="108"/>
  <c r="N1779" i="108"/>
  <c r="I1779" i="108"/>
  <c r="H1779" i="108"/>
  <c r="P1778" i="108"/>
  <c r="Q1778" i="108"/>
  <c r="R1778" i="108"/>
  <c r="I1778" i="108"/>
  <c r="N1778" i="108"/>
  <c r="H1778" i="108"/>
  <c r="P1777" i="108"/>
  <c r="Q1777" i="108"/>
  <c r="R1777" i="108"/>
  <c r="N1777" i="108"/>
  <c r="I1777" i="108"/>
  <c r="H1777" i="108"/>
  <c r="P1776" i="108"/>
  <c r="Q1776" i="108"/>
  <c r="R1776" i="108"/>
  <c r="N1776" i="108"/>
  <c r="I1776" i="108"/>
  <c r="H1776" i="108"/>
  <c r="P1775" i="108"/>
  <c r="Q1775" i="108"/>
  <c r="R1775" i="108"/>
  <c r="I1775" i="108"/>
  <c r="N1775" i="108"/>
  <c r="H1775" i="108"/>
  <c r="P1774" i="108"/>
  <c r="Q1774" i="108"/>
  <c r="R1774" i="108"/>
  <c r="I1774" i="108"/>
  <c r="N1774" i="108"/>
  <c r="H1774" i="108"/>
  <c r="P1773" i="108"/>
  <c r="Q1773" i="108"/>
  <c r="R1773" i="108"/>
  <c r="I1773" i="108"/>
  <c r="N1773" i="108"/>
  <c r="H1773" i="108"/>
  <c r="P1772" i="108"/>
  <c r="Q1772" i="108"/>
  <c r="R1772" i="108"/>
  <c r="I1772" i="108"/>
  <c r="N1772" i="108"/>
  <c r="H1772" i="108"/>
  <c r="P1771" i="108"/>
  <c r="Q1771" i="108"/>
  <c r="R1771" i="108"/>
  <c r="I1771" i="108"/>
  <c r="N1771" i="108"/>
  <c r="H1771" i="108"/>
  <c r="P1770" i="108"/>
  <c r="Q1770" i="108"/>
  <c r="R1770" i="108"/>
  <c r="I1770" i="108"/>
  <c r="N1770" i="108"/>
  <c r="H1770" i="108"/>
  <c r="P1769" i="108"/>
  <c r="Q1769" i="108"/>
  <c r="R1769" i="108"/>
  <c r="I1769" i="108"/>
  <c r="N1769" i="108"/>
  <c r="H1769" i="108"/>
  <c r="P1768" i="108"/>
  <c r="Q1768" i="108"/>
  <c r="R1768" i="108"/>
  <c r="I1768" i="108"/>
  <c r="N1768" i="108"/>
  <c r="H1768" i="108"/>
  <c r="Q1767" i="108"/>
  <c r="R1767" i="108"/>
  <c r="P1767" i="108"/>
  <c r="I1767" i="108"/>
  <c r="N1767" i="108"/>
  <c r="H1767" i="108"/>
  <c r="P1766" i="108"/>
  <c r="Q1766" i="108"/>
  <c r="R1766" i="108"/>
  <c r="I1766" i="108"/>
  <c r="N1766" i="108"/>
  <c r="H1766" i="108"/>
  <c r="P1765" i="108"/>
  <c r="Q1765" i="108"/>
  <c r="R1765" i="108"/>
  <c r="I1765" i="108"/>
  <c r="N1765" i="108"/>
  <c r="H1765" i="108"/>
  <c r="P1764" i="108"/>
  <c r="Q1764" i="108"/>
  <c r="R1764" i="108"/>
  <c r="I1764" i="108"/>
  <c r="N1764" i="108"/>
  <c r="H1764" i="108"/>
  <c r="P1763" i="108"/>
  <c r="Q1763" i="108"/>
  <c r="R1763" i="108"/>
  <c r="N1763" i="108"/>
  <c r="I1763" i="108"/>
  <c r="H1763" i="108"/>
  <c r="P1762" i="108"/>
  <c r="Q1762" i="108"/>
  <c r="R1762" i="108"/>
  <c r="I1762" i="108"/>
  <c r="N1762" i="108"/>
  <c r="H1762" i="108"/>
  <c r="P1761" i="108"/>
  <c r="Q1761" i="108"/>
  <c r="R1761" i="108"/>
  <c r="N1761" i="108"/>
  <c r="I1761" i="108"/>
  <c r="H1761" i="108"/>
  <c r="P1760" i="108"/>
  <c r="Q1760" i="108"/>
  <c r="R1760" i="108"/>
  <c r="N1760" i="108"/>
  <c r="I1760" i="108"/>
  <c r="H1760" i="108"/>
  <c r="P1759" i="108"/>
  <c r="Q1759" i="108"/>
  <c r="R1759" i="108"/>
  <c r="I1759" i="108"/>
  <c r="N1759" i="108"/>
  <c r="H1759" i="108"/>
  <c r="P1758" i="108"/>
  <c r="Q1758" i="108"/>
  <c r="R1758" i="108"/>
  <c r="I1758" i="108"/>
  <c r="N1758" i="108"/>
  <c r="H1758" i="108"/>
  <c r="P1757" i="108"/>
  <c r="Q1757" i="108"/>
  <c r="R1757" i="108"/>
  <c r="N1757" i="108"/>
  <c r="I1757" i="108"/>
  <c r="H1757" i="108"/>
  <c r="P1756" i="108"/>
  <c r="Q1756" i="108"/>
  <c r="R1756" i="108"/>
  <c r="I1756" i="108"/>
  <c r="N1756" i="108"/>
  <c r="H1756" i="108"/>
  <c r="P1755" i="108"/>
  <c r="Q1755" i="108"/>
  <c r="R1755" i="108"/>
  <c r="N1755" i="108"/>
  <c r="I1755" i="108"/>
  <c r="H1755" i="108"/>
  <c r="P1754" i="108"/>
  <c r="Q1754" i="108"/>
  <c r="R1754" i="108"/>
  <c r="I1754" i="108"/>
  <c r="N1754" i="108"/>
  <c r="H1754" i="108"/>
  <c r="P1753" i="108"/>
  <c r="Q1753" i="108"/>
  <c r="R1753" i="108"/>
  <c r="N1753" i="108"/>
  <c r="I1753" i="108"/>
  <c r="H1753" i="108"/>
  <c r="P1752" i="108"/>
  <c r="Q1752" i="108"/>
  <c r="R1752" i="108"/>
  <c r="I1752" i="108"/>
  <c r="N1752" i="108"/>
  <c r="H1752" i="108"/>
  <c r="P1751" i="108"/>
  <c r="Q1751" i="108"/>
  <c r="R1751" i="108"/>
  <c r="N1751" i="108"/>
  <c r="I1751" i="108"/>
  <c r="H1751" i="108"/>
  <c r="P1750" i="108"/>
  <c r="Q1750" i="108"/>
  <c r="R1750" i="108"/>
  <c r="I1750" i="108"/>
  <c r="N1750" i="108"/>
  <c r="H1750" i="108"/>
  <c r="P1749" i="108"/>
  <c r="Q1749" i="108"/>
  <c r="R1749" i="108"/>
  <c r="N1749" i="108"/>
  <c r="I1749" i="108"/>
  <c r="H1749" i="108"/>
  <c r="P1748" i="108"/>
  <c r="Q1748" i="108"/>
  <c r="R1748" i="108"/>
  <c r="I1748" i="108"/>
  <c r="N1748" i="108"/>
  <c r="H1748" i="108"/>
  <c r="P1747" i="108"/>
  <c r="Q1747" i="108"/>
  <c r="R1747" i="108"/>
  <c r="N1747" i="108"/>
  <c r="I1747" i="108"/>
  <c r="H1747" i="108"/>
  <c r="P1746" i="108"/>
  <c r="Q1746" i="108"/>
  <c r="R1746" i="108"/>
  <c r="I1746" i="108"/>
  <c r="N1746" i="108"/>
  <c r="H1746" i="108"/>
  <c r="P1745" i="108"/>
  <c r="Q1745" i="108"/>
  <c r="R1745" i="108"/>
  <c r="N1745" i="108"/>
  <c r="I1745" i="108"/>
  <c r="H1745" i="108"/>
  <c r="P1744" i="108"/>
  <c r="Q1744" i="108"/>
  <c r="R1744" i="108"/>
  <c r="N1744" i="108"/>
  <c r="I1744" i="108"/>
  <c r="H1744" i="108"/>
  <c r="P1743" i="108"/>
  <c r="Q1743" i="108"/>
  <c r="R1743" i="108"/>
  <c r="I1743" i="108"/>
  <c r="N1743" i="108"/>
  <c r="H1743" i="108"/>
  <c r="P1742" i="108"/>
  <c r="Q1742" i="108"/>
  <c r="R1742" i="108"/>
  <c r="I1742" i="108"/>
  <c r="N1742" i="108"/>
  <c r="H1742" i="108"/>
  <c r="P1741" i="108"/>
  <c r="Q1741" i="108"/>
  <c r="R1741" i="108"/>
  <c r="I1741" i="108"/>
  <c r="N1741" i="108"/>
  <c r="H1741" i="108"/>
  <c r="P1740" i="108"/>
  <c r="Q1740" i="108"/>
  <c r="R1740" i="108"/>
  <c r="I1740" i="108"/>
  <c r="N1740" i="108"/>
  <c r="H1740" i="108"/>
  <c r="P1739" i="108"/>
  <c r="Q1739" i="108"/>
  <c r="R1739" i="108"/>
  <c r="I1739" i="108"/>
  <c r="N1739" i="108"/>
  <c r="H1739" i="108"/>
  <c r="P1738" i="108"/>
  <c r="Q1738" i="108"/>
  <c r="R1738" i="108"/>
  <c r="I1738" i="108"/>
  <c r="N1738" i="108"/>
  <c r="H1738" i="108"/>
  <c r="P1737" i="108"/>
  <c r="Q1737" i="108"/>
  <c r="R1737" i="108"/>
  <c r="I1737" i="108"/>
  <c r="N1737" i="108"/>
  <c r="H1737" i="108"/>
  <c r="P1736" i="108"/>
  <c r="Q1736" i="108"/>
  <c r="R1736" i="108"/>
  <c r="I1736" i="108"/>
  <c r="N1736" i="108"/>
  <c r="H1736" i="108"/>
  <c r="Q1735" i="108"/>
  <c r="R1735" i="108"/>
  <c r="P1735" i="108"/>
  <c r="I1735" i="108"/>
  <c r="N1735" i="108"/>
  <c r="H1735" i="108"/>
  <c r="P1734" i="108"/>
  <c r="Q1734" i="108"/>
  <c r="R1734" i="108"/>
  <c r="I1734" i="108"/>
  <c r="N1734" i="108"/>
  <c r="H1734" i="108"/>
  <c r="P1733" i="108"/>
  <c r="Q1733" i="108"/>
  <c r="R1733" i="108"/>
  <c r="I1733" i="108"/>
  <c r="N1733" i="108"/>
  <c r="H1733" i="108"/>
  <c r="P1732" i="108"/>
  <c r="Q1732" i="108"/>
  <c r="R1732" i="108"/>
  <c r="I1732" i="108"/>
  <c r="N1732" i="108"/>
  <c r="H1732" i="108"/>
  <c r="P1731" i="108"/>
  <c r="Q1731" i="108"/>
  <c r="R1731" i="108"/>
  <c r="N1731" i="108"/>
  <c r="I1731" i="108"/>
  <c r="H1731" i="108"/>
  <c r="P1730" i="108"/>
  <c r="Q1730" i="108"/>
  <c r="R1730" i="108"/>
  <c r="I1730" i="108"/>
  <c r="N1730" i="108"/>
  <c r="H1730" i="108"/>
  <c r="P1729" i="108"/>
  <c r="Q1729" i="108"/>
  <c r="R1729" i="108"/>
  <c r="N1729" i="108"/>
  <c r="I1729" i="108"/>
  <c r="H1729" i="108"/>
  <c r="P1728" i="108"/>
  <c r="Q1728" i="108"/>
  <c r="R1728" i="108"/>
  <c r="N1728" i="108"/>
  <c r="I1728" i="108"/>
  <c r="H1728" i="108"/>
  <c r="P1727" i="108"/>
  <c r="Q1727" i="108"/>
  <c r="R1727" i="108"/>
  <c r="I1727" i="108"/>
  <c r="N1727" i="108"/>
  <c r="H1727" i="108"/>
  <c r="P1726" i="108"/>
  <c r="Q1726" i="108"/>
  <c r="R1726" i="108"/>
  <c r="I1726" i="108"/>
  <c r="N1726" i="108"/>
  <c r="H1726" i="108"/>
  <c r="P1725" i="108"/>
  <c r="Q1725" i="108"/>
  <c r="R1725" i="108"/>
  <c r="N1725" i="108"/>
  <c r="I1725" i="108"/>
  <c r="H1725" i="108"/>
  <c r="P1724" i="108"/>
  <c r="Q1724" i="108"/>
  <c r="R1724" i="108"/>
  <c r="I1724" i="108"/>
  <c r="N1724" i="108"/>
  <c r="H1724" i="108"/>
  <c r="P1723" i="108"/>
  <c r="Q1723" i="108"/>
  <c r="R1723" i="108"/>
  <c r="N1723" i="108"/>
  <c r="I1723" i="108"/>
  <c r="H1723" i="108"/>
  <c r="P1722" i="108"/>
  <c r="Q1722" i="108"/>
  <c r="R1722" i="108"/>
  <c r="I1722" i="108"/>
  <c r="N1722" i="108"/>
  <c r="H1722" i="108"/>
  <c r="P1721" i="108"/>
  <c r="Q1721" i="108"/>
  <c r="R1721" i="108"/>
  <c r="N1721" i="108"/>
  <c r="I1721" i="108"/>
  <c r="H1721" i="108"/>
  <c r="P1720" i="108"/>
  <c r="Q1720" i="108"/>
  <c r="R1720" i="108"/>
  <c r="I1720" i="108"/>
  <c r="N1720" i="108"/>
  <c r="H1720" i="108"/>
  <c r="P1719" i="108"/>
  <c r="Q1719" i="108"/>
  <c r="R1719" i="108"/>
  <c r="N1719" i="108"/>
  <c r="I1719" i="108"/>
  <c r="H1719" i="108"/>
  <c r="P1718" i="108"/>
  <c r="Q1718" i="108"/>
  <c r="R1718" i="108"/>
  <c r="I1718" i="108"/>
  <c r="N1718" i="108"/>
  <c r="H1718" i="108"/>
  <c r="P1717" i="108"/>
  <c r="Q1717" i="108"/>
  <c r="R1717" i="108"/>
  <c r="N1717" i="108"/>
  <c r="I1717" i="108"/>
  <c r="H1717" i="108"/>
  <c r="P1716" i="108"/>
  <c r="Q1716" i="108"/>
  <c r="R1716" i="108"/>
  <c r="I1716" i="108"/>
  <c r="N1716" i="108"/>
  <c r="H1716" i="108"/>
  <c r="P1715" i="108"/>
  <c r="Q1715" i="108"/>
  <c r="R1715" i="108"/>
  <c r="N1715" i="108"/>
  <c r="I1715" i="108"/>
  <c r="H1715" i="108"/>
  <c r="P1714" i="108"/>
  <c r="Q1714" i="108"/>
  <c r="R1714" i="108"/>
  <c r="I1714" i="108"/>
  <c r="N1714" i="108"/>
  <c r="H1714" i="108"/>
  <c r="P1713" i="108"/>
  <c r="Q1713" i="108"/>
  <c r="R1713" i="108"/>
  <c r="N1713" i="108"/>
  <c r="I1713" i="108"/>
  <c r="H1713" i="108"/>
  <c r="P1712" i="108"/>
  <c r="Q1712" i="108"/>
  <c r="R1712" i="108"/>
  <c r="N1712" i="108"/>
  <c r="I1712" i="108"/>
  <c r="H1712" i="108"/>
  <c r="P1711" i="108"/>
  <c r="Q1711" i="108"/>
  <c r="R1711" i="108"/>
  <c r="I1711" i="108"/>
  <c r="N1711" i="108"/>
  <c r="H1711" i="108"/>
  <c r="P1710" i="108"/>
  <c r="Q1710" i="108"/>
  <c r="R1710" i="108"/>
  <c r="I1710" i="108"/>
  <c r="N1710" i="108"/>
  <c r="H1710" i="108"/>
  <c r="P1709" i="108"/>
  <c r="Q1709" i="108"/>
  <c r="R1709" i="108"/>
  <c r="I1709" i="108"/>
  <c r="N1709" i="108"/>
  <c r="H1709" i="108"/>
  <c r="P1708" i="108"/>
  <c r="Q1708" i="108"/>
  <c r="R1708" i="108"/>
  <c r="I1708" i="108"/>
  <c r="N1708" i="108"/>
  <c r="H1708" i="108"/>
  <c r="P1707" i="108"/>
  <c r="Q1707" i="108"/>
  <c r="R1707" i="108"/>
  <c r="I1707" i="108"/>
  <c r="N1707" i="108"/>
  <c r="H1707" i="108"/>
  <c r="P1706" i="108"/>
  <c r="Q1706" i="108"/>
  <c r="R1706" i="108"/>
  <c r="I1706" i="108"/>
  <c r="N1706" i="108"/>
  <c r="H1706" i="108"/>
  <c r="P1705" i="108"/>
  <c r="Q1705" i="108"/>
  <c r="R1705" i="108"/>
  <c r="I1705" i="108"/>
  <c r="N1705" i="108"/>
  <c r="H1705" i="108"/>
  <c r="P1704" i="108"/>
  <c r="Q1704" i="108"/>
  <c r="R1704" i="108"/>
  <c r="I1704" i="108"/>
  <c r="N1704" i="108"/>
  <c r="H1704" i="108"/>
  <c r="Q1703" i="108"/>
  <c r="R1703" i="108"/>
  <c r="P1703" i="108"/>
  <c r="I1703" i="108"/>
  <c r="N1703" i="108"/>
  <c r="H1703" i="108"/>
  <c r="P1702" i="108"/>
  <c r="Q1702" i="108"/>
  <c r="R1702" i="108"/>
  <c r="I1702" i="108"/>
  <c r="N1702" i="108"/>
  <c r="H1702" i="108"/>
  <c r="P1701" i="108"/>
  <c r="Q1701" i="108"/>
  <c r="R1701" i="108"/>
  <c r="I1701" i="108"/>
  <c r="N1701" i="108"/>
  <c r="H1701" i="108"/>
  <c r="P1700" i="108"/>
  <c r="Q1700" i="108"/>
  <c r="R1700" i="108"/>
  <c r="I1700" i="108"/>
  <c r="N1700" i="108"/>
  <c r="H1700" i="108"/>
  <c r="P1699" i="108"/>
  <c r="Q1699" i="108"/>
  <c r="R1699" i="108"/>
  <c r="N1699" i="108"/>
  <c r="I1699" i="108"/>
  <c r="H1699" i="108"/>
  <c r="P1698" i="108"/>
  <c r="Q1698" i="108"/>
  <c r="R1698" i="108"/>
  <c r="I1698" i="108"/>
  <c r="N1698" i="108"/>
  <c r="H1698" i="108"/>
  <c r="P1697" i="108"/>
  <c r="Q1697" i="108"/>
  <c r="R1697" i="108"/>
  <c r="N1697" i="108"/>
  <c r="I1697" i="108"/>
  <c r="H1697" i="108"/>
  <c r="P1696" i="108"/>
  <c r="Q1696" i="108"/>
  <c r="R1696" i="108"/>
  <c r="N1696" i="108"/>
  <c r="I1696" i="108"/>
  <c r="H1696" i="108"/>
  <c r="P1695" i="108"/>
  <c r="Q1695" i="108"/>
  <c r="R1695" i="108"/>
  <c r="I1695" i="108"/>
  <c r="N1695" i="108"/>
  <c r="H1695" i="108"/>
  <c r="P1694" i="108"/>
  <c r="Q1694" i="108"/>
  <c r="R1694" i="108"/>
  <c r="I1694" i="108"/>
  <c r="N1694" i="108"/>
  <c r="H1694" i="108"/>
  <c r="P1693" i="108"/>
  <c r="Q1693" i="108"/>
  <c r="R1693" i="108"/>
  <c r="N1693" i="108"/>
  <c r="I1693" i="108"/>
  <c r="H1693" i="108"/>
  <c r="P1692" i="108"/>
  <c r="Q1692" i="108"/>
  <c r="R1692" i="108"/>
  <c r="I1692" i="108"/>
  <c r="N1692" i="108"/>
  <c r="H1692" i="108"/>
  <c r="P1691" i="108"/>
  <c r="Q1691" i="108"/>
  <c r="R1691" i="108"/>
  <c r="N1691" i="108"/>
  <c r="I1691" i="108"/>
  <c r="H1691" i="108"/>
  <c r="P1690" i="108"/>
  <c r="Q1690" i="108"/>
  <c r="R1690" i="108"/>
  <c r="I1690" i="108"/>
  <c r="N1690" i="108"/>
  <c r="H1690" i="108"/>
  <c r="P1689" i="108"/>
  <c r="Q1689" i="108"/>
  <c r="R1689" i="108"/>
  <c r="N1689" i="108"/>
  <c r="I1689" i="108"/>
  <c r="H1689" i="108"/>
  <c r="P1688" i="108"/>
  <c r="Q1688" i="108"/>
  <c r="R1688" i="108"/>
  <c r="I1688" i="108"/>
  <c r="N1688" i="108"/>
  <c r="H1688" i="108"/>
  <c r="P1687" i="108"/>
  <c r="Q1687" i="108"/>
  <c r="R1687" i="108"/>
  <c r="N1687" i="108"/>
  <c r="I1687" i="108"/>
  <c r="H1687" i="108"/>
  <c r="P1686" i="108"/>
  <c r="Q1686" i="108"/>
  <c r="R1686" i="108"/>
  <c r="I1686" i="108"/>
  <c r="N1686" i="108"/>
  <c r="H1686" i="108"/>
  <c r="P1685" i="108"/>
  <c r="Q1685" i="108"/>
  <c r="R1685" i="108"/>
  <c r="N1685" i="108"/>
  <c r="I1685" i="108"/>
  <c r="H1685" i="108"/>
  <c r="P1684" i="108"/>
  <c r="Q1684" i="108"/>
  <c r="R1684" i="108"/>
  <c r="I1684" i="108"/>
  <c r="N1684" i="108"/>
  <c r="H1684" i="108"/>
  <c r="P1683" i="108"/>
  <c r="Q1683" i="108"/>
  <c r="R1683" i="108"/>
  <c r="N1683" i="108"/>
  <c r="I1683" i="108"/>
  <c r="H1683" i="108"/>
  <c r="P1682" i="108"/>
  <c r="Q1682" i="108"/>
  <c r="R1682" i="108"/>
  <c r="I1682" i="108"/>
  <c r="N1682" i="108"/>
  <c r="H1682" i="108"/>
  <c r="P1681" i="108"/>
  <c r="Q1681" i="108"/>
  <c r="R1681" i="108"/>
  <c r="N1681" i="108"/>
  <c r="I1681" i="108"/>
  <c r="H1681" i="108"/>
  <c r="P1680" i="108"/>
  <c r="Q1680" i="108"/>
  <c r="R1680" i="108"/>
  <c r="N1680" i="108"/>
  <c r="I1680" i="108"/>
  <c r="H1680" i="108"/>
  <c r="P1679" i="108"/>
  <c r="Q1679" i="108"/>
  <c r="R1679" i="108"/>
  <c r="I1679" i="108"/>
  <c r="N1679" i="108"/>
  <c r="H1679" i="108"/>
  <c r="P1678" i="108"/>
  <c r="Q1678" i="108"/>
  <c r="R1678" i="108"/>
  <c r="I1678" i="108"/>
  <c r="N1678" i="108"/>
  <c r="H1678" i="108"/>
  <c r="P1677" i="108"/>
  <c r="Q1677" i="108"/>
  <c r="R1677" i="108"/>
  <c r="I1677" i="108"/>
  <c r="N1677" i="108"/>
  <c r="H1677" i="108"/>
  <c r="P1676" i="108"/>
  <c r="Q1676" i="108"/>
  <c r="R1676" i="108"/>
  <c r="I1676" i="108"/>
  <c r="N1676" i="108"/>
  <c r="H1676" i="108"/>
  <c r="P1675" i="108"/>
  <c r="Q1675" i="108"/>
  <c r="R1675" i="108"/>
  <c r="I1675" i="108"/>
  <c r="N1675" i="108"/>
  <c r="H1675" i="108"/>
  <c r="P1674" i="108"/>
  <c r="Q1674" i="108"/>
  <c r="R1674" i="108"/>
  <c r="I1674" i="108"/>
  <c r="N1674" i="108"/>
  <c r="H1674" i="108"/>
  <c r="P1673" i="108"/>
  <c r="Q1673" i="108"/>
  <c r="R1673" i="108"/>
  <c r="I1673" i="108"/>
  <c r="N1673" i="108"/>
  <c r="H1673" i="108"/>
  <c r="P1672" i="108"/>
  <c r="Q1672" i="108"/>
  <c r="R1672" i="108"/>
  <c r="I1672" i="108"/>
  <c r="N1672" i="108"/>
  <c r="H1672" i="108"/>
  <c r="Q1671" i="108"/>
  <c r="R1671" i="108"/>
  <c r="P1671" i="108"/>
  <c r="I1671" i="108"/>
  <c r="N1671" i="108"/>
  <c r="H1671" i="108"/>
  <c r="P1670" i="108"/>
  <c r="Q1670" i="108"/>
  <c r="R1670" i="108"/>
  <c r="I1670" i="108"/>
  <c r="N1670" i="108"/>
  <c r="H1670" i="108"/>
  <c r="P1669" i="108"/>
  <c r="Q1669" i="108"/>
  <c r="R1669" i="108"/>
  <c r="I1669" i="108"/>
  <c r="N1669" i="108"/>
  <c r="H1669" i="108"/>
  <c r="P1668" i="108"/>
  <c r="Q1668" i="108"/>
  <c r="R1668" i="108"/>
  <c r="I1668" i="108"/>
  <c r="N1668" i="108"/>
  <c r="H1668" i="108"/>
  <c r="P1667" i="108"/>
  <c r="Q1667" i="108"/>
  <c r="R1667" i="108"/>
  <c r="I1667" i="108"/>
  <c r="N1667" i="108"/>
  <c r="H1667" i="108"/>
  <c r="P1666" i="108"/>
  <c r="Q1666" i="108"/>
  <c r="R1666" i="108"/>
  <c r="I1666" i="108"/>
  <c r="N1666" i="108"/>
  <c r="H1666" i="108"/>
  <c r="P1665" i="108"/>
  <c r="Q1665" i="108"/>
  <c r="R1665" i="108"/>
  <c r="N1665" i="108"/>
  <c r="I1665" i="108"/>
  <c r="H1665" i="108"/>
  <c r="P1664" i="108"/>
  <c r="Q1664" i="108"/>
  <c r="R1664" i="108"/>
  <c r="I1664" i="108"/>
  <c r="N1664" i="108"/>
  <c r="H1664" i="108"/>
  <c r="P1663" i="108"/>
  <c r="Q1663" i="108"/>
  <c r="R1663" i="108"/>
  <c r="I1663" i="108"/>
  <c r="N1663" i="108"/>
  <c r="H1663" i="108"/>
  <c r="P1662" i="108"/>
  <c r="Q1662" i="108"/>
  <c r="R1662" i="108"/>
  <c r="I1662" i="108"/>
  <c r="N1662" i="108"/>
  <c r="H1662" i="108"/>
  <c r="Q1661" i="108"/>
  <c r="R1661" i="108"/>
  <c r="P1661" i="108"/>
  <c r="I1661" i="108"/>
  <c r="N1661" i="108"/>
  <c r="H1661" i="108"/>
  <c r="P1660" i="108"/>
  <c r="Q1660" i="108"/>
  <c r="R1660" i="108"/>
  <c r="I1660" i="108"/>
  <c r="N1660" i="108"/>
  <c r="H1660" i="108"/>
  <c r="Q1659" i="108"/>
  <c r="R1659" i="108"/>
  <c r="P1659" i="108"/>
  <c r="I1659" i="108"/>
  <c r="N1659" i="108"/>
  <c r="H1659" i="108"/>
  <c r="P1658" i="108"/>
  <c r="Q1658" i="108"/>
  <c r="R1658" i="108"/>
  <c r="I1658" i="108"/>
  <c r="N1658" i="108"/>
  <c r="H1658" i="108"/>
  <c r="P1657" i="108"/>
  <c r="Q1657" i="108"/>
  <c r="R1657" i="108"/>
  <c r="I1657" i="108"/>
  <c r="N1657" i="108"/>
  <c r="H1657" i="108"/>
  <c r="P1656" i="108"/>
  <c r="Q1656" i="108"/>
  <c r="R1656" i="108"/>
  <c r="I1656" i="108"/>
  <c r="N1656" i="108"/>
  <c r="H1656" i="108"/>
  <c r="P1655" i="108"/>
  <c r="Q1655" i="108"/>
  <c r="R1655" i="108"/>
  <c r="I1655" i="108"/>
  <c r="N1655" i="108"/>
  <c r="H1655" i="108"/>
  <c r="Q1654" i="108"/>
  <c r="R1654" i="108"/>
  <c r="P1654" i="108"/>
  <c r="I1654" i="108"/>
  <c r="N1654" i="108"/>
  <c r="H1654" i="108"/>
  <c r="P1653" i="108"/>
  <c r="Q1653" i="108"/>
  <c r="R1653" i="108"/>
  <c r="I1653" i="108"/>
  <c r="N1653" i="108"/>
  <c r="H1653" i="108"/>
  <c r="P1652" i="108"/>
  <c r="Q1652" i="108"/>
  <c r="R1652" i="108"/>
  <c r="I1652" i="108"/>
  <c r="N1652" i="108"/>
  <c r="H1652" i="108"/>
  <c r="P1651" i="108"/>
  <c r="Q1651" i="108"/>
  <c r="R1651" i="108"/>
  <c r="N1651" i="108"/>
  <c r="I1651" i="108"/>
  <c r="H1651" i="108"/>
  <c r="P1650" i="108"/>
  <c r="Q1650" i="108"/>
  <c r="R1650" i="108"/>
  <c r="I1650" i="108"/>
  <c r="N1650" i="108"/>
  <c r="H1650" i="108"/>
  <c r="P1649" i="108"/>
  <c r="Q1649" i="108"/>
  <c r="R1649" i="108"/>
  <c r="I1649" i="108"/>
  <c r="N1649" i="108"/>
  <c r="H1649" i="108"/>
  <c r="P1648" i="108"/>
  <c r="Q1648" i="108"/>
  <c r="R1648" i="108"/>
  <c r="I1648" i="108"/>
  <c r="N1648" i="108"/>
  <c r="H1648" i="108"/>
  <c r="Q1647" i="108"/>
  <c r="R1647" i="108"/>
  <c r="P1647" i="108"/>
  <c r="I1647" i="108"/>
  <c r="N1647" i="108"/>
  <c r="H1647" i="108"/>
  <c r="P1646" i="108"/>
  <c r="Q1646" i="108"/>
  <c r="R1646" i="108"/>
  <c r="I1646" i="108"/>
  <c r="N1646" i="108"/>
  <c r="H1646" i="108"/>
  <c r="P1645" i="108"/>
  <c r="Q1645" i="108"/>
  <c r="R1645" i="108"/>
  <c r="I1645" i="108"/>
  <c r="N1645" i="108"/>
  <c r="H1645" i="108"/>
  <c r="P1644" i="108"/>
  <c r="Q1644" i="108"/>
  <c r="R1644" i="108"/>
  <c r="I1644" i="108"/>
  <c r="N1644" i="108"/>
  <c r="H1644" i="108"/>
  <c r="P1643" i="108"/>
  <c r="Q1643" i="108"/>
  <c r="R1643" i="108"/>
  <c r="I1643" i="108"/>
  <c r="N1643" i="108"/>
  <c r="H1643" i="108"/>
  <c r="P1642" i="108"/>
  <c r="Q1642" i="108"/>
  <c r="R1642" i="108"/>
  <c r="I1642" i="108"/>
  <c r="N1642" i="108"/>
  <c r="H1642" i="108"/>
  <c r="Q1641" i="108"/>
  <c r="R1641" i="108"/>
  <c r="P1641" i="108"/>
  <c r="I1641" i="108"/>
  <c r="N1641" i="108"/>
  <c r="H1641" i="108"/>
  <c r="P1640" i="108"/>
  <c r="Q1640" i="108"/>
  <c r="R1640" i="108"/>
  <c r="I1640" i="108"/>
  <c r="N1640" i="108"/>
  <c r="H1640" i="108"/>
  <c r="Q1639" i="108"/>
  <c r="R1639" i="108"/>
  <c r="P1639" i="108"/>
  <c r="I1639" i="108"/>
  <c r="N1639" i="108"/>
  <c r="H1639" i="108"/>
  <c r="P1638" i="108"/>
  <c r="Q1638" i="108"/>
  <c r="R1638" i="108"/>
  <c r="I1638" i="108"/>
  <c r="N1638" i="108"/>
  <c r="H1638" i="108"/>
  <c r="P1637" i="108"/>
  <c r="Q1637" i="108"/>
  <c r="R1637" i="108"/>
  <c r="I1637" i="108"/>
  <c r="N1637" i="108"/>
  <c r="H1637" i="108"/>
  <c r="P1636" i="108"/>
  <c r="Q1636" i="108"/>
  <c r="R1636" i="108"/>
  <c r="I1636" i="108"/>
  <c r="N1636" i="108"/>
  <c r="H1636" i="108"/>
  <c r="P1635" i="108"/>
  <c r="Q1635" i="108"/>
  <c r="R1635" i="108"/>
  <c r="I1635" i="108"/>
  <c r="N1635" i="108"/>
  <c r="H1635" i="108"/>
  <c r="P1634" i="108"/>
  <c r="Q1634" i="108"/>
  <c r="R1634" i="108"/>
  <c r="I1634" i="108"/>
  <c r="N1634" i="108"/>
  <c r="H1634" i="108"/>
  <c r="Q1633" i="108"/>
  <c r="R1633" i="108"/>
  <c r="P1633" i="108"/>
  <c r="N1633" i="108"/>
  <c r="I1633" i="108"/>
  <c r="H1633" i="108"/>
  <c r="P1632" i="108"/>
  <c r="Q1632" i="108"/>
  <c r="R1632" i="108"/>
  <c r="I1632" i="108"/>
  <c r="N1632" i="108"/>
  <c r="H1632" i="108"/>
  <c r="P1631" i="108"/>
  <c r="Q1631" i="108"/>
  <c r="R1631" i="108"/>
  <c r="I1631" i="108"/>
  <c r="N1631" i="108"/>
  <c r="H1631" i="108"/>
  <c r="P1630" i="108"/>
  <c r="Q1630" i="108"/>
  <c r="R1630" i="108"/>
  <c r="I1630" i="108"/>
  <c r="N1630" i="108"/>
  <c r="H1630" i="108"/>
  <c r="P1629" i="108"/>
  <c r="Q1629" i="108"/>
  <c r="R1629" i="108"/>
  <c r="N1629" i="108"/>
  <c r="I1629" i="108"/>
  <c r="H1629" i="108"/>
  <c r="P1628" i="108"/>
  <c r="Q1628" i="108"/>
  <c r="R1628" i="108"/>
  <c r="I1628" i="108"/>
  <c r="N1628" i="108"/>
  <c r="H1628" i="108"/>
  <c r="P1627" i="108"/>
  <c r="Q1627" i="108"/>
  <c r="R1627" i="108"/>
  <c r="N1627" i="108"/>
  <c r="I1627" i="108"/>
  <c r="H1627" i="108"/>
  <c r="P1626" i="108"/>
  <c r="Q1626" i="108"/>
  <c r="R1626" i="108"/>
  <c r="I1626" i="108"/>
  <c r="N1626" i="108"/>
  <c r="H1626" i="108"/>
  <c r="P1625" i="108"/>
  <c r="Q1625" i="108"/>
  <c r="R1625" i="108"/>
  <c r="I1625" i="108"/>
  <c r="N1625" i="108"/>
  <c r="H1625" i="108"/>
  <c r="Q1624" i="108"/>
  <c r="R1624" i="108"/>
  <c r="P1624" i="108"/>
  <c r="I1624" i="108"/>
  <c r="N1624" i="108"/>
  <c r="H1624" i="108"/>
  <c r="P1623" i="108"/>
  <c r="Q1623" i="108"/>
  <c r="R1623" i="108"/>
  <c r="I1623" i="108"/>
  <c r="N1623" i="108"/>
  <c r="H1623" i="108"/>
  <c r="Q1622" i="108"/>
  <c r="R1622" i="108"/>
  <c r="P1622" i="108"/>
  <c r="I1622" i="108"/>
  <c r="N1622" i="108"/>
  <c r="H1622" i="108"/>
  <c r="P1621" i="108"/>
  <c r="Q1621" i="108"/>
  <c r="R1621" i="108"/>
  <c r="I1621" i="108"/>
  <c r="N1621" i="108"/>
  <c r="H1621" i="108"/>
  <c r="P1620" i="108"/>
  <c r="Q1620" i="108"/>
  <c r="R1620" i="108"/>
  <c r="I1620" i="108"/>
  <c r="N1620" i="108"/>
  <c r="H1620" i="108"/>
  <c r="P1619" i="108"/>
  <c r="Q1619" i="108"/>
  <c r="R1619" i="108"/>
  <c r="I1619" i="108"/>
  <c r="N1619" i="108"/>
  <c r="H1619" i="108"/>
  <c r="P1618" i="108"/>
  <c r="Q1618" i="108"/>
  <c r="R1618" i="108"/>
  <c r="I1618" i="108"/>
  <c r="N1618" i="108"/>
  <c r="H1618" i="108"/>
  <c r="Q1617" i="108"/>
  <c r="R1617" i="108"/>
  <c r="P1617" i="108"/>
  <c r="I1617" i="108"/>
  <c r="N1617" i="108"/>
  <c r="H1617" i="108"/>
  <c r="P1616" i="108"/>
  <c r="Q1616" i="108"/>
  <c r="R1616" i="108"/>
  <c r="I1616" i="108"/>
  <c r="N1616" i="108"/>
  <c r="H1616" i="108"/>
  <c r="Q1615" i="108"/>
  <c r="R1615" i="108"/>
  <c r="P1615" i="108"/>
  <c r="I1615" i="108"/>
  <c r="N1615" i="108"/>
  <c r="H1615" i="108"/>
  <c r="P1614" i="108"/>
  <c r="Q1614" i="108"/>
  <c r="R1614" i="108"/>
  <c r="I1614" i="108"/>
  <c r="N1614" i="108"/>
  <c r="H1614" i="108"/>
  <c r="Q1613" i="108"/>
  <c r="R1613" i="108"/>
  <c r="P1613" i="108"/>
  <c r="I1613" i="108"/>
  <c r="N1613" i="108"/>
  <c r="H1613" i="108"/>
  <c r="P1612" i="108"/>
  <c r="Q1612" i="108"/>
  <c r="R1612" i="108"/>
  <c r="I1612" i="108"/>
  <c r="N1612" i="108"/>
  <c r="H1612" i="108"/>
  <c r="P1611" i="108"/>
  <c r="Q1611" i="108"/>
  <c r="R1611" i="108"/>
  <c r="N1611" i="108"/>
  <c r="I1611" i="108"/>
  <c r="H1611" i="108"/>
  <c r="P1610" i="108"/>
  <c r="Q1610" i="108"/>
  <c r="R1610" i="108"/>
  <c r="I1610" i="108"/>
  <c r="N1610" i="108"/>
  <c r="H1610" i="108"/>
  <c r="P1609" i="108"/>
  <c r="Q1609" i="108"/>
  <c r="R1609" i="108"/>
  <c r="N1609" i="108"/>
  <c r="I1609" i="108"/>
  <c r="H1609" i="108"/>
  <c r="P1608" i="108"/>
  <c r="Q1608" i="108"/>
  <c r="R1608" i="108"/>
  <c r="I1608" i="108"/>
  <c r="N1608" i="108"/>
  <c r="H1608" i="108"/>
  <c r="P1607" i="108"/>
  <c r="Q1607" i="108"/>
  <c r="R1607" i="108"/>
  <c r="N1607" i="108"/>
  <c r="I1607" i="108"/>
  <c r="H1607" i="108"/>
  <c r="P1606" i="108"/>
  <c r="Q1606" i="108"/>
  <c r="R1606" i="108"/>
  <c r="I1606" i="108"/>
  <c r="N1606" i="108"/>
  <c r="H1606" i="108"/>
  <c r="P1605" i="108"/>
  <c r="Q1605" i="108"/>
  <c r="R1605" i="108"/>
  <c r="I1605" i="108"/>
  <c r="N1605" i="108"/>
  <c r="H1605" i="108"/>
  <c r="P1604" i="108"/>
  <c r="Q1604" i="108"/>
  <c r="R1604" i="108"/>
  <c r="I1604" i="108"/>
  <c r="N1604" i="108"/>
  <c r="H1604" i="108"/>
  <c r="P1603" i="108"/>
  <c r="Q1603" i="108"/>
  <c r="R1603" i="108"/>
  <c r="I1603" i="108"/>
  <c r="N1603" i="108"/>
  <c r="H1603" i="108"/>
  <c r="P1602" i="108"/>
  <c r="Q1602" i="108"/>
  <c r="R1602" i="108"/>
  <c r="I1602" i="108"/>
  <c r="N1602" i="108"/>
  <c r="H1602" i="108"/>
  <c r="P1601" i="108"/>
  <c r="Q1601" i="108"/>
  <c r="R1601" i="108"/>
  <c r="I1601" i="108"/>
  <c r="N1601" i="108"/>
  <c r="H1601" i="108"/>
  <c r="P1600" i="108"/>
  <c r="Q1600" i="108"/>
  <c r="R1600" i="108"/>
  <c r="I1600" i="108"/>
  <c r="N1600" i="108"/>
  <c r="H1600" i="108"/>
  <c r="Q1599" i="108"/>
  <c r="R1599" i="108"/>
  <c r="P1599" i="108"/>
  <c r="I1599" i="108"/>
  <c r="N1599" i="108"/>
  <c r="H1599" i="108"/>
  <c r="P1598" i="108"/>
  <c r="Q1598" i="108"/>
  <c r="R1598" i="108"/>
  <c r="I1598" i="108"/>
  <c r="N1598" i="108"/>
  <c r="H1598" i="108"/>
  <c r="Q1597" i="108"/>
  <c r="R1597" i="108"/>
  <c r="P1597" i="108"/>
  <c r="I1597" i="108"/>
  <c r="N1597" i="108"/>
  <c r="H1597" i="108"/>
  <c r="P1596" i="108"/>
  <c r="Q1596" i="108"/>
  <c r="R1596" i="108"/>
  <c r="I1596" i="108"/>
  <c r="N1596" i="108"/>
  <c r="H1596" i="108"/>
  <c r="P1595" i="108"/>
  <c r="Q1595" i="108"/>
  <c r="R1595" i="108"/>
  <c r="N1595" i="108"/>
  <c r="I1595" i="108"/>
  <c r="H1595" i="108"/>
  <c r="P1594" i="108"/>
  <c r="Q1594" i="108"/>
  <c r="R1594" i="108"/>
  <c r="I1594" i="108"/>
  <c r="N1594" i="108"/>
  <c r="H1594" i="108"/>
  <c r="P1593" i="108"/>
  <c r="Q1593" i="108"/>
  <c r="R1593" i="108"/>
  <c r="N1593" i="108"/>
  <c r="I1593" i="108"/>
  <c r="H1593" i="108"/>
  <c r="P1592" i="108"/>
  <c r="Q1592" i="108"/>
  <c r="R1592" i="108"/>
  <c r="I1592" i="108"/>
  <c r="N1592" i="108"/>
  <c r="H1592" i="108"/>
  <c r="P1591" i="108"/>
  <c r="Q1591" i="108"/>
  <c r="R1591" i="108"/>
  <c r="I1591" i="108"/>
  <c r="N1591" i="108"/>
  <c r="H1591" i="108"/>
  <c r="P1590" i="108"/>
  <c r="Q1590" i="108"/>
  <c r="R1590" i="108"/>
  <c r="I1590" i="108"/>
  <c r="N1590" i="108"/>
  <c r="H1590" i="108"/>
  <c r="P1589" i="108"/>
  <c r="Q1589" i="108"/>
  <c r="R1589" i="108"/>
  <c r="I1589" i="108"/>
  <c r="N1589" i="108"/>
  <c r="H1589" i="108"/>
  <c r="P1588" i="108"/>
  <c r="Q1588" i="108"/>
  <c r="R1588" i="108"/>
  <c r="I1588" i="108"/>
  <c r="N1588" i="108"/>
  <c r="H1588" i="108"/>
  <c r="P1587" i="108"/>
  <c r="Q1587" i="108"/>
  <c r="R1587" i="108"/>
  <c r="I1587" i="108"/>
  <c r="N1587" i="108"/>
  <c r="H1587" i="108"/>
  <c r="P1586" i="108"/>
  <c r="Q1586" i="108"/>
  <c r="R1586" i="108"/>
  <c r="I1586" i="108"/>
  <c r="N1586" i="108"/>
  <c r="H1586" i="108"/>
  <c r="Q1585" i="108"/>
  <c r="R1585" i="108"/>
  <c r="P1585" i="108"/>
  <c r="I1585" i="108"/>
  <c r="N1585" i="108"/>
  <c r="H1585" i="108"/>
  <c r="P1584" i="108"/>
  <c r="Q1584" i="108"/>
  <c r="R1584" i="108"/>
  <c r="I1584" i="108"/>
  <c r="N1584" i="108"/>
  <c r="H1584" i="108"/>
  <c r="Q1583" i="108"/>
  <c r="R1583" i="108"/>
  <c r="P1583" i="108"/>
  <c r="N1583" i="108"/>
  <c r="I1583" i="108"/>
  <c r="H1583" i="108"/>
  <c r="P1582" i="108"/>
  <c r="Q1582" i="108"/>
  <c r="R1582" i="108"/>
  <c r="I1582" i="108"/>
  <c r="N1582" i="108"/>
  <c r="H1582" i="108"/>
  <c r="Q1581" i="108"/>
  <c r="R1581" i="108"/>
  <c r="P1581" i="108"/>
  <c r="I1581" i="108"/>
  <c r="N1581" i="108"/>
  <c r="H1581" i="108"/>
  <c r="P1580" i="108"/>
  <c r="Q1580" i="108"/>
  <c r="R1580" i="108"/>
  <c r="I1580" i="108"/>
  <c r="N1580" i="108"/>
  <c r="H1580" i="108"/>
  <c r="P1579" i="108"/>
  <c r="Q1579" i="108"/>
  <c r="R1579" i="108"/>
  <c r="N1579" i="108"/>
  <c r="I1579" i="108"/>
  <c r="H1579" i="108"/>
  <c r="P1578" i="108"/>
  <c r="Q1578" i="108"/>
  <c r="R1578" i="108"/>
  <c r="I1578" i="108"/>
  <c r="N1578" i="108"/>
  <c r="H1578" i="108"/>
  <c r="P1577" i="108"/>
  <c r="Q1577" i="108"/>
  <c r="R1577" i="108"/>
  <c r="N1577" i="108"/>
  <c r="I1577" i="108"/>
  <c r="H1577" i="108"/>
  <c r="P1576" i="108"/>
  <c r="Q1576" i="108"/>
  <c r="R1576" i="108"/>
  <c r="I1576" i="108"/>
  <c r="N1576" i="108"/>
  <c r="H1576" i="108"/>
  <c r="P1575" i="108"/>
  <c r="Q1575" i="108"/>
  <c r="R1575" i="108"/>
  <c r="N1575" i="108"/>
  <c r="I1575" i="108"/>
  <c r="H1575" i="108"/>
  <c r="P1574" i="108"/>
  <c r="Q1574" i="108"/>
  <c r="R1574" i="108"/>
  <c r="I1574" i="108"/>
  <c r="N1574" i="108"/>
  <c r="H1574" i="108"/>
  <c r="P1573" i="108"/>
  <c r="Q1573" i="108"/>
  <c r="R1573" i="108"/>
  <c r="I1573" i="108"/>
  <c r="N1573" i="108"/>
  <c r="H1573" i="108"/>
  <c r="P1572" i="108"/>
  <c r="Q1572" i="108"/>
  <c r="R1572" i="108"/>
  <c r="I1572" i="108"/>
  <c r="N1572" i="108"/>
  <c r="H1572" i="108"/>
  <c r="P1571" i="108"/>
  <c r="Q1571" i="108"/>
  <c r="R1571" i="108"/>
  <c r="I1571" i="108"/>
  <c r="N1571" i="108"/>
  <c r="H1571" i="108"/>
  <c r="P1570" i="108"/>
  <c r="Q1570" i="108"/>
  <c r="R1570" i="108"/>
  <c r="I1570" i="108"/>
  <c r="N1570" i="108"/>
  <c r="H1570" i="108"/>
  <c r="Q1569" i="108"/>
  <c r="R1569" i="108"/>
  <c r="P1569" i="108"/>
  <c r="I1569" i="108"/>
  <c r="N1569" i="108"/>
  <c r="H1569" i="108"/>
  <c r="P1568" i="108"/>
  <c r="Q1568" i="108"/>
  <c r="R1568" i="108"/>
  <c r="I1568" i="108"/>
  <c r="N1568" i="108"/>
  <c r="H1568" i="108"/>
  <c r="P1567" i="108"/>
  <c r="Q1567" i="108"/>
  <c r="R1567" i="108"/>
  <c r="I1567" i="108"/>
  <c r="N1567" i="108"/>
  <c r="H1567" i="108"/>
  <c r="P1566" i="108"/>
  <c r="Q1566" i="108"/>
  <c r="R1566" i="108"/>
  <c r="I1566" i="108"/>
  <c r="N1566" i="108"/>
  <c r="H1566" i="108"/>
  <c r="Q1565" i="108"/>
  <c r="R1565" i="108"/>
  <c r="P1565" i="108"/>
  <c r="I1565" i="108"/>
  <c r="N1565" i="108"/>
  <c r="H1565" i="108"/>
  <c r="P1564" i="108"/>
  <c r="Q1564" i="108"/>
  <c r="R1564" i="108"/>
  <c r="I1564" i="108"/>
  <c r="N1564" i="108"/>
  <c r="H1564" i="108"/>
  <c r="P1563" i="108"/>
  <c r="Q1563" i="108"/>
  <c r="R1563" i="108"/>
  <c r="N1563" i="108"/>
  <c r="I1563" i="108"/>
  <c r="H1563" i="108"/>
  <c r="P1562" i="108"/>
  <c r="Q1562" i="108"/>
  <c r="R1562" i="108"/>
  <c r="I1562" i="108"/>
  <c r="N1562" i="108"/>
  <c r="H1562" i="108"/>
  <c r="Q1561" i="108"/>
  <c r="R1561" i="108"/>
  <c r="P1561" i="108"/>
  <c r="N1561" i="108"/>
  <c r="I1561" i="108"/>
  <c r="H1561" i="108"/>
  <c r="P1560" i="108"/>
  <c r="Q1560" i="108"/>
  <c r="R1560" i="108"/>
  <c r="I1560" i="108"/>
  <c r="N1560" i="108"/>
  <c r="H1560" i="108"/>
  <c r="Q1559" i="108"/>
  <c r="R1559" i="108"/>
  <c r="P1559" i="108"/>
  <c r="N1559" i="108"/>
  <c r="I1559" i="108"/>
  <c r="H1559" i="108"/>
  <c r="P1558" i="108"/>
  <c r="Q1558" i="108"/>
  <c r="R1558" i="108"/>
  <c r="I1558" i="108"/>
  <c r="N1558" i="108"/>
  <c r="H1558" i="108"/>
  <c r="Q1557" i="108"/>
  <c r="R1557" i="108"/>
  <c r="P1557" i="108"/>
  <c r="I1557" i="108"/>
  <c r="N1557" i="108"/>
  <c r="H1557" i="108"/>
  <c r="P1556" i="108"/>
  <c r="Q1556" i="108"/>
  <c r="R1556" i="108"/>
  <c r="I1556" i="108"/>
  <c r="N1556" i="108"/>
  <c r="H1556" i="108"/>
  <c r="P1555" i="108"/>
  <c r="Q1555" i="108"/>
  <c r="R1555" i="108"/>
  <c r="N1555" i="108"/>
  <c r="I1555" i="108"/>
  <c r="H1555" i="108"/>
  <c r="P1554" i="108"/>
  <c r="Q1554" i="108"/>
  <c r="R1554" i="108"/>
  <c r="I1554" i="108"/>
  <c r="N1554" i="108"/>
  <c r="H1554" i="108"/>
  <c r="Q1553" i="108"/>
  <c r="R1553" i="108"/>
  <c r="P1553" i="108"/>
  <c r="N1553" i="108"/>
  <c r="I1553" i="108"/>
  <c r="H1553" i="108"/>
  <c r="P1552" i="108"/>
  <c r="Q1552" i="108"/>
  <c r="R1552" i="108"/>
  <c r="I1552" i="108"/>
  <c r="N1552" i="108"/>
  <c r="H1552" i="108"/>
  <c r="Q1551" i="108"/>
  <c r="R1551" i="108"/>
  <c r="P1551" i="108"/>
  <c r="N1551" i="108"/>
  <c r="I1551" i="108"/>
  <c r="H1551" i="108"/>
  <c r="P1550" i="108"/>
  <c r="Q1550" i="108"/>
  <c r="R1550" i="108"/>
  <c r="I1550" i="108"/>
  <c r="N1550" i="108"/>
  <c r="H1550" i="108"/>
  <c r="Q1549" i="108"/>
  <c r="R1549" i="108"/>
  <c r="P1549" i="108"/>
  <c r="I1549" i="108"/>
  <c r="N1549" i="108"/>
  <c r="H1549" i="108"/>
  <c r="P1548" i="108"/>
  <c r="Q1548" i="108"/>
  <c r="R1548" i="108"/>
  <c r="I1548" i="108"/>
  <c r="N1548" i="108"/>
  <c r="H1548" i="108"/>
  <c r="P1547" i="108"/>
  <c r="Q1547" i="108"/>
  <c r="R1547" i="108"/>
  <c r="N1547" i="108"/>
  <c r="I1547" i="108"/>
  <c r="H1547" i="108"/>
  <c r="P1546" i="108"/>
  <c r="Q1546" i="108"/>
  <c r="R1546" i="108"/>
  <c r="I1546" i="108"/>
  <c r="N1546" i="108"/>
  <c r="H1546" i="108"/>
  <c r="P1545" i="108"/>
  <c r="Q1545" i="108"/>
  <c r="R1545" i="108"/>
  <c r="N1545" i="108"/>
  <c r="I1545" i="108"/>
  <c r="H1545" i="108"/>
  <c r="P1544" i="108"/>
  <c r="Q1544" i="108"/>
  <c r="R1544" i="108"/>
  <c r="I1544" i="108"/>
  <c r="N1544" i="108"/>
  <c r="H1544" i="108"/>
  <c r="P1543" i="108"/>
  <c r="Q1543" i="108"/>
  <c r="R1543" i="108"/>
  <c r="N1543" i="108"/>
  <c r="I1543" i="108"/>
  <c r="H1543" i="108"/>
  <c r="P1542" i="108"/>
  <c r="Q1542" i="108"/>
  <c r="R1542" i="108"/>
  <c r="I1542" i="108"/>
  <c r="N1542" i="108"/>
  <c r="H1542" i="108"/>
  <c r="P1541" i="108"/>
  <c r="Q1541" i="108"/>
  <c r="R1541" i="108"/>
  <c r="I1541" i="108"/>
  <c r="N1541" i="108"/>
  <c r="H1541" i="108"/>
  <c r="P1540" i="108"/>
  <c r="Q1540" i="108"/>
  <c r="R1540" i="108"/>
  <c r="I1540" i="108"/>
  <c r="N1540" i="108"/>
  <c r="H1540" i="108"/>
  <c r="P1539" i="108"/>
  <c r="Q1539" i="108"/>
  <c r="R1539" i="108"/>
  <c r="I1539" i="108"/>
  <c r="N1539" i="108"/>
  <c r="H1539" i="108"/>
  <c r="P1538" i="108"/>
  <c r="Q1538" i="108"/>
  <c r="R1538" i="108"/>
  <c r="I1538" i="108"/>
  <c r="N1538" i="108"/>
  <c r="H1538" i="108"/>
  <c r="Q1537" i="108"/>
  <c r="R1537" i="108"/>
  <c r="P1537" i="108"/>
  <c r="I1537" i="108"/>
  <c r="N1537" i="108"/>
  <c r="H1537" i="108"/>
  <c r="P1536" i="108"/>
  <c r="Q1536" i="108"/>
  <c r="R1536" i="108"/>
  <c r="I1536" i="108"/>
  <c r="N1536" i="108"/>
  <c r="H1536" i="108"/>
  <c r="Q1535" i="108"/>
  <c r="R1535" i="108"/>
  <c r="P1535" i="108"/>
  <c r="I1535" i="108"/>
  <c r="N1535" i="108"/>
  <c r="H1535" i="108"/>
  <c r="P1534" i="108"/>
  <c r="Q1534" i="108"/>
  <c r="R1534" i="108"/>
  <c r="I1534" i="108"/>
  <c r="N1534" i="108"/>
  <c r="H1534" i="108"/>
  <c r="Q1533" i="108"/>
  <c r="R1533" i="108"/>
  <c r="P1533" i="108"/>
  <c r="I1533" i="108"/>
  <c r="N1533" i="108"/>
  <c r="H1533" i="108"/>
  <c r="P1532" i="108"/>
  <c r="Q1532" i="108"/>
  <c r="R1532" i="108"/>
  <c r="I1532" i="108"/>
  <c r="N1532" i="108"/>
  <c r="H1532" i="108"/>
  <c r="P1531" i="108"/>
  <c r="Q1531" i="108"/>
  <c r="R1531" i="108"/>
  <c r="N1531" i="108"/>
  <c r="I1531" i="108"/>
  <c r="H1531" i="108"/>
  <c r="P1530" i="108"/>
  <c r="Q1530" i="108"/>
  <c r="R1530" i="108"/>
  <c r="I1530" i="108"/>
  <c r="N1530" i="108"/>
  <c r="H1530" i="108"/>
  <c r="Q1529" i="108"/>
  <c r="R1529" i="108"/>
  <c r="P1529" i="108"/>
  <c r="N1529" i="108"/>
  <c r="I1529" i="108"/>
  <c r="H1529" i="108"/>
  <c r="P1528" i="108"/>
  <c r="Q1528" i="108"/>
  <c r="R1528" i="108"/>
  <c r="I1528" i="108"/>
  <c r="N1528" i="108"/>
  <c r="H1528" i="108"/>
  <c r="Q1527" i="108"/>
  <c r="R1527" i="108"/>
  <c r="P1527" i="108"/>
  <c r="N1527" i="108"/>
  <c r="I1527" i="108"/>
  <c r="H1527" i="108"/>
  <c r="P1526" i="108"/>
  <c r="Q1526" i="108"/>
  <c r="R1526" i="108"/>
  <c r="I1526" i="108"/>
  <c r="N1526" i="108"/>
  <c r="H1526" i="108"/>
  <c r="Q1525" i="108"/>
  <c r="R1525" i="108"/>
  <c r="P1525" i="108"/>
  <c r="I1525" i="108"/>
  <c r="N1525" i="108"/>
  <c r="H1525" i="108"/>
  <c r="P1524" i="108"/>
  <c r="Q1524" i="108"/>
  <c r="R1524" i="108"/>
  <c r="I1524" i="108"/>
  <c r="N1524" i="108"/>
  <c r="H1524" i="108"/>
  <c r="P1523" i="108"/>
  <c r="Q1523" i="108"/>
  <c r="R1523" i="108"/>
  <c r="N1523" i="108"/>
  <c r="I1523" i="108"/>
  <c r="H1523" i="108"/>
  <c r="P1522" i="108"/>
  <c r="Q1522" i="108"/>
  <c r="R1522" i="108"/>
  <c r="I1522" i="108"/>
  <c r="N1522" i="108"/>
  <c r="H1522" i="108"/>
  <c r="Q1521" i="108"/>
  <c r="R1521" i="108"/>
  <c r="P1521" i="108"/>
  <c r="N1521" i="108"/>
  <c r="I1521" i="108"/>
  <c r="H1521" i="108"/>
  <c r="P1520" i="108"/>
  <c r="Q1520" i="108"/>
  <c r="R1520" i="108"/>
  <c r="I1520" i="108"/>
  <c r="N1520" i="108"/>
  <c r="H1520" i="108"/>
  <c r="Q1519" i="108"/>
  <c r="R1519" i="108"/>
  <c r="P1519" i="108"/>
  <c r="N1519" i="108"/>
  <c r="I1519" i="108"/>
  <c r="H1519" i="108"/>
  <c r="P1518" i="108"/>
  <c r="Q1518" i="108"/>
  <c r="R1518" i="108"/>
  <c r="I1518" i="108"/>
  <c r="N1518" i="108"/>
  <c r="H1518" i="108"/>
  <c r="Q1517" i="108"/>
  <c r="R1517" i="108"/>
  <c r="P1517" i="108"/>
  <c r="I1517" i="108"/>
  <c r="N1517" i="108"/>
  <c r="H1517" i="108"/>
  <c r="P1516" i="108"/>
  <c r="Q1516" i="108"/>
  <c r="R1516" i="108"/>
  <c r="I1516" i="108"/>
  <c r="N1516" i="108"/>
  <c r="H1516" i="108"/>
  <c r="P1515" i="108"/>
  <c r="Q1515" i="108"/>
  <c r="R1515" i="108"/>
  <c r="N1515" i="108"/>
  <c r="I1515" i="108"/>
  <c r="H1515" i="108"/>
  <c r="P1514" i="108"/>
  <c r="Q1514" i="108"/>
  <c r="R1514" i="108"/>
  <c r="I1514" i="108"/>
  <c r="N1514" i="108"/>
  <c r="H1514" i="108"/>
  <c r="Q1513" i="108"/>
  <c r="R1513" i="108"/>
  <c r="P1513" i="108"/>
  <c r="N1513" i="108"/>
  <c r="I1513" i="108"/>
  <c r="H1513" i="108"/>
  <c r="P1512" i="108"/>
  <c r="Q1512" i="108"/>
  <c r="R1512" i="108"/>
  <c r="I1512" i="108"/>
  <c r="N1512" i="108"/>
  <c r="H1512" i="108"/>
  <c r="Q1511" i="108"/>
  <c r="R1511" i="108"/>
  <c r="P1511" i="108"/>
  <c r="N1511" i="108"/>
  <c r="I1511" i="108"/>
  <c r="H1511" i="108"/>
  <c r="P1510" i="108"/>
  <c r="Q1510" i="108"/>
  <c r="R1510" i="108"/>
  <c r="I1510" i="108"/>
  <c r="N1510" i="108"/>
  <c r="H1510" i="108"/>
  <c r="Q1509" i="108"/>
  <c r="R1509" i="108"/>
  <c r="P1509" i="108"/>
  <c r="I1509" i="108"/>
  <c r="N1509" i="108"/>
  <c r="H1509" i="108"/>
  <c r="P1508" i="108"/>
  <c r="Q1508" i="108"/>
  <c r="R1508" i="108"/>
  <c r="I1508" i="108"/>
  <c r="N1508" i="108"/>
  <c r="H1508" i="108"/>
  <c r="P1507" i="108"/>
  <c r="Q1507" i="108"/>
  <c r="R1507" i="108"/>
  <c r="N1507" i="108"/>
  <c r="I1507" i="108"/>
  <c r="H1507" i="108"/>
  <c r="P1506" i="108"/>
  <c r="Q1506" i="108"/>
  <c r="R1506" i="108"/>
  <c r="I1506" i="108"/>
  <c r="N1506" i="108"/>
  <c r="H1506" i="108"/>
  <c r="Q1505" i="108"/>
  <c r="R1505" i="108"/>
  <c r="P1505" i="108"/>
  <c r="N1505" i="108"/>
  <c r="I1505" i="108"/>
  <c r="H1505" i="108"/>
  <c r="P1504" i="108"/>
  <c r="Q1504" i="108"/>
  <c r="R1504" i="108"/>
  <c r="I1504" i="108"/>
  <c r="N1504" i="108"/>
  <c r="H1504" i="108"/>
  <c r="Q1503" i="108"/>
  <c r="R1503" i="108"/>
  <c r="P1503" i="108"/>
  <c r="N1503" i="108"/>
  <c r="I1503" i="108"/>
  <c r="H1503" i="108"/>
  <c r="P1502" i="108"/>
  <c r="Q1502" i="108"/>
  <c r="R1502" i="108"/>
  <c r="I1502" i="108"/>
  <c r="N1502" i="108"/>
  <c r="H1502" i="108"/>
  <c r="Q1501" i="108"/>
  <c r="R1501" i="108"/>
  <c r="P1501" i="108"/>
  <c r="I1501" i="108"/>
  <c r="N1501" i="108"/>
  <c r="H1501" i="108"/>
  <c r="P1500" i="108"/>
  <c r="Q1500" i="108"/>
  <c r="R1500" i="108"/>
  <c r="I1500" i="108"/>
  <c r="N1500" i="108"/>
  <c r="H1500" i="108"/>
  <c r="P1499" i="108"/>
  <c r="Q1499" i="108"/>
  <c r="R1499" i="108"/>
  <c r="N1499" i="108"/>
  <c r="I1499" i="108"/>
  <c r="H1499" i="108"/>
  <c r="P1498" i="108"/>
  <c r="Q1498" i="108"/>
  <c r="R1498" i="108"/>
  <c r="I1498" i="108"/>
  <c r="N1498" i="108"/>
  <c r="H1498" i="108"/>
  <c r="Q1497" i="108"/>
  <c r="R1497" i="108"/>
  <c r="P1497" i="108"/>
  <c r="N1497" i="108"/>
  <c r="I1497" i="108"/>
  <c r="H1497" i="108"/>
  <c r="P1496" i="108"/>
  <c r="Q1496" i="108"/>
  <c r="R1496" i="108"/>
  <c r="I1496" i="108"/>
  <c r="N1496" i="108"/>
  <c r="H1496" i="108"/>
  <c r="Q1495" i="108"/>
  <c r="R1495" i="108"/>
  <c r="P1495" i="108"/>
  <c r="N1495" i="108"/>
  <c r="I1495" i="108"/>
  <c r="H1495" i="108"/>
  <c r="P1494" i="108"/>
  <c r="Q1494" i="108"/>
  <c r="R1494" i="108"/>
  <c r="I1494" i="108"/>
  <c r="N1494" i="108"/>
  <c r="H1494" i="108"/>
  <c r="Q1493" i="108"/>
  <c r="R1493" i="108"/>
  <c r="P1493" i="108"/>
  <c r="I1493" i="108"/>
  <c r="N1493" i="108"/>
  <c r="H1493" i="108"/>
  <c r="P1492" i="108"/>
  <c r="Q1492" i="108"/>
  <c r="R1492" i="108"/>
  <c r="I1492" i="108"/>
  <c r="N1492" i="108"/>
  <c r="H1492" i="108"/>
  <c r="P1491" i="108"/>
  <c r="Q1491" i="108"/>
  <c r="R1491" i="108"/>
  <c r="N1491" i="108"/>
  <c r="I1491" i="108"/>
  <c r="H1491" i="108"/>
  <c r="P1490" i="108"/>
  <c r="Q1490" i="108"/>
  <c r="R1490" i="108"/>
  <c r="I1490" i="108"/>
  <c r="N1490" i="108"/>
  <c r="H1490" i="108"/>
  <c r="Q1489" i="108"/>
  <c r="R1489" i="108"/>
  <c r="P1489" i="108"/>
  <c r="N1489" i="108"/>
  <c r="I1489" i="108"/>
  <c r="H1489" i="108"/>
  <c r="P1488" i="108"/>
  <c r="Q1488" i="108"/>
  <c r="R1488" i="108"/>
  <c r="I1488" i="108"/>
  <c r="N1488" i="108"/>
  <c r="H1488" i="108"/>
  <c r="Q1487" i="108"/>
  <c r="R1487" i="108"/>
  <c r="P1487" i="108"/>
  <c r="N1487" i="108"/>
  <c r="I1487" i="108"/>
  <c r="H1487" i="108"/>
  <c r="P1486" i="108"/>
  <c r="Q1486" i="108"/>
  <c r="R1486" i="108"/>
  <c r="I1486" i="108"/>
  <c r="N1486" i="108"/>
  <c r="H1486" i="108"/>
  <c r="Q1485" i="108"/>
  <c r="R1485" i="108"/>
  <c r="P1485" i="108"/>
  <c r="I1485" i="108"/>
  <c r="N1485" i="108"/>
  <c r="H1485" i="108"/>
  <c r="P1484" i="108"/>
  <c r="Q1484" i="108"/>
  <c r="R1484" i="108"/>
  <c r="I1484" i="108"/>
  <c r="N1484" i="108"/>
  <c r="H1484" i="108"/>
  <c r="P1483" i="108"/>
  <c r="Q1483" i="108"/>
  <c r="R1483" i="108"/>
  <c r="N1483" i="108"/>
  <c r="I1483" i="108"/>
  <c r="H1483" i="108"/>
  <c r="P1482" i="108"/>
  <c r="Q1482" i="108"/>
  <c r="R1482" i="108"/>
  <c r="I1482" i="108"/>
  <c r="N1482" i="108"/>
  <c r="H1482" i="108"/>
  <c r="Q1481" i="108"/>
  <c r="R1481" i="108"/>
  <c r="P1481" i="108"/>
  <c r="N1481" i="108"/>
  <c r="I1481" i="108"/>
  <c r="H1481" i="108"/>
  <c r="P1480" i="108"/>
  <c r="Q1480" i="108"/>
  <c r="R1480" i="108"/>
  <c r="I1480" i="108"/>
  <c r="N1480" i="108"/>
  <c r="H1480" i="108"/>
  <c r="Q1479" i="108"/>
  <c r="R1479" i="108"/>
  <c r="P1479" i="108"/>
  <c r="N1479" i="108"/>
  <c r="I1479" i="108"/>
  <c r="H1479" i="108"/>
  <c r="P1478" i="108"/>
  <c r="Q1478" i="108"/>
  <c r="R1478" i="108"/>
  <c r="I1478" i="108"/>
  <c r="N1478" i="108"/>
  <c r="H1478" i="108"/>
  <c r="Q1477" i="108"/>
  <c r="R1477" i="108"/>
  <c r="P1477" i="108"/>
  <c r="I1477" i="108"/>
  <c r="N1477" i="108"/>
  <c r="H1477" i="108"/>
  <c r="P1476" i="108"/>
  <c r="Q1476" i="108"/>
  <c r="R1476" i="108"/>
  <c r="I1476" i="108"/>
  <c r="N1476" i="108"/>
  <c r="H1476" i="108"/>
  <c r="P1475" i="108"/>
  <c r="Q1475" i="108"/>
  <c r="R1475" i="108"/>
  <c r="N1475" i="108"/>
  <c r="I1475" i="108"/>
  <c r="H1475" i="108"/>
  <c r="P1474" i="108"/>
  <c r="Q1474" i="108"/>
  <c r="R1474" i="108"/>
  <c r="I1474" i="108"/>
  <c r="N1474" i="108"/>
  <c r="H1474" i="108"/>
  <c r="Q1473" i="108"/>
  <c r="R1473" i="108"/>
  <c r="P1473" i="108"/>
  <c r="N1473" i="108"/>
  <c r="I1473" i="108"/>
  <c r="H1473" i="108"/>
  <c r="P1472" i="108"/>
  <c r="Q1472" i="108"/>
  <c r="R1472" i="108"/>
  <c r="I1472" i="108"/>
  <c r="N1472" i="108"/>
  <c r="H1472" i="108"/>
  <c r="Q1471" i="108"/>
  <c r="R1471" i="108"/>
  <c r="P1471" i="108"/>
  <c r="N1471" i="108"/>
  <c r="I1471" i="108"/>
  <c r="H1471" i="108"/>
  <c r="P1470" i="108"/>
  <c r="Q1470" i="108"/>
  <c r="R1470" i="108"/>
  <c r="I1470" i="108"/>
  <c r="N1470" i="108"/>
  <c r="H1470" i="108"/>
  <c r="Q1469" i="108"/>
  <c r="R1469" i="108"/>
  <c r="P1469" i="108"/>
  <c r="I1469" i="108"/>
  <c r="N1469" i="108"/>
  <c r="H1469" i="108"/>
  <c r="P1468" i="108"/>
  <c r="Q1468" i="108"/>
  <c r="R1468" i="108"/>
  <c r="I1468" i="108"/>
  <c r="N1468" i="108"/>
  <c r="H1468" i="108"/>
  <c r="P1467" i="108"/>
  <c r="Q1467" i="108"/>
  <c r="R1467" i="108"/>
  <c r="N1467" i="108"/>
  <c r="I1467" i="108"/>
  <c r="H1467" i="108"/>
  <c r="P1466" i="108"/>
  <c r="Q1466" i="108"/>
  <c r="R1466" i="108"/>
  <c r="I1466" i="108"/>
  <c r="N1466" i="108"/>
  <c r="H1466" i="108"/>
  <c r="Q1465" i="108"/>
  <c r="R1465" i="108"/>
  <c r="P1465" i="108"/>
  <c r="N1465" i="108"/>
  <c r="I1465" i="108"/>
  <c r="H1465" i="108"/>
  <c r="P1464" i="108"/>
  <c r="Q1464" i="108"/>
  <c r="R1464" i="108"/>
  <c r="I1464" i="108"/>
  <c r="N1464" i="108"/>
  <c r="H1464" i="108"/>
  <c r="Q1463" i="108"/>
  <c r="R1463" i="108"/>
  <c r="P1463" i="108"/>
  <c r="N1463" i="108"/>
  <c r="I1463" i="108"/>
  <c r="H1463" i="108"/>
  <c r="P1462" i="108"/>
  <c r="Q1462" i="108"/>
  <c r="R1462" i="108"/>
  <c r="I1462" i="108"/>
  <c r="N1462" i="108"/>
  <c r="H1462" i="108"/>
  <c r="Q1461" i="108"/>
  <c r="R1461" i="108"/>
  <c r="P1461" i="108"/>
  <c r="I1461" i="108"/>
  <c r="N1461" i="108"/>
  <c r="H1461" i="108"/>
  <c r="P1460" i="108"/>
  <c r="Q1460" i="108"/>
  <c r="R1460" i="108"/>
  <c r="I1460" i="108"/>
  <c r="N1460" i="108"/>
  <c r="H1460" i="108"/>
  <c r="P1459" i="108"/>
  <c r="Q1459" i="108"/>
  <c r="R1459" i="108"/>
  <c r="N1459" i="108"/>
  <c r="I1459" i="108"/>
  <c r="H1459" i="108"/>
  <c r="P1458" i="108"/>
  <c r="Q1458" i="108"/>
  <c r="R1458" i="108"/>
  <c r="I1458" i="108"/>
  <c r="N1458" i="108"/>
  <c r="H1458" i="108"/>
  <c r="Q1457" i="108"/>
  <c r="R1457" i="108"/>
  <c r="P1457" i="108"/>
  <c r="N1457" i="108"/>
  <c r="I1457" i="108"/>
  <c r="H1457" i="108"/>
  <c r="P1456" i="108"/>
  <c r="Q1456" i="108"/>
  <c r="R1456" i="108"/>
  <c r="I1456" i="108"/>
  <c r="N1456" i="108"/>
  <c r="H1456" i="108"/>
  <c r="Q1455" i="108"/>
  <c r="R1455" i="108"/>
  <c r="P1455" i="108"/>
  <c r="N1455" i="108"/>
  <c r="I1455" i="108"/>
  <c r="H1455" i="108"/>
  <c r="P1454" i="108"/>
  <c r="Q1454" i="108"/>
  <c r="R1454" i="108"/>
  <c r="I1454" i="108"/>
  <c r="N1454" i="108"/>
  <c r="H1454" i="108"/>
  <c r="Q1453" i="108"/>
  <c r="R1453" i="108"/>
  <c r="P1453" i="108"/>
  <c r="I1453" i="108"/>
  <c r="N1453" i="108"/>
  <c r="H1453" i="108"/>
  <c r="P1452" i="108"/>
  <c r="Q1452" i="108"/>
  <c r="R1452" i="108"/>
  <c r="I1452" i="108"/>
  <c r="N1452" i="108"/>
  <c r="H1452" i="108"/>
  <c r="P1451" i="108"/>
  <c r="Q1451" i="108"/>
  <c r="R1451" i="108"/>
  <c r="N1451" i="108"/>
  <c r="I1451" i="108"/>
  <c r="H1451" i="108"/>
  <c r="P1450" i="108"/>
  <c r="Q1450" i="108"/>
  <c r="R1450" i="108"/>
  <c r="I1450" i="108"/>
  <c r="N1450" i="108"/>
  <c r="H1450" i="108"/>
  <c r="Q1449" i="108"/>
  <c r="R1449" i="108"/>
  <c r="P1449" i="108"/>
  <c r="N1449" i="108"/>
  <c r="I1449" i="108"/>
  <c r="H1449" i="108"/>
  <c r="P1448" i="108"/>
  <c r="Q1448" i="108"/>
  <c r="R1448" i="108"/>
  <c r="I1448" i="108"/>
  <c r="N1448" i="108"/>
  <c r="H1448" i="108"/>
  <c r="Q1447" i="108"/>
  <c r="R1447" i="108"/>
  <c r="P1447" i="108"/>
  <c r="N1447" i="108"/>
  <c r="I1447" i="108"/>
  <c r="H1447" i="108"/>
  <c r="P1446" i="108"/>
  <c r="Q1446" i="108"/>
  <c r="R1446" i="108"/>
  <c r="I1446" i="108"/>
  <c r="N1446" i="108"/>
  <c r="H1446" i="108"/>
  <c r="Q1445" i="108"/>
  <c r="R1445" i="108"/>
  <c r="P1445" i="108"/>
  <c r="I1445" i="108"/>
  <c r="N1445" i="108"/>
  <c r="H1445" i="108"/>
  <c r="P1444" i="108"/>
  <c r="Q1444" i="108"/>
  <c r="R1444" i="108"/>
  <c r="I1444" i="108"/>
  <c r="N1444" i="108"/>
  <c r="H1444" i="108"/>
  <c r="P1443" i="108"/>
  <c r="Q1443" i="108"/>
  <c r="R1443" i="108"/>
  <c r="N1443" i="108"/>
  <c r="I1443" i="108"/>
  <c r="H1443" i="108"/>
  <c r="P1442" i="108"/>
  <c r="Q1442" i="108"/>
  <c r="R1442" i="108"/>
  <c r="I1442" i="108"/>
  <c r="N1442" i="108"/>
  <c r="H1442" i="108"/>
  <c r="Q1441" i="108"/>
  <c r="R1441" i="108"/>
  <c r="P1441" i="108"/>
  <c r="N1441" i="108"/>
  <c r="I1441" i="108"/>
  <c r="H1441" i="108"/>
  <c r="P1440" i="108"/>
  <c r="Q1440" i="108"/>
  <c r="R1440" i="108"/>
  <c r="I1440" i="108"/>
  <c r="N1440" i="108"/>
  <c r="H1440" i="108"/>
  <c r="Q1439" i="108"/>
  <c r="R1439" i="108"/>
  <c r="P1439" i="108"/>
  <c r="N1439" i="108"/>
  <c r="I1439" i="108"/>
  <c r="H1439" i="108"/>
  <c r="P1438" i="108"/>
  <c r="Q1438" i="108"/>
  <c r="R1438" i="108"/>
  <c r="I1438" i="108"/>
  <c r="N1438" i="108"/>
  <c r="H1438" i="108"/>
  <c r="Q1437" i="108"/>
  <c r="R1437" i="108"/>
  <c r="P1437" i="108"/>
  <c r="I1437" i="108"/>
  <c r="N1437" i="108"/>
  <c r="H1437" i="108"/>
  <c r="P1436" i="108"/>
  <c r="Q1436" i="108"/>
  <c r="R1436" i="108"/>
  <c r="I1436" i="108"/>
  <c r="N1436" i="108"/>
  <c r="H1436" i="108"/>
  <c r="P1435" i="108"/>
  <c r="Q1435" i="108"/>
  <c r="R1435" i="108"/>
  <c r="N1435" i="108"/>
  <c r="I1435" i="108"/>
  <c r="H1435" i="108"/>
  <c r="P1434" i="108"/>
  <c r="Q1434" i="108"/>
  <c r="R1434" i="108"/>
  <c r="I1434" i="108"/>
  <c r="N1434" i="108"/>
  <c r="H1434" i="108"/>
  <c r="Q1433" i="108"/>
  <c r="R1433" i="108"/>
  <c r="P1433" i="108"/>
  <c r="N1433" i="108"/>
  <c r="I1433" i="108"/>
  <c r="H1433" i="108"/>
  <c r="P1432" i="108"/>
  <c r="Q1432" i="108"/>
  <c r="R1432" i="108"/>
  <c r="I1432" i="108"/>
  <c r="N1432" i="108"/>
  <c r="H1432" i="108"/>
  <c r="Q1431" i="108"/>
  <c r="R1431" i="108"/>
  <c r="P1431" i="108"/>
  <c r="N1431" i="108"/>
  <c r="I1431" i="108"/>
  <c r="H1431" i="108"/>
  <c r="P1430" i="108"/>
  <c r="Q1430" i="108"/>
  <c r="R1430" i="108"/>
  <c r="I1430" i="108"/>
  <c r="N1430" i="108"/>
  <c r="H1430" i="108"/>
  <c r="Q1429" i="108"/>
  <c r="R1429" i="108"/>
  <c r="P1429" i="108"/>
  <c r="I1429" i="108"/>
  <c r="N1429" i="108"/>
  <c r="H1429" i="108"/>
  <c r="P1428" i="108"/>
  <c r="Q1428" i="108"/>
  <c r="R1428" i="108"/>
  <c r="I1428" i="108"/>
  <c r="N1428" i="108"/>
  <c r="H1428" i="108"/>
  <c r="P1427" i="108"/>
  <c r="Q1427" i="108"/>
  <c r="R1427" i="108"/>
  <c r="N1427" i="108"/>
  <c r="I1427" i="108"/>
  <c r="H1427" i="108"/>
  <c r="P1426" i="108"/>
  <c r="Q1426" i="108"/>
  <c r="R1426" i="108"/>
  <c r="I1426" i="108"/>
  <c r="N1426" i="108"/>
  <c r="H1426" i="108"/>
  <c r="Q1425" i="108"/>
  <c r="R1425" i="108"/>
  <c r="P1425" i="108"/>
  <c r="N1425" i="108"/>
  <c r="I1425" i="108"/>
  <c r="H1425" i="108"/>
  <c r="P1424" i="108"/>
  <c r="Q1424" i="108"/>
  <c r="R1424" i="108"/>
  <c r="I1424" i="108"/>
  <c r="N1424" i="108"/>
  <c r="H1424" i="108"/>
  <c r="Q1423" i="108"/>
  <c r="R1423" i="108"/>
  <c r="P1423" i="108"/>
  <c r="N1423" i="108"/>
  <c r="I1423" i="108"/>
  <c r="H1423" i="108"/>
  <c r="P1422" i="108"/>
  <c r="Q1422" i="108"/>
  <c r="R1422" i="108"/>
  <c r="I1422" i="108"/>
  <c r="N1422" i="108"/>
  <c r="H1422" i="108"/>
  <c r="Q1421" i="108"/>
  <c r="R1421" i="108"/>
  <c r="P1421" i="108"/>
  <c r="I1421" i="108"/>
  <c r="N1421" i="108"/>
  <c r="H1421" i="108"/>
  <c r="P1420" i="108"/>
  <c r="Q1420" i="108"/>
  <c r="R1420" i="108"/>
  <c r="I1420" i="108"/>
  <c r="N1420" i="108"/>
  <c r="H1420" i="108"/>
  <c r="P1419" i="108"/>
  <c r="Q1419" i="108"/>
  <c r="R1419" i="108"/>
  <c r="N1419" i="108"/>
  <c r="I1419" i="108"/>
  <c r="H1419" i="108"/>
  <c r="P1418" i="108"/>
  <c r="Q1418" i="108"/>
  <c r="R1418" i="108"/>
  <c r="I1418" i="108"/>
  <c r="N1418" i="108"/>
  <c r="H1418" i="108"/>
  <c r="Q1417" i="108"/>
  <c r="R1417" i="108"/>
  <c r="P1417" i="108"/>
  <c r="N1417" i="108"/>
  <c r="I1417" i="108"/>
  <c r="H1417" i="108"/>
  <c r="P1416" i="108"/>
  <c r="Q1416" i="108"/>
  <c r="R1416" i="108"/>
  <c r="N1416" i="108"/>
  <c r="I1416" i="108"/>
  <c r="H1416" i="108"/>
  <c r="P1415" i="108"/>
  <c r="Q1415" i="108"/>
  <c r="R1415" i="108"/>
  <c r="I1415" i="108"/>
  <c r="N1415" i="108"/>
  <c r="H1415" i="108"/>
  <c r="Q1414" i="108"/>
  <c r="R1414" i="108"/>
  <c r="P1414" i="108"/>
  <c r="I1414" i="108"/>
  <c r="N1414" i="108"/>
  <c r="H1414" i="108"/>
  <c r="Q1413" i="108"/>
  <c r="R1413" i="108"/>
  <c r="P1413" i="108"/>
  <c r="I1413" i="108"/>
  <c r="N1413" i="108"/>
  <c r="H1413" i="108"/>
  <c r="P1412" i="108"/>
  <c r="Q1412" i="108"/>
  <c r="R1412" i="108"/>
  <c r="I1412" i="108"/>
  <c r="N1412" i="108"/>
  <c r="H1412" i="108"/>
  <c r="P1411" i="108"/>
  <c r="Q1411" i="108"/>
  <c r="R1411" i="108"/>
  <c r="N1411" i="108"/>
  <c r="I1411" i="108"/>
  <c r="H1411" i="108"/>
  <c r="P1410" i="108"/>
  <c r="Q1410" i="108"/>
  <c r="R1410" i="108"/>
  <c r="I1410" i="108"/>
  <c r="N1410" i="108"/>
  <c r="H1410" i="108"/>
  <c r="Q1409" i="108"/>
  <c r="R1409" i="108"/>
  <c r="P1409" i="108"/>
  <c r="N1409" i="108"/>
  <c r="I1409" i="108"/>
  <c r="H1409" i="108"/>
  <c r="P1408" i="108"/>
  <c r="Q1408" i="108"/>
  <c r="R1408" i="108"/>
  <c r="N1408" i="108"/>
  <c r="I1408" i="108"/>
  <c r="H1408" i="108"/>
  <c r="P1407" i="108"/>
  <c r="Q1407" i="108"/>
  <c r="R1407" i="108"/>
  <c r="I1407" i="108"/>
  <c r="N1407" i="108"/>
  <c r="H1407" i="108"/>
  <c r="Q1406" i="108"/>
  <c r="R1406" i="108"/>
  <c r="P1406" i="108"/>
  <c r="I1406" i="108"/>
  <c r="N1406" i="108"/>
  <c r="H1406" i="108"/>
  <c r="Q1405" i="108"/>
  <c r="R1405" i="108"/>
  <c r="P1405" i="108"/>
  <c r="I1405" i="108"/>
  <c r="N1405" i="108"/>
  <c r="H1405" i="108"/>
  <c r="P1404" i="108"/>
  <c r="Q1404" i="108"/>
  <c r="R1404" i="108"/>
  <c r="I1404" i="108"/>
  <c r="N1404" i="108"/>
  <c r="H1404" i="108"/>
  <c r="P1403" i="108"/>
  <c r="Q1403" i="108"/>
  <c r="R1403" i="108"/>
  <c r="N1403" i="108"/>
  <c r="I1403" i="108"/>
  <c r="H1403" i="108"/>
  <c r="P1402" i="108"/>
  <c r="Q1402" i="108"/>
  <c r="R1402" i="108"/>
  <c r="I1402" i="108"/>
  <c r="N1402" i="108"/>
  <c r="H1402" i="108"/>
  <c r="Q1401" i="108"/>
  <c r="R1401" i="108"/>
  <c r="P1401" i="108"/>
  <c r="N1401" i="108"/>
  <c r="I1401" i="108"/>
  <c r="H1401" i="108"/>
  <c r="P1400" i="108"/>
  <c r="Q1400" i="108"/>
  <c r="R1400" i="108"/>
  <c r="N1400" i="108"/>
  <c r="I1400" i="108"/>
  <c r="H1400" i="108"/>
  <c r="P1399" i="108"/>
  <c r="Q1399" i="108"/>
  <c r="R1399" i="108"/>
  <c r="I1399" i="108"/>
  <c r="N1399" i="108"/>
  <c r="H1399" i="108"/>
  <c r="Q1398" i="108"/>
  <c r="R1398" i="108"/>
  <c r="P1398" i="108"/>
  <c r="I1398" i="108"/>
  <c r="N1398" i="108"/>
  <c r="H1398" i="108"/>
  <c r="Q1397" i="108"/>
  <c r="R1397" i="108"/>
  <c r="P1397" i="108"/>
  <c r="I1397" i="108"/>
  <c r="N1397" i="108"/>
  <c r="H1397" i="108"/>
  <c r="P1396" i="108"/>
  <c r="Q1396" i="108"/>
  <c r="R1396" i="108"/>
  <c r="I1396" i="108"/>
  <c r="N1396" i="108"/>
  <c r="H1396" i="108"/>
  <c r="P1395" i="108"/>
  <c r="Q1395" i="108"/>
  <c r="R1395" i="108"/>
  <c r="N1395" i="108"/>
  <c r="I1395" i="108"/>
  <c r="H1395" i="108"/>
  <c r="P1394" i="108"/>
  <c r="Q1394" i="108"/>
  <c r="R1394" i="108"/>
  <c r="I1394" i="108"/>
  <c r="N1394" i="108"/>
  <c r="H1394" i="108"/>
  <c r="Q1393" i="108"/>
  <c r="R1393" i="108"/>
  <c r="P1393" i="108"/>
  <c r="N1393" i="108"/>
  <c r="I1393" i="108"/>
  <c r="H1393" i="108"/>
  <c r="P1392" i="108"/>
  <c r="Q1392" i="108"/>
  <c r="R1392" i="108"/>
  <c r="N1392" i="108"/>
  <c r="I1392" i="108"/>
  <c r="H1392" i="108"/>
  <c r="P1391" i="108"/>
  <c r="Q1391" i="108"/>
  <c r="R1391" i="108"/>
  <c r="I1391" i="108"/>
  <c r="N1391" i="108"/>
  <c r="H1391" i="108"/>
  <c r="Q1390" i="108"/>
  <c r="R1390" i="108"/>
  <c r="P1390" i="108"/>
  <c r="I1390" i="108"/>
  <c r="N1390" i="108"/>
  <c r="H1390" i="108"/>
  <c r="Q1389" i="108"/>
  <c r="R1389" i="108"/>
  <c r="P1389" i="108"/>
  <c r="I1389" i="108"/>
  <c r="N1389" i="108"/>
  <c r="H1389" i="108"/>
  <c r="P1388" i="108"/>
  <c r="Q1388" i="108"/>
  <c r="R1388" i="108"/>
  <c r="I1388" i="108"/>
  <c r="N1388" i="108"/>
  <c r="H1388" i="108"/>
  <c r="P1387" i="108"/>
  <c r="Q1387" i="108"/>
  <c r="R1387" i="108"/>
  <c r="N1387" i="108"/>
  <c r="I1387" i="108"/>
  <c r="H1387" i="108"/>
  <c r="P1386" i="108"/>
  <c r="Q1386" i="108"/>
  <c r="R1386" i="108"/>
  <c r="I1386" i="108"/>
  <c r="N1386" i="108"/>
  <c r="H1386" i="108"/>
  <c r="Q1385" i="108"/>
  <c r="R1385" i="108"/>
  <c r="P1385" i="108"/>
  <c r="N1385" i="108"/>
  <c r="I1385" i="108"/>
  <c r="H1385" i="108"/>
  <c r="P1384" i="108"/>
  <c r="Q1384" i="108"/>
  <c r="R1384" i="108"/>
  <c r="N1384" i="108"/>
  <c r="I1384" i="108"/>
  <c r="H1384" i="108"/>
  <c r="P1383" i="108"/>
  <c r="Q1383" i="108"/>
  <c r="R1383" i="108"/>
  <c r="I1383" i="108"/>
  <c r="N1383" i="108"/>
  <c r="H1383" i="108"/>
  <c r="Q1382" i="108"/>
  <c r="R1382" i="108"/>
  <c r="P1382" i="108"/>
  <c r="I1382" i="108"/>
  <c r="N1382" i="108"/>
  <c r="H1382" i="108"/>
  <c r="Q1381" i="108"/>
  <c r="R1381" i="108"/>
  <c r="P1381" i="108"/>
  <c r="I1381" i="108"/>
  <c r="N1381" i="108"/>
  <c r="H1381" i="108"/>
  <c r="P1380" i="108"/>
  <c r="Q1380" i="108"/>
  <c r="R1380" i="108"/>
  <c r="I1380" i="108"/>
  <c r="N1380" i="108"/>
  <c r="H1380" i="108"/>
  <c r="P1379" i="108"/>
  <c r="Q1379" i="108"/>
  <c r="R1379" i="108"/>
  <c r="N1379" i="108"/>
  <c r="I1379" i="108"/>
  <c r="H1379" i="108"/>
  <c r="P1378" i="108"/>
  <c r="Q1378" i="108"/>
  <c r="R1378" i="108"/>
  <c r="I1378" i="108"/>
  <c r="N1378" i="108"/>
  <c r="H1378" i="108"/>
  <c r="Q1377" i="108"/>
  <c r="R1377" i="108"/>
  <c r="P1377" i="108"/>
  <c r="N1377" i="108"/>
  <c r="I1377" i="108"/>
  <c r="H1377" i="108"/>
  <c r="P1376" i="108"/>
  <c r="Q1376" i="108"/>
  <c r="R1376" i="108"/>
  <c r="N1376" i="108"/>
  <c r="I1376" i="108"/>
  <c r="H1376" i="108"/>
  <c r="P1375" i="108"/>
  <c r="Q1375" i="108"/>
  <c r="R1375" i="108"/>
  <c r="I1375" i="108"/>
  <c r="N1375" i="108"/>
  <c r="H1375" i="108"/>
  <c r="Q1374" i="108"/>
  <c r="R1374" i="108"/>
  <c r="P1374" i="108"/>
  <c r="I1374" i="108"/>
  <c r="N1374" i="108"/>
  <c r="H1374" i="108"/>
  <c r="Q1373" i="108"/>
  <c r="R1373" i="108"/>
  <c r="P1373" i="108"/>
  <c r="I1373" i="108"/>
  <c r="N1373" i="108"/>
  <c r="H1373" i="108"/>
  <c r="P1372" i="108"/>
  <c r="Q1372" i="108"/>
  <c r="R1372" i="108"/>
  <c r="I1372" i="108"/>
  <c r="N1372" i="108"/>
  <c r="H1372" i="108"/>
  <c r="P1371" i="108"/>
  <c r="Q1371" i="108"/>
  <c r="R1371" i="108"/>
  <c r="N1371" i="108"/>
  <c r="I1371" i="108"/>
  <c r="H1371" i="108"/>
  <c r="P1370" i="108"/>
  <c r="Q1370" i="108"/>
  <c r="R1370" i="108"/>
  <c r="I1370" i="108"/>
  <c r="N1370" i="108"/>
  <c r="H1370" i="108"/>
  <c r="Q1369" i="108"/>
  <c r="R1369" i="108"/>
  <c r="P1369" i="108"/>
  <c r="N1369" i="108"/>
  <c r="I1369" i="108"/>
  <c r="H1369" i="108"/>
  <c r="P1368" i="108"/>
  <c r="Q1368" i="108"/>
  <c r="R1368" i="108"/>
  <c r="N1368" i="108"/>
  <c r="I1368" i="108"/>
  <c r="H1368" i="108"/>
  <c r="P1367" i="108"/>
  <c r="Q1367" i="108"/>
  <c r="R1367" i="108"/>
  <c r="I1367" i="108"/>
  <c r="N1367" i="108"/>
  <c r="H1367" i="108"/>
  <c r="Q1366" i="108"/>
  <c r="R1366" i="108"/>
  <c r="P1366" i="108"/>
  <c r="I1366" i="108"/>
  <c r="N1366" i="108"/>
  <c r="H1366" i="108"/>
  <c r="Q1365" i="108"/>
  <c r="R1365" i="108"/>
  <c r="P1365" i="108"/>
  <c r="I1365" i="108"/>
  <c r="N1365" i="108"/>
  <c r="H1365" i="108"/>
  <c r="P1364" i="108"/>
  <c r="Q1364" i="108"/>
  <c r="R1364" i="108"/>
  <c r="I1364" i="108"/>
  <c r="N1364" i="108"/>
  <c r="H1364" i="108"/>
  <c r="P1363" i="108"/>
  <c r="Q1363" i="108"/>
  <c r="R1363" i="108"/>
  <c r="N1363" i="108"/>
  <c r="I1363" i="108"/>
  <c r="H1363" i="108"/>
  <c r="P1362" i="108"/>
  <c r="Q1362" i="108"/>
  <c r="R1362" i="108"/>
  <c r="I1362" i="108"/>
  <c r="N1362" i="108"/>
  <c r="H1362" i="108"/>
  <c r="Q1361" i="108"/>
  <c r="R1361" i="108"/>
  <c r="P1361" i="108"/>
  <c r="N1361" i="108"/>
  <c r="I1361" i="108"/>
  <c r="H1361" i="108"/>
  <c r="P1360" i="108"/>
  <c r="Q1360" i="108"/>
  <c r="R1360" i="108"/>
  <c r="N1360" i="108"/>
  <c r="I1360" i="108"/>
  <c r="H1360" i="108"/>
  <c r="P1359" i="108"/>
  <c r="Q1359" i="108"/>
  <c r="R1359" i="108"/>
  <c r="I1359" i="108"/>
  <c r="N1359" i="108"/>
  <c r="H1359" i="108"/>
  <c r="Q1358" i="108"/>
  <c r="R1358" i="108"/>
  <c r="P1358" i="108"/>
  <c r="I1358" i="108"/>
  <c r="N1358" i="108"/>
  <c r="H1358" i="108"/>
  <c r="Q1357" i="108"/>
  <c r="R1357" i="108"/>
  <c r="P1357" i="108"/>
  <c r="I1357" i="108"/>
  <c r="N1357" i="108"/>
  <c r="H1357" i="108"/>
  <c r="P1356" i="108"/>
  <c r="Q1356" i="108"/>
  <c r="R1356" i="108"/>
  <c r="I1356" i="108"/>
  <c r="N1356" i="108"/>
  <c r="H1356" i="108"/>
  <c r="P1355" i="108"/>
  <c r="Q1355" i="108"/>
  <c r="R1355" i="108"/>
  <c r="N1355" i="108"/>
  <c r="I1355" i="108"/>
  <c r="H1355" i="108"/>
  <c r="P1354" i="108"/>
  <c r="Q1354" i="108"/>
  <c r="R1354" i="108"/>
  <c r="I1354" i="108"/>
  <c r="N1354" i="108"/>
  <c r="H1354" i="108"/>
  <c r="Q1353" i="108"/>
  <c r="R1353" i="108"/>
  <c r="P1353" i="108"/>
  <c r="N1353" i="108"/>
  <c r="I1353" i="108"/>
  <c r="H1353" i="108"/>
  <c r="P1352" i="108"/>
  <c r="Q1352" i="108"/>
  <c r="R1352" i="108"/>
  <c r="N1352" i="108"/>
  <c r="I1352" i="108"/>
  <c r="H1352" i="108"/>
  <c r="P1351" i="108"/>
  <c r="Q1351" i="108"/>
  <c r="R1351" i="108"/>
  <c r="I1351" i="108"/>
  <c r="N1351" i="108"/>
  <c r="H1351" i="108"/>
  <c r="Q1350" i="108"/>
  <c r="R1350" i="108"/>
  <c r="P1350" i="108"/>
  <c r="I1350" i="108"/>
  <c r="N1350" i="108"/>
  <c r="H1350" i="108"/>
  <c r="Q1349" i="108"/>
  <c r="R1349" i="108"/>
  <c r="P1349" i="108"/>
  <c r="I1349" i="108"/>
  <c r="N1349" i="108"/>
  <c r="H1349" i="108"/>
  <c r="P1348" i="108"/>
  <c r="Q1348" i="108"/>
  <c r="R1348" i="108"/>
  <c r="I1348" i="108"/>
  <c r="N1348" i="108"/>
  <c r="H1348" i="108"/>
  <c r="P1347" i="108"/>
  <c r="Q1347" i="108"/>
  <c r="R1347" i="108"/>
  <c r="N1347" i="108"/>
  <c r="I1347" i="108"/>
  <c r="H1347" i="108"/>
  <c r="P1346" i="108"/>
  <c r="Q1346" i="108"/>
  <c r="R1346" i="108"/>
  <c r="I1346" i="108"/>
  <c r="N1346" i="108"/>
  <c r="H1346" i="108"/>
  <c r="Q1345" i="108"/>
  <c r="R1345" i="108"/>
  <c r="P1345" i="108"/>
  <c r="N1345" i="108"/>
  <c r="I1345" i="108"/>
  <c r="H1345" i="108"/>
  <c r="P1344" i="108"/>
  <c r="Q1344" i="108"/>
  <c r="R1344" i="108"/>
  <c r="N1344" i="108"/>
  <c r="I1344" i="108"/>
  <c r="H1344" i="108"/>
  <c r="P1343" i="108"/>
  <c r="Q1343" i="108"/>
  <c r="R1343" i="108"/>
  <c r="I1343" i="108"/>
  <c r="N1343" i="108"/>
  <c r="H1343" i="108"/>
  <c r="Q1342" i="108"/>
  <c r="R1342" i="108"/>
  <c r="P1342" i="108"/>
  <c r="I1342" i="108"/>
  <c r="N1342" i="108"/>
  <c r="H1342" i="108"/>
  <c r="Q1341" i="108"/>
  <c r="R1341" i="108"/>
  <c r="P1341" i="108"/>
  <c r="I1341" i="108"/>
  <c r="N1341" i="108"/>
  <c r="H1341" i="108"/>
  <c r="P1340" i="108"/>
  <c r="Q1340" i="108"/>
  <c r="R1340" i="108"/>
  <c r="I1340" i="108"/>
  <c r="N1340" i="108"/>
  <c r="H1340" i="108"/>
  <c r="P1339" i="108"/>
  <c r="Q1339" i="108"/>
  <c r="R1339" i="108"/>
  <c r="N1339" i="108"/>
  <c r="I1339" i="108"/>
  <c r="H1339" i="108"/>
  <c r="P1338" i="108"/>
  <c r="Q1338" i="108"/>
  <c r="R1338" i="108"/>
  <c r="I1338" i="108"/>
  <c r="N1338" i="108"/>
  <c r="H1338" i="108"/>
  <c r="Q1337" i="108"/>
  <c r="R1337" i="108"/>
  <c r="P1337" i="108"/>
  <c r="N1337" i="108"/>
  <c r="I1337" i="108"/>
  <c r="H1337" i="108"/>
  <c r="P1336" i="108"/>
  <c r="Q1336" i="108"/>
  <c r="R1336" i="108"/>
  <c r="N1336" i="108"/>
  <c r="I1336" i="108"/>
  <c r="H1336" i="108"/>
  <c r="P1335" i="108"/>
  <c r="Q1335" i="108"/>
  <c r="R1335" i="108"/>
  <c r="I1335" i="108"/>
  <c r="N1335" i="108"/>
  <c r="H1335" i="108"/>
  <c r="Q1334" i="108"/>
  <c r="R1334" i="108"/>
  <c r="P1334" i="108"/>
  <c r="I1334" i="108"/>
  <c r="N1334" i="108"/>
  <c r="H1334" i="108"/>
  <c r="Q1333" i="108"/>
  <c r="R1333" i="108"/>
  <c r="P1333" i="108"/>
  <c r="I1333" i="108"/>
  <c r="N1333" i="108"/>
  <c r="H1333" i="108"/>
  <c r="P1332" i="108"/>
  <c r="Q1332" i="108"/>
  <c r="R1332" i="108"/>
  <c r="I1332" i="108"/>
  <c r="N1332" i="108"/>
  <c r="H1332" i="108"/>
  <c r="P1331" i="108"/>
  <c r="Q1331" i="108"/>
  <c r="R1331" i="108"/>
  <c r="N1331" i="108"/>
  <c r="I1331" i="108"/>
  <c r="H1331" i="108"/>
  <c r="P1330" i="108"/>
  <c r="Q1330" i="108"/>
  <c r="R1330" i="108"/>
  <c r="I1330" i="108"/>
  <c r="N1330" i="108"/>
  <c r="H1330" i="108"/>
  <c r="Q1329" i="108"/>
  <c r="R1329" i="108"/>
  <c r="P1329" i="108"/>
  <c r="N1329" i="108"/>
  <c r="I1329" i="108"/>
  <c r="H1329" i="108"/>
  <c r="P1328" i="108"/>
  <c r="Q1328" i="108"/>
  <c r="R1328" i="108"/>
  <c r="N1328" i="108"/>
  <c r="I1328" i="108"/>
  <c r="H1328" i="108"/>
  <c r="P1327" i="108"/>
  <c r="Q1327" i="108"/>
  <c r="R1327" i="108"/>
  <c r="I1327" i="108"/>
  <c r="N1327" i="108"/>
  <c r="H1327" i="108"/>
  <c r="Q1326" i="108"/>
  <c r="R1326" i="108"/>
  <c r="P1326" i="108"/>
  <c r="I1326" i="108"/>
  <c r="N1326" i="108"/>
  <c r="H1326" i="108"/>
  <c r="Q1325" i="108"/>
  <c r="R1325" i="108"/>
  <c r="P1325" i="108"/>
  <c r="I1325" i="108"/>
  <c r="N1325" i="108"/>
  <c r="H1325" i="108"/>
  <c r="P1324" i="108"/>
  <c r="Q1324" i="108"/>
  <c r="R1324" i="108"/>
  <c r="I1324" i="108"/>
  <c r="N1324" i="108"/>
  <c r="H1324" i="108"/>
  <c r="P1323" i="108"/>
  <c r="Q1323" i="108"/>
  <c r="R1323" i="108"/>
  <c r="N1323" i="108"/>
  <c r="I1323" i="108"/>
  <c r="H1323" i="108"/>
  <c r="P1322" i="108"/>
  <c r="Q1322" i="108"/>
  <c r="R1322" i="108"/>
  <c r="I1322" i="108"/>
  <c r="N1322" i="108"/>
  <c r="H1322" i="108"/>
  <c r="Q1321" i="108"/>
  <c r="R1321" i="108"/>
  <c r="P1321" i="108"/>
  <c r="N1321" i="108"/>
  <c r="I1321" i="108"/>
  <c r="H1321" i="108"/>
  <c r="P1320" i="108"/>
  <c r="Q1320" i="108"/>
  <c r="R1320" i="108"/>
  <c r="N1320" i="108"/>
  <c r="I1320" i="108"/>
  <c r="H1320" i="108"/>
  <c r="P1319" i="108"/>
  <c r="Q1319" i="108"/>
  <c r="R1319" i="108"/>
  <c r="I1319" i="108"/>
  <c r="N1319" i="108"/>
  <c r="H1319" i="108"/>
  <c r="Q1318" i="108"/>
  <c r="R1318" i="108"/>
  <c r="P1318" i="108"/>
  <c r="I1318" i="108"/>
  <c r="N1318" i="108"/>
  <c r="H1318" i="108"/>
  <c r="Q1317" i="108"/>
  <c r="R1317" i="108"/>
  <c r="P1317" i="108"/>
  <c r="I1317" i="108"/>
  <c r="N1317" i="108"/>
  <c r="H1317" i="108"/>
  <c r="P1316" i="108"/>
  <c r="Q1316" i="108"/>
  <c r="R1316" i="108"/>
  <c r="I1316" i="108"/>
  <c r="N1316" i="108"/>
  <c r="H1316" i="108"/>
  <c r="P1315" i="108"/>
  <c r="Q1315" i="108"/>
  <c r="R1315" i="108"/>
  <c r="N1315" i="108"/>
  <c r="I1315" i="108"/>
  <c r="H1315" i="108"/>
  <c r="P1314" i="108"/>
  <c r="Q1314" i="108"/>
  <c r="R1314" i="108"/>
  <c r="I1314" i="108"/>
  <c r="N1314" i="108"/>
  <c r="H1314" i="108"/>
  <c r="Q1313" i="108"/>
  <c r="R1313" i="108"/>
  <c r="P1313" i="108"/>
  <c r="N1313" i="108"/>
  <c r="I1313" i="108"/>
  <c r="H1313" i="108"/>
  <c r="P1312" i="108"/>
  <c r="Q1312" i="108"/>
  <c r="R1312" i="108"/>
  <c r="N1312" i="108"/>
  <c r="I1312" i="108"/>
  <c r="H1312" i="108"/>
  <c r="P1311" i="108"/>
  <c r="Q1311" i="108"/>
  <c r="R1311" i="108"/>
  <c r="I1311" i="108"/>
  <c r="N1311" i="108"/>
  <c r="H1311" i="108"/>
  <c r="Q1310" i="108"/>
  <c r="R1310" i="108"/>
  <c r="P1310" i="108"/>
  <c r="I1310" i="108"/>
  <c r="N1310" i="108"/>
  <c r="H1310" i="108"/>
  <c r="Q1309" i="108"/>
  <c r="R1309" i="108"/>
  <c r="P1309" i="108"/>
  <c r="I1309" i="108"/>
  <c r="N1309" i="108"/>
  <c r="H1309" i="108"/>
  <c r="P1308" i="108"/>
  <c r="Q1308" i="108"/>
  <c r="R1308" i="108"/>
  <c r="I1308" i="108"/>
  <c r="N1308" i="108"/>
  <c r="H1308" i="108"/>
  <c r="P1307" i="108"/>
  <c r="Q1307" i="108"/>
  <c r="R1307" i="108"/>
  <c r="N1307" i="108"/>
  <c r="I1307" i="108"/>
  <c r="H1307" i="108"/>
  <c r="P1306" i="108"/>
  <c r="Q1306" i="108"/>
  <c r="R1306" i="108"/>
  <c r="I1306" i="108"/>
  <c r="N1306" i="108"/>
  <c r="H1306" i="108"/>
  <c r="Q1305" i="108"/>
  <c r="R1305" i="108"/>
  <c r="P1305" i="108"/>
  <c r="N1305" i="108"/>
  <c r="I1305" i="108"/>
  <c r="H1305" i="108"/>
  <c r="P1304" i="108"/>
  <c r="Q1304" i="108"/>
  <c r="R1304" i="108"/>
  <c r="N1304" i="108"/>
  <c r="I1304" i="108"/>
  <c r="H1304" i="108"/>
  <c r="P1303" i="108"/>
  <c r="Q1303" i="108"/>
  <c r="R1303" i="108"/>
  <c r="I1303" i="108"/>
  <c r="N1303" i="108"/>
  <c r="H1303" i="108"/>
  <c r="Q1302" i="108"/>
  <c r="R1302" i="108"/>
  <c r="P1302" i="108"/>
  <c r="I1302" i="108"/>
  <c r="N1302" i="108"/>
  <c r="H1302" i="108"/>
  <c r="Q1301" i="108"/>
  <c r="R1301" i="108"/>
  <c r="P1301" i="108"/>
  <c r="I1301" i="108"/>
  <c r="N1301" i="108"/>
  <c r="H1301" i="108"/>
  <c r="P1300" i="108"/>
  <c r="Q1300" i="108"/>
  <c r="R1300" i="108"/>
  <c r="I1300" i="108"/>
  <c r="N1300" i="108"/>
  <c r="H1300" i="108"/>
  <c r="P1299" i="108"/>
  <c r="Q1299" i="108"/>
  <c r="R1299" i="108"/>
  <c r="N1299" i="108"/>
  <c r="I1299" i="108"/>
  <c r="H1299" i="108"/>
  <c r="P1298" i="108"/>
  <c r="Q1298" i="108"/>
  <c r="R1298" i="108"/>
  <c r="I1298" i="108"/>
  <c r="N1298" i="108"/>
  <c r="H1298" i="108"/>
  <c r="P1297" i="108"/>
  <c r="Q1297" i="108"/>
  <c r="R1297" i="108"/>
  <c r="I1297" i="108"/>
  <c r="N1297" i="108"/>
  <c r="H1297" i="108"/>
  <c r="P1296" i="108"/>
  <c r="Q1296" i="108"/>
  <c r="R1296" i="108"/>
  <c r="I1296" i="108"/>
  <c r="N1296" i="108"/>
  <c r="H1296" i="108"/>
  <c r="P1295" i="108"/>
  <c r="Q1295" i="108"/>
  <c r="R1295" i="108"/>
  <c r="I1295" i="108"/>
  <c r="N1295" i="108"/>
  <c r="H1295" i="108"/>
  <c r="Q1294" i="108"/>
  <c r="R1294" i="108"/>
  <c r="P1294" i="108"/>
  <c r="I1294" i="108"/>
  <c r="N1294" i="108"/>
  <c r="H1294" i="108"/>
  <c r="Q1293" i="108"/>
  <c r="R1293" i="108"/>
  <c r="P1293" i="108"/>
  <c r="I1293" i="108"/>
  <c r="N1293" i="108"/>
  <c r="H1293" i="108"/>
  <c r="Q1292" i="108"/>
  <c r="R1292" i="108"/>
  <c r="P1292" i="108"/>
  <c r="I1292" i="108"/>
  <c r="N1292" i="108"/>
  <c r="H1292" i="108"/>
  <c r="P1291" i="108"/>
  <c r="Q1291" i="108"/>
  <c r="R1291" i="108"/>
  <c r="I1291" i="108"/>
  <c r="N1291" i="108"/>
  <c r="H1291" i="108"/>
  <c r="Q1290" i="108"/>
  <c r="R1290" i="108"/>
  <c r="P1290" i="108"/>
  <c r="I1290" i="108"/>
  <c r="N1290" i="108"/>
  <c r="H1290" i="108"/>
  <c r="P1289" i="108"/>
  <c r="Q1289" i="108"/>
  <c r="R1289" i="108"/>
  <c r="I1289" i="108"/>
  <c r="N1289" i="108"/>
  <c r="H1289" i="108"/>
  <c r="P1288" i="108"/>
  <c r="Q1288" i="108"/>
  <c r="R1288" i="108"/>
  <c r="N1288" i="108"/>
  <c r="I1288" i="108"/>
  <c r="H1288" i="108"/>
  <c r="P1287" i="108"/>
  <c r="Q1287" i="108"/>
  <c r="R1287" i="108"/>
  <c r="I1287" i="108"/>
  <c r="N1287" i="108"/>
  <c r="H1287" i="108"/>
  <c r="P1286" i="108"/>
  <c r="Q1286" i="108"/>
  <c r="R1286" i="108"/>
  <c r="N1286" i="108"/>
  <c r="I1286" i="108"/>
  <c r="H1286" i="108"/>
  <c r="P1285" i="108"/>
  <c r="Q1285" i="108"/>
  <c r="R1285" i="108"/>
  <c r="I1285" i="108"/>
  <c r="N1285" i="108"/>
  <c r="H1285" i="108"/>
  <c r="P1284" i="108"/>
  <c r="Q1284" i="108"/>
  <c r="R1284" i="108"/>
  <c r="N1284" i="108"/>
  <c r="I1284" i="108"/>
  <c r="H1284" i="108"/>
  <c r="P1283" i="108"/>
  <c r="Q1283" i="108"/>
  <c r="R1283" i="108"/>
  <c r="I1283" i="108"/>
  <c r="N1283" i="108"/>
  <c r="H1283" i="108"/>
  <c r="Q1282" i="108"/>
  <c r="R1282" i="108"/>
  <c r="P1282" i="108"/>
  <c r="I1282" i="108"/>
  <c r="N1282" i="108"/>
  <c r="H1282" i="108"/>
  <c r="P1281" i="108"/>
  <c r="Q1281" i="108"/>
  <c r="R1281" i="108"/>
  <c r="I1281" i="108"/>
  <c r="N1281" i="108"/>
  <c r="H1281" i="108"/>
  <c r="Q1280" i="108"/>
  <c r="R1280" i="108"/>
  <c r="P1280" i="108"/>
  <c r="I1280" i="108"/>
  <c r="N1280" i="108"/>
  <c r="H1280" i="108"/>
  <c r="P1279" i="108"/>
  <c r="Q1279" i="108"/>
  <c r="R1279" i="108"/>
  <c r="I1279" i="108"/>
  <c r="N1279" i="108"/>
  <c r="H1279" i="108"/>
  <c r="Q1278" i="108"/>
  <c r="R1278" i="108"/>
  <c r="P1278" i="108"/>
  <c r="I1278" i="108"/>
  <c r="N1278" i="108"/>
  <c r="H1278" i="108"/>
  <c r="Q1277" i="108"/>
  <c r="R1277" i="108"/>
  <c r="P1277" i="108"/>
  <c r="I1277" i="108"/>
  <c r="N1277" i="108"/>
  <c r="H1277" i="108"/>
  <c r="P1276" i="108"/>
  <c r="Q1276" i="108"/>
  <c r="R1276" i="108"/>
  <c r="I1276" i="108"/>
  <c r="N1276" i="108"/>
  <c r="H1276" i="108"/>
  <c r="Q1275" i="108"/>
  <c r="R1275" i="108"/>
  <c r="P1275" i="108"/>
  <c r="I1275" i="108"/>
  <c r="N1275" i="108"/>
  <c r="H1275" i="108"/>
  <c r="P1274" i="108"/>
  <c r="Q1274" i="108"/>
  <c r="R1274" i="108"/>
  <c r="I1274" i="108"/>
  <c r="N1274" i="108"/>
  <c r="H1274" i="108"/>
  <c r="P1273" i="108"/>
  <c r="Q1273" i="108"/>
  <c r="R1273" i="108"/>
  <c r="I1273" i="108"/>
  <c r="N1273" i="108"/>
  <c r="H1273" i="108"/>
  <c r="P1272" i="108"/>
  <c r="Q1272" i="108"/>
  <c r="R1272" i="108"/>
  <c r="N1272" i="108"/>
  <c r="I1272" i="108"/>
  <c r="H1272" i="108"/>
  <c r="P1271" i="108"/>
  <c r="Q1271" i="108"/>
  <c r="R1271" i="108"/>
  <c r="I1271" i="108"/>
  <c r="N1271" i="108"/>
  <c r="H1271" i="108"/>
  <c r="P1270" i="108"/>
  <c r="Q1270" i="108"/>
  <c r="R1270" i="108"/>
  <c r="I1270" i="108"/>
  <c r="N1270" i="108"/>
  <c r="H1270" i="108"/>
  <c r="P1269" i="108"/>
  <c r="Q1269" i="108"/>
  <c r="R1269" i="108"/>
  <c r="N1269" i="108"/>
  <c r="I1269" i="108"/>
  <c r="H1269" i="108"/>
  <c r="P1268" i="108"/>
  <c r="Q1268" i="108"/>
  <c r="R1268" i="108"/>
  <c r="I1268" i="108"/>
  <c r="N1268" i="108"/>
  <c r="H1268" i="108"/>
  <c r="P1267" i="108"/>
  <c r="Q1267" i="108"/>
  <c r="R1267" i="108"/>
  <c r="I1267" i="108"/>
  <c r="N1267" i="108"/>
  <c r="H1267" i="108"/>
  <c r="P1266" i="108"/>
  <c r="Q1266" i="108"/>
  <c r="R1266" i="108"/>
  <c r="I1266" i="108"/>
  <c r="N1266" i="108"/>
  <c r="H1266" i="108"/>
  <c r="P1265" i="108"/>
  <c r="Q1265" i="108"/>
  <c r="R1265" i="108"/>
  <c r="I1265" i="108"/>
  <c r="N1265" i="108"/>
  <c r="H1265" i="108"/>
  <c r="Q1264" i="108"/>
  <c r="R1264" i="108"/>
  <c r="P1264" i="108"/>
  <c r="I1264" i="108"/>
  <c r="N1264" i="108"/>
  <c r="H1264" i="108"/>
  <c r="P1263" i="108"/>
  <c r="Q1263" i="108"/>
  <c r="R1263" i="108"/>
  <c r="I1263" i="108"/>
  <c r="N1263" i="108"/>
  <c r="H1263" i="108"/>
  <c r="Q1262" i="108"/>
  <c r="R1262" i="108"/>
  <c r="P1262" i="108"/>
  <c r="I1262" i="108"/>
  <c r="N1262" i="108"/>
  <c r="H1262" i="108"/>
  <c r="Q1261" i="108"/>
  <c r="R1261" i="108"/>
  <c r="P1261" i="108"/>
  <c r="I1261" i="108"/>
  <c r="N1261" i="108"/>
  <c r="H1261" i="108"/>
  <c r="P1260" i="108"/>
  <c r="Q1260" i="108"/>
  <c r="R1260" i="108"/>
  <c r="I1260" i="108"/>
  <c r="N1260" i="108"/>
  <c r="H1260" i="108"/>
  <c r="Q1259" i="108"/>
  <c r="R1259" i="108"/>
  <c r="P1259" i="108"/>
  <c r="I1259" i="108"/>
  <c r="N1259" i="108"/>
  <c r="H1259" i="108"/>
  <c r="P1258" i="108"/>
  <c r="Q1258" i="108"/>
  <c r="R1258" i="108"/>
  <c r="I1258" i="108"/>
  <c r="N1258" i="108"/>
  <c r="H1258" i="108"/>
  <c r="P1257" i="108"/>
  <c r="Q1257" i="108"/>
  <c r="R1257" i="108"/>
  <c r="I1257" i="108"/>
  <c r="N1257" i="108"/>
  <c r="H1257" i="108"/>
  <c r="P1256" i="108"/>
  <c r="Q1256" i="108"/>
  <c r="R1256" i="108"/>
  <c r="N1256" i="108"/>
  <c r="I1256" i="108"/>
  <c r="H1256" i="108"/>
  <c r="P1255" i="108"/>
  <c r="Q1255" i="108"/>
  <c r="R1255" i="108"/>
  <c r="I1255" i="108"/>
  <c r="N1255" i="108"/>
  <c r="H1255" i="108"/>
  <c r="P1254" i="108"/>
  <c r="Q1254" i="108"/>
  <c r="R1254" i="108"/>
  <c r="I1254" i="108"/>
  <c r="N1254" i="108"/>
  <c r="H1254" i="108"/>
  <c r="P1253" i="108"/>
  <c r="Q1253" i="108"/>
  <c r="R1253" i="108"/>
  <c r="N1253" i="108"/>
  <c r="I1253" i="108"/>
  <c r="H1253" i="108"/>
  <c r="P1252" i="108"/>
  <c r="Q1252" i="108"/>
  <c r="R1252" i="108"/>
  <c r="I1252" i="108"/>
  <c r="N1252" i="108"/>
  <c r="H1252" i="108"/>
  <c r="P1251" i="108"/>
  <c r="Q1251" i="108"/>
  <c r="R1251" i="108"/>
  <c r="I1251" i="108"/>
  <c r="N1251" i="108"/>
  <c r="H1251" i="108"/>
  <c r="P1250" i="108"/>
  <c r="Q1250" i="108"/>
  <c r="R1250" i="108"/>
  <c r="I1250" i="108"/>
  <c r="N1250" i="108"/>
  <c r="H1250" i="108"/>
  <c r="P1249" i="108"/>
  <c r="Q1249" i="108"/>
  <c r="R1249" i="108"/>
  <c r="I1249" i="108"/>
  <c r="N1249" i="108"/>
  <c r="H1249" i="108"/>
  <c r="Q1248" i="108"/>
  <c r="R1248" i="108"/>
  <c r="P1248" i="108"/>
  <c r="I1248" i="108"/>
  <c r="N1248" i="108"/>
  <c r="H1248" i="108"/>
  <c r="P1247" i="108"/>
  <c r="Q1247" i="108"/>
  <c r="R1247" i="108"/>
  <c r="I1247" i="108"/>
  <c r="N1247" i="108"/>
  <c r="H1247" i="108"/>
  <c r="Q1246" i="108"/>
  <c r="R1246" i="108"/>
  <c r="P1246" i="108"/>
  <c r="I1246" i="108"/>
  <c r="N1246" i="108"/>
  <c r="H1246" i="108"/>
  <c r="Q1245" i="108"/>
  <c r="R1245" i="108"/>
  <c r="P1245" i="108"/>
  <c r="I1245" i="108"/>
  <c r="N1245" i="108"/>
  <c r="H1245" i="108"/>
  <c r="P1244" i="108"/>
  <c r="Q1244" i="108"/>
  <c r="R1244" i="108"/>
  <c r="I1244" i="108"/>
  <c r="N1244" i="108"/>
  <c r="H1244" i="108"/>
  <c r="Q1243" i="108"/>
  <c r="R1243" i="108"/>
  <c r="P1243" i="108"/>
  <c r="I1243" i="108"/>
  <c r="N1243" i="108"/>
  <c r="H1243" i="108"/>
  <c r="P1242" i="108"/>
  <c r="Q1242" i="108"/>
  <c r="R1242" i="108"/>
  <c r="I1242" i="108"/>
  <c r="N1242" i="108"/>
  <c r="H1242" i="108"/>
  <c r="P1241" i="108"/>
  <c r="Q1241" i="108"/>
  <c r="R1241" i="108"/>
  <c r="I1241" i="108"/>
  <c r="N1241" i="108"/>
  <c r="H1241" i="108"/>
  <c r="P1240" i="108"/>
  <c r="Q1240" i="108"/>
  <c r="R1240" i="108"/>
  <c r="N1240" i="108"/>
  <c r="I1240" i="108"/>
  <c r="H1240" i="108"/>
  <c r="P1239" i="108"/>
  <c r="Q1239" i="108"/>
  <c r="R1239" i="108"/>
  <c r="I1239" i="108"/>
  <c r="N1239" i="108"/>
  <c r="H1239" i="108"/>
  <c r="P1238" i="108"/>
  <c r="Q1238" i="108"/>
  <c r="R1238" i="108"/>
  <c r="I1238" i="108"/>
  <c r="N1238" i="108"/>
  <c r="H1238" i="108"/>
  <c r="P1237" i="108"/>
  <c r="Q1237" i="108"/>
  <c r="R1237" i="108"/>
  <c r="N1237" i="108"/>
  <c r="I1237" i="108"/>
  <c r="H1237" i="108"/>
  <c r="P1236" i="108"/>
  <c r="Q1236" i="108"/>
  <c r="R1236" i="108"/>
  <c r="I1236" i="108"/>
  <c r="N1236" i="108"/>
  <c r="H1236" i="108"/>
  <c r="P1235" i="108"/>
  <c r="Q1235" i="108"/>
  <c r="R1235" i="108"/>
  <c r="I1235" i="108"/>
  <c r="N1235" i="108"/>
  <c r="H1235" i="108"/>
  <c r="P1234" i="108"/>
  <c r="Q1234" i="108"/>
  <c r="R1234" i="108"/>
  <c r="I1234" i="108"/>
  <c r="N1234" i="108"/>
  <c r="H1234" i="108"/>
  <c r="P1233" i="108"/>
  <c r="Q1233" i="108"/>
  <c r="R1233" i="108"/>
  <c r="I1233" i="108"/>
  <c r="N1233" i="108"/>
  <c r="H1233" i="108"/>
  <c r="Q1232" i="108"/>
  <c r="R1232" i="108"/>
  <c r="P1232" i="108"/>
  <c r="I1232" i="108"/>
  <c r="N1232" i="108"/>
  <c r="H1232" i="108"/>
  <c r="P1231" i="108"/>
  <c r="Q1231" i="108"/>
  <c r="R1231" i="108"/>
  <c r="I1231" i="108"/>
  <c r="N1231" i="108"/>
  <c r="H1231" i="108"/>
  <c r="Q1230" i="108"/>
  <c r="R1230" i="108"/>
  <c r="P1230" i="108"/>
  <c r="I1230" i="108"/>
  <c r="N1230" i="108"/>
  <c r="H1230" i="108"/>
  <c r="P1229" i="108"/>
  <c r="Q1229" i="108"/>
  <c r="R1229" i="108"/>
  <c r="I1229" i="108"/>
  <c r="N1229" i="108"/>
  <c r="H1229" i="108"/>
  <c r="Q1228" i="108"/>
  <c r="R1228" i="108"/>
  <c r="P1228" i="108"/>
  <c r="I1228" i="108"/>
  <c r="N1228" i="108"/>
  <c r="H1228" i="108"/>
  <c r="Q1227" i="108"/>
  <c r="R1227" i="108"/>
  <c r="P1227" i="108"/>
  <c r="I1227" i="108"/>
  <c r="N1227" i="108"/>
  <c r="H1227" i="108"/>
  <c r="P1226" i="108"/>
  <c r="Q1226" i="108"/>
  <c r="R1226" i="108"/>
  <c r="I1226" i="108"/>
  <c r="N1226" i="108"/>
  <c r="H1226" i="108"/>
  <c r="P1225" i="108"/>
  <c r="Q1225" i="108"/>
  <c r="R1225" i="108"/>
  <c r="I1225" i="108"/>
  <c r="N1225" i="108"/>
  <c r="H1225" i="108"/>
  <c r="P1224" i="108"/>
  <c r="Q1224" i="108"/>
  <c r="R1224" i="108"/>
  <c r="N1224" i="108"/>
  <c r="I1224" i="108"/>
  <c r="H1224" i="108"/>
  <c r="P1223" i="108"/>
  <c r="Q1223" i="108"/>
  <c r="R1223" i="108"/>
  <c r="I1223" i="108"/>
  <c r="N1223" i="108"/>
  <c r="H1223" i="108"/>
  <c r="P1222" i="108"/>
  <c r="Q1222" i="108"/>
  <c r="R1222" i="108"/>
  <c r="I1222" i="108"/>
  <c r="N1222" i="108"/>
  <c r="H1222" i="108"/>
  <c r="P1221" i="108"/>
  <c r="Q1221" i="108"/>
  <c r="R1221" i="108"/>
  <c r="N1221" i="108"/>
  <c r="I1221" i="108"/>
  <c r="H1221" i="108"/>
  <c r="P1220" i="108"/>
  <c r="Q1220" i="108"/>
  <c r="R1220" i="108"/>
  <c r="I1220" i="108"/>
  <c r="N1220" i="108"/>
  <c r="H1220" i="108"/>
  <c r="P1219" i="108"/>
  <c r="Q1219" i="108"/>
  <c r="R1219" i="108"/>
  <c r="I1219" i="108"/>
  <c r="N1219" i="108"/>
  <c r="H1219" i="108"/>
  <c r="P1218" i="108"/>
  <c r="Q1218" i="108"/>
  <c r="R1218" i="108"/>
  <c r="I1218" i="108"/>
  <c r="N1218" i="108"/>
  <c r="H1218" i="108"/>
  <c r="P1217" i="108"/>
  <c r="Q1217" i="108"/>
  <c r="R1217" i="108"/>
  <c r="I1217" i="108"/>
  <c r="N1217" i="108"/>
  <c r="H1217" i="108"/>
  <c r="Q1216" i="108"/>
  <c r="R1216" i="108"/>
  <c r="P1216" i="108"/>
  <c r="I1216" i="108"/>
  <c r="N1216" i="108"/>
  <c r="H1216" i="108"/>
  <c r="P1215" i="108"/>
  <c r="Q1215" i="108"/>
  <c r="R1215" i="108"/>
  <c r="I1215" i="108"/>
  <c r="N1215" i="108"/>
  <c r="H1215" i="108"/>
  <c r="Q1214" i="108"/>
  <c r="R1214" i="108"/>
  <c r="P1214" i="108"/>
  <c r="I1214" i="108"/>
  <c r="N1214" i="108"/>
  <c r="H1214" i="108"/>
  <c r="P1213" i="108"/>
  <c r="Q1213" i="108"/>
  <c r="R1213" i="108"/>
  <c r="I1213" i="108"/>
  <c r="N1213" i="108"/>
  <c r="H1213" i="108"/>
  <c r="Q1212" i="108"/>
  <c r="R1212" i="108"/>
  <c r="P1212" i="108"/>
  <c r="I1212" i="108"/>
  <c r="N1212" i="108"/>
  <c r="H1212" i="108"/>
  <c r="Q1211" i="108"/>
  <c r="R1211" i="108"/>
  <c r="P1211" i="108"/>
  <c r="I1211" i="108"/>
  <c r="N1211" i="108"/>
  <c r="H1211" i="108"/>
  <c r="P1210" i="108"/>
  <c r="Q1210" i="108"/>
  <c r="R1210" i="108"/>
  <c r="I1210" i="108"/>
  <c r="N1210" i="108"/>
  <c r="H1210" i="108"/>
  <c r="P1209" i="108"/>
  <c r="Q1209" i="108"/>
  <c r="R1209" i="108"/>
  <c r="I1209" i="108"/>
  <c r="N1209" i="108"/>
  <c r="H1209" i="108"/>
  <c r="P1208" i="108"/>
  <c r="Q1208" i="108"/>
  <c r="R1208" i="108"/>
  <c r="N1208" i="108"/>
  <c r="I1208" i="108"/>
  <c r="H1208" i="108"/>
  <c r="P1207" i="108"/>
  <c r="Q1207" i="108"/>
  <c r="R1207" i="108"/>
  <c r="I1207" i="108"/>
  <c r="N1207" i="108"/>
  <c r="H1207" i="108"/>
  <c r="P1206" i="108"/>
  <c r="Q1206" i="108"/>
  <c r="R1206" i="108"/>
  <c r="I1206" i="108"/>
  <c r="N1206" i="108"/>
  <c r="H1206" i="108"/>
  <c r="P1205" i="108"/>
  <c r="Q1205" i="108"/>
  <c r="R1205" i="108"/>
  <c r="N1205" i="108"/>
  <c r="I1205" i="108"/>
  <c r="H1205" i="108"/>
  <c r="P1204" i="108"/>
  <c r="Q1204" i="108"/>
  <c r="R1204" i="108"/>
  <c r="I1204" i="108"/>
  <c r="N1204" i="108"/>
  <c r="H1204" i="108"/>
  <c r="P1203" i="108"/>
  <c r="Q1203" i="108"/>
  <c r="R1203" i="108"/>
  <c r="I1203" i="108"/>
  <c r="N1203" i="108"/>
  <c r="H1203" i="108"/>
  <c r="P1202" i="108"/>
  <c r="Q1202" i="108"/>
  <c r="R1202" i="108"/>
  <c r="I1202" i="108"/>
  <c r="N1202" i="108"/>
  <c r="H1202" i="108"/>
  <c r="P1201" i="108"/>
  <c r="Q1201" i="108"/>
  <c r="R1201" i="108"/>
  <c r="I1201" i="108"/>
  <c r="N1201" i="108"/>
  <c r="H1201" i="108"/>
  <c r="Q1200" i="108"/>
  <c r="R1200" i="108"/>
  <c r="P1200" i="108"/>
  <c r="I1200" i="108"/>
  <c r="N1200" i="108"/>
  <c r="H1200" i="108"/>
  <c r="P1199" i="108"/>
  <c r="Q1199" i="108"/>
  <c r="R1199" i="108"/>
  <c r="I1199" i="108"/>
  <c r="N1199" i="108"/>
  <c r="H1199" i="108"/>
  <c r="Q1198" i="108"/>
  <c r="R1198" i="108"/>
  <c r="P1198" i="108"/>
  <c r="I1198" i="108"/>
  <c r="N1198" i="108"/>
  <c r="H1198" i="108"/>
  <c r="P1197" i="108"/>
  <c r="Q1197" i="108"/>
  <c r="R1197" i="108"/>
  <c r="I1197" i="108"/>
  <c r="N1197" i="108"/>
  <c r="H1197" i="108"/>
  <c r="Q1196" i="108"/>
  <c r="R1196" i="108"/>
  <c r="P1196" i="108"/>
  <c r="I1196" i="108"/>
  <c r="N1196" i="108"/>
  <c r="H1196" i="108"/>
  <c r="Q1195" i="108"/>
  <c r="R1195" i="108"/>
  <c r="P1195" i="108"/>
  <c r="I1195" i="108"/>
  <c r="N1195" i="108"/>
  <c r="H1195" i="108"/>
  <c r="P1194" i="108"/>
  <c r="Q1194" i="108"/>
  <c r="R1194" i="108"/>
  <c r="I1194" i="108"/>
  <c r="N1194" i="108"/>
  <c r="H1194" i="108"/>
  <c r="P1193" i="108"/>
  <c r="Q1193" i="108"/>
  <c r="R1193" i="108"/>
  <c r="I1193" i="108"/>
  <c r="N1193" i="108"/>
  <c r="H1193" i="108"/>
  <c r="P1192" i="108"/>
  <c r="Q1192" i="108"/>
  <c r="R1192" i="108"/>
  <c r="N1192" i="108"/>
  <c r="I1192" i="108"/>
  <c r="H1192" i="108"/>
  <c r="P1191" i="108"/>
  <c r="Q1191" i="108"/>
  <c r="R1191" i="108"/>
  <c r="I1191" i="108"/>
  <c r="N1191" i="108"/>
  <c r="H1191" i="108"/>
  <c r="P1190" i="108"/>
  <c r="Q1190" i="108"/>
  <c r="R1190" i="108"/>
  <c r="I1190" i="108"/>
  <c r="N1190" i="108"/>
  <c r="H1190" i="108"/>
  <c r="P1189" i="108"/>
  <c r="Q1189" i="108"/>
  <c r="R1189" i="108"/>
  <c r="N1189" i="108"/>
  <c r="I1189" i="108"/>
  <c r="H1189" i="108"/>
  <c r="P1188" i="108"/>
  <c r="Q1188" i="108"/>
  <c r="R1188" i="108"/>
  <c r="I1188" i="108"/>
  <c r="N1188" i="108"/>
  <c r="H1188" i="108"/>
  <c r="P1187" i="108"/>
  <c r="Q1187" i="108"/>
  <c r="R1187" i="108"/>
  <c r="I1187" i="108"/>
  <c r="N1187" i="108"/>
  <c r="H1187" i="108"/>
  <c r="P1186" i="108"/>
  <c r="Q1186" i="108"/>
  <c r="R1186" i="108"/>
  <c r="I1186" i="108"/>
  <c r="N1186" i="108"/>
  <c r="H1186" i="108"/>
  <c r="P1185" i="108"/>
  <c r="Q1185" i="108"/>
  <c r="R1185" i="108"/>
  <c r="I1185" i="108"/>
  <c r="N1185" i="108"/>
  <c r="H1185" i="108"/>
  <c r="Q1184" i="108"/>
  <c r="R1184" i="108"/>
  <c r="P1184" i="108"/>
  <c r="I1184" i="108"/>
  <c r="N1184" i="108"/>
  <c r="H1184" i="108"/>
  <c r="P1183" i="108"/>
  <c r="Q1183" i="108"/>
  <c r="R1183" i="108"/>
  <c r="I1183" i="108"/>
  <c r="N1183" i="108"/>
  <c r="H1183" i="108"/>
  <c r="Q1182" i="108"/>
  <c r="R1182" i="108"/>
  <c r="P1182" i="108"/>
  <c r="I1182" i="108"/>
  <c r="N1182" i="108"/>
  <c r="H1182" i="108"/>
  <c r="P1181" i="108"/>
  <c r="Q1181" i="108"/>
  <c r="R1181" i="108"/>
  <c r="I1181" i="108"/>
  <c r="N1181" i="108"/>
  <c r="H1181" i="108"/>
  <c r="Q1180" i="108"/>
  <c r="R1180" i="108"/>
  <c r="P1180" i="108"/>
  <c r="I1180" i="108"/>
  <c r="N1180" i="108"/>
  <c r="H1180" i="108"/>
  <c r="Q1179" i="108"/>
  <c r="R1179" i="108"/>
  <c r="P1179" i="108"/>
  <c r="I1179" i="108"/>
  <c r="N1179" i="108"/>
  <c r="H1179" i="108"/>
  <c r="P1178" i="108"/>
  <c r="Q1178" i="108"/>
  <c r="R1178" i="108"/>
  <c r="I1178" i="108"/>
  <c r="N1178" i="108"/>
  <c r="H1178" i="108"/>
  <c r="P1177" i="108"/>
  <c r="Q1177" i="108"/>
  <c r="R1177" i="108"/>
  <c r="I1177" i="108"/>
  <c r="N1177" i="108"/>
  <c r="H1177" i="108"/>
  <c r="P1176" i="108"/>
  <c r="Q1176" i="108"/>
  <c r="R1176" i="108"/>
  <c r="N1176" i="108"/>
  <c r="I1176" i="108"/>
  <c r="H1176" i="108"/>
  <c r="P1175" i="108"/>
  <c r="Q1175" i="108"/>
  <c r="R1175" i="108"/>
  <c r="I1175" i="108"/>
  <c r="N1175" i="108"/>
  <c r="H1175" i="108"/>
  <c r="P1174" i="108"/>
  <c r="Q1174" i="108"/>
  <c r="R1174" i="108"/>
  <c r="I1174" i="108"/>
  <c r="N1174" i="108"/>
  <c r="H1174" i="108"/>
  <c r="P1173" i="108"/>
  <c r="Q1173" i="108"/>
  <c r="R1173" i="108"/>
  <c r="N1173" i="108"/>
  <c r="I1173" i="108"/>
  <c r="H1173" i="108"/>
  <c r="P1172" i="108"/>
  <c r="Q1172" i="108"/>
  <c r="R1172" i="108"/>
  <c r="I1172" i="108"/>
  <c r="N1172" i="108"/>
  <c r="H1172" i="108"/>
  <c r="P1171" i="108"/>
  <c r="Q1171" i="108"/>
  <c r="R1171" i="108"/>
  <c r="I1171" i="108"/>
  <c r="N1171" i="108"/>
  <c r="H1171" i="108"/>
  <c r="P1170" i="108"/>
  <c r="Q1170" i="108"/>
  <c r="R1170" i="108"/>
  <c r="I1170" i="108"/>
  <c r="N1170" i="108"/>
  <c r="H1170" i="108"/>
  <c r="P1169" i="108"/>
  <c r="Q1169" i="108"/>
  <c r="R1169" i="108"/>
  <c r="I1169" i="108"/>
  <c r="N1169" i="108"/>
  <c r="H1169" i="108"/>
  <c r="Q1168" i="108"/>
  <c r="R1168" i="108"/>
  <c r="P1168" i="108"/>
  <c r="I1168" i="108"/>
  <c r="N1168" i="108"/>
  <c r="H1168" i="108"/>
  <c r="P1167" i="108"/>
  <c r="Q1167" i="108"/>
  <c r="R1167" i="108"/>
  <c r="I1167" i="108"/>
  <c r="N1167" i="108"/>
  <c r="H1167" i="108"/>
  <c r="Q1166" i="108"/>
  <c r="R1166" i="108"/>
  <c r="P1166" i="108"/>
  <c r="I1166" i="108"/>
  <c r="N1166" i="108"/>
  <c r="H1166" i="108"/>
  <c r="P1165" i="108"/>
  <c r="Q1165" i="108"/>
  <c r="R1165" i="108"/>
  <c r="I1165" i="108"/>
  <c r="N1165" i="108"/>
  <c r="H1165" i="108"/>
  <c r="Q1164" i="108"/>
  <c r="R1164" i="108"/>
  <c r="P1164" i="108"/>
  <c r="I1164" i="108"/>
  <c r="N1164" i="108"/>
  <c r="H1164" i="108"/>
  <c r="Q1163" i="108"/>
  <c r="R1163" i="108"/>
  <c r="P1163" i="108"/>
  <c r="I1163" i="108"/>
  <c r="N1163" i="108"/>
  <c r="H1163" i="108"/>
  <c r="P1162" i="108"/>
  <c r="Q1162" i="108"/>
  <c r="R1162" i="108"/>
  <c r="I1162" i="108"/>
  <c r="N1162" i="108"/>
  <c r="H1162" i="108"/>
  <c r="P1161" i="108"/>
  <c r="Q1161" i="108"/>
  <c r="R1161" i="108"/>
  <c r="I1161" i="108"/>
  <c r="N1161" i="108"/>
  <c r="H1161" i="108"/>
  <c r="P1160" i="108"/>
  <c r="Q1160" i="108"/>
  <c r="R1160" i="108"/>
  <c r="N1160" i="108"/>
  <c r="I1160" i="108"/>
  <c r="H1160" i="108"/>
  <c r="P1159" i="108"/>
  <c r="Q1159" i="108"/>
  <c r="R1159" i="108"/>
  <c r="I1159" i="108"/>
  <c r="N1159" i="108"/>
  <c r="H1159" i="108"/>
  <c r="P1158" i="108"/>
  <c r="Q1158" i="108"/>
  <c r="R1158" i="108"/>
  <c r="I1158" i="108"/>
  <c r="N1158" i="108"/>
  <c r="H1158" i="108"/>
  <c r="P1157" i="108"/>
  <c r="Q1157" i="108"/>
  <c r="R1157" i="108"/>
  <c r="N1157" i="108"/>
  <c r="I1157" i="108"/>
  <c r="H1157" i="108"/>
  <c r="P1156" i="108"/>
  <c r="Q1156" i="108"/>
  <c r="R1156" i="108"/>
  <c r="I1156" i="108"/>
  <c r="N1156" i="108"/>
  <c r="H1156" i="108"/>
  <c r="P1155" i="108"/>
  <c r="Q1155" i="108"/>
  <c r="R1155" i="108"/>
  <c r="I1155" i="108"/>
  <c r="N1155" i="108"/>
  <c r="H1155" i="108"/>
  <c r="P1154" i="108"/>
  <c r="Q1154" i="108"/>
  <c r="R1154" i="108"/>
  <c r="I1154" i="108"/>
  <c r="N1154" i="108"/>
  <c r="H1154" i="108"/>
  <c r="P1153" i="108"/>
  <c r="Q1153" i="108"/>
  <c r="R1153" i="108"/>
  <c r="I1153" i="108"/>
  <c r="N1153" i="108"/>
  <c r="H1153" i="108"/>
  <c r="Q1152" i="108"/>
  <c r="R1152" i="108"/>
  <c r="P1152" i="108"/>
  <c r="I1152" i="108"/>
  <c r="N1152" i="108"/>
  <c r="H1152" i="108"/>
  <c r="P1151" i="108"/>
  <c r="Q1151" i="108"/>
  <c r="R1151" i="108"/>
  <c r="I1151" i="108"/>
  <c r="N1151" i="108"/>
  <c r="H1151" i="108"/>
  <c r="Q1150" i="108"/>
  <c r="R1150" i="108"/>
  <c r="P1150" i="108"/>
  <c r="I1150" i="108"/>
  <c r="N1150" i="108"/>
  <c r="H1150" i="108"/>
  <c r="P1149" i="108"/>
  <c r="Q1149" i="108"/>
  <c r="R1149" i="108"/>
  <c r="I1149" i="108"/>
  <c r="N1149" i="108"/>
  <c r="H1149" i="108"/>
  <c r="Q1148" i="108"/>
  <c r="R1148" i="108"/>
  <c r="P1148" i="108"/>
  <c r="I1148" i="108"/>
  <c r="N1148" i="108"/>
  <c r="H1148" i="108"/>
  <c r="Q1147" i="108"/>
  <c r="R1147" i="108"/>
  <c r="P1147" i="108"/>
  <c r="I1147" i="108"/>
  <c r="N1147" i="108"/>
  <c r="H1147" i="108"/>
  <c r="P1146" i="108"/>
  <c r="Q1146" i="108"/>
  <c r="R1146" i="108"/>
  <c r="I1146" i="108"/>
  <c r="N1146" i="108"/>
  <c r="H1146" i="108"/>
  <c r="P1145" i="108"/>
  <c r="Q1145" i="108"/>
  <c r="R1145" i="108"/>
  <c r="I1145" i="108"/>
  <c r="N1145" i="108"/>
  <c r="H1145" i="108"/>
  <c r="P1144" i="108"/>
  <c r="Q1144" i="108"/>
  <c r="R1144" i="108"/>
  <c r="N1144" i="108"/>
  <c r="I1144" i="108"/>
  <c r="H1144" i="108"/>
  <c r="P1143" i="108"/>
  <c r="Q1143" i="108"/>
  <c r="R1143" i="108"/>
  <c r="I1143" i="108"/>
  <c r="N1143" i="108"/>
  <c r="H1143" i="108"/>
  <c r="P1142" i="108"/>
  <c r="Q1142" i="108"/>
  <c r="R1142" i="108"/>
  <c r="I1142" i="108"/>
  <c r="N1142" i="108"/>
  <c r="H1142" i="108"/>
  <c r="P1141" i="108"/>
  <c r="Q1141" i="108"/>
  <c r="R1141" i="108"/>
  <c r="N1141" i="108"/>
  <c r="I1141" i="108"/>
  <c r="H1141" i="108"/>
  <c r="P1140" i="108"/>
  <c r="Q1140" i="108"/>
  <c r="R1140" i="108"/>
  <c r="I1140" i="108"/>
  <c r="N1140" i="108"/>
  <c r="H1140" i="108"/>
  <c r="P1139" i="108"/>
  <c r="Q1139" i="108"/>
  <c r="R1139" i="108"/>
  <c r="I1139" i="108"/>
  <c r="N1139" i="108"/>
  <c r="H1139" i="108"/>
  <c r="P1138" i="108"/>
  <c r="Q1138" i="108"/>
  <c r="R1138" i="108"/>
  <c r="I1138" i="108"/>
  <c r="N1138" i="108"/>
  <c r="H1138" i="108"/>
  <c r="P1137" i="108"/>
  <c r="Q1137" i="108"/>
  <c r="R1137" i="108"/>
  <c r="I1137" i="108"/>
  <c r="N1137" i="108"/>
  <c r="H1137" i="108"/>
  <c r="Q1136" i="108"/>
  <c r="R1136" i="108"/>
  <c r="P1136" i="108"/>
  <c r="I1136" i="108"/>
  <c r="N1136" i="108"/>
  <c r="H1136" i="108"/>
  <c r="P1135" i="108"/>
  <c r="Q1135" i="108"/>
  <c r="R1135" i="108"/>
  <c r="I1135" i="108"/>
  <c r="N1135" i="108"/>
  <c r="H1135" i="108"/>
  <c r="Q1134" i="108"/>
  <c r="R1134" i="108"/>
  <c r="P1134" i="108"/>
  <c r="I1134" i="108"/>
  <c r="N1134" i="108"/>
  <c r="H1134" i="108"/>
  <c r="P1133" i="108"/>
  <c r="Q1133" i="108"/>
  <c r="R1133" i="108"/>
  <c r="I1133" i="108"/>
  <c r="N1133" i="108"/>
  <c r="H1133" i="108"/>
  <c r="Q1132" i="108"/>
  <c r="R1132" i="108"/>
  <c r="P1132" i="108"/>
  <c r="I1132" i="108"/>
  <c r="N1132" i="108"/>
  <c r="H1132" i="108"/>
  <c r="Q1131" i="108"/>
  <c r="R1131" i="108"/>
  <c r="P1131" i="108"/>
  <c r="I1131" i="108"/>
  <c r="N1131" i="108"/>
  <c r="H1131" i="108"/>
  <c r="P1130" i="108"/>
  <c r="Q1130" i="108"/>
  <c r="R1130" i="108"/>
  <c r="I1130" i="108"/>
  <c r="N1130" i="108"/>
  <c r="H1130" i="108"/>
  <c r="P1129" i="108"/>
  <c r="Q1129" i="108"/>
  <c r="R1129" i="108"/>
  <c r="I1129" i="108"/>
  <c r="N1129" i="108"/>
  <c r="H1129" i="108"/>
  <c r="P1128" i="108"/>
  <c r="Q1128" i="108"/>
  <c r="R1128" i="108"/>
  <c r="N1128" i="108"/>
  <c r="I1128" i="108"/>
  <c r="H1128" i="108"/>
  <c r="P1127" i="108"/>
  <c r="Q1127" i="108"/>
  <c r="R1127" i="108"/>
  <c r="I1127" i="108"/>
  <c r="N1127" i="108"/>
  <c r="H1127" i="108"/>
  <c r="P1126" i="108"/>
  <c r="Q1126" i="108"/>
  <c r="R1126" i="108"/>
  <c r="I1126" i="108"/>
  <c r="N1126" i="108"/>
  <c r="H1126" i="108"/>
  <c r="P1125" i="108"/>
  <c r="Q1125" i="108"/>
  <c r="R1125" i="108"/>
  <c r="N1125" i="108"/>
  <c r="I1125" i="108"/>
  <c r="H1125" i="108"/>
  <c r="P1124" i="108"/>
  <c r="Q1124" i="108"/>
  <c r="R1124" i="108"/>
  <c r="I1124" i="108"/>
  <c r="N1124" i="108"/>
  <c r="H1124" i="108"/>
  <c r="P1123" i="108"/>
  <c r="Q1123" i="108"/>
  <c r="R1123" i="108"/>
  <c r="I1123" i="108"/>
  <c r="N1123" i="108"/>
  <c r="H1123" i="108"/>
  <c r="P1122" i="108"/>
  <c r="Q1122" i="108"/>
  <c r="R1122" i="108"/>
  <c r="I1122" i="108"/>
  <c r="N1122" i="108"/>
  <c r="H1122" i="108"/>
  <c r="P1121" i="108"/>
  <c r="Q1121" i="108"/>
  <c r="R1121" i="108"/>
  <c r="I1121" i="108"/>
  <c r="N1121" i="108"/>
  <c r="H1121" i="108"/>
  <c r="Q1120" i="108"/>
  <c r="R1120" i="108"/>
  <c r="P1120" i="108"/>
  <c r="I1120" i="108"/>
  <c r="N1120" i="108"/>
  <c r="H1120" i="108"/>
  <c r="P1119" i="108"/>
  <c r="Q1119" i="108"/>
  <c r="R1119" i="108"/>
  <c r="I1119" i="108"/>
  <c r="N1119" i="108"/>
  <c r="H1119" i="108"/>
  <c r="Q1118" i="108"/>
  <c r="R1118" i="108"/>
  <c r="P1118" i="108"/>
  <c r="I1118" i="108"/>
  <c r="N1118" i="108"/>
  <c r="H1118" i="108"/>
  <c r="P1117" i="108"/>
  <c r="Q1117" i="108"/>
  <c r="R1117" i="108"/>
  <c r="I1117" i="108"/>
  <c r="N1117" i="108"/>
  <c r="H1117" i="108"/>
  <c r="Q1116" i="108"/>
  <c r="R1116" i="108"/>
  <c r="P1116" i="108"/>
  <c r="I1116" i="108"/>
  <c r="N1116" i="108"/>
  <c r="H1116" i="108"/>
  <c r="Q1115" i="108"/>
  <c r="R1115" i="108"/>
  <c r="P1115" i="108"/>
  <c r="I1115" i="108"/>
  <c r="N1115" i="108"/>
  <c r="H1115" i="108"/>
  <c r="P1114" i="108"/>
  <c r="Q1114" i="108"/>
  <c r="R1114" i="108"/>
  <c r="I1114" i="108"/>
  <c r="N1114" i="108"/>
  <c r="H1114" i="108"/>
  <c r="P1113" i="108"/>
  <c r="Q1113" i="108"/>
  <c r="R1113" i="108"/>
  <c r="I1113" i="108"/>
  <c r="N1113" i="108"/>
  <c r="H1113" i="108"/>
  <c r="P1112" i="108"/>
  <c r="Q1112" i="108"/>
  <c r="R1112" i="108"/>
  <c r="N1112" i="108"/>
  <c r="I1112" i="108"/>
  <c r="H1112" i="108"/>
  <c r="P1111" i="108"/>
  <c r="Q1111" i="108"/>
  <c r="R1111" i="108"/>
  <c r="I1111" i="108"/>
  <c r="N1111" i="108"/>
  <c r="H1111" i="108"/>
  <c r="P1110" i="108"/>
  <c r="Q1110" i="108"/>
  <c r="R1110" i="108"/>
  <c r="I1110" i="108"/>
  <c r="N1110" i="108"/>
  <c r="H1110" i="108"/>
  <c r="P1109" i="108"/>
  <c r="Q1109" i="108"/>
  <c r="R1109" i="108"/>
  <c r="I1109" i="108"/>
  <c r="N1109" i="108"/>
  <c r="H1109" i="108"/>
  <c r="P1108" i="108"/>
  <c r="Q1108" i="108"/>
  <c r="R1108" i="108"/>
  <c r="I1108" i="108"/>
  <c r="N1108" i="108"/>
  <c r="H1108" i="108"/>
  <c r="P1107" i="108"/>
  <c r="Q1107" i="108"/>
  <c r="R1107" i="108"/>
  <c r="I1107" i="108"/>
  <c r="N1107" i="108"/>
  <c r="H1107" i="108"/>
  <c r="P1106" i="108"/>
  <c r="Q1106" i="108"/>
  <c r="R1106" i="108"/>
  <c r="I1106" i="108"/>
  <c r="N1106" i="108"/>
  <c r="H1106" i="108"/>
  <c r="P1105" i="108"/>
  <c r="Q1105" i="108"/>
  <c r="R1105" i="108"/>
  <c r="I1105" i="108"/>
  <c r="N1105" i="108"/>
  <c r="H1105" i="108"/>
  <c r="P1104" i="108"/>
  <c r="Q1104" i="108"/>
  <c r="R1104" i="108"/>
  <c r="I1104" i="108"/>
  <c r="N1104" i="108"/>
  <c r="H1104" i="108"/>
  <c r="Q1103" i="108"/>
  <c r="R1103" i="108"/>
  <c r="P1103" i="108"/>
  <c r="I1103" i="108"/>
  <c r="N1103" i="108"/>
  <c r="H1103" i="108"/>
  <c r="P1102" i="108"/>
  <c r="Q1102" i="108"/>
  <c r="R1102" i="108"/>
  <c r="I1102" i="108"/>
  <c r="N1102" i="108"/>
  <c r="H1102" i="108"/>
  <c r="P1101" i="108"/>
  <c r="Q1101" i="108"/>
  <c r="R1101" i="108"/>
  <c r="I1101" i="108"/>
  <c r="N1101" i="108"/>
  <c r="H1101" i="108"/>
  <c r="P1100" i="108"/>
  <c r="Q1100" i="108"/>
  <c r="R1100" i="108"/>
  <c r="I1100" i="108"/>
  <c r="N1100" i="108"/>
  <c r="H1100" i="108"/>
  <c r="P1099" i="108"/>
  <c r="Q1099" i="108"/>
  <c r="R1099" i="108"/>
  <c r="I1099" i="108"/>
  <c r="N1099" i="108"/>
  <c r="H1099" i="108"/>
  <c r="P1098" i="108"/>
  <c r="Q1098" i="108"/>
  <c r="R1098" i="108"/>
  <c r="I1098" i="108"/>
  <c r="N1098" i="108"/>
  <c r="H1098" i="108"/>
  <c r="P1097" i="108"/>
  <c r="Q1097" i="108"/>
  <c r="R1097" i="108"/>
  <c r="I1097" i="108"/>
  <c r="N1097" i="108"/>
  <c r="H1097" i="108"/>
  <c r="Q1096" i="108"/>
  <c r="R1096" i="108"/>
  <c r="P1096" i="108"/>
  <c r="N1096" i="108"/>
  <c r="I1096" i="108"/>
  <c r="H1096" i="108"/>
  <c r="P1095" i="108"/>
  <c r="Q1095" i="108"/>
  <c r="R1095" i="108"/>
  <c r="I1095" i="108"/>
  <c r="N1095" i="108"/>
  <c r="H1095" i="108"/>
  <c r="Q1094" i="108"/>
  <c r="R1094" i="108"/>
  <c r="P1094" i="108"/>
  <c r="N1094" i="108"/>
  <c r="I1094" i="108"/>
  <c r="H1094" i="108"/>
  <c r="P1093" i="108"/>
  <c r="Q1093" i="108"/>
  <c r="R1093" i="108"/>
  <c r="I1093" i="108"/>
  <c r="N1093" i="108"/>
  <c r="H1093" i="108"/>
  <c r="P1092" i="108"/>
  <c r="Q1092" i="108"/>
  <c r="R1092" i="108"/>
  <c r="I1092" i="108"/>
  <c r="N1092" i="108"/>
  <c r="H1092" i="108"/>
  <c r="P1091" i="108"/>
  <c r="Q1091" i="108"/>
  <c r="R1091" i="108"/>
  <c r="I1091" i="108"/>
  <c r="N1091" i="108"/>
  <c r="H1091" i="108"/>
  <c r="P1090" i="108"/>
  <c r="Q1090" i="108"/>
  <c r="R1090" i="108"/>
  <c r="I1090" i="108"/>
  <c r="N1090" i="108"/>
  <c r="H1090" i="108"/>
  <c r="P1089" i="108"/>
  <c r="Q1089" i="108"/>
  <c r="R1089" i="108"/>
  <c r="I1089" i="108"/>
  <c r="N1089" i="108"/>
  <c r="H1089" i="108"/>
  <c r="P1088" i="108"/>
  <c r="Q1088" i="108"/>
  <c r="R1088" i="108"/>
  <c r="I1088" i="108"/>
  <c r="N1088" i="108"/>
  <c r="H1088" i="108"/>
  <c r="Q1087" i="108"/>
  <c r="R1087" i="108"/>
  <c r="P1087" i="108"/>
  <c r="I1087" i="108"/>
  <c r="N1087" i="108"/>
  <c r="H1087" i="108"/>
  <c r="P1086" i="108"/>
  <c r="Q1086" i="108"/>
  <c r="R1086" i="108"/>
  <c r="I1086" i="108"/>
  <c r="N1086" i="108"/>
  <c r="H1086" i="108"/>
  <c r="P1085" i="108"/>
  <c r="Q1085" i="108"/>
  <c r="R1085" i="108"/>
  <c r="I1085" i="108"/>
  <c r="N1085" i="108"/>
  <c r="H1085" i="108"/>
  <c r="P1084" i="108"/>
  <c r="Q1084" i="108"/>
  <c r="R1084" i="108"/>
  <c r="I1084" i="108"/>
  <c r="N1084" i="108"/>
  <c r="H1084" i="108"/>
  <c r="P1083" i="108"/>
  <c r="Q1083" i="108"/>
  <c r="R1083" i="108"/>
  <c r="I1083" i="108"/>
  <c r="N1083" i="108"/>
  <c r="H1083" i="108"/>
  <c r="P1082" i="108"/>
  <c r="Q1082" i="108"/>
  <c r="R1082" i="108"/>
  <c r="I1082" i="108"/>
  <c r="N1082" i="108"/>
  <c r="H1082" i="108"/>
  <c r="P1081" i="108"/>
  <c r="Q1081" i="108"/>
  <c r="R1081" i="108"/>
  <c r="I1081" i="108"/>
  <c r="N1081" i="108"/>
  <c r="H1081" i="108"/>
  <c r="P1080" i="108"/>
  <c r="Q1080" i="108"/>
  <c r="R1080" i="108"/>
  <c r="I1080" i="108"/>
  <c r="N1080" i="108"/>
  <c r="H1080" i="108"/>
  <c r="Q1079" i="108"/>
  <c r="R1079" i="108"/>
  <c r="P1079" i="108"/>
  <c r="I1079" i="108"/>
  <c r="N1079" i="108"/>
  <c r="H1079" i="108"/>
  <c r="Q1078" i="108"/>
  <c r="R1078" i="108"/>
  <c r="P1078" i="108"/>
  <c r="I1078" i="108"/>
  <c r="N1078" i="108"/>
  <c r="H1078" i="108"/>
  <c r="Q1077" i="108"/>
  <c r="R1077" i="108"/>
  <c r="P1077" i="108"/>
  <c r="I1077" i="108"/>
  <c r="N1077" i="108"/>
  <c r="H1077" i="108"/>
  <c r="Q1076" i="108"/>
  <c r="R1076" i="108"/>
  <c r="P1076" i="108"/>
  <c r="I1076" i="108"/>
  <c r="N1076" i="108"/>
  <c r="H1076" i="108"/>
  <c r="P1075" i="108"/>
  <c r="Q1075" i="108"/>
  <c r="R1075" i="108"/>
  <c r="I1075" i="108"/>
  <c r="N1075" i="108"/>
  <c r="H1075" i="108"/>
  <c r="Q1074" i="108"/>
  <c r="R1074" i="108"/>
  <c r="P1074" i="108"/>
  <c r="I1074" i="108"/>
  <c r="N1074" i="108"/>
  <c r="H1074" i="108"/>
  <c r="P1073" i="108"/>
  <c r="Q1073" i="108"/>
  <c r="R1073" i="108"/>
  <c r="I1073" i="108"/>
  <c r="N1073" i="108"/>
  <c r="H1073" i="108"/>
  <c r="Q1072" i="108"/>
  <c r="R1072" i="108"/>
  <c r="P1072" i="108"/>
  <c r="I1072" i="108"/>
  <c r="N1072" i="108"/>
  <c r="H1072" i="108"/>
  <c r="P1071" i="108"/>
  <c r="Q1071" i="108"/>
  <c r="R1071" i="108"/>
  <c r="I1071" i="108"/>
  <c r="N1071" i="108"/>
  <c r="H1071" i="108"/>
  <c r="P1070" i="108"/>
  <c r="Q1070" i="108"/>
  <c r="R1070" i="108"/>
  <c r="I1070" i="108"/>
  <c r="N1070" i="108"/>
  <c r="H1070" i="108"/>
  <c r="Q1069" i="108"/>
  <c r="R1069" i="108"/>
  <c r="P1069" i="108"/>
  <c r="I1069" i="108"/>
  <c r="N1069" i="108"/>
  <c r="H1069" i="108"/>
  <c r="Q1068" i="108"/>
  <c r="R1068" i="108"/>
  <c r="P1068" i="108"/>
  <c r="I1068" i="108"/>
  <c r="N1068" i="108"/>
  <c r="H1068" i="108"/>
  <c r="P1067" i="108"/>
  <c r="Q1067" i="108"/>
  <c r="R1067" i="108"/>
  <c r="I1067" i="108"/>
  <c r="N1067" i="108"/>
  <c r="H1067" i="108"/>
  <c r="P1066" i="108"/>
  <c r="Q1066" i="108"/>
  <c r="R1066" i="108"/>
  <c r="N1066" i="108"/>
  <c r="I1066" i="108"/>
  <c r="H1066" i="108"/>
  <c r="P1065" i="108"/>
  <c r="Q1065" i="108"/>
  <c r="R1065" i="108"/>
  <c r="N1065" i="108"/>
  <c r="I1065" i="108"/>
  <c r="H1065" i="108"/>
  <c r="P1064" i="108"/>
  <c r="Q1064" i="108"/>
  <c r="R1064" i="108"/>
  <c r="I1064" i="108"/>
  <c r="N1064" i="108"/>
  <c r="H1064" i="108"/>
  <c r="P1063" i="108"/>
  <c r="Q1063" i="108"/>
  <c r="R1063" i="108"/>
  <c r="I1063" i="108"/>
  <c r="N1063" i="108"/>
  <c r="H1063" i="108"/>
  <c r="P1062" i="108"/>
  <c r="Q1062" i="108"/>
  <c r="R1062" i="108"/>
  <c r="I1062" i="108"/>
  <c r="N1062" i="108"/>
  <c r="H1062" i="108"/>
  <c r="P1061" i="108"/>
  <c r="Q1061" i="108"/>
  <c r="R1061" i="108"/>
  <c r="I1061" i="108"/>
  <c r="N1061" i="108"/>
  <c r="H1061" i="108"/>
  <c r="P1060" i="108"/>
  <c r="Q1060" i="108"/>
  <c r="R1060" i="108"/>
  <c r="N1060" i="108"/>
  <c r="I1060" i="108"/>
  <c r="H1060" i="108"/>
  <c r="P1059" i="108"/>
  <c r="Q1059" i="108"/>
  <c r="R1059" i="108"/>
  <c r="I1059" i="108"/>
  <c r="N1059" i="108"/>
  <c r="H1059" i="108"/>
  <c r="P1058" i="108"/>
  <c r="Q1058" i="108"/>
  <c r="R1058" i="108"/>
  <c r="N1058" i="108"/>
  <c r="I1058" i="108"/>
  <c r="H1058" i="108"/>
  <c r="P1057" i="108"/>
  <c r="Q1057" i="108"/>
  <c r="R1057" i="108"/>
  <c r="I1057" i="108"/>
  <c r="N1057" i="108"/>
  <c r="H1057" i="108"/>
  <c r="P1056" i="108"/>
  <c r="Q1056" i="108"/>
  <c r="R1056" i="108"/>
  <c r="N1056" i="108"/>
  <c r="I1056" i="108"/>
  <c r="H1056" i="108"/>
  <c r="P1055" i="108"/>
  <c r="Q1055" i="108"/>
  <c r="R1055" i="108"/>
  <c r="N1055" i="108"/>
  <c r="I1055" i="108"/>
  <c r="H1055" i="108"/>
  <c r="P1054" i="108"/>
  <c r="Q1054" i="108"/>
  <c r="R1054" i="108"/>
  <c r="I1054" i="108"/>
  <c r="N1054" i="108"/>
  <c r="H1054" i="108"/>
  <c r="P1053" i="108"/>
  <c r="Q1053" i="108"/>
  <c r="R1053" i="108"/>
  <c r="I1053" i="108"/>
  <c r="N1053" i="108"/>
  <c r="H1053" i="108"/>
  <c r="P1052" i="108"/>
  <c r="Q1052" i="108"/>
  <c r="R1052" i="108"/>
  <c r="I1052" i="108"/>
  <c r="N1052" i="108"/>
  <c r="H1052" i="108"/>
  <c r="P1051" i="108"/>
  <c r="Q1051" i="108"/>
  <c r="R1051" i="108"/>
  <c r="I1051" i="108"/>
  <c r="N1051" i="108"/>
  <c r="H1051" i="108"/>
  <c r="Q1050" i="108"/>
  <c r="R1050" i="108"/>
  <c r="P1050" i="108"/>
  <c r="I1050" i="108"/>
  <c r="N1050" i="108"/>
  <c r="H1050" i="108"/>
  <c r="P1049" i="108"/>
  <c r="Q1049" i="108"/>
  <c r="R1049" i="108"/>
  <c r="I1049" i="108"/>
  <c r="N1049" i="108"/>
  <c r="H1049" i="108"/>
  <c r="P1048" i="108"/>
  <c r="Q1048" i="108"/>
  <c r="R1048" i="108"/>
  <c r="I1048" i="108"/>
  <c r="N1048" i="108"/>
  <c r="H1048" i="108"/>
  <c r="Q1047" i="108"/>
  <c r="R1047" i="108"/>
  <c r="P1047" i="108"/>
  <c r="I1047" i="108"/>
  <c r="N1047" i="108"/>
  <c r="H1047" i="108"/>
  <c r="Q1046" i="108"/>
  <c r="R1046" i="108"/>
  <c r="P1046" i="108"/>
  <c r="I1046" i="108"/>
  <c r="N1046" i="108"/>
  <c r="H1046" i="108"/>
  <c r="Q1045" i="108"/>
  <c r="R1045" i="108"/>
  <c r="P1045" i="108"/>
  <c r="I1045" i="108"/>
  <c r="N1045" i="108"/>
  <c r="H1045" i="108"/>
  <c r="Q1044" i="108"/>
  <c r="R1044" i="108"/>
  <c r="P1044" i="108"/>
  <c r="I1044" i="108"/>
  <c r="N1044" i="108"/>
  <c r="H1044" i="108"/>
  <c r="P1043" i="108"/>
  <c r="Q1043" i="108"/>
  <c r="R1043" i="108"/>
  <c r="I1043" i="108"/>
  <c r="N1043" i="108"/>
  <c r="H1043" i="108"/>
  <c r="Q1042" i="108"/>
  <c r="R1042" i="108"/>
  <c r="P1042" i="108"/>
  <c r="I1042" i="108"/>
  <c r="N1042" i="108"/>
  <c r="H1042" i="108"/>
  <c r="P1041" i="108"/>
  <c r="Q1041" i="108"/>
  <c r="R1041" i="108"/>
  <c r="I1041" i="108"/>
  <c r="N1041" i="108"/>
  <c r="H1041" i="108"/>
  <c r="P1040" i="108"/>
  <c r="Q1040" i="108"/>
  <c r="R1040" i="108"/>
  <c r="I1040" i="108"/>
  <c r="N1040" i="108"/>
  <c r="H1040" i="108"/>
  <c r="Q1039" i="108"/>
  <c r="R1039" i="108"/>
  <c r="P1039" i="108"/>
  <c r="I1039" i="108"/>
  <c r="N1039" i="108"/>
  <c r="H1039" i="108"/>
  <c r="P1038" i="108"/>
  <c r="Q1038" i="108"/>
  <c r="R1038" i="108"/>
  <c r="I1038" i="108"/>
  <c r="N1038" i="108"/>
  <c r="H1038" i="108"/>
  <c r="Q1037" i="108"/>
  <c r="R1037" i="108"/>
  <c r="P1037" i="108"/>
  <c r="I1037" i="108"/>
  <c r="N1037" i="108"/>
  <c r="H1037" i="108"/>
  <c r="Q1036" i="108"/>
  <c r="R1036" i="108"/>
  <c r="P1036" i="108"/>
  <c r="I1036" i="108"/>
  <c r="N1036" i="108"/>
  <c r="H1036" i="108"/>
  <c r="P1035" i="108"/>
  <c r="Q1035" i="108"/>
  <c r="R1035" i="108"/>
  <c r="I1035" i="108"/>
  <c r="N1035" i="108"/>
  <c r="H1035" i="108"/>
  <c r="Q1034" i="108"/>
  <c r="R1034" i="108"/>
  <c r="P1034" i="108"/>
  <c r="I1034" i="108"/>
  <c r="N1034" i="108"/>
  <c r="H1034" i="108"/>
  <c r="P1033" i="108"/>
  <c r="Q1033" i="108"/>
  <c r="R1033" i="108"/>
  <c r="I1033" i="108"/>
  <c r="N1033" i="108"/>
  <c r="H1033" i="108"/>
  <c r="P1032" i="108"/>
  <c r="Q1032" i="108"/>
  <c r="R1032" i="108"/>
  <c r="I1032" i="108"/>
  <c r="N1032" i="108"/>
  <c r="H1032" i="108"/>
  <c r="Q1031" i="108"/>
  <c r="R1031" i="108"/>
  <c r="P1031" i="108"/>
  <c r="I1031" i="108"/>
  <c r="N1031" i="108"/>
  <c r="H1031" i="108"/>
  <c r="P1030" i="108"/>
  <c r="Q1030" i="108"/>
  <c r="R1030" i="108"/>
  <c r="I1030" i="108"/>
  <c r="N1030" i="108"/>
  <c r="H1030" i="108"/>
  <c r="P1029" i="108"/>
  <c r="Q1029" i="108"/>
  <c r="R1029" i="108"/>
  <c r="I1029" i="108"/>
  <c r="N1029" i="108"/>
  <c r="H1029" i="108"/>
  <c r="Q1028" i="108"/>
  <c r="R1028" i="108"/>
  <c r="P1028" i="108"/>
  <c r="N1028" i="108"/>
  <c r="I1028" i="108"/>
  <c r="H1028" i="108"/>
  <c r="P1027" i="108"/>
  <c r="Q1027" i="108"/>
  <c r="R1027" i="108"/>
  <c r="I1027" i="108"/>
  <c r="N1027" i="108"/>
  <c r="H1027" i="108"/>
  <c r="Q1026" i="108"/>
  <c r="R1026" i="108"/>
  <c r="P1026" i="108"/>
  <c r="N1026" i="108"/>
  <c r="I1026" i="108"/>
  <c r="H1026" i="108"/>
  <c r="P1025" i="108"/>
  <c r="Q1025" i="108"/>
  <c r="R1025" i="108"/>
  <c r="N1025" i="108"/>
  <c r="I1025" i="108"/>
  <c r="H1025" i="108"/>
  <c r="P1024" i="108"/>
  <c r="Q1024" i="108"/>
  <c r="R1024" i="108"/>
  <c r="I1024" i="108"/>
  <c r="N1024" i="108"/>
  <c r="H1024" i="108"/>
  <c r="Q1023" i="108"/>
  <c r="R1023" i="108"/>
  <c r="P1023" i="108"/>
  <c r="N1023" i="108"/>
  <c r="I1023" i="108"/>
  <c r="H1023" i="108"/>
  <c r="P1022" i="108"/>
  <c r="Q1022" i="108"/>
  <c r="R1022" i="108"/>
  <c r="I1022" i="108"/>
  <c r="N1022" i="108"/>
  <c r="H1022" i="108"/>
  <c r="Q1021" i="108"/>
  <c r="R1021" i="108"/>
  <c r="P1021" i="108"/>
  <c r="I1021" i="108"/>
  <c r="N1021" i="108"/>
  <c r="H1021" i="108"/>
  <c r="P1020" i="108"/>
  <c r="Q1020" i="108"/>
  <c r="R1020" i="108"/>
  <c r="I1020" i="108"/>
  <c r="N1020" i="108"/>
  <c r="H1020" i="108"/>
  <c r="P1019" i="108"/>
  <c r="Q1019" i="108"/>
  <c r="R1019" i="108"/>
  <c r="I1019" i="108"/>
  <c r="N1019" i="108"/>
  <c r="H1019" i="108"/>
  <c r="P1018" i="108"/>
  <c r="Q1018" i="108"/>
  <c r="R1018" i="108"/>
  <c r="I1018" i="108"/>
  <c r="N1018" i="108"/>
  <c r="H1018" i="108"/>
  <c r="P1017" i="108"/>
  <c r="Q1017" i="108"/>
  <c r="R1017" i="108"/>
  <c r="I1017" i="108"/>
  <c r="N1017" i="108"/>
  <c r="H1017" i="108"/>
  <c r="P1016" i="108"/>
  <c r="Q1016" i="108"/>
  <c r="R1016" i="108"/>
  <c r="I1016" i="108"/>
  <c r="N1016" i="108"/>
  <c r="H1016" i="108"/>
  <c r="Q1015" i="108"/>
  <c r="R1015" i="108"/>
  <c r="P1015" i="108"/>
  <c r="I1015" i="108"/>
  <c r="N1015" i="108"/>
  <c r="H1015" i="108"/>
  <c r="Q1014" i="108"/>
  <c r="R1014" i="108"/>
  <c r="P1014" i="108"/>
  <c r="I1014" i="108"/>
  <c r="N1014" i="108"/>
  <c r="H1014" i="108"/>
  <c r="Q1013" i="108"/>
  <c r="R1013" i="108"/>
  <c r="P1013" i="108"/>
  <c r="I1013" i="108"/>
  <c r="N1013" i="108"/>
  <c r="H1013" i="108"/>
  <c r="Q1012" i="108"/>
  <c r="R1012" i="108"/>
  <c r="P1012" i="108"/>
  <c r="I1012" i="108"/>
  <c r="N1012" i="108"/>
  <c r="H1012" i="108"/>
  <c r="P1011" i="108"/>
  <c r="Q1011" i="108"/>
  <c r="R1011" i="108"/>
  <c r="I1011" i="108"/>
  <c r="N1011" i="108"/>
  <c r="H1011" i="108"/>
  <c r="Q1010" i="108"/>
  <c r="R1010" i="108"/>
  <c r="P1010" i="108"/>
  <c r="I1010" i="108"/>
  <c r="N1010" i="108"/>
  <c r="H1010" i="108"/>
  <c r="P1009" i="108"/>
  <c r="Q1009" i="108"/>
  <c r="R1009" i="108"/>
  <c r="I1009" i="108"/>
  <c r="N1009" i="108"/>
  <c r="H1009" i="108"/>
  <c r="P1008" i="108"/>
  <c r="Q1008" i="108"/>
  <c r="R1008" i="108"/>
  <c r="I1008" i="108"/>
  <c r="N1008" i="108"/>
  <c r="H1008" i="108"/>
  <c r="Q1007" i="108"/>
  <c r="R1007" i="108"/>
  <c r="P1007" i="108"/>
  <c r="I1007" i="108"/>
  <c r="N1007" i="108"/>
  <c r="H1007" i="108"/>
  <c r="P1006" i="108"/>
  <c r="Q1006" i="108"/>
  <c r="R1006" i="108"/>
  <c r="I1006" i="108"/>
  <c r="N1006" i="108"/>
  <c r="H1006" i="108"/>
  <c r="Q1005" i="108"/>
  <c r="R1005" i="108"/>
  <c r="P1005" i="108"/>
  <c r="I1005" i="108"/>
  <c r="N1005" i="108"/>
  <c r="H1005" i="108"/>
  <c r="Q1004" i="108"/>
  <c r="R1004" i="108"/>
  <c r="P1004" i="108"/>
  <c r="I1004" i="108"/>
  <c r="N1004" i="108"/>
  <c r="H1004" i="108"/>
  <c r="P1003" i="108"/>
  <c r="Q1003" i="108"/>
  <c r="R1003" i="108"/>
  <c r="I1003" i="108"/>
  <c r="N1003" i="108"/>
  <c r="H1003" i="108"/>
  <c r="Q1002" i="108"/>
  <c r="R1002" i="108"/>
  <c r="P1002" i="108"/>
  <c r="I1002" i="108"/>
  <c r="N1002" i="108"/>
  <c r="H1002" i="108"/>
  <c r="P1001" i="108"/>
  <c r="Q1001" i="108"/>
  <c r="R1001" i="108"/>
  <c r="I1001" i="108"/>
  <c r="N1001" i="108"/>
  <c r="H1001" i="108"/>
  <c r="P1000" i="108"/>
  <c r="Q1000" i="108"/>
  <c r="R1000" i="108"/>
  <c r="I1000" i="108"/>
  <c r="N1000" i="108"/>
  <c r="H1000" i="108"/>
  <c r="Q999" i="108"/>
  <c r="R999" i="108"/>
  <c r="P999" i="108"/>
  <c r="I999" i="108"/>
  <c r="N999" i="108"/>
  <c r="H999" i="108"/>
  <c r="P998" i="108"/>
  <c r="Q998" i="108"/>
  <c r="R998" i="108"/>
  <c r="I998" i="108"/>
  <c r="N998" i="108"/>
  <c r="H998" i="108"/>
  <c r="P997" i="108"/>
  <c r="Q997" i="108"/>
  <c r="R997" i="108"/>
  <c r="I997" i="108"/>
  <c r="N997" i="108"/>
  <c r="H997" i="108"/>
  <c r="Q996" i="108"/>
  <c r="R996" i="108"/>
  <c r="P996" i="108"/>
  <c r="N996" i="108"/>
  <c r="I996" i="108"/>
  <c r="H996" i="108"/>
  <c r="P995" i="108"/>
  <c r="Q995" i="108"/>
  <c r="R995" i="108"/>
  <c r="I995" i="108"/>
  <c r="N995" i="108"/>
  <c r="H995" i="108"/>
  <c r="Q994" i="108"/>
  <c r="R994" i="108"/>
  <c r="P994" i="108"/>
  <c r="N994" i="108"/>
  <c r="I994" i="108"/>
  <c r="H994" i="108"/>
  <c r="P993" i="108"/>
  <c r="Q993" i="108"/>
  <c r="R993" i="108"/>
  <c r="N993" i="108"/>
  <c r="I993" i="108"/>
  <c r="H993" i="108"/>
  <c r="P992" i="108"/>
  <c r="Q992" i="108"/>
  <c r="R992" i="108"/>
  <c r="I992" i="108"/>
  <c r="N992" i="108"/>
  <c r="H992" i="108"/>
  <c r="Q991" i="108"/>
  <c r="R991" i="108"/>
  <c r="P991" i="108"/>
  <c r="N991" i="108"/>
  <c r="I991" i="108"/>
  <c r="H991" i="108"/>
  <c r="P990" i="108"/>
  <c r="Q990" i="108"/>
  <c r="R990" i="108"/>
  <c r="I990" i="108"/>
  <c r="N990" i="108"/>
  <c r="H990" i="108"/>
  <c r="Q989" i="108"/>
  <c r="R989" i="108"/>
  <c r="P989" i="108"/>
  <c r="I989" i="108"/>
  <c r="N989" i="108"/>
  <c r="H989" i="108"/>
  <c r="P988" i="108"/>
  <c r="Q988" i="108"/>
  <c r="R988" i="108"/>
  <c r="I988" i="108"/>
  <c r="N988" i="108"/>
  <c r="H988" i="108"/>
  <c r="P987" i="108"/>
  <c r="Q987" i="108"/>
  <c r="R987" i="108"/>
  <c r="I987" i="108"/>
  <c r="N987" i="108"/>
  <c r="H987" i="108"/>
  <c r="P986" i="108"/>
  <c r="Q986" i="108"/>
  <c r="R986" i="108"/>
  <c r="I986" i="108"/>
  <c r="N986" i="108"/>
  <c r="H986" i="108"/>
  <c r="P985" i="108"/>
  <c r="Q985" i="108"/>
  <c r="R985" i="108"/>
  <c r="I985" i="108"/>
  <c r="N985" i="108"/>
  <c r="H985" i="108"/>
  <c r="P984" i="108"/>
  <c r="Q984" i="108"/>
  <c r="R984" i="108"/>
  <c r="I984" i="108"/>
  <c r="N984" i="108"/>
  <c r="H984" i="108"/>
  <c r="Q983" i="108"/>
  <c r="R983" i="108"/>
  <c r="P983" i="108"/>
  <c r="I983" i="108"/>
  <c r="N983" i="108"/>
  <c r="H983" i="108"/>
  <c r="Q982" i="108"/>
  <c r="R982" i="108"/>
  <c r="P982" i="108"/>
  <c r="I982" i="108"/>
  <c r="N982" i="108"/>
  <c r="H982" i="108"/>
  <c r="Q981" i="108"/>
  <c r="R981" i="108"/>
  <c r="P981" i="108"/>
  <c r="I981" i="108"/>
  <c r="N981" i="108"/>
  <c r="H981" i="108"/>
  <c r="Q980" i="108"/>
  <c r="R980" i="108"/>
  <c r="P980" i="108"/>
  <c r="I980" i="108"/>
  <c r="N980" i="108"/>
  <c r="H980" i="108"/>
  <c r="P979" i="108"/>
  <c r="Q979" i="108"/>
  <c r="R979" i="108"/>
  <c r="I979" i="108"/>
  <c r="N979" i="108"/>
  <c r="H979" i="108"/>
  <c r="Q978" i="108"/>
  <c r="R978" i="108"/>
  <c r="P978" i="108"/>
  <c r="I978" i="108"/>
  <c r="N978" i="108"/>
  <c r="H978" i="108"/>
  <c r="P977" i="108"/>
  <c r="Q977" i="108"/>
  <c r="R977" i="108"/>
  <c r="I977" i="108"/>
  <c r="N977" i="108"/>
  <c r="H977" i="108"/>
  <c r="P976" i="108"/>
  <c r="Q976" i="108"/>
  <c r="R976" i="108"/>
  <c r="I976" i="108"/>
  <c r="N976" i="108"/>
  <c r="H976" i="108"/>
  <c r="Q975" i="108"/>
  <c r="R975" i="108"/>
  <c r="P975" i="108"/>
  <c r="I975" i="108"/>
  <c r="N975" i="108"/>
  <c r="H975" i="108"/>
  <c r="P974" i="108"/>
  <c r="Q974" i="108"/>
  <c r="R974" i="108"/>
  <c r="I974" i="108"/>
  <c r="N974" i="108"/>
  <c r="H974" i="108"/>
  <c r="Q973" i="108"/>
  <c r="R973" i="108"/>
  <c r="P973" i="108"/>
  <c r="I973" i="108"/>
  <c r="N973" i="108"/>
  <c r="H973" i="108"/>
  <c r="Q972" i="108"/>
  <c r="R972" i="108"/>
  <c r="P972" i="108"/>
  <c r="I972" i="108"/>
  <c r="N972" i="108"/>
  <c r="H972" i="108"/>
  <c r="P971" i="108"/>
  <c r="Q971" i="108"/>
  <c r="R971" i="108"/>
  <c r="I971" i="108"/>
  <c r="N971" i="108"/>
  <c r="H971" i="108"/>
  <c r="Q970" i="108"/>
  <c r="R970" i="108"/>
  <c r="P970" i="108"/>
  <c r="I970" i="108"/>
  <c r="N970" i="108"/>
  <c r="H970" i="108"/>
  <c r="P969" i="108"/>
  <c r="Q969" i="108"/>
  <c r="R969" i="108"/>
  <c r="I969" i="108"/>
  <c r="N969" i="108"/>
  <c r="H969" i="108"/>
  <c r="P968" i="108"/>
  <c r="Q968" i="108"/>
  <c r="R968" i="108"/>
  <c r="I968" i="108"/>
  <c r="N968" i="108"/>
  <c r="H968" i="108"/>
  <c r="Q967" i="108"/>
  <c r="R967" i="108"/>
  <c r="P967" i="108"/>
  <c r="I967" i="108"/>
  <c r="N967" i="108"/>
  <c r="H967" i="108"/>
  <c r="P966" i="108"/>
  <c r="Q966" i="108"/>
  <c r="R966" i="108"/>
  <c r="I966" i="108"/>
  <c r="N966" i="108"/>
  <c r="H966" i="108"/>
  <c r="P965" i="108"/>
  <c r="Q965" i="108"/>
  <c r="R965" i="108"/>
  <c r="I965" i="108"/>
  <c r="N965" i="108"/>
  <c r="H965" i="108"/>
  <c r="Q964" i="108"/>
  <c r="R964" i="108"/>
  <c r="P964" i="108"/>
  <c r="N964" i="108"/>
  <c r="I964" i="108"/>
  <c r="H964" i="108"/>
  <c r="P963" i="108"/>
  <c r="Q963" i="108"/>
  <c r="R963" i="108"/>
  <c r="I963" i="108"/>
  <c r="N963" i="108"/>
  <c r="H963" i="108"/>
  <c r="Q962" i="108"/>
  <c r="R962" i="108"/>
  <c r="P962" i="108"/>
  <c r="N962" i="108"/>
  <c r="I962" i="108"/>
  <c r="H962" i="108"/>
  <c r="P961" i="108"/>
  <c r="Q961" i="108"/>
  <c r="R961" i="108"/>
  <c r="N961" i="108"/>
  <c r="I961" i="108"/>
  <c r="H961" i="108"/>
  <c r="P960" i="108"/>
  <c r="Q960" i="108"/>
  <c r="R960" i="108"/>
  <c r="I960" i="108"/>
  <c r="N960" i="108"/>
  <c r="H960" i="108"/>
  <c r="Q959" i="108"/>
  <c r="R959" i="108"/>
  <c r="P959" i="108"/>
  <c r="N959" i="108"/>
  <c r="I959" i="108"/>
  <c r="H959" i="108"/>
  <c r="P958" i="108"/>
  <c r="Q958" i="108"/>
  <c r="R958" i="108"/>
  <c r="I958" i="108"/>
  <c r="N958" i="108"/>
  <c r="H958" i="108"/>
  <c r="Q957" i="108"/>
  <c r="R957" i="108"/>
  <c r="P957" i="108"/>
  <c r="I957" i="108"/>
  <c r="N957" i="108"/>
  <c r="H957" i="108"/>
  <c r="P956" i="108"/>
  <c r="Q956" i="108"/>
  <c r="R956" i="108"/>
  <c r="I956" i="108"/>
  <c r="N956" i="108"/>
  <c r="H956" i="108"/>
  <c r="P955" i="108"/>
  <c r="Q955" i="108"/>
  <c r="R955" i="108"/>
  <c r="I955" i="108"/>
  <c r="N955" i="108"/>
  <c r="H955" i="108"/>
  <c r="P954" i="108"/>
  <c r="Q954" i="108"/>
  <c r="R954" i="108"/>
  <c r="I954" i="108"/>
  <c r="N954" i="108"/>
  <c r="H954" i="108"/>
  <c r="P953" i="108"/>
  <c r="Q953" i="108"/>
  <c r="R953" i="108"/>
  <c r="I953" i="108"/>
  <c r="N953" i="108"/>
  <c r="H953" i="108"/>
  <c r="P952" i="108"/>
  <c r="Q952" i="108"/>
  <c r="R952" i="108"/>
  <c r="I952" i="108"/>
  <c r="N952" i="108"/>
  <c r="H952" i="108"/>
  <c r="Q951" i="108"/>
  <c r="R951" i="108"/>
  <c r="P951" i="108"/>
  <c r="I951" i="108"/>
  <c r="N951" i="108"/>
  <c r="H951" i="108"/>
  <c r="Q950" i="108"/>
  <c r="R950" i="108"/>
  <c r="P950" i="108"/>
  <c r="I950" i="108"/>
  <c r="N950" i="108"/>
  <c r="H950" i="108"/>
  <c r="P949" i="108"/>
  <c r="Q949" i="108"/>
  <c r="R949" i="108"/>
  <c r="I949" i="108"/>
  <c r="N949" i="108"/>
  <c r="H949" i="108"/>
  <c r="P948" i="108"/>
  <c r="Q948" i="108"/>
  <c r="R948" i="108"/>
  <c r="I948" i="108"/>
  <c r="N948" i="108"/>
  <c r="H948" i="108"/>
  <c r="P947" i="108"/>
  <c r="Q947" i="108"/>
  <c r="R947" i="108"/>
  <c r="I947" i="108"/>
  <c r="N947" i="108"/>
  <c r="H947" i="108"/>
  <c r="P946" i="108"/>
  <c r="Q946" i="108"/>
  <c r="R946" i="108"/>
  <c r="I946" i="108"/>
  <c r="N946" i="108"/>
  <c r="H946" i="108"/>
  <c r="P945" i="108"/>
  <c r="Q945" i="108"/>
  <c r="R945" i="108"/>
  <c r="I945" i="108"/>
  <c r="N945" i="108"/>
  <c r="H945" i="108"/>
  <c r="Q944" i="108"/>
  <c r="R944" i="108"/>
  <c r="P944" i="108"/>
  <c r="N944" i="108"/>
  <c r="I944" i="108"/>
  <c r="H944" i="108"/>
  <c r="P943" i="108"/>
  <c r="Q943" i="108"/>
  <c r="R943" i="108"/>
  <c r="I943" i="108"/>
  <c r="N943" i="108"/>
  <c r="H943" i="108"/>
  <c r="Q942" i="108"/>
  <c r="R942" i="108"/>
  <c r="P942" i="108"/>
  <c r="N942" i="108"/>
  <c r="I942" i="108"/>
  <c r="H942" i="108"/>
  <c r="P941" i="108"/>
  <c r="Q941" i="108"/>
  <c r="R941" i="108"/>
  <c r="I941" i="108"/>
  <c r="N941" i="108"/>
  <c r="H941" i="108"/>
  <c r="P940" i="108"/>
  <c r="Q940" i="108"/>
  <c r="R940" i="108"/>
  <c r="N940" i="108"/>
  <c r="I940" i="108"/>
  <c r="H940" i="108"/>
  <c r="P939" i="108"/>
  <c r="Q939" i="108"/>
  <c r="R939" i="108"/>
  <c r="I939" i="108"/>
  <c r="N939" i="108"/>
  <c r="H939" i="108"/>
  <c r="P938" i="108"/>
  <c r="Q938" i="108"/>
  <c r="R938" i="108"/>
  <c r="I938" i="108"/>
  <c r="N938" i="108"/>
  <c r="H938" i="108"/>
  <c r="P937" i="108"/>
  <c r="Q937" i="108"/>
  <c r="R937" i="108"/>
  <c r="I937" i="108"/>
  <c r="N937" i="108"/>
  <c r="H937" i="108"/>
  <c r="Q936" i="108"/>
  <c r="R936" i="108"/>
  <c r="P936" i="108"/>
  <c r="I936" i="108"/>
  <c r="N936" i="108"/>
  <c r="H936" i="108"/>
  <c r="P935" i="108"/>
  <c r="Q935" i="108"/>
  <c r="R935" i="108"/>
  <c r="I935" i="108"/>
  <c r="N935" i="108"/>
  <c r="H935" i="108"/>
  <c r="P934" i="108"/>
  <c r="Q934" i="108"/>
  <c r="R934" i="108"/>
  <c r="I934" i="108"/>
  <c r="N934" i="108"/>
  <c r="H934" i="108"/>
  <c r="P933" i="108"/>
  <c r="Q933" i="108"/>
  <c r="R933" i="108"/>
  <c r="I933" i="108"/>
  <c r="N933" i="108"/>
  <c r="H933" i="108"/>
  <c r="P932" i="108"/>
  <c r="Q932" i="108"/>
  <c r="R932" i="108"/>
  <c r="I932" i="108"/>
  <c r="N932" i="108"/>
  <c r="H932" i="108"/>
  <c r="P931" i="108"/>
  <c r="Q931" i="108"/>
  <c r="R931" i="108"/>
  <c r="I931" i="108"/>
  <c r="N931" i="108"/>
  <c r="H931" i="108"/>
  <c r="P930" i="108"/>
  <c r="Q930" i="108"/>
  <c r="R930" i="108"/>
  <c r="I930" i="108"/>
  <c r="N930" i="108"/>
  <c r="H930" i="108"/>
  <c r="P929" i="108"/>
  <c r="Q929" i="108"/>
  <c r="R929" i="108"/>
  <c r="I929" i="108"/>
  <c r="N929" i="108"/>
  <c r="H929" i="108"/>
  <c r="P928" i="108"/>
  <c r="Q928" i="108"/>
  <c r="R928" i="108"/>
  <c r="N928" i="108"/>
  <c r="I928" i="108"/>
  <c r="H928" i="108"/>
  <c r="P927" i="108"/>
  <c r="Q927" i="108"/>
  <c r="R927" i="108"/>
  <c r="I927" i="108"/>
  <c r="N927" i="108"/>
  <c r="H927" i="108"/>
  <c r="P926" i="108"/>
  <c r="Q926" i="108"/>
  <c r="R926" i="108"/>
  <c r="N926" i="108"/>
  <c r="I926" i="108"/>
  <c r="H926" i="108"/>
  <c r="P925" i="108"/>
  <c r="Q925" i="108"/>
  <c r="R925" i="108"/>
  <c r="I925" i="108"/>
  <c r="N925" i="108"/>
  <c r="H925" i="108"/>
  <c r="P924" i="108"/>
  <c r="Q924" i="108"/>
  <c r="R924" i="108"/>
  <c r="I924" i="108"/>
  <c r="N924" i="108"/>
  <c r="H924" i="108"/>
  <c r="P923" i="108"/>
  <c r="Q923" i="108"/>
  <c r="R923" i="108"/>
  <c r="I923" i="108"/>
  <c r="N923" i="108"/>
  <c r="H923" i="108"/>
  <c r="P922" i="108"/>
  <c r="Q922" i="108"/>
  <c r="R922" i="108"/>
  <c r="I922" i="108"/>
  <c r="N922" i="108"/>
  <c r="H922" i="108"/>
  <c r="P921" i="108"/>
  <c r="Q921" i="108"/>
  <c r="R921" i="108"/>
  <c r="I921" i="108"/>
  <c r="N921" i="108"/>
  <c r="H921" i="108"/>
  <c r="P920" i="108"/>
  <c r="Q920" i="108"/>
  <c r="R920" i="108"/>
  <c r="N920" i="108"/>
  <c r="I920" i="108"/>
  <c r="H920" i="108"/>
  <c r="P919" i="108"/>
  <c r="Q919" i="108"/>
  <c r="R919" i="108"/>
  <c r="I919" i="108"/>
  <c r="N919" i="108"/>
  <c r="H919" i="108"/>
  <c r="P918" i="108"/>
  <c r="Q918" i="108"/>
  <c r="R918" i="108"/>
  <c r="I918" i="108"/>
  <c r="N918" i="108"/>
  <c r="H918" i="108"/>
  <c r="P917" i="108"/>
  <c r="Q917" i="108"/>
  <c r="R917" i="108"/>
  <c r="I917" i="108"/>
  <c r="N917" i="108"/>
  <c r="H917" i="108"/>
  <c r="P916" i="108"/>
  <c r="Q916" i="108"/>
  <c r="R916" i="108"/>
  <c r="I916" i="108"/>
  <c r="N916" i="108"/>
  <c r="H916" i="108"/>
  <c r="P915" i="108"/>
  <c r="Q915" i="108"/>
  <c r="R915" i="108"/>
  <c r="I915" i="108"/>
  <c r="N915" i="108"/>
  <c r="H915" i="108"/>
  <c r="P914" i="108"/>
  <c r="Q914" i="108"/>
  <c r="R914" i="108"/>
  <c r="I914" i="108"/>
  <c r="N914" i="108"/>
  <c r="H914" i="108"/>
  <c r="P913" i="108"/>
  <c r="Q913" i="108"/>
  <c r="R913" i="108"/>
  <c r="I913" i="108"/>
  <c r="N913" i="108"/>
  <c r="H913" i="108"/>
  <c r="Q912" i="108"/>
  <c r="R912" i="108"/>
  <c r="P912" i="108"/>
  <c r="I912" i="108"/>
  <c r="N912" i="108"/>
  <c r="H912" i="108"/>
  <c r="P911" i="108"/>
  <c r="Q911" i="108"/>
  <c r="R911" i="108"/>
  <c r="I911" i="108"/>
  <c r="N911" i="108"/>
  <c r="H911" i="108"/>
  <c r="Q910" i="108"/>
  <c r="R910" i="108"/>
  <c r="P910" i="108"/>
  <c r="I910" i="108"/>
  <c r="N910" i="108"/>
  <c r="H910" i="108"/>
  <c r="P909" i="108"/>
  <c r="Q909" i="108"/>
  <c r="R909" i="108"/>
  <c r="I909" i="108"/>
  <c r="N909" i="108"/>
  <c r="H909" i="108"/>
  <c r="P908" i="108"/>
  <c r="Q908" i="108"/>
  <c r="R908" i="108"/>
  <c r="I908" i="108"/>
  <c r="N908" i="108"/>
  <c r="H908" i="108"/>
  <c r="P907" i="108"/>
  <c r="Q907" i="108"/>
  <c r="R907" i="108"/>
  <c r="I907" i="108"/>
  <c r="N907" i="108"/>
  <c r="H907" i="108"/>
  <c r="P906" i="108"/>
  <c r="Q906" i="108"/>
  <c r="R906" i="108"/>
  <c r="I906" i="108"/>
  <c r="N906" i="108"/>
  <c r="H906" i="108"/>
  <c r="P905" i="108"/>
  <c r="Q905" i="108"/>
  <c r="R905" i="108"/>
  <c r="I905" i="108"/>
  <c r="N905" i="108"/>
  <c r="H905" i="108"/>
  <c r="Q904" i="108"/>
  <c r="R904" i="108"/>
  <c r="P904" i="108"/>
  <c r="I904" i="108"/>
  <c r="N904" i="108"/>
  <c r="H904" i="108"/>
  <c r="P903" i="108"/>
  <c r="Q903" i="108"/>
  <c r="R903" i="108"/>
  <c r="I903" i="108"/>
  <c r="N903" i="108"/>
  <c r="H903" i="108"/>
  <c r="Q902" i="108"/>
  <c r="R902" i="108"/>
  <c r="P902" i="108"/>
  <c r="I902" i="108"/>
  <c r="N902" i="108"/>
  <c r="H902" i="108"/>
  <c r="P901" i="108"/>
  <c r="Q901" i="108"/>
  <c r="R901" i="108"/>
  <c r="I901" i="108"/>
  <c r="N901" i="108"/>
  <c r="H901" i="108"/>
  <c r="P900" i="108"/>
  <c r="Q900" i="108"/>
  <c r="R900" i="108"/>
  <c r="N900" i="108"/>
  <c r="I900" i="108"/>
  <c r="H900" i="108"/>
  <c r="P899" i="108"/>
  <c r="Q899" i="108"/>
  <c r="R899" i="108"/>
  <c r="I899" i="108"/>
  <c r="N899" i="108"/>
  <c r="H899" i="108"/>
  <c r="P898" i="108"/>
  <c r="Q898" i="108"/>
  <c r="R898" i="108"/>
  <c r="I898" i="108"/>
  <c r="N898" i="108"/>
  <c r="H898" i="108"/>
  <c r="P897" i="108"/>
  <c r="Q897" i="108"/>
  <c r="R897" i="108"/>
  <c r="I897" i="108"/>
  <c r="N897" i="108"/>
  <c r="H897" i="108"/>
  <c r="Q896" i="108"/>
  <c r="R896" i="108"/>
  <c r="P896" i="108"/>
  <c r="I896" i="108"/>
  <c r="N896" i="108"/>
  <c r="H896" i="108"/>
  <c r="P895" i="108"/>
  <c r="Q895" i="108"/>
  <c r="R895" i="108"/>
  <c r="I895" i="108"/>
  <c r="N895" i="108"/>
  <c r="H895" i="108"/>
  <c r="P894" i="108"/>
  <c r="Q894" i="108"/>
  <c r="R894" i="108"/>
  <c r="I894" i="108"/>
  <c r="N894" i="108"/>
  <c r="H894" i="108"/>
  <c r="P893" i="108"/>
  <c r="Q893" i="108"/>
  <c r="R893" i="108"/>
  <c r="I893" i="108"/>
  <c r="N893" i="108"/>
  <c r="H893" i="108"/>
  <c r="P892" i="108"/>
  <c r="Q892" i="108"/>
  <c r="R892" i="108"/>
  <c r="I892" i="108"/>
  <c r="N892" i="108"/>
  <c r="H892" i="108"/>
  <c r="P891" i="108"/>
  <c r="Q891" i="108"/>
  <c r="R891" i="108"/>
  <c r="I891" i="108"/>
  <c r="N891" i="108"/>
  <c r="H891" i="108"/>
  <c r="P890" i="108"/>
  <c r="Q890" i="108"/>
  <c r="R890" i="108"/>
  <c r="I890" i="108"/>
  <c r="N890" i="108"/>
  <c r="H890" i="108"/>
  <c r="P889" i="108"/>
  <c r="Q889" i="108"/>
  <c r="R889" i="108"/>
  <c r="I889" i="108"/>
  <c r="N889" i="108"/>
  <c r="H889" i="108"/>
  <c r="P888" i="108"/>
  <c r="Q888" i="108"/>
  <c r="R888" i="108"/>
  <c r="N888" i="108"/>
  <c r="I888" i="108"/>
  <c r="H888" i="108"/>
  <c r="P887" i="108"/>
  <c r="Q887" i="108"/>
  <c r="R887" i="108"/>
  <c r="I887" i="108"/>
  <c r="N887" i="108"/>
  <c r="H887" i="108"/>
  <c r="P886" i="108"/>
  <c r="Q886" i="108"/>
  <c r="R886" i="108"/>
  <c r="I886" i="108"/>
  <c r="N886" i="108"/>
  <c r="H886" i="108"/>
  <c r="P885" i="108"/>
  <c r="Q885" i="108"/>
  <c r="R885" i="108"/>
  <c r="I885" i="108"/>
  <c r="N885" i="108"/>
  <c r="H885" i="108"/>
  <c r="P884" i="108"/>
  <c r="Q884" i="108"/>
  <c r="R884" i="108"/>
  <c r="I884" i="108"/>
  <c r="N884" i="108"/>
  <c r="H884" i="108"/>
  <c r="P883" i="108"/>
  <c r="Q883" i="108"/>
  <c r="R883" i="108"/>
  <c r="I883" i="108"/>
  <c r="N883" i="108"/>
  <c r="H883" i="108"/>
  <c r="P882" i="108"/>
  <c r="Q882" i="108"/>
  <c r="R882" i="108"/>
  <c r="I882" i="108"/>
  <c r="N882" i="108"/>
  <c r="H882" i="108"/>
  <c r="P881" i="108"/>
  <c r="Q881" i="108"/>
  <c r="R881" i="108"/>
  <c r="I881" i="108"/>
  <c r="N881" i="108"/>
  <c r="H881" i="108"/>
  <c r="P880" i="108"/>
  <c r="Q880" i="108"/>
  <c r="R880" i="108"/>
  <c r="N880" i="108"/>
  <c r="I880" i="108"/>
  <c r="H880" i="108"/>
  <c r="P879" i="108"/>
  <c r="Q879" i="108"/>
  <c r="R879" i="108"/>
  <c r="I879" i="108"/>
  <c r="N879" i="108"/>
  <c r="H879" i="108"/>
  <c r="P878" i="108"/>
  <c r="Q878" i="108"/>
  <c r="R878" i="108"/>
  <c r="I878" i="108"/>
  <c r="N878" i="108"/>
  <c r="H878" i="108"/>
  <c r="P877" i="108"/>
  <c r="Q877" i="108"/>
  <c r="R877" i="108"/>
  <c r="I877" i="108"/>
  <c r="N877" i="108"/>
  <c r="H877" i="108"/>
  <c r="P876" i="108"/>
  <c r="Q876" i="108"/>
  <c r="R876" i="108"/>
  <c r="I876" i="108"/>
  <c r="N876" i="108"/>
  <c r="H876" i="108"/>
  <c r="P875" i="108"/>
  <c r="Q875" i="108"/>
  <c r="R875" i="108"/>
  <c r="I875" i="108"/>
  <c r="N875" i="108"/>
  <c r="H875" i="108"/>
  <c r="P874" i="108"/>
  <c r="Q874" i="108"/>
  <c r="R874" i="108"/>
  <c r="I874" i="108"/>
  <c r="N874" i="108"/>
  <c r="H874" i="108"/>
  <c r="P873" i="108"/>
  <c r="Q873" i="108"/>
  <c r="R873" i="108"/>
  <c r="I873" i="108"/>
  <c r="N873" i="108"/>
  <c r="H873" i="108"/>
  <c r="Q872" i="108"/>
  <c r="R872" i="108"/>
  <c r="P872" i="108"/>
  <c r="I872" i="108"/>
  <c r="N872" i="108"/>
  <c r="H872" i="108"/>
  <c r="P871" i="108"/>
  <c r="Q871" i="108"/>
  <c r="R871" i="108"/>
  <c r="I871" i="108"/>
  <c r="N871" i="108"/>
  <c r="H871" i="108"/>
  <c r="Q870" i="108"/>
  <c r="R870" i="108"/>
  <c r="P870" i="108"/>
  <c r="I870" i="108"/>
  <c r="N870" i="108"/>
  <c r="H870" i="108"/>
  <c r="Q869" i="108"/>
  <c r="R869" i="108"/>
  <c r="P869" i="108"/>
  <c r="I869" i="108"/>
  <c r="N869" i="108"/>
  <c r="H869" i="108"/>
  <c r="P868" i="108"/>
  <c r="Q868" i="108"/>
  <c r="R868" i="108"/>
  <c r="I868" i="108"/>
  <c r="N868" i="108"/>
  <c r="H868" i="108"/>
  <c r="P867" i="108"/>
  <c r="Q867" i="108"/>
  <c r="R867" i="108"/>
  <c r="I867" i="108"/>
  <c r="N867" i="108"/>
  <c r="H867" i="108"/>
  <c r="P866" i="108"/>
  <c r="Q866" i="108"/>
  <c r="R866" i="108"/>
  <c r="N866" i="108"/>
  <c r="I866" i="108"/>
  <c r="H866" i="108"/>
  <c r="P865" i="108"/>
  <c r="Q865" i="108"/>
  <c r="R865" i="108"/>
  <c r="N865" i="108"/>
  <c r="I865" i="108"/>
  <c r="H865" i="108"/>
  <c r="P864" i="108"/>
  <c r="Q864" i="108"/>
  <c r="R864" i="108"/>
  <c r="I864" i="108"/>
  <c r="N864" i="108"/>
  <c r="H864" i="108"/>
  <c r="Q863" i="108"/>
  <c r="R863" i="108"/>
  <c r="P863" i="108"/>
  <c r="I863" i="108"/>
  <c r="N863" i="108"/>
  <c r="H863" i="108"/>
  <c r="Q862" i="108"/>
  <c r="R862" i="108"/>
  <c r="P862" i="108"/>
  <c r="N862" i="108"/>
  <c r="I862" i="108"/>
  <c r="H862" i="108"/>
  <c r="P861" i="108"/>
  <c r="Q861" i="108"/>
  <c r="R861" i="108"/>
  <c r="I861" i="108"/>
  <c r="N861" i="108"/>
  <c r="H861" i="108"/>
  <c r="P860" i="108"/>
  <c r="Q860" i="108"/>
  <c r="R860" i="108"/>
  <c r="I860" i="108"/>
  <c r="N860" i="108"/>
  <c r="H860" i="108"/>
  <c r="P859" i="108"/>
  <c r="Q859" i="108"/>
  <c r="R859" i="108"/>
  <c r="I859" i="108"/>
  <c r="N859" i="108"/>
  <c r="H859" i="108"/>
  <c r="P858" i="108"/>
  <c r="Q858" i="108"/>
  <c r="R858" i="108"/>
  <c r="N858" i="108"/>
  <c r="I858" i="108"/>
  <c r="H858" i="108"/>
  <c r="P857" i="108"/>
  <c r="Q857" i="108"/>
  <c r="R857" i="108"/>
  <c r="N857" i="108"/>
  <c r="I857" i="108"/>
  <c r="H857" i="108"/>
  <c r="P856" i="108"/>
  <c r="Q856" i="108"/>
  <c r="R856" i="108"/>
  <c r="I856" i="108"/>
  <c r="N856" i="108"/>
  <c r="H856" i="108"/>
  <c r="P855" i="108"/>
  <c r="Q855" i="108"/>
  <c r="R855" i="108"/>
  <c r="I855" i="108"/>
  <c r="N855" i="108"/>
  <c r="H855" i="108"/>
  <c r="P854" i="108"/>
  <c r="Q854" i="108"/>
  <c r="R854" i="108"/>
  <c r="I854" i="108"/>
  <c r="N854" i="108"/>
  <c r="H854" i="108"/>
  <c r="P853" i="108"/>
  <c r="Q853" i="108"/>
  <c r="R853" i="108"/>
  <c r="I853" i="108"/>
  <c r="N853" i="108"/>
  <c r="H853" i="108"/>
  <c r="P852" i="108"/>
  <c r="Q852" i="108"/>
  <c r="R852" i="108"/>
  <c r="I852" i="108"/>
  <c r="N852" i="108"/>
  <c r="H852" i="108"/>
  <c r="P851" i="108"/>
  <c r="Q851" i="108"/>
  <c r="R851" i="108"/>
  <c r="I851" i="108"/>
  <c r="N851" i="108"/>
  <c r="H851" i="108"/>
  <c r="P850" i="108"/>
  <c r="Q850" i="108"/>
  <c r="R850" i="108"/>
  <c r="I850" i="108"/>
  <c r="N850" i="108"/>
  <c r="H850" i="108"/>
  <c r="P849" i="108"/>
  <c r="Q849" i="108"/>
  <c r="R849" i="108"/>
  <c r="I849" i="108"/>
  <c r="N849" i="108"/>
  <c r="H849" i="108"/>
  <c r="P848" i="108"/>
  <c r="Q848" i="108"/>
  <c r="R848" i="108"/>
  <c r="N848" i="108"/>
  <c r="I848" i="108"/>
  <c r="H848" i="108"/>
  <c r="P847" i="108"/>
  <c r="Q847" i="108"/>
  <c r="R847" i="108"/>
  <c r="I847" i="108"/>
  <c r="N847" i="108"/>
  <c r="H847" i="108"/>
  <c r="P846" i="108"/>
  <c r="Q846" i="108"/>
  <c r="R846" i="108"/>
  <c r="N846" i="108"/>
  <c r="I846" i="108"/>
  <c r="H846" i="108"/>
  <c r="P845" i="108"/>
  <c r="Q845" i="108"/>
  <c r="R845" i="108"/>
  <c r="I845" i="108"/>
  <c r="N845" i="108"/>
  <c r="H845" i="108"/>
  <c r="P844" i="108"/>
  <c r="Q844" i="108"/>
  <c r="R844" i="108"/>
  <c r="I844" i="108"/>
  <c r="N844" i="108"/>
  <c r="H844" i="108"/>
  <c r="P843" i="108"/>
  <c r="Q843" i="108"/>
  <c r="R843" i="108"/>
  <c r="I843" i="108"/>
  <c r="N843" i="108"/>
  <c r="H843" i="108"/>
  <c r="Q842" i="108"/>
  <c r="R842" i="108"/>
  <c r="P842" i="108"/>
  <c r="I842" i="108"/>
  <c r="N842" i="108"/>
  <c r="H842" i="108"/>
  <c r="P841" i="108"/>
  <c r="Q841" i="108"/>
  <c r="R841" i="108"/>
  <c r="I841" i="108"/>
  <c r="N841" i="108"/>
  <c r="H841" i="108"/>
  <c r="P840" i="108"/>
  <c r="Q840" i="108"/>
  <c r="R840" i="108"/>
  <c r="I840" i="108"/>
  <c r="N840" i="108"/>
  <c r="H840" i="108"/>
  <c r="Q839" i="108"/>
  <c r="R839" i="108"/>
  <c r="P839" i="108"/>
  <c r="I839" i="108"/>
  <c r="N839" i="108"/>
  <c r="H839" i="108"/>
  <c r="P838" i="108"/>
  <c r="Q838" i="108"/>
  <c r="R838" i="108"/>
  <c r="I838" i="108"/>
  <c r="N838" i="108"/>
  <c r="H838" i="108"/>
  <c r="Q837" i="108"/>
  <c r="R837" i="108"/>
  <c r="P837" i="108"/>
  <c r="I837" i="108"/>
  <c r="N837" i="108"/>
  <c r="H837" i="108"/>
  <c r="P836" i="108"/>
  <c r="Q836" i="108"/>
  <c r="R836" i="108"/>
  <c r="I836" i="108"/>
  <c r="N836" i="108"/>
  <c r="H836" i="108"/>
  <c r="P835" i="108"/>
  <c r="Q835" i="108"/>
  <c r="R835" i="108"/>
  <c r="I835" i="108"/>
  <c r="N835" i="108"/>
  <c r="H835" i="108"/>
  <c r="P834" i="108"/>
  <c r="Q834" i="108"/>
  <c r="R834" i="108"/>
  <c r="N834" i="108"/>
  <c r="I834" i="108"/>
  <c r="H834" i="108"/>
  <c r="P833" i="108"/>
  <c r="Q833" i="108"/>
  <c r="R833" i="108"/>
  <c r="I833" i="108"/>
  <c r="N833" i="108"/>
  <c r="H833" i="108"/>
  <c r="Q832" i="108"/>
  <c r="R832" i="108"/>
  <c r="P832" i="108"/>
  <c r="N832" i="108"/>
  <c r="I832" i="108"/>
  <c r="H832" i="108"/>
  <c r="P831" i="108"/>
  <c r="Q831" i="108"/>
  <c r="R831" i="108"/>
  <c r="I831" i="108"/>
  <c r="N831" i="108"/>
  <c r="H831" i="108"/>
  <c r="Q830" i="108"/>
  <c r="R830" i="108"/>
  <c r="P830" i="108"/>
  <c r="N830" i="108"/>
  <c r="I830" i="108"/>
  <c r="H830" i="108"/>
  <c r="P829" i="108"/>
  <c r="Q829" i="108"/>
  <c r="R829" i="108"/>
  <c r="I829" i="108"/>
  <c r="N829" i="108"/>
  <c r="H829" i="108"/>
  <c r="Q828" i="108"/>
  <c r="R828" i="108"/>
  <c r="P828" i="108"/>
  <c r="I828" i="108"/>
  <c r="N828" i="108"/>
  <c r="H828" i="108"/>
  <c r="P827" i="108"/>
  <c r="Q827" i="108"/>
  <c r="R827" i="108"/>
  <c r="I827" i="108"/>
  <c r="N827" i="108"/>
  <c r="H827" i="108"/>
  <c r="P826" i="108"/>
  <c r="Q826" i="108"/>
  <c r="R826" i="108"/>
  <c r="N826" i="108"/>
  <c r="I826" i="108"/>
  <c r="H826" i="108"/>
  <c r="P825" i="108"/>
  <c r="Q825" i="108"/>
  <c r="R825" i="108"/>
  <c r="N825" i="108"/>
  <c r="I825" i="108"/>
  <c r="H825" i="108"/>
  <c r="Q824" i="108"/>
  <c r="R824" i="108"/>
  <c r="P824" i="108"/>
  <c r="I824" i="108"/>
  <c r="N824" i="108"/>
  <c r="H824" i="108"/>
  <c r="Q823" i="108"/>
  <c r="R823" i="108"/>
  <c r="P823" i="108"/>
  <c r="I823" i="108"/>
  <c r="N823" i="108"/>
  <c r="H823" i="108"/>
  <c r="Q822" i="108"/>
  <c r="R822" i="108"/>
  <c r="P822" i="108"/>
  <c r="I822" i="108"/>
  <c r="N822" i="108"/>
  <c r="H822" i="108"/>
  <c r="P821" i="108"/>
  <c r="Q821" i="108"/>
  <c r="R821" i="108"/>
  <c r="I821" i="108"/>
  <c r="N821" i="108"/>
  <c r="H821" i="108"/>
  <c r="P820" i="108"/>
  <c r="Q820" i="108"/>
  <c r="R820" i="108"/>
  <c r="N820" i="108"/>
  <c r="I820" i="108"/>
  <c r="H820" i="108"/>
  <c r="P819" i="108"/>
  <c r="Q819" i="108"/>
  <c r="R819" i="108"/>
  <c r="I819" i="108"/>
  <c r="N819" i="108"/>
  <c r="H819" i="108"/>
  <c r="P818" i="108"/>
  <c r="Q818" i="108"/>
  <c r="R818" i="108"/>
  <c r="I818" i="108"/>
  <c r="N818" i="108"/>
  <c r="H818" i="108"/>
  <c r="P817" i="108"/>
  <c r="Q817" i="108"/>
  <c r="R817" i="108"/>
  <c r="I817" i="108"/>
  <c r="N817" i="108"/>
  <c r="H817" i="108"/>
  <c r="P816" i="108"/>
  <c r="Q816" i="108"/>
  <c r="R816" i="108"/>
  <c r="N816" i="108"/>
  <c r="I816" i="108"/>
  <c r="H816" i="108"/>
  <c r="P815" i="108"/>
  <c r="Q815" i="108"/>
  <c r="R815" i="108"/>
  <c r="I815" i="108"/>
  <c r="N815" i="108"/>
  <c r="H815" i="108"/>
  <c r="P814" i="108"/>
  <c r="Q814" i="108"/>
  <c r="R814" i="108"/>
  <c r="I814" i="108"/>
  <c r="N814" i="108"/>
  <c r="H814" i="108"/>
  <c r="P813" i="108"/>
  <c r="Q813" i="108"/>
  <c r="R813" i="108"/>
  <c r="I813" i="108"/>
  <c r="N813" i="108"/>
  <c r="H813" i="108"/>
  <c r="P812" i="108"/>
  <c r="Q812" i="108"/>
  <c r="R812" i="108"/>
  <c r="I812" i="108"/>
  <c r="N812" i="108"/>
  <c r="H812" i="108"/>
  <c r="P811" i="108"/>
  <c r="Q811" i="108"/>
  <c r="R811" i="108"/>
  <c r="I811" i="108"/>
  <c r="N811" i="108"/>
  <c r="H811" i="108"/>
  <c r="P810" i="108"/>
  <c r="Q810" i="108"/>
  <c r="R810" i="108"/>
  <c r="I810" i="108"/>
  <c r="N810" i="108"/>
  <c r="H810" i="108"/>
  <c r="P809" i="108"/>
  <c r="Q809" i="108"/>
  <c r="R809" i="108"/>
  <c r="I809" i="108"/>
  <c r="N809" i="108"/>
  <c r="H809" i="108"/>
  <c r="Q808" i="108"/>
  <c r="R808" i="108"/>
  <c r="P808" i="108"/>
  <c r="N808" i="108"/>
  <c r="I808" i="108"/>
  <c r="H808" i="108"/>
  <c r="P807" i="108"/>
  <c r="Q807" i="108"/>
  <c r="R807" i="108"/>
  <c r="I807" i="108"/>
  <c r="N807" i="108"/>
  <c r="H807" i="108"/>
  <c r="P806" i="108"/>
  <c r="Q806" i="108"/>
  <c r="R806" i="108"/>
  <c r="I806" i="108"/>
  <c r="N806" i="108"/>
  <c r="H806" i="108"/>
  <c r="P805" i="108"/>
  <c r="Q805" i="108"/>
  <c r="R805" i="108"/>
  <c r="I805" i="108"/>
  <c r="N805" i="108"/>
  <c r="H805" i="108"/>
  <c r="P804" i="108"/>
  <c r="Q804" i="108"/>
  <c r="R804" i="108"/>
  <c r="N804" i="108"/>
  <c r="I804" i="108"/>
  <c r="H804" i="108"/>
  <c r="P803" i="108"/>
  <c r="Q803" i="108"/>
  <c r="R803" i="108"/>
  <c r="I803" i="108"/>
  <c r="N803" i="108"/>
  <c r="H803" i="108"/>
  <c r="P802" i="108"/>
  <c r="Q802" i="108"/>
  <c r="R802" i="108"/>
  <c r="I802" i="108"/>
  <c r="N802" i="108"/>
  <c r="H802" i="108"/>
  <c r="P801" i="108"/>
  <c r="Q801" i="108"/>
  <c r="R801" i="108"/>
  <c r="I801" i="108"/>
  <c r="N801" i="108"/>
  <c r="H801" i="108"/>
  <c r="P800" i="108"/>
  <c r="Q800" i="108"/>
  <c r="R800" i="108"/>
  <c r="I800" i="108"/>
  <c r="N800" i="108"/>
  <c r="H800" i="108"/>
  <c r="P799" i="108"/>
  <c r="Q799" i="108"/>
  <c r="R799" i="108"/>
  <c r="I799" i="108"/>
  <c r="N799" i="108"/>
  <c r="H799" i="108"/>
  <c r="P798" i="108"/>
  <c r="Q798" i="108"/>
  <c r="R798" i="108"/>
  <c r="I798" i="108"/>
  <c r="N798" i="108"/>
  <c r="H798" i="108"/>
  <c r="P797" i="108"/>
  <c r="Q797" i="108"/>
  <c r="R797" i="108"/>
  <c r="I797" i="108"/>
  <c r="N797" i="108"/>
  <c r="H797" i="108"/>
  <c r="P796" i="108"/>
  <c r="Q796" i="108"/>
  <c r="R796" i="108"/>
  <c r="I796" i="108"/>
  <c r="N796" i="108"/>
  <c r="H796" i="108"/>
  <c r="P795" i="108"/>
  <c r="Q795" i="108"/>
  <c r="R795" i="108"/>
  <c r="I795" i="108"/>
  <c r="N795" i="108"/>
  <c r="H795" i="108"/>
  <c r="P794" i="108"/>
  <c r="Q794" i="108"/>
  <c r="R794" i="108"/>
  <c r="I794" i="108"/>
  <c r="N794" i="108"/>
  <c r="H794" i="108"/>
  <c r="P793" i="108"/>
  <c r="Q793" i="108"/>
  <c r="R793" i="108"/>
  <c r="I793" i="108"/>
  <c r="N793" i="108"/>
  <c r="H793" i="108"/>
  <c r="P792" i="108"/>
  <c r="Q792" i="108"/>
  <c r="R792" i="108"/>
  <c r="N792" i="108"/>
  <c r="I792" i="108"/>
  <c r="H792" i="108"/>
  <c r="P791" i="108"/>
  <c r="Q791" i="108"/>
  <c r="R791" i="108"/>
  <c r="I791" i="108"/>
  <c r="N791" i="108"/>
  <c r="H791" i="108"/>
  <c r="P790" i="108"/>
  <c r="Q790" i="108"/>
  <c r="R790" i="108"/>
  <c r="N790" i="108"/>
  <c r="I790" i="108"/>
  <c r="H790" i="108"/>
  <c r="P789" i="108"/>
  <c r="Q789" i="108"/>
  <c r="R789" i="108"/>
  <c r="I789" i="108"/>
  <c r="N789" i="108"/>
  <c r="H789" i="108"/>
  <c r="P788" i="108"/>
  <c r="Q788" i="108"/>
  <c r="R788" i="108"/>
  <c r="I788" i="108"/>
  <c r="N788" i="108"/>
  <c r="H788" i="108"/>
  <c r="P787" i="108"/>
  <c r="Q787" i="108"/>
  <c r="R787" i="108"/>
  <c r="I787" i="108"/>
  <c r="N787" i="108"/>
  <c r="H787" i="108"/>
  <c r="P786" i="108"/>
  <c r="Q786" i="108"/>
  <c r="R786" i="108"/>
  <c r="I786" i="108"/>
  <c r="N786" i="108"/>
  <c r="H786" i="108"/>
  <c r="P785" i="108"/>
  <c r="Q785" i="108"/>
  <c r="R785" i="108"/>
  <c r="I785" i="108"/>
  <c r="N785" i="108"/>
  <c r="H785" i="108"/>
  <c r="P784" i="108"/>
  <c r="Q784" i="108"/>
  <c r="R784" i="108"/>
  <c r="I784" i="108"/>
  <c r="N784" i="108"/>
  <c r="H784" i="108"/>
  <c r="P783" i="108"/>
  <c r="Q783" i="108"/>
  <c r="R783" i="108"/>
  <c r="I783" i="108"/>
  <c r="N783" i="108"/>
  <c r="H783" i="108"/>
  <c r="P782" i="108"/>
  <c r="Q782" i="108"/>
  <c r="R782" i="108"/>
  <c r="I782" i="108"/>
  <c r="N782" i="108"/>
  <c r="H782" i="108"/>
  <c r="P781" i="108"/>
  <c r="Q781" i="108"/>
  <c r="R781" i="108"/>
  <c r="I781" i="108"/>
  <c r="N781" i="108"/>
  <c r="H781" i="108"/>
  <c r="P780" i="108"/>
  <c r="Q780" i="108"/>
  <c r="R780" i="108"/>
  <c r="I780" i="108"/>
  <c r="N780" i="108"/>
  <c r="H780" i="108"/>
  <c r="P779" i="108"/>
  <c r="Q779" i="108"/>
  <c r="R779" i="108"/>
  <c r="I779" i="108"/>
  <c r="N779" i="108"/>
  <c r="H779" i="108"/>
  <c r="P778" i="108"/>
  <c r="Q778" i="108"/>
  <c r="R778" i="108"/>
  <c r="N778" i="108"/>
  <c r="I778" i="108"/>
  <c r="H778" i="108"/>
  <c r="P777" i="108"/>
  <c r="Q777" i="108"/>
  <c r="R777" i="108"/>
  <c r="N777" i="108"/>
  <c r="I777" i="108"/>
  <c r="H777" i="108"/>
  <c r="P776" i="108"/>
  <c r="Q776" i="108"/>
  <c r="R776" i="108"/>
  <c r="I776" i="108"/>
  <c r="N776" i="108"/>
  <c r="H776" i="108"/>
  <c r="Q775" i="108"/>
  <c r="R775" i="108"/>
  <c r="P775" i="108"/>
  <c r="N775" i="108"/>
  <c r="I775" i="108"/>
  <c r="H775" i="108"/>
  <c r="P774" i="108"/>
  <c r="Q774" i="108"/>
  <c r="R774" i="108"/>
  <c r="I774" i="108"/>
  <c r="N774" i="108"/>
  <c r="H774" i="108"/>
  <c r="P773" i="108"/>
  <c r="Q773" i="108"/>
  <c r="R773" i="108"/>
  <c r="I773" i="108"/>
  <c r="N773" i="108"/>
  <c r="H773" i="108"/>
  <c r="P772" i="108"/>
  <c r="Q772" i="108"/>
  <c r="R772" i="108"/>
  <c r="I772" i="108"/>
  <c r="N772" i="108"/>
  <c r="H772" i="108"/>
  <c r="P771" i="108"/>
  <c r="Q771" i="108"/>
  <c r="R771" i="108"/>
  <c r="I771" i="108"/>
  <c r="N771" i="108"/>
  <c r="H771" i="108"/>
  <c r="P770" i="108"/>
  <c r="Q770" i="108"/>
  <c r="R770" i="108"/>
  <c r="I770" i="108"/>
  <c r="N770" i="108"/>
  <c r="H770" i="108"/>
  <c r="P769" i="108"/>
  <c r="Q769" i="108"/>
  <c r="R769" i="108"/>
  <c r="I769" i="108"/>
  <c r="N769" i="108"/>
  <c r="H769" i="108"/>
  <c r="P768" i="108"/>
  <c r="Q768" i="108"/>
  <c r="R768" i="108"/>
  <c r="I768" i="108"/>
  <c r="N768" i="108"/>
  <c r="H768" i="108"/>
  <c r="P767" i="108"/>
  <c r="Q767" i="108"/>
  <c r="R767" i="108"/>
  <c r="I767" i="108"/>
  <c r="N767" i="108"/>
  <c r="H767" i="108"/>
  <c r="P766" i="108"/>
  <c r="Q766" i="108"/>
  <c r="R766" i="108"/>
  <c r="I766" i="108"/>
  <c r="N766" i="108"/>
  <c r="H766" i="108"/>
  <c r="P765" i="108"/>
  <c r="Q765" i="108"/>
  <c r="R765" i="108"/>
  <c r="I765" i="108"/>
  <c r="N765" i="108"/>
  <c r="H765" i="108"/>
  <c r="P764" i="108"/>
  <c r="Q764" i="108"/>
  <c r="R764" i="108"/>
  <c r="I764" i="108"/>
  <c r="N764" i="108"/>
  <c r="H764" i="108"/>
  <c r="P763" i="108"/>
  <c r="Q763" i="108"/>
  <c r="R763" i="108"/>
  <c r="I763" i="108"/>
  <c r="N763" i="108"/>
  <c r="H763" i="108"/>
  <c r="P762" i="108"/>
  <c r="Q762" i="108"/>
  <c r="R762" i="108"/>
  <c r="I762" i="108"/>
  <c r="N762" i="108"/>
  <c r="H762" i="108"/>
  <c r="P761" i="108"/>
  <c r="Q761" i="108"/>
  <c r="R761" i="108"/>
  <c r="I761" i="108"/>
  <c r="N761" i="108"/>
  <c r="H761" i="108"/>
  <c r="Q760" i="108"/>
  <c r="R760" i="108"/>
  <c r="P760" i="108"/>
  <c r="I760" i="108"/>
  <c r="N760" i="108"/>
  <c r="H760" i="108"/>
  <c r="P759" i="108"/>
  <c r="Q759" i="108"/>
  <c r="R759" i="108"/>
  <c r="I759" i="108"/>
  <c r="N759" i="108"/>
  <c r="H759" i="108"/>
  <c r="P758" i="108"/>
  <c r="Q758" i="108"/>
  <c r="R758" i="108"/>
  <c r="I758" i="108"/>
  <c r="N758" i="108"/>
  <c r="H758" i="108"/>
  <c r="P757" i="108"/>
  <c r="Q757" i="108"/>
  <c r="R757" i="108"/>
  <c r="I757" i="108"/>
  <c r="N757" i="108"/>
  <c r="H757" i="108"/>
  <c r="P756" i="108"/>
  <c r="Q756" i="108"/>
  <c r="R756" i="108"/>
  <c r="I756" i="108"/>
  <c r="N756" i="108"/>
  <c r="H756" i="108"/>
  <c r="P755" i="108"/>
  <c r="Q755" i="108"/>
  <c r="R755" i="108"/>
  <c r="I755" i="108"/>
  <c r="N755" i="108"/>
  <c r="H755" i="108"/>
  <c r="P754" i="108"/>
  <c r="Q754" i="108"/>
  <c r="R754" i="108"/>
  <c r="I754" i="108"/>
  <c r="N754" i="108"/>
  <c r="H754" i="108"/>
  <c r="P753" i="108"/>
  <c r="Q753" i="108"/>
  <c r="R753" i="108"/>
  <c r="I753" i="108"/>
  <c r="N753" i="108"/>
  <c r="H753" i="108"/>
  <c r="Q752" i="108"/>
  <c r="R752" i="108"/>
  <c r="P752" i="108"/>
  <c r="I752" i="108"/>
  <c r="N752" i="108"/>
  <c r="H752" i="108"/>
  <c r="P751" i="108"/>
  <c r="Q751" i="108"/>
  <c r="R751" i="108"/>
  <c r="I751" i="108"/>
  <c r="N751" i="108"/>
  <c r="H751" i="108"/>
  <c r="P750" i="108"/>
  <c r="Q750" i="108"/>
  <c r="R750" i="108"/>
  <c r="I750" i="108"/>
  <c r="N750" i="108"/>
  <c r="H750" i="108"/>
  <c r="P749" i="108"/>
  <c r="Q749" i="108"/>
  <c r="R749" i="108"/>
  <c r="I749" i="108"/>
  <c r="N749" i="108"/>
  <c r="H749" i="108"/>
  <c r="P748" i="108"/>
  <c r="Q748" i="108"/>
  <c r="R748" i="108"/>
  <c r="I748" i="108"/>
  <c r="N748" i="108"/>
  <c r="H748" i="108"/>
  <c r="P747" i="108"/>
  <c r="Q747" i="108"/>
  <c r="R747" i="108"/>
  <c r="I747" i="108"/>
  <c r="N747" i="108"/>
  <c r="H747" i="108"/>
  <c r="P746" i="108"/>
  <c r="Q746" i="108"/>
  <c r="R746" i="108"/>
  <c r="I746" i="108"/>
  <c r="N746" i="108"/>
  <c r="H746" i="108"/>
  <c r="P745" i="108"/>
  <c r="Q745" i="108"/>
  <c r="R745" i="108"/>
  <c r="I745" i="108"/>
  <c r="N745" i="108"/>
  <c r="H745" i="108"/>
  <c r="P744" i="108"/>
  <c r="Q744" i="108"/>
  <c r="R744" i="108"/>
  <c r="I744" i="108"/>
  <c r="N744" i="108"/>
  <c r="H744" i="108"/>
  <c r="P743" i="108"/>
  <c r="Q743" i="108"/>
  <c r="R743" i="108"/>
  <c r="I743" i="108"/>
  <c r="N743" i="108"/>
  <c r="H743" i="108"/>
  <c r="P742" i="108"/>
  <c r="Q742" i="108"/>
  <c r="R742" i="108"/>
  <c r="I742" i="108"/>
  <c r="N742" i="108"/>
  <c r="H742" i="108"/>
  <c r="P741" i="108"/>
  <c r="Q741" i="108"/>
  <c r="R741" i="108"/>
  <c r="I741" i="108"/>
  <c r="N741" i="108"/>
  <c r="H741" i="108"/>
  <c r="P740" i="108"/>
  <c r="Q740" i="108"/>
  <c r="R740" i="108"/>
  <c r="I740" i="108"/>
  <c r="N740" i="108"/>
  <c r="H740" i="108"/>
  <c r="P739" i="108"/>
  <c r="Q739" i="108"/>
  <c r="R739" i="108"/>
  <c r="I739" i="108"/>
  <c r="N739" i="108"/>
  <c r="H739" i="108"/>
  <c r="P738" i="108"/>
  <c r="Q738" i="108"/>
  <c r="R738" i="108"/>
  <c r="I738" i="108"/>
  <c r="N738" i="108"/>
  <c r="H738" i="108"/>
  <c r="P737" i="108"/>
  <c r="Q737" i="108"/>
  <c r="R737" i="108"/>
  <c r="I737" i="108"/>
  <c r="N737" i="108"/>
  <c r="H737" i="108"/>
  <c r="P736" i="108"/>
  <c r="Q736" i="108"/>
  <c r="R736" i="108"/>
  <c r="I736" i="108"/>
  <c r="N736" i="108"/>
  <c r="H736" i="108"/>
  <c r="P735" i="108"/>
  <c r="Q735" i="108"/>
  <c r="R735" i="108"/>
  <c r="I735" i="108"/>
  <c r="N735" i="108"/>
  <c r="H735" i="108"/>
  <c r="P734" i="108"/>
  <c r="Q734" i="108"/>
  <c r="R734" i="108"/>
  <c r="I734" i="108"/>
  <c r="N734" i="108"/>
  <c r="H734" i="108"/>
  <c r="P733" i="108"/>
  <c r="Q733" i="108"/>
  <c r="R733" i="108"/>
  <c r="I733" i="108"/>
  <c r="N733" i="108"/>
  <c r="H733" i="108"/>
  <c r="P732" i="108"/>
  <c r="Q732" i="108"/>
  <c r="R732" i="108"/>
  <c r="I732" i="108"/>
  <c r="N732" i="108"/>
  <c r="H732" i="108"/>
  <c r="P731" i="108"/>
  <c r="Q731" i="108"/>
  <c r="R731" i="108"/>
  <c r="I731" i="108"/>
  <c r="N731" i="108"/>
  <c r="H731" i="108"/>
  <c r="P730" i="108"/>
  <c r="Q730" i="108"/>
  <c r="R730" i="108"/>
  <c r="I730" i="108"/>
  <c r="N730" i="108"/>
  <c r="H730" i="108"/>
  <c r="P729" i="108"/>
  <c r="Q729" i="108"/>
  <c r="R729" i="108"/>
  <c r="I729" i="108"/>
  <c r="N729" i="108"/>
  <c r="H729" i="108"/>
  <c r="P728" i="108"/>
  <c r="Q728" i="108"/>
  <c r="R728" i="108"/>
  <c r="I728" i="108"/>
  <c r="N728" i="108"/>
  <c r="H728" i="108"/>
  <c r="P727" i="108"/>
  <c r="Q727" i="108"/>
  <c r="R727" i="108"/>
  <c r="I727" i="108"/>
  <c r="N727" i="108"/>
  <c r="H727" i="108"/>
  <c r="P726" i="108"/>
  <c r="Q726" i="108"/>
  <c r="R726" i="108"/>
  <c r="I726" i="108"/>
  <c r="N726" i="108"/>
  <c r="H726" i="108"/>
  <c r="P725" i="108"/>
  <c r="Q725" i="108"/>
  <c r="R725" i="108"/>
  <c r="I725" i="108"/>
  <c r="N725" i="108"/>
  <c r="H725" i="108"/>
  <c r="P724" i="108"/>
  <c r="Q724" i="108"/>
  <c r="R724" i="108"/>
  <c r="I724" i="108"/>
  <c r="N724" i="108"/>
  <c r="H724" i="108"/>
  <c r="P723" i="108"/>
  <c r="Q723" i="108"/>
  <c r="R723" i="108"/>
  <c r="I723" i="108"/>
  <c r="N723" i="108"/>
  <c r="H723" i="108"/>
  <c r="P722" i="108"/>
  <c r="Q722" i="108"/>
  <c r="R722" i="108"/>
  <c r="I722" i="108"/>
  <c r="N722" i="108"/>
  <c r="H722" i="108"/>
  <c r="P721" i="108"/>
  <c r="Q721" i="108"/>
  <c r="R721" i="108"/>
  <c r="I721" i="108"/>
  <c r="N721" i="108"/>
  <c r="H721" i="108"/>
  <c r="P720" i="108"/>
  <c r="Q720" i="108"/>
  <c r="R720" i="108"/>
  <c r="I720" i="108"/>
  <c r="N720" i="108"/>
  <c r="H720" i="108"/>
  <c r="P719" i="108"/>
  <c r="Q719" i="108"/>
  <c r="R719" i="108"/>
  <c r="I719" i="108"/>
  <c r="N719" i="108"/>
  <c r="H719" i="108"/>
  <c r="P718" i="108"/>
  <c r="Q718" i="108"/>
  <c r="R718" i="108"/>
  <c r="I718" i="108"/>
  <c r="N718" i="108"/>
  <c r="H718" i="108"/>
  <c r="P717" i="108"/>
  <c r="Q717" i="108"/>
  <c r="R717" i="108"/>
  <c r="I717" i="108"/>
  <c r="N717" i="108"/>
  <c r="H717" i="108"/>
  <c r="P716" i="108"/>
  <c r="Q716" i="108"/>
  <c r="R716" i="108"/>
  <c r="I716" i="108"/>
  <c r="N716" i="108"/>
  <c r="H716" i="108"/>
  <c r="P715" i="108"/>
  <c r="Q715" i="108"/>
  <c r="R715" i="108"/>
  <c r="I715" i="108"/>
  <c r="N715" i="108"/>
  <c r="H715" i="108"/>
  <c r="Q714" i="108"/>
  <c r="R714" i="108"/>
  <c r="P714" i="108"/>
  <c r="I714" i="108"/>
  <c r="N714" i="108"/>
  <c r="H714" i="108"/>
  <c r="P713" i="108"/>
  <c r="Q713" i="108"/>
  <c r="R713" i="108"/>
  <c r="I713" i="108"/>
  <c r="N713" i="108"/>
  <c r="H713" i="108"/>
  <c r="P712" i="108"/>
  <c r="Q712" i="108"/>
  <c r="R712" i="108"/>
  <c r="I712" i="108"/>
  <c r="N712" i="108"/>
  <c r="H712" i="108"/>
  <c r="P711" i="108"/>
  <c r="Q711" i="108"/>
  <c r="R711" i="108"/>
  <c r="I711" i="108"/>
  <c r="N711" i="108"/>
  <c r="H711" i="108"/>
  <c r="Q710" i="108"/>
  <c r="R710" i="108"/>
  <c r="P710" i="108"/>
  <c r="I710" i="108"/>
  <c r="N710" i="108"/>
  <c r="H710" i="108"/>
  <c r="P709" i="108"/>
  <c r="Q709" i="108"/>
  <c r="R709" i="108"/>
  <c r="I709" i="108"/>
  <c r="N709" i="108"/>
  <c r="H709" i="108"/>
  <c r="P708" i="108"/>
  <c r="Q708" i="108"/>
  <c r="R708" i="108"/>
  <c r="I708" i="108"/>
  <c r="N708" i="108"/>
  <c r="H708" i="108"/>
  <c r="P707" i="108"/>
  <c r="Q707" i="108"/>
  <c r="R707" i="108"/>
  <c r="I707" i="108"/>
  <c r="N707" i="108"/>
  <c r="H707" i="108"/>
  <c r="P706" i="108"/>
  <c r="Q706" i="108"/>
  <c r="R706" i="108"/>
  <c r="I706" i="108"/>
  <c r="N706" i="108"/>
  <c r="H706" i="108"/>
  <c r="P705" i="108"/>
  <c r="Q705" i="108"/>
  <c r="R705" i="108"/>
  <c r="I705" i="108"/>
  <c r="N705" i="108"/>
  <c r="H705" i="108"/>
  <c r="P704" i="108"/>
  <c r="Q704" i="108"/>
  <c r="R704" i="108"/>
  <c r="I704" i="108"/>
  <c r="N704" i="108"/>
  <c r="H704" i="108"/>
  <c r="P703" i="108"/>
  <c r="Q703" i="108"/>
  <c r="R703" i="108"/>
  <c r="I703" i="108"/>
  <c r="N703" i="108"/>
  <c r="H703" i="108"/>
  <c r="P702" i="108"/>
  <c r="Q702" i="108"/>
  <c r="R702" i="108"/>
  <c r="N702" i="108"/>
  <c r="I702" i="108"/>
  <c r="H702" i="108"/>
  <c r="P701" i="108"/>
  <c r="Q701" i="108"/>
  <c r="R701" i="108"/>
  <c r="I701" i="108"/>
  <c r="N701" i="108"/>
  <c r="H701" i="108"/>
  <c r="P700" i="108"/>
  <c r="Q700" i="108"/>
  <c r="R700" i="108"/>
  <c r="N700" i="108"/>
  <c r="I700" i="108"/>
  <c r="H700" i="108"/>
  <c r="P699" i="108"/>
  <c r="Q699" i="108"/>
  <c r="R699" i="108"/>
  <c r="I699" i="108"/>
  <c r="N699" i="108"/>
  <c r="H699" i="108"/>
  <c r="P698" i="108"/>
  <c r="Q698" i="108"/>
  <c r="R698" i="108"/>
  <c r="I698" i="108"/>
  <c r="N698" i="108"/>
  <c r="H698" i="108"/>
  <c r="P697" i="108"/>
  <c r="Q697" i="108"/>
  <c r="R697" i="108"/>
  <c r="I697" i="108"/>
  <c r="N697" i="108"/>
  <c r="H697" i="108"/>
  <c r="P696" i="108"/>
  <c r="Q696" i="108"/>
  <c r="R696" i="108"/>
  <c r="I696" i="108"/>
  <c r="N696" i="108"/>
  <c r="H696" i="108"/>
  <c r="P695" i="108"/>
  <c r="Q695" i="108"/>
  <c r="R695" i="108"/>
  <c r="I695" i="108"/>
  <c r="N695" i="108"/>
  <c r="H695" i="108"/>
  <c r="P694" i="108"/>
  <c r="Q694" i="108"/>
  <c r="R694" i="108"/>
  <c r="I694" i="108"/>
  <c r="N694" i="108"/>
  <c r="H694" i="108"/>
  <c r="P693" i="108"/>
  <c r="Q693" i="108"/>
  <c r="R693" i="108"/>
  <c r="I693" i="108"/>
  <c r="N693" i="108"/>
  <c r="H693" i="108"/>
  <c r="P692" i="108"/>
  <c r="Q692" i="108"/>
  <c r="R692" i="108"/>
  <c r="I692" i="108"/>
  <c r="N692" i="108"/>
  <c r="H692" i="108"/>
  <c r="P691" i="108"/>
  <c r="Q691" i="108"/>
  <c r="R691" i="108"/>
  <c r="I691" i="108"/>
  <c r="N691" i="108"/>
  <c r="H691" i="108"/>
  <c r="P690" i="108"/>
  <c r="Q690" i="108"/>
  <c r="R690" i="108"/>
  <c r="I690" i="108"/>
  <c r="N690" i="108"/>
  <c r="H690" i="108"/>
  <c r="P689" i="108"/>
  <c r="Q689" i="108"/>
  <c r="R689" i="108"/>
  <c r="I689" i="108"/>
  <c r="N689" i="108"/>
  <c r="H689" i="108"/>
  <c r="P688" i="108"/>
  <c r="Q688" i="108"/>
  <c r="R688" i="108"/>
  <c r="I688" i="108"/>
  <c r="N688" i="108"/>
  <c r="H688" i="108"/>
  <c r="P687" i="108"/>
  <c r="Q687" i="108"/>
  <c r="R687" i="108"/>
  <c r="N687" i="108"/>
  <c r="I687" i="108"/>
  <c r="H687" i="108"/>
  <c r="P686" i="108"/>
  <c r="Q686" i="108"/>
  <c r="R686" i="108"/>
  <c r="I686" i="108"/>
  <c r="N686" i="108"/>
  <c r="H686" i="108"/>
  <c r="P685" i="108"/>
  <c r="Q685" i="108"/>
  <c r="R685" i="108"/>
  <c r="I685" i="108"/>
  <c r="N685" i="108"/>
  <c r="H685" i="108"/>
  <c r="P684" i="108"/>
  <c r="Q684" i="108"/>
  <c r="R684" i="108"/>
  <c r="I684" i="108"/>
  <c r="N684" i="108"/>
  <c r="H684" i="108"/>
  <c r="P683" i="108"/>
  <c r="Q683" i="108"/>
  <c r="R683" i="108"/>
  <c r="I683" i="108"/>
  <c r="N683" i="108"/>
  <c r="H683" i="108"/>
  <c r="P682" i="108"/>
  <c r="Q682" i="108"/>
  <c r="R682" i="108"/>
  <c r="I682" i="108"/>
  <c r="N682" i="108"/>
  <c r="H682" i="108"/>
  <c r="P681" i="108"/>
  <c r="Q681" i="108"/>
  <c r="R681" i="108"/>
  <c r="I681" i="108"/>
  <c r="N681" i="108"/>
  <c r="H681" i="108"/>
  <c r="P680" i="108"/>
  <c r="Q680" i="108"/>
  <c r="R680" i="108"/>
  <c r="I680" i="108"/>
  <c r="N680" i="108"/>
  <c r="H680" i="108"/>
  <c r="P679" i="108"/>
  <c r="Q679" i="108"/>
  <c r="R679" i="108"/>
  <c r="I679" i="108"/>
  <c r="N679" i="108"/>
  <c r="H679" i="108"/>
  <c r="P678" i="108"/>
  <c r="Q678" i="108"/>
  <c r="R678" i="108"/>
  <c r="I678" i="108"/>
  <c r="N678" i="108"/>
  <c r="H678" i="108"/>
  <c r="P677" i="108"/>
  <c r="Q677" i="108"/>
  <c r="R677" i="108"/>
  <c r="I677" i="108"/>
  <c r="N677" i="108"/>
  <c r="H677" i="108"/>
  <c r="Q676" i="108"/>
  <c r="R676" i="108"/>
  <c r="P676" i="108"/>
  <c r="I676" i="108"/>
  <c r="N676" i="108"/>
  <c r="H676" i="108"/>
  <c r="Q675" i="108"/>
  <c r="R675" i="108"/>
  <c r="P675" i="108"/>
  <c r="I675" i="108"/>
  <c r="N675" i="108"/>
  <c r="H675" i="108"/>
  <c r="P674" i="108"/>
  <c r="Q674" i="108"/>
  <c r="R674" i="108"/>
  <c r="I674" i="108"/>
  <c r="N674" i="108"/>
  <c r="H674" i="108"/>
  <c r="P673" i="108"/>
  <c r="Q673" i="108"/>
  <c r="R673" i="108"/>
  <c r="I673" i="108"/>
  <c r="N673" i="108"/>
  <c r="H673" i="108"/>
  <c r="P672" i="108"/>
  <c r="Q672" i="108"/>
  <c r="R672" i="108"/>
  <c r="I672" i="108"/>
  <c r="N672" i="108"/>
  <c r="H672" i="108"/>
  <c r="P671" i="108"/>
  <c r="Q671" i="108"/>
  <c r="R671" i="108"/>
  <c r="I671" i="108"/>
  <c r="N671" i="108"/>
  <c r="H671" i="108"/>
  <c r="P670" i="108"/>
  <c r="Q670" i="108"/>
  <c r="R670" i="108"/>
  <c r="I670" i="108"/>
  <c r="N670" i="108"/>
  <c r="H670" i="108"/>
  <c r="P669" i="108"/>
  <c r="Q669" i="108"/>
  <c r="R669" i="108"/>
  <c r="I669" i="108"/>
  <c r="N669" i="108"/>
  <c r="H669" i="108"/>
  <c r="P668" i="108"/>
  <c r="Q668" i="108"/>
  <c r="R668" i="108"/>
  <c r="I668" i="108"/>
  <c r="N668" i="108"/>
  <c r="H668" i="108"/>
  <c r="P667" i="108"/>
  <c r="Q667" i="108"/>
  <c r="R667" i="108"/>
  <c r="I667" i="108"/>
  <c r="N667" i="108"/>
  <c r="H667" i="108"/>
  <c r="P666" i="108"/>
  <c r="Q666" i="108"/>
  <c r="R666" i="108"/>
  <c r="I666" i="108"/>
  <c r="N666" i="108"/>
  <c r="H666" i="108"/>
  <c r="P665" i="108"/>
  <c r="Q665" i="108"/>
  <c r="R665" i="108"/>
  <c r="I665" i="108"/>
  <c r="N665" i="108"/>
  <c r="H665" i="108"/>
  <c r="P664" i="108"/>
  <c r="Q664" i="108"/>
  <c r="R664" i="108"/>
  <c r="I664" i="108"/>
  <c r="N664" i="108"/>
  <c r="H664" i="108"/>
  <c r="P663" i="108"/>
  <c r="Q663" i="108"/>
  <c r="R663" i="108"/>
  <c r="I663" i="108"/>
  <c r="N663" i="108"/>
  <c r="H663" i="108"/>
  <c r="P662" i="108"/>
  <c r="Q662" i="108"/>
  <c r="R662" i="108"/>
  <c r="I662" i="108"/>
  <c r="N662" i="108"/>
  <c r="H662" i="108"/>
  <c r="P661" i="108"/>
  <c r="Q661" i="108"/>
  <c r="R661" i="108"/>
  <c r="I661" i="108"/>
  <c r="N661" i="108"/>
  <c r="H661" i="108"/>
  <c r="P660" i="108"/>
  <c r="Q660" i="108"/>
  <c r="R660" i="108"/>
  <c r="I660" i="108"/>
  <c r="N660" i="108"/>
  <c r="H660" i="108"/>
  <c r="P659" i="108"/>
  <c r="Q659" i="108"/>
  <c r="R659" i="108"/>
  <c r="I659" i="108"/>
  <c r="N659" i="108"/>
  <c r="H659" i="108"/>
  <c r="P658" i="108"/>
  <c r="Q658" i="108"/>
  <c r="R658" i="108"/>
  <c r="I658" i="108"/>
  <c r="N658" i="108"/>
  <c r="H658" i="108"/>
  <c r="P657" i="108"/>
  <c r="Q657" i="108"/>
  <c r="R657" i="108"/>
  <c r="I657" i="108"/>
  <c r="N657" i="108"/>
  <c r="H657" i="108"/>
  <c r="P656" i="108"/>
  <c r="Q656" i="108"/>
  <c r="R656" i="108"/>
  <c r="I656" i="108"/>
  <c r="N656" i="108"/>
  <c r="H656" i="108"/>
  <c r="P655" i="108"/>
  <c r="Q655" i="108"/>
  <c r="R655" i="108"/>
  <c r="I655" i="108"/>
  <c r="N655" i="108"/>
  <c r="H655" i="108"/>
  <c r="P654" i="108"/>
  <c r="Q654" i="108"/>
  <c r="R654" i="108"/>
  <c r="I654" i="108"/>
  <c r="N654" i="108"/>
  <c r="H654" i="108"/>
  <c r="P653" i="108"/>
  <c r="Q653" i="108"/>
  <c r="R653" i="108"/>
  <c r="I653" i="108"/>
  <c r="N653" i="108"/>
  <c r="H653" i="108"/>
  <c r="Q652" i="108"/>
  <c r="R652" i="108"/>
  <c r="P652" i="108"/>
  <c r="N652" i="108"/>
  <c r="I652" i="108"/>
  <c r="H652" i="108"/>
  <c r="P651" i="108"/>
  <c r="Q651" i="108"/>
  <c r="R651" i="108"/>
  <c r="I651" i="108"/>
  <c r="N651" i="108"/>
  <c r="H651" i="108"/>
  <c r="Q650" i="108"/>
  <c r="R650" i="108"/>
  <c r="P650" i="108"/>
  <c r="N650" i="108"/>
  <c r="I650" i="108"/>
  <c r="H650" i="108"/>
  <c r="P649" i="108"/>
  <c r="Q649" i="108"/>
  <c r="R649" i="108"/>
  <c r="I649" i="108"/>
  <c r="N649" i="108"/>
  <c r="H649" i="108"/>
  <c r="Q648" i="108"/>
  <c r="R648" i="108"/>
  <c r="P648" i="108"/>
  <c r="N648" i="108"/>
  <c r="I648" i="108"/>
  <c r="H648" i="108"/>
  <c r="P647" i="108"/>
  <c r="Q647" i="108"/>
  <c r="R647" i="108"/>
  <c r="I647" i="108"/>
  <c r="N647" i="108"/>
  <c r="H647" i="108"/>
  <c r="Q646" i="108"/>
  <c r="R646" i="108"/>
  <c r="P646" i="108"/>
  <c r="N646" i="108"/>
  <c r="I646" i="108"/>
  <c r="H646" i="108"/>
  <c r="P645" i="108"/>
  <c r="Q645" i="108"/>
  <c r="R645" i="108"/>
  <c r="N645" i="108"/>
  <c r="I645" i="108"/>
  <c r="H645" i="108"/>
  <c r="P644" i="108"/>
  <c r="Q644" i="108"/>
  <c r="R644" i="108"/>
  <c r="I644" i="108"/>
  <c r="N644" i="108"/>
  <c r="H644" i="108"/>
  <c r="P643" i="108"/>
  <c r="Q643" i="108"/>
  <c r="R643" i="108"/>
  <c r="I643" i="108"/>
  <c r="N643" i="108"/>
  <c r="H643" i="108"/>
  <c r="P642" i="108"/>
  <c r="Q642" i="108"/>
  <c r="R642" i="108"/>
  <c r="I642" i="108"/>
  <c r="N642" i="108"/>
  <c r="H642" i="108"/>
  <c r="P641" i="108"/>
  <c r="Q641" i="108"/>
  <c r="R641" i="108"/>
  <c r="I641" i="108"/>
  <c r="N641" i="108"/>
  <c r="H641" i="108"/>
  <c r="P640" i="108"/>
  <c r="Q640" i="108"/>
  <c r="R640" i="108"/>
  <c r="N640" i="108"/>
  <c r="I640" i="108"/>
  <c r="H640" i="108"/>
  <c r="P639" i="108"/>
  <c r="Q639" i="108"/>
  <c r="R639" i="108"/>
  <c r="I639" i="108"/>
  <c r="N639" i="108"/>
  <c r="H639" i="108"/>
  <c r="P638" i="108"/>
  <c r="Q638" i="108"/>
  <c r="R638" i="108"/>
  <c r="I638" i="108"/>
  <c r="N638" i="108"/>
  <c r="H638" i="108"/>
  <c r="P637" i="108"/>
  <c r="Q637" i="108"/>
  <c r="R637" i="108"/>
  <c r="I637" i="108"/>
  <c r="N637" i="108"/>
  <c r="H637" i="108"/>
  <c r="P636" i="108"/>
  <c r="Q636" i="108"/>
  <c r="R636" i="108"/>
  <c r="I636" i="108"/>
  <c r="N636" i="108"/>
  <c r="H636" i="108"/>
  <c r="P635" i="108"/>
  <c r="Q635" i="108"/>
  <c r="R635" i="108"/>
  <c r="I635" i="108"/>
  <c r="N635" i="108"/>
  <c r="H635" i="108"/>
  <c r="P634" i="108"/>
  <c r="Q634" i="108"/>
  <c r="R634" i="108"/>
  <c r="I634" i="108"/>
  <c r="N634" i="108"/>
  <c r="H634" i="108"/>
  <c r="P633" i="108"/>
  <c r="Q633" i="108"/>
  <c r="R633" i="108"/>
  <c r="I633" i="108"/>
  <c r="N633" i="108"/>
  <c r="H633" i="108"/>
  <c r="P632" i="108"/>
  <c r="Q632" i="108"/>
  <c r="R632" i="108"/>
  <c r="N632" i="108"/>
  <c r="I632" i="108"/>
  <c r="H632" i="108"/>
  <c r="P631" i="108"/>
  <c r="Q631" i="108"/>
  <c r="R631" i="108"/>
  <c r="I631" i="108"/>
  <c r="N631" i="108"/>
  <c r="H631" i="108"/>
  <c r="Q630" i="108"/>
  <c r="R630" i="108"/>
  <c r="P630" i="108"/>
  <c r="I630" i="108"/>
  <c r="N630" i="108"/>
  <c r="H630" i="108"/>
  <c r="Q629" i="108"/>
  <c r="R629" i="108"/>
  <c r="P629" i="108"/>
  <c r="I629" i="108"/>
  <c r="N629" i="108"/>
  <c r="H629" i="108"/>
  <c r="Q628" i="108"/>
  <c r="R628" i="108"/>
  <c r="P628" i="108"/>
  <c r="N628" i="108"/>
  <c r="I628" i="108"/>
  <c r="H628" i="108"/>
  <c r="P627" i="108"/>
  <c r="Q627" i="108"/>
  <c r="R627" i="108"/>
  <c r="I627" i="108"/>
  <c r="N627" i="108"/>
  <c r="H627" i="108"/>
  <c r="Q626" i="108"/>
  <c r="R626" i="108"/>
  <c r="P626" i="108"/>
  <c r="N626" i="108"/>
  <c r="I626" i="108"/>
  <c r="H626" i="108"/>
  <c r="P625" i="108"/>
  <c r="Q625" i="108"/>
  <c r="R625" i="108"/>
  <c r="I625" i="108"/>
  <c r="N625" i="108"/>
  <c r="H625" i="108"/>
  <c r="P624" i="108"/>
  <c r="Q624" i="108"/>
  <c r="R624" i="108"/>
  <c r="I624" i="108"/>
  <c r="N624" i="108"/>
  <c r="H624" i="108"/>
  <c r="P623" i="108"/>
  <c r="Q623" i="108"/>
  <c r="R623" i="108"/>
  <c r="I623" i="108"/>
  <c r="N623" i="108"/>
  <c r="H623" i="108"/>
  <c r="P622" i="108"/>
  <c r="Q622" i="108"/>
  <c r="R622" i="108"/>
  <c r="I622" i="108"/>
  <c r="N622" i="108"/>
  <c r="H622" i="108"/>
  <c r="Q621" i="108"/>
  <c r="R621" i="108"/>
  <c r="P621" i="108"/>
  <c r="I621" i="108"/>
  <c r="N621" i="108"/>
  <c r="H621" i="108"/>
  <c r="P620" i="108"/>
  <c r="Q620" i="108"/>
  <c r="R620" i="108"/>
  <c r="I620" i="108"/>
  <c r="N620" i="108"/>
  <c r="H620" i="108"/>
  <c r="Q619" i="108"/>
  <c r="R619" i="108"/>
  <c r="P619" i="108"/>
  <c r="I619" i="108"/>
  <c r="N619" i="108"/>
  <c r="H619" i="108"/>
  <c r="P618" i="108"/>
  <c r="Q618" i="108"/>
  <c r="R618" i="108"/>
  <c r="I618" i="108"/>
  <c r="N618" i="108"/>
  <c r="H618" i="108"/>
  <c r="P617" i="108"/>
  <c r="Q617" i="108"/>
  <c r="R617" i="108"/>
  <c r="I617" i="108"/>
  <c r="N617" i="108"/>
  <c r="H617" i="108"/>
  <c r="P616" i="108"/>
  <c r="Q616" i="108"/>
  <c r="R616" i="108"/>
  <c r="I616" i="108"/>
  <c r="N616" i="108"/>
  <c r="H616" i="108"/>
  <c r="P615" i="108"/>
  <c r="Q615" i="108"/>
  <c r="R615" i="108"/>
  <c r="I615" i="108"/>
  <c r="N615" i="108"/>
  <c r="H615" i="108"/>
  <c r="P614" i="108"/>
  <c r="Q614" i="108"/>
  <c r="R614" i="108"/>
  <c r="I614" i="108"/>
  <c r="N614" i="108"/>
  <c r="H614" i="108"/>
  <c r="Q613" i="108"/>
  <c r="R613" i="108"/>
  <c r="P613" i="108"/>
  <c r="N613" i="108"/>
  <c r="I613" i="108"/>
  <c r="H613" i="108"/>
  <c r="P612" i="108"/>
  <c r="Q612" i="108"/>
  <c r="R612" i="108"/>
  <c r="I612" i="108"/>
  <c r="N612" i="108"/>
  <c r="H612" i="108"/>
  <c r="P611" i="108"/>
  <c r="Q611" i="108"/>
  <c r="R611" i="108"/>
  <c r="I611" i="108"/>
  <c r="N611" i="108"/>
  <c r="H611" i="108"/>
  <c r="P610" i="108"/>
  <c r="Q610" i="108"/>
  <c r="R610" i="108"/>
  <c r="I610" i="108"/>
  <c r="N610" i="108"/>
  <c r="H610" i="108"/>
  <c r="P609" i="108"/>
  <c r="Q609" i="108"/>
  <c r="R609" i="108"/>
  <c r="I609" i="108"/>
  <c r="N609" i="108"/>
  <c r="H609" i="108"/>
  <c r="P608" i="108"/>
  <c r="Q608" i="108"/>
  <c r="R608" i="108"/>
  <c r="I608" i="108"/>
  <c r="N608" i="108"/>
  <c r="H608" i="108"/>
  <c r="P607" i="108"/>
  <c r="Q607" i="108"/>
  <c r="R607" i="108"/>
  <c r="I607" i="108"/>
  <c r="N607" i="108"/>
  <c r="H607" i="108"/>
  <c r="P606" i="108"/>
  <c r="Q606" i="108"/>
  <c r="R606" i="108"/>
  <c r="I606" i="108"/>
  <c r="N606" i="108"/>
  <c r="H606" i="108"/>
  <c r="P605" i="108"/>
  <c r="Q605" i="108"/>
  <c r="R605" i="108"/>
  <c r="N605" i="108"/>
  <c r="I605" i="108"/>
  <c r="H605" i="108"/>
  <c r="P604" i="108"/>
  <c r="Q604" i="108"/>
  <c r="R604" i="108"/>
  <c r="I604" i="108"/>
  <c r="N604" i="108"/>
  <c r="H604" i="108"/>
  <c r="P603" i="108"/>
  <c r="Q603" i="108"/>
  <c r="R603" i="108"/>
  <c r="I603" i="108"/>
  <c r="N603" i="108"/>
  <c r="H603" i="108"/>
  <c r="P602" i="108"/>
  <c r="Q602" i="108"/>
  <c r="R602" i="108"/>
  <c r="I602" i="108"/>
  <c r="N602" i="108"/>
  <c r="H602" i="108"/>
  <c r="P601" i="108"/>
  <c r="Q601" i="108"/>
  <c r="R601" i="108"/>
  <c r="I601" i="108"/>
  <c r="N601" i="108"/>
  <c r="H601" i="108"/>
  <c r="P600" i="108"/>
  <c r="Q600" i="108"/>
  <c r="R600" i="108"/>
  <c r="I600" i="108"/>
  <c r="N600" i="108"/>
  <c r="H600" i="108"/>
  <c r="P599" i="108"/>
  <c r="Q599" i="108"/>
  <c r="R599" i="108"/>
  <c r="I599" i="108"/>
  <c r="N599" i="108"/>
  <c r="H599" i="108"/>
  <c r="P598" i="108"/>
  <c r="Q598" i="108"/>
  <c r="R598" i="108"/>
  <c r="I598" i="108"/>
  <c r="N598" i="108"/>
  <c r="H598" i="108"/>
  <c r="P597" i="108"/>
  <c r="Q597" i="108"/>
  <c r="R597" i="108"/>
  <c r="I597" i="108"/>
  <c r="N597" i="108"/>
  <c r="H597" i="108"/>
  <c r="P596" i="108"/>
  <c r="Q596" i="108"/>
  <c r="R596" i="108"/>
  <c r="I596" i="108"/>
  <c r="N596" i="108"/>
  <c r="H596" i="108"/>
  <c r="P595" i="108"/>
  <c r="Q595" i="108"/>
  <c r="R595" i="108"/>
  <c r="I595" i="108"/>
  <c r="N595" i="108"/>
  <c r="H595" i="108"/>
  <c r="P594" i="108"/>
  <c r="Q594" i="108"/>
  <c r="R594" i="108"/>
  <c r="I594" i="108"/>
  <c r="N594" i="108"/>
  <c r="H594" i="108"/>
  <c r="P593" i="108"/>
  <c r="Q593" i="108"/>
  <c r="R593" i="108"/>
  <c r="I593" i="108"/>
  <c r="N593" i="108"/>
  <c r="H593" i="108"/>
  <c r="P592" i="108"/>
  <c r="Q592" i="108"/>
  <c r="R592" i="108"/>
  <c r="I592" i="108"/>
  <c r="N592" i="108"/>
  <c r="H592" i="108"/>
  <c r="P591" i="108"/>
  <c r="Q591" i="108"/>
  <c r="R591" i="108"/>
  <c r="I591" i="108"/>
  <c r="N591" i="108"/>
  <c r="H591" i="108"/>
  <c r="P590" i="108"/>
  <c r="Q590" i="108"/>
  <c r="R590" i="108"/>
  <c r="I590" i="108"/>
  <c r="N590" i="108"/>
  <c r="H590" i="108"/>
  <c r="P589" i="108"/>
  <c r="Q589" i="108"/>
  <c r="R589" i="108"/>
  <c r="I589" i="108"/>
  <c r="N589" i="108"/>
  <c r="H589" i="108"/>
  <c r="P588" i="108"/>
  <c r="Q588" i="108"/>
  <c r="R588" i="108"/>
  <c r="I588" i="108"/>
  <c r="N588" i="108"/>
  <c r="H588" i="108"/>
  <c r="P587" i="108"/>
  <c r="Q587" i="108"/>
  <c r="R587" i="108"/>
  <c r="I587" i="108"/>
  <c r="N587" i="108"/>
  <c r="H587" i="108"/>
  <c r="P586" i="108"/>
  <c r="Q586" i="108"/>
  <c r="R586" i="108"/>
  <c r="I586" i="108"/>
  <c r="N586" i="108"/>
  <c r="H586" i="108"/>
  <c r="P585" i="108"/>
  <c r="Q585" i="108"/>
  <c r="R585" i="108"/>
  <c r="I585" i="108"/>
  <c r="N585" i="108"/>
  <c r="H585" i="108"/>
  <c r="P584" i="108"/>
  <c r="Q584" i="108"/>
  <c r="R584" i="108"/>
  <c r="I584" i="108"/>
  <c r="N584" i="108"/>
  <c r="H584" i="108"/>
  <c r="P583" i="108"/>
  <c r="Q583" i="108"/>
  <c r="R583" i="108"/>
  <c r="I583" i="108"/>
  <c r="N583" i="108"/>
  <c r="H583" i="108"/>
  <c r="P582" i="108"/>
  <c r="Q582" i="108"/>
  <c r="R582" i="108"/>
  <c r="I582" i="108"/>
  <c r="N582" i="108"/>
  <c r="H582" i="108"/>
  <c r="Q581" i="108"/>
  <c r="R581" i="108"/>
  <c r="P581" i="108"/>
  <c r="I581" i="108"/>
  <c r="N581" i="108"/>
  <c r="H581" i="108"/>
  <c r="P580" i="108"/>
  <c r="Q580" i="108"/>
  <c r="R580" i="108"/>
  <c r="I580" i="108"/>
  <c r="N580" i="108"/>
  <c r="H580" i="108"/>
  <c r="P579" i="108"/>
  <c r="Q579" i="108"/>
  <c r="R579" i="108"/>
  <c r="N579" i="108"/>
  <c r="I579" i="108"/>
  <c r="H579" i="108"/>
  <c r="P578" i="108"/>
  <c r="Q578" i="108"/>
  <c r="R578" i="108"/>
  <c r="I578" i="108"/>
  <c r="N578" i="108"/>
  <c r="H578" i="108"/>
  <c r="P577" i="108"/>
  <c r="Q577" i="108"/>
  <c r="R577" i="108"/>
  <c r="I577" i="108"/>
  <c r="N577" i="108"/>
  <c r="H577" i="108"/>
  <c r="P576" i="108"/>
  <c r="Q576" i="108"/>
  <c r="R576" i="108"/>
  <c r="I576" i="108"/>
  <c r="N576" i="108"/>
  <c r="H576" i="108"/>
  <c r="P575" i="108"/>
  <c r="Q575" i="108"/>
  <c r="R575" i="108"/>
  <c r="I575" i="108"/>
  <c r="N575" i="108"/>
  <c r="H575" i="108"/>
  <c r="P574" i="108"/>
  <c r="Q574" i="108"/>
  <c r="R574" i="108"/>
  <c r="N574" i="108"/>
  <c r="I574" i="108"/>
  <c r="H574" i="108"/>
  <c r="P573" i="108"/>
  <c r="Q573" i="108"/>
  <c r="R573" i="108"/>
  <c r="N573" i="108"/>
  <c r="I573" i="108"/>
  <c r="H573" i="108"/>
  <c r="Q572" i="108"/>
  <c r="R572" i="108"/>
  <c r="P572" i="108"/>
  <c r="I572" i="108"/>
  <c r="N572" i="108"/>
  <c r="H572" i="108"/>
  <c r="P571" i="108"/>
  <c r="Q571" i="108"/>
  <c r="R571" i="108"/>
  <c r="I571" i="108"/>
  <c r="N571" i="108"/>
  <c r="H571" i="108"/>
  <c r="P570" i="108"/>
  <c r="Q570" i="108"/>
  <c r="R570" i="108"/>
  <c r="I570" i="108"/>
  <c r="N570" i="108"/>
  <c r="H570" i="108"/>
  <c r="P569" i="108"/>
  <c r="Q569" i="108"/>
  <c r="R569" i="108"/>
  <c r="I569" i="108"/>
  <c r="N569" i="108"/>
  <c r="H569" i="108"/>
  <c r="P568" i="108"/>
  <c r="Q568" i="108"/>
  <c r="R568" i="108"/>
  <c r="I568" i="108"/>
  <c r="N568" i="108"/>
  <c r="H568" i="108"/>
  <c r="P567" i="108"/>
  <c r="Q567" i="108"/>
  <c r="R567" i="108"/>
  <c r="I567" i="108"/>
  <c r="N567" i="108"/>
  <c r="H567" i="108"/>
  <c r="P566" i="108"/>
  <c r="Q566" i="108"/>
  <c r="R566" i="108"/>
  <c r="I566" i="108"/>
  <c r="N566" i="108"/>
  <c r="H566" i="108"/>
  <c r="P565" i="108"/>
  <c r="Q565" i="108"/>
  <c r="R565" i="108"/>
  <c r="I565" i="108"/>
  <c r="N565" i="108"/>
  <c r="H565" i="108"/>
  <c r="P564" i="108"/>
  <c r="Q564" i="108"/>
  <c r="R564" i="108"/>
  <c r="I564" i="108"/>
  <c r="N564" i="108"/>
  <c r="H564" i="108"/>
  <c r="P563" i="108"/>
  <c r="Q563" i="108"/>
  <c r="R563" i="108"/>
  <c r="I563" i="108"/>
  <c r="N563" i="108"/>
  <c r="H563" i="108"/>
  <c r="P562" i="108"/>
  <c r="Q562" i="108"/>
  <c r="R562" i="108"/>
  <c r="N562" i="108"/>
  <c r="I562" i="108"/>
  <c r="H562" i="108"/>
  <c r="P561" i="108"/>
  <c r="Q561" i="108"/>
  <c r="R561" i="108"/>
  <c r="I561" i="108"/>
  <c r="N561" i="108"/>
  <c r="H561" i="108"/>
  <c r="P560" i="108"/>
  <c r="Q560" i="108"/>
  <c r="R560" i="108"/>
  <c r="I560" i="108"/>
  <c r="N560" i="108"/>
  <c r="H560" i="108"/>
  <c r="P559" i="108"/>
  <c r="Q559" i="108"/>
  <c r="R559" i="108"/>
  <c r="I559" i="108"/>
  <c r="N559" i="108"/>
  <c r="H559" i="108"/>
  <c r="P558" i="108"/>
  <c r="Q558" i="108"/>
  <c r="R558" i="108"/>
  <c r="N558" i="108"/>
  <c r="I558" i="108"/>
  <c r="H558" i="108"/>
  <c r="P557" i="108"/>
  <c r="Q557" i="108"/>
  <c r="R557" i="108"/>
  <c r="I557" i="108"/>
  <c r="N557" i="108"/>
  <c r="H557" i="108"/>
  <c r="P556" i="108"/>
  <c r="Q556" i="108"/>
  <c r="R556" i="108"/>
  <c r="I556" i="108"/>
  <c r="N556" i="108"/>
  <c r="H556" i="108"/>
  <c r="P555" i="108"/>
  <c r="Q555" i="108"/>
  <c r="R555" i="108"/>
  <c r="I555" i="108"/>
  <c r="N555" i="108"/>
  <c r="H555" i="108"/>
  <c r="P554" i="108"/>
  <c r="Q554" i="108"/>
  <c r="R554" i="108"/>
  <c r="I554" i="108"/>
  <c r="N554" i="108"/>
  <c r="H554" i="108"/>
  <c r="P553" i="108"/>
  <c r="Q553" i="108"/>
  <c r="R553" i="108"/>
  <c r="I553" i="108"/>
  <c r="N553" i="108"/>
  <c r="H553" i="108"/>
  <c r="P552" i="108"/>
  <c r="Q552" i="108"/>
  <c r="R552" i="108"/>
  <c r="I552" i="108"/>
  <c r="N552" i="108"/>
  <c r="H552" i="108"/>
  <c r="P551" i="108"/>
  <c r="Q551" i="108"/>
  <c r="R551" i="108"/>
  <c r="N551" i="108"/>
  <c r="I551" i="108"/>
  <c r="H551" i="108"/>
  <c r="P550" i="108"/>
  <c r="Q550" i="108"/>
  <c r="R550" i="108"/>
  <c r="I550" i="108"/>
  <c r="N550" i="108"/>
  <c r="H550" i="108"/>
  <c r="Q549" i="108"/>
  <c r="R549" i="108"/>
  <c r="P549" i="108"/>
  <c r="I549" i="108"/>
  <c r="N549" i="108"/>
  <c r="H549" i="108"/>
  <c r="P548" i="108"/>
  <c r="Q548" i="108"/>
  <c r="R548" i="108"/>
  <c r="I548" i="108"/>
  <c r="N548" i="108"/>
  <c r="H548" i="108"/>
  <c r="P547" i="108"/>
  <c r="Q547" i="108"/>
  <c r="R547" i="108"/>
  <c r="I547" i="108"/>
  <c r="N547" i="108"/>
  <c r="H547" i="108"/>
  <c r="P546" i="108"/>
  <c r="Q546" i="108"/>
  <c r="R546" i="108"/>
  <c r="I546" i="108"/>
  <c r="N546" i="108"/>
  <c r="H546" i="108"/>
  <c r="P545" i="108"/>
  <c r="Q545" i="108"/>
  <c r="R545" i="108"/>
  <c r="I545" i="108"/>
  <c r="N545" i="108"/>
  <c r="H545" i="108"/>
  <c r="P544" i="108"/>
  <c r="Q544" i="108"/>
  <c r="R544" i="108"/>
  <c r="I544" i="108"/>
  <c r="N544" i="108"/>
  <c r="H544" i="108"/>
  <c r="P543" i="108"/>
  <c r="Q543" i="108"/>
  <c r="R543" i="108"/>
  <c r="I543" i="108"/>
  <c r="N543" i="108"/>
  <c r="H543" i="108"/>
  <c r="P542" i="108"/>
  <c r="Q542" i="108"/>
  <c r="R542" i="108"/>
  <c r="I542" i="108"/>
  <c r="N542" i="108"/>
  <c r="H542" i="108"/>
  <c r="P541" i="108"/>
  <c r="Q541" i="108"/>
  <c r="R541" i="108"/>
  <c r="I541" i="108"/>
  <c r="N541" i="108"/>
  <c r="H541" i="108"/>
  <c r="P540" i="108"/>
  <c r="Q540" i="108"/>
  <c r="R540" i="108"/>
  <c r="I540" i="108"/>
  <c r="N540" i="108"/>
  <c r="H540" i="108"/>
  <c r="P539" i="108"/>
  <c r="Q539" i="108"/>
  <c r="R539" i="108"/>
  <c r="I539" i="108"/>
  <c r="N539" i="108"/>
  <c r="H539" i="108"/>
  <c r="P538" i="108"/>
  <c r="Q538" i="108"/>
  <c r="R538" i="108"/>
  <c r="I538" i="108"/>
  <c r="N538" i="108"/>
  <c r="H538" i="108"/>
  <c r="P537" i="108"/>
  <c r="Q537" i="108"/>
  <c r="R537" i="108"/>
  <c r="I537" i="108"/>
  <c r="N537" i="108"/>
  <c r="H537" i="108"/>
  <c r="Q536" i="108"/>
  <c r="R536" i="108"/>
  <c r="P536" i="108"/>
  <c r="I536" i="108"/>
  <c r="N536" i="108"/>
  <c r="H536" i="108"/>
  <c r="P535" i="108"/>
  <c r="Q535" i="108"/>
  <c r="R535" i="108"/>
  <c r="I535" i="108"/>
  <c r="N535" i="108"/>
  <c r="H535" i="108"/>
  <c r="P534" i="108"/>
  <c r="Q534" i="108"/>
  <c r="R534" i="108"/>
  <c r="I534" i="108"/>
  <c r="N534" i="108"/>
  <c r="H534" i="108"/>
  <c r="P533" i="108"/>
  <c r="Q533" i="108"/>
  <c r="R533" i="108"/>
  <c r="I533" i="108"/>
  <c r="N533" i="108"/>
  <c r="H533" i="108"/>
  <c r="P532" i="108"/>
  <c r="Q532" i="108"/>
  <c r="R532" i="108"/>
  <c r="I532" i="108"/>
  <c r="N532" i="108"/>
  <c r="H532" i="108"/>
  <c r="P531" i="108"/>
  <c r="Q531" i="108"/>
  <c r="R531" i="108"/>
  <c r="I531" i="108"/>
  <c r="N531" i="108"/>
  <c r="H531" i="108"/>
  <c r="P530" i="108"/>
  <c r="Q530" i="108"/>
  <c r="R530" i="108"/>
  <c r="I530" i="108"/>
  <c r="N530" i="108"/>
  <c r="H530" i="108"/>
  <c r="P529" i="108"/>
  <c r="Q529" i="108"/>
  <c r="R529" i="108"/>
  <c r="I529" i="108"/>
  <c r="N529" i="108"/>
  <c r="H529" i="108"/>
  <c r="Q528" i="108"/>
  <c r="R528" i="108"/>
  <c r="P528" i="108"/>
  <c r="I528" i="108"/>
  <c r="N528" i="108"/>
  <c r="H528" i="108"/>
  <c r="P527" i="108"/>
  <c r="Q527" i="108"/>
  <c r="R527" i="108"/>
  <c r="I527" i="108"/>
  <c r="N527" i="108"/>
  <c r="H527" i="108"/>
  <c r="Q526" i="108"/>
  <c r="R526" i="108"/>
  <c r="P526" i="108"/>
  <c r="I526" i="108"/>
  <c r="N526" i="108"/>
  <c r="H526" i="108"/>
  <c r="P525" i="108"/>
  <c r="Q525" i="108"/>
  <c r="R525" i="108"/>
  <c r="I525" i="108"/>
  <c r="N525" i="108"/>
  <c r="H525" i="108"/>
  <c r="Q524" i="108"/>
  <c r="R524" i="108"/>
  <c r="P524" i="108"/>
  <c r="I524" i="108"/>
  <c r="N524" i="108"/>
  <c r="H524" i="108"/>
  <c r="P523" i="108"/>
  <c r="Q523" i="108"/>
  <c r="R523" i="108"/>
  <c r="I523" i="108"/>
  <c r="N523" i="108"/>
  <c r="H523" i="108"/>
  <c r="P522" i="108"/>
  <c r="Q522" i="108"/>
  <c r="R522" i="108"/>
  <c r="N522" i="108"/>
  <c r="I522" i="108"/>
  <c r="H522" i="108"/>
  <c r="P521" i="108"/>
  <c r="Q521" i="108"/>
  <c r="R521" i="108"/>
  <c r="I521" i="108"/>
  <c r="N521" i="108"/>
  <c r="H521" i="108"/>
  <c r="P520" i="108"/>
  <c r="Q520" i="108"/>
  <c r="R520" i="108"/>
  <c r="I520" i="108"/>
  <c r="N520" i="108"/>
  <c r="H520" i="108"/>
  <c r="P519" i="108"/>
  <c r="Q519" i="108"/>
  <c r="R519" i="108"/>
  <c r="I519" i="108"/>
  <c r="N519" i="108"/>
  <c r="H519" i="108"/>
  <c r="Q518" i="108"/>
  <c r="R518" i="108"/>
  <c r="P518" i="108"/>
  <c r="I518" i="108"/>
  <c r="N518" i="108"/>
  <c r="H518" i="108"/>
  <c r="P517" i="108"/>
  <c r="Q517" i="108"/>
  <c r="R517" i="108"/>
  <c r="I517" i="108"/>
  <c r="N517" i="108"/>
  <c r="H517" i="108"/>
  <c r="Q516" i="108"/>
  <c r="R516" i="108"/>
  <c r="P516" i="108"/>
  <c r="I516" i="108"/>
  <c r="N516" i="108"/>
  <c r="H516" i="108"/>
  <c r="P515" i="108"/>
  <c r="Q515" i="108"/>
  <c r="R515" i="108"/>
  <c r="I515" i="108"/>
  <c r="N515" i="108"/>
  <c r="H515" i="108"/>
  <c r="P514" i="108"/>
  <c r="Q514" i="108"/>
  <c r="R514" i="108"/>
  <c r="N514" i="108"/>
  <c r="I514" i="108"/>
  <c r="H514" i="108"/>
  <c r="P513" i="108"/>
  <c r="Q513" i="108"/>
  <c r="R513" i="108"/>
  <c r="I513" i="108"/>
  <c r="N513" i="108"/>
  <c r="H513" i="108"/>
  <c r="P512" i="108"/>
  <c r="Q512" i="108"/>
  <c r="R512" i="108"/>
  <c r="I512" i="108"/>
  <c r="N512" i="108"/>
  <c r="H512" i="108"/>
  <c r="P511" i="108"/>
  <c r="Q511" i="108"/>
  <c r="R511" i="108"/>
  <c r="I511" i="108"/>
  <c r="N511" i="108"/>
  <c r="H511" i="108"/>
  <c r="P510" i="108"/>
  <c r="Q510" i="108"/>
  <c r="R510" i="108"/>
  <c r="I510" i="108"/>
  <c r="N510" i="108"/>
  <c r="H510" i="108"/>
  <c r="P509" i="108"/>
  <c r="Q509" i="108"/>
  <c r="R509" i="108"/>
  <c r="I509" i="108"/>
  <c r="N509" i="108"/>
  <c r="H509" i="108"/>
  <c r="P508" i="108"/>
  <c r="Q508" i="108"/>
  <c r="R508" i="108"/>
  <c r="I508" i="108"/>
  <c r="N508" i="108"/>
  <c r="H508" i="108"/>
  <c r="P507" i="108"/>
  <c r="Q507" i="108"/>
  <c r="R507" i="108"/>
  <c r="I507" i="108"/>
  <c r="N507" i="108"/>
  <c r="H507" i="108"/>
  <c r="P506" i="108"/>
  <c r="Q506" i="108"/>
  <c r="R506" i="108"/>
  <c r="I506" i="108"/>
  <c r="N506" i="108"/>
  <c r="H506" i="108"/>
  <c r="P505" i="108"/>
  <c r="Q505" i="108"/>
  <c r="R505" i="108"/>
  <c r="I505" i="108"/>
  <c r="N505" i="108"/>
  <c r="H505" i="108"/>
  <c r="P504" i="108"/>
  <c r="Q504" i="108"/>
  <c r="R504" i="108"/>
  <c r="I504" i="108"/>
  <c r="N504" i="108"/>
  <c r="H504" i="108"/>
  <c r="P503" i="108"/>
  <c r="Q503" i="108"/>
  <c r="R503" i="108"/>
  <c r="N503" i="108"/>
  <c r="I503" i="108"/>
  <c r="H503" i="108"/>
  <c r="P502" i="108"/>
  <c r="Q502" i="108"/>
  <c r="R502" i="108"/>
  <c r="N502" i="108"/>
  <c r="I502" i="108"/>
  <c r="H502" i="108"/>
  <c r="P501" i="108"/>
  <c r="Q501" i="108"/>
  <c r="R501" i="108"/>
  <c r="I501" i="108"/>
  <c r="N501" i="108"/>
  <c r="H501" i="108"/>
  <c r="P500" i="108"/>
  <c r="Q500" i="108"/>
  <c r="R500" i="108"/>
  <c r="N500" i="108"/>
  <c r="I500" i="108"/>
  <c r="H500" i="108"/>
  <c r="P499" i="108"/>
  <c r="Q499" i="108"/>
  <c r="R499" i="108"/>
  <c r="I499" i="108"/>
  <c r="N499" i="108"/>
  <c r="H499" i="108"/>
  <c r="P498" i="108"/>
  <c r="Q498" i="108"/>
  <c r="R498" i="108"/>
  <c r="N498" i="108"/>
  <c r="I498" i="108"/>
  <c r="H498" i="108"/>
  <c r="P497" i="108"/>
  <c r="Q497" i="108"/>
  <c r="R497" i="108"/>
  <c r="I497" i="108"/>
  <c r="N497" i="108"/>
  <c r="H497" i="108"/>
  <c r="P496" i="108"/>
  <c r="Q496" i="108"/>
  <c r="R496" i="108"/>
  <c r="I496" i="108"/>
  <c r="N496" i="108"/>
  <c r="H496" i="108"/>
  <c r="P495" i="108"/>
  <c r="Q495" i="108"/>
  <c r="R495" i="108"/>
  <c r="I495" i="108"/>
  <c r="N495" i="108"/>
  <c r="H495" i="108"/>
  <c r="P494" i="108"/>
  <c r="Q494" i="108"/>
  <c r="R494" i="108"/>
  <c r="I494" i="108"/>
  <c r="N494" i="108"/>
  <c r="H494" i="108"/>
  <c r="P493" i="108"/>
  <c r="Q493" i="108"/>
  <c r="R493" i="108"/>
  <c r="I493" i="108"/>
  <c r="N493" i="108"/>
  <c r="H493" i="108"/>
  <c r="Q492" i="108"/>
  <c r="R492" i="108"/>
  <c r="P492" i="108"/>
  <c r="I492" i="108"/>
  <c r="N492" i="108"/>
  <c r="H492" i="108"/>
  <c r="P491" i="108"/>
  <c r="Q491" i="108"/>
  <c r="R491" i="108"/>
  <c r="I491" i="108"/>
  <c r="N491" i="108"/>
  <c r="H491" i="108"/>
  <c r="P490" i="108"/>
  <c r="Q490" i="108"/>
  <c r="R490" i="108"/>
  <c r="N490" i="108"/>
  <c r="I490" i="108"/>
  <c r="H490" i="108"/>
  <c r="P489" i="108"/>
  <c r="Q489" i="108"/>
  <c r="R489" i="108"/>
  <c r="I489" i="108"/>
  <c r="N489" i="108"/>
  <c r="H489" i="108"/>
  <c r="P488" i="108"/>
  <c r="Q488" i="108"/>
  <c r="R488" i="108"/>
  <c r="I488" i="108"/>
  <c r="N488" i="108"/>
  <c r="H488" i="108"/>
  <c r="P487" i="108"/>
  <c r="Q487" i="108"/>
  <c r="R487" i="108"/>
  <c r="I487" i="108"/>
  <c r="N487" i="108"/>
  <c r="H487" i="108"/>
  <c r="P486" i="108"/>
  <c r="Q486" i="108"/>
  <c r="R486" i="108"/>
  <c r="I486" i="108"/>
  <c r="N486" i="108"/>
  <c r="H486" i="108"/>
  <c r="P485" i="108"/>
  <c r="Q485" i="108"/>
  <c r="R485" i="108"/>
  <c r="I485" i="108"/>
  <c r="N485" i="108"/>
  <c r="H485" i="108"/>
  <c r="P484" i="108"/>
  <c r="Q484" i="108"/>
  <c r="R484" i="108"/>
  <c r="I484" i="108"/>
  <c r="N484" i="108"/>
  <c r="H484" i="108"/>
  <c r="P483" i="108"/>
  <c r="Q483" i="108"/>
  <c r="R483" i="108"/>
  <c r="I483" i="108"/>
  <c r="N483" i="108"/>
  <c r="H483" i="108"/>
  <c r="P482" i="108"/>
  <c r="Q482" i="108"/>
  <c r="R482" i="108"/>
  <c r="I482" i="108"/>
  <c r="N482" i="108"/>
  <c r="H482" i="108"/>
  <c r="P481" i="108"/>
  <c r="Q481" i="108"/>
  <c r="R481" i="108"/>
  <c r="I481" i="108"/>
  <c r="N481" i="108"/>
  <c r="H481" i="108"/>
  <c r="P480" i="108"/>
  <c r="Q480" i="108"/>
  <c r="R480" i="108"/>
  <c r="I480" i="108"/>
  <c r="N480" i="108"/>
  <c r="H480" i="108"/>
  <c r="P479" i="108"/>
  <c r="Q479" i="108"/>
  <c r="R479" i="108"/>
  <c r="I479" i="108"/>
  <c r="N479" i="108"/>
  <c r="H479" i="108"/>
  <c r="P478" i="108"/>
  <c r="Q478" i="108"/>
  <c r="R478" i="108"/>
  <c r="I478" i="108"/>
  <c r="N478" i="108"/>
  <c r="H478" i="108"/>
  <c r="Q477" i="108"/>
  <c r="R477" i="108"/>
  <c r="P477" i="108"/>
  <c r="I477" i="108"/>
  <c r="N477" i="108"/>
  <c r="H477" i="108"/>
  <c r="P476" i="108"/>
  <c r="Q476" i="108"/>
  <c r="R476" i="108"/>
  <c r="I476" i="108"/>
  <c r="N476" i="108"/>
  <c r="H476" i="108"/>
  <c r="P475" i="108"/>
  <c r="Q475" i="108"/>
  <c r="R475" i="108"/>
  <c r="I475" i="108"/>
  <c r="N475" i="108"/>
  <c r="H475" i="108"/>
  <c r="P474" i="108"/>
  <c r="Q474" i="108"/>
  <c r="R474" i="108"/>
  <c r="I474" i="108"/>
  <c r="N474" i="108"/>
  <c r="H474" i="108"/>
  <c r="P473" i="108"/>
  <c r="Q473" i="108"/>
  <c r="R473" i="108"/>
  <c r="I473" i="108"/>
  <c r="N473" i="108"/>
  <c r="H473" i="108"/>
  <c r="P472" i="108"/>
  <c r="Q472" i="108"/>
  <c r="R472" i="108"/>
  <c r="I472" i="108"/>
  <c r="N472" i="108"/>
  <c r="H472" i="108"/>
  <c r="P471" i="108"/>
  <c r="Q471" i="108"/>
  <c r="R471" i="108"/>
  <c r="I471" i="108"/>
  <c r="N471" i="108"/>
  <c r="H471" i="108"/>
  <c r="P470" i="108"/>
  <c r="Q470" i="108"/>
  <c r="R470" i="108"/>
  <c r="I470" i="108"/>
  <c r="N470" i="108"/>
  <c r="H470" i="108"/>
  <c r="P469" i="108"/>
  <c r="Q469" i="108"/>
  <c r="R469" i="108"/>
  <c r="I469" i="108"/>
  <c r="N469" i="108"/>
  <c r="H469" i="108"/>
  <c r="P468" i="108"/>
  <c r="Q468" i="108"/>
  <c r="R468" i="108"/>
  <c r="I468" i="108"/>
  <c r="N468" i="108"/>
  <c r="H468" i="108"/>
  <c r="P467" i="108"/>
  <c r="Q467" i="108"/>
  <c r="R467" i="108"/>
  <c r="I467" i="108"/>
  <c r="N467" i="108"/>
  <c r="H467" i="108"/>
  <c r="P466" i="108"/>
  <c r="Q466" i="108"/>
  <c r="R466" i="108"/>
  <c r="I466" i="108"/>
  <c r="N466" i="108"/>
  <c r="H466" i="108"/>
  <c r="P465" i="108"/>
  <c r="Q465" i="108"/>
  <c r="R465" i="108"/>
  <c r="I465" i="108"/>
  <c r="N465" i="108"/>
  <c r="H465" i="108"/>
  <c r="P464" i="108"/>
  <c r="Q464" i="108"/>
  <c r="R464" i="108"/>
  <c r="I464" i="108"/>
  <c r="N464" i="108"/>
  <c r="H464" i="108"/>
  <c r="P463" i="108"/>
  <c r="Q463" i="108"/>
  <c r="R463" i="108"/>
  <c r="I463" i="108"/>
  <c r="N463" i="108"/>
  <c r="H463" i="108"/>
  <c r="P462" i="108"/>
  <c r="Q462" i="108"/>
  <c r="R462" i="108"/>
  <c r="I462" i="108"/>
  <c r="N462" i="108"/>
  <c r="H462" i="108"/>
  <c r="P461" i="108"/>
  <c r="Q461" i="108"/>
  <c r="R461" i="108"/>
  <c r="I461" i="108"/>
  <c r="N461" i="108"/>
  <c r="H461" i="108"/>
  <c r="P460" i="108"/>
  <c r="Q460" i="108"/>
  <c r="R460" i="108"/>
  <c r="I460" i="108"/>
  <c r="N460" i="108"/>
  <c r="H460" i="108"/>
  <c r="P459" i="108"/>
  <c r="Q459" i="108"/>
  <c r="R459" i="108"/>
  <c r="I459" i="108"/>
  <c r="N459" i="108"/>
  <c r="H459" i="108"/>
  <c r="P458" i="108"/>
  <c r="Q458" i="108"/>
  <c r="R458" i="108"/>
  <c r="I458" i="108"/>
  <c r="N458" i="108"/>
  <c r="H458" i="108"/>
  <c r="P457" i="108"/>
  <c r="Q457" i="108"/>
  <c r="R457" i="108"/>
  <c r="I457" i="108"/>
  <c r="N457" i="108"/>
  <c r="H457" i="108"/>
  <c r="P456" i="108"/>
  <c r="Q456" i="108"/>
  <c r="R456" i="108"/>
  <c r="I456" i="108"/>
  <c r="N456" i="108"/>
  <c r="H456" i="108"/>
  <c r="P455" i="108"/>
  <c r="Q455" i="108"/>
  <c r="R455" i="108"/>
  <c r="I455" i="108"/>
  <c r="N455" i="108"/>
  <c r="H455" i="108"/>
  <c r="P454" i="108"/>
  <c r="Q454" i="108"/>
  <c r="R454" i="108"/>
  <c r="I454" i="108"/>
  <c r="N454" i="108"/>
  <c r="H454" i="108"/>
  <c r="P453" i="108"/>
  <c r="Q453" i="108"/>
  <c r="R453" i="108"/>
  <c r="I453" i="108"/>
  <c r="N453" i="108"/>
  <c r="H453" i="108"/>
  <c r="P452" i="108"/>
  <c r="Q452" i="108"/>
  <c r="R452" i="108"/>
  <c r="I452" i="108"/>
  <c r="N452" i="108"/>
  <c r="H452" i="108"/>
  <c r="P451" i="108"/>
  <c r="Q451" i="108"/>
  <c r="R451" i="108"/>
  <c r="I451" i="108"/>
  <c r="N451" i="108"/>
  <c r="H451" i="108"/>
  <c r="P450" i="108"/>
  <c r="Q450" i="108"/>
  <c r="R450" i="108"/>
  <c r="I450" i="108"/>
  <c r="N450" i="108"/>
  <c r="H450" i="108"/>
  <c r="P449" i="108"/>
  <c r="Q449" i="108"/>
  <c r="R449" i="108"/>
  <c r="I449" i="108"/>
  <c r="N449" i="108"/>
  <c r="H449" i="108"/>
  <c r="Q448" i="108"/>
  <c r="R448" i="108"/>
  <c r="P448" i="108"/>
  <c r="I448" i="108"/>
  <c r="N448" i="108"/>
  <c r="H448" i="108"/>
  <c r="P447" i="108"/>
  <c r="Q447" i="108"/>
  <c r="R447" i="108"/>
  <c r="I447" i="108"/>
  <c r="N447" i="108"/>
  <c r="H447" i="108"/>
  <c r="P446" i="108"/>
  <c r="Q446" i="108"/>
  <c r="R446" i="108"/>
  <c r="I446" i="108"/>
  <c r="N446" i="108"/>
  <c r="H446" i="108"/>
  <c r="P445" i="108"/>
  <c r="Q445" i="108"/>
  <c r="R445" i="108"/>
  <c r="I445" i="108"/>
  <c r="N445" i="108"/>
  <c r="H445" i="108"/>
  <c r="P444" i="108"/>
  <c r="Q444" i="108"/>
  <c r="R444" i="108"/>
  <c r="I444" i="108"/>
  <c r="N444" i="108"/>
  <c r="H444" i="108"/>
  <c r="P443" i="108"/>
  <c r="Q443" i="108"/>
  <c r="R443" i="108"/>
  <c r="I443" i="108"/>
  <c r="N443" i="108"/>
  <c r="H443" i="108"/>
  <c r="P442" i="108"/>
  <c r="Q442" i="108"/>
  <c r="R442" i="108"/>
  <c r="I442" i="108"/>
  <c r="N442" i="108"/>
  <c r="H442" i="108"/>
  <c r="P441" i="108"/>
  <c r="Q441" i="108"/>
  <c r="R441" i="108"/>
  <c r="I441" i="108"/>
  <c r="N441" i="108"/>
  <c r="H441" i="108"/>
  <c r="P440" i="108"/>
  <c r="Q440" i="108"/>
  <c r="R440" i="108"/>
  <c r="I440" i="108"/>
  <c r="N440" i="108"/>
  <c r="H440" i="108"/>
  <c r="P439" i="108"/>
  <c r="Q439" i="108"/>
  <c r="R439" i="108"/>
  <c r="I439" i="108"/>
  <c r="N439" i="108"/>
  <c r="H439" i="108"/>
  <c r="P438" i="108"/>
  <c r="Q438" i="108"/>
  <c r="R438" i="108"/>
  <c r="I438" i="108"/>
  <c r="N438" i="108"/>
  <c r="H438" i="108"/>
  <c r="P437" i="108"/>
  <c r="Q437" i="108"/>
  <c r="R437" i="108"/>
  <c r="I437" i="108"/>
  <c r="N437" i="108"/>
  <c r="H437" i="108"/>
  <c r="P436" i="108"/>
  <c r="Q436" i="108"/>
  <c r="R436" i="108"/>
  <c r="I436" i="108"/>
  <c r="N436" i="108"/>
  <c r="H436" i="108"/>
  <c r="P435" i="108"/>
  <c r="Q435" i="108"/>
  <c r="R435" i="108"/>
  <c r="I435" i="108"/>
  <c r="N435" i="108"/>
  <c r="H435" i="108"/>
  <c r="P434" i="108"/>
  <c r="Q434" i="108"/>
  <c r="R434" i="108"/>
  <c r="I434" i="108"/>
  <c r="N434" i="108"/>
  <c r="H434" i="108"/>
  <c r="P433" i="108"/>
  <c r="Q433" i="108"/>
  <c r="R433" i="108"/>
  <c r="N433" i="108"/>
  <c r="I433" i="108"/>
  <c r="H433" i="108"/>
  <c r="Q432" i="108"/>
  <c r="R432" i="108"/>
  <c r="P432" i="108"/>
  <c r="I432" i="108"/>
  <c r="N432" i="108"/>
  <c r="H432" i="108"/>
  <c r="Q431" i="108"/>
  <c r="R431" i="108"/>
  <c r="P431" i="108"/>
  <c r="I431" i="108"/>
  <c r="N431" i="108"/>
  <c r="H431" i="108"/>
  <c r="P430" i="108"/>
  <c r="Q430" i="108"/>
  <c r="R430" i="108"/>
  <c r="I430" i="108"/>
  <c r="N430" i="108"/>
  <c r="H430" i="108"/>
  <c r="P429" i="108"/>
  <c r="Q429" i="108"/>
  <c r="R429" i="108"/>
  <c r="I429" i="108"/>
  <c r="N429" i="108"/>
  <c r="H429" i="108"/>
  <c r="P428" i="108"/>
  <c r="Q428" i="108"/>
  <c r="R428" i="108"/>
  <c r="I428" i="108"/>
  <c r="N428" i="108"/>
  <c r="H428" i="108"/>
  <c r="P427" i="108"/>
  <c r="Q427" i="108"/>
  <c r="R427" i="108"/>
  <c r="I427" i="108"/>
  <c r="N427" i="108"/>
  <c r="H427" i="108"/>
  <c r="P426" i="108"/>
  <c r="Q426" i="108"/>
  <c r="R426" i="108"/>
  <c r="N426" i="108"/>
  <c r="I426" i="108"/>
  <c r="H426" i="108"/>
  <c r="P425" i="108"/>
  <c r="Q425" i="108"/>
  <c r="R425" i="108"/>
  <c r="I425" i="108"/>
  <c r="N425" i="108"/>
  <c r="H425" i="108"/>
  <c r="P424" i="108"/>
  <c r="Q424" i="108"/>
  <c r="R424" i="108"/>
  <c r="I424" i="108"/>
  <c r="N424" i="108"/>
  <c r="H424" i="108"/>
  <c r="P423" i="108"/>
  <c r="Q423" i="108"/>
  <c r="R423" i="108"/>
  <c r="I423" i="108"/>
  <c r="N423" i="108"/>
  <c r="H423" i="108"/>
  <c r="P422" i="108"/>
  <c r="Q422" i="108"/>
  <c r="R422" i="108"/>
  <c r="I422" i="108"/>
  <c r="N422" i="108"/>
  <c r="H422" i="108"/>
  <c r="P421" i="108"/>
  <c r="Q421" i="108"/>
  <c r="R421" i="108"/>
  <c r="I421" i="108"/>
  <c r="N421" i="108"/>
  <c r="H421" i="108"/>
  <c r="P420" i="108"/>
  <c r="Q420" i="108"/>
  <c r="R420" i="108"/>
  <c r="I420" i="108"/>
  <c r="N420" i="108"/>
  <c r="H420" i="108"/>
  <c r="P419" i="108"/>
  <c r="Q419" i="108"/>
  <c r="R419" i="108"/>
  <c r="I419" i="108"/>
  <c r="N419" i="108"/>
  <c r="H419" i="108"/>
  <c r="P418" i="108"/>
  <c r="Q418" i="108"/>
  <c r="R418" i="108"/>
  <c r="I418" i="108"/>
  <c r="N418" i="108"/>
  <c r="H418" i="108"/>
  <c r="P417" i="108"/>
  <c r="Q417" i="108"/>
  <c r="R417" i="108"/>
  <c r="N417" i="108"/>
  <c r="I417" i="108"/>
  <c r="H417" i="108"/>
  <c r="P416" i="108"/>
  <c r="Q416" i="108"/>
  <c r="R416" i="108"/>
  <c r="I416" i="108"/>
  <c r="N416" i="108"/>
  <c r="H416" i="108"/>
  <c r="P415" i="108"/>
  <c r="Q415" i="108"/>
  <c r="R415" i="108"/>
  <c r="I415" i="108"/>
  <c r="N415" i="108"/>
  <c r="H415" i="108"/>
  <c r="P414" i="108"/>
  <c r="Q414" i="108"/>
  <c r="R414" i="108"/>
  <c r="N414" i="108"/>
  <c r="I414" i="108"/>
  <c r="H414" i="108"/>
  <c r="P413" i="108"/>
  <c r="Q413" i="108"/>
  <c r="R413" i="108"/>
  <c r="I413" i="108"/>
  <c r="N413" i="108"/>
  <c r="H413" i="108"/>
  <c r="P412" i="108"/>
  <c r="Q412" i="108"/>
  <c r="R412" i="108"/>
  <c r="I412" i="108"/>
  <c r="N412" i="108"/>
  <c r="H412" i="108"/>
  <c r="P411" i="108"/>
  <c r="Q411" i="108"/>
  <c r="R411" i="108"/>
  <c r="I411" i="108"/>
  <c r="N411" i="108"/>
  <c r="H411" i="108"/>
  <c r="Q410" i="108"/>
  <c r="R410" i="108"/>
  <c r="P410" i="108"/>
  <c r="I410" i="108"/>
  <c r="N410" i="108"/>
  <c r="H410" i="108"/>
  <c r="P409" i="108"/>
  <c r="Q409" i="108"/>
  <c r="R409" i="108"/>
  <c r="I409" i="108"/>
  <c r="N409" i="108"/>
  <c r="H409" i="108"/>
  <c r="P408" i="108"/>
  <c r="Q408" i="108"/>
  <c r="R408" i="108"/>
  <c r="I408" i="108"/>
  <c r="N408" i="108"/>
  <c r="H408" i="108"/>
  <c r="P407" i="108"/>
  <c r="Q407" i="108"/>
  <c r="R407" i="108"/>
  <c r="I407" i="108"/>
  <c r="N407" i="108"/>
  <c r="H407" i="108"/>
  <c r="P406" i="108"/>
  <c r="Q406" i="108"/>
  <c r="R406" i="108"/>
  <c r="I406" i="108"/>
  <c r="N406" i="108"/>
  <c r="H406" i="108"/>
  <c r="P405" i="108"/>
  <c r="Q405" i="108"/>
  <c r="R405" i="108"/>
  <c r="I405" i="108"/>
  <c r="N405" i="108"/>
  <c r="H405" i="108"/>
  <c r="P404" i="108"/>
  <c r="Q404" i="108"/>
  <c r="R404" i="108"/>
  <c r="I404" i="108"/>
  <c r="N404" i="108"/>
  <c r="H404" i="108"/>
  <c r="P403" i="108"/>
  <c r="Q403" i="108"/>
  <c r="R403" i="108"/>
  <c r="I403" i="108"/>
  <c r="N403" i="108"/>
  <c r="H403" i="108"/>
  <c r="P402" i="108"/>
  <c r="Q402" i="108"/>
  <c r="R402" i="108"/>
  <c r="I402" i="108"/>
  <c r="N402" i="108"/>
  <c r="H402" i="108"/>
  <c r="P401" i="108"/>
  <c r="Q401" i="108"/>
  <c r="R401" i="108"/>
  <c r="I401" i="108"/>
  <c r="N401" i="108"/>
  <c r="H401" i="108"/>
  <c r="P400" i="108"/>
  <c r="Q400" i="108"/>
  <c r="R400" i="108"/>
  <c r="I400" i="108"/>
  <c r="N400" i="108"/>
  <c r="H400" i="108"/>
  <c r="P399" i="108"/>
  <c r="Q399" i="108"/>
  <c r="R399" i="108"/>
  <c r="I399" i="108"/>
  <c r="N399" i="108"/>
  <c r="H399" i="108"/>
  <c r="P398" i="108"/>
  <c r="Q398" i="108"/>
  <c r="R398" i="108"/>
  <c r="I398" i="108"/>
  <c r="N398" i="108"/>
  <c r="H398" i="108"/>
  <c r="P397" i="108"/>
  <c r="Q397" i="108"/>
  <c r="R397" i="108"/>
  <c r="I397" i="108"/>
  <c r="N397" i="108"/>
  <c r="H397" i="108"/>
  <c r="P396" i="108"/>
  <c r="Q396" i="108"/>
  <c r="R396" i="108"/>
  <c r="I396" i="108"/>
  <c r="N396" i="108"/>
  <c r="H396" i="108"/>
  <c r="P395" i="108"/>
  <c r="Q395" i="108"/>
  <c r="R395" i="108"/>
  <c r="I395" i="108"/>
  <c r="N395" i="108"/>
  <c r="H395" i="108"/>
  <c r="P394" i="108"/>
  <c r="Q394" i="108"/>
  <c r="R394" i="108"/>
  <c r="I394" i="108"/>
  <c r="N394" i="108"/>
  <c r="H394" i="108"/>
  <c r="P393" i="108"/>
  <c r="Q393" i="108"/>
  <c r="R393" i="108"/>
  <c r="I393" i="108"/>
  <c r="N393" i="108"/>
  <c r="H393" i="108"/>
  <c r="P392" i="108"/>
  <c r="Q392" i="108"/>
  <c r="R392" i="108"/>
  <c r="I392" i="108"/>
  <c r="N392" i="108"/>
  <c r="H392" i="108"/>
  <c r="P391" i="108"/>
  <c r="Q391" i="108"/>
  <c r="R391" i="108"/>
  <c r="I391" i="108"/>
  <c r="N391" i="108"/>
  <c r="H391" i="108"/>
  <c r="P390" i="108"/>
  <c r="Q390" i="108"/>
  <c r="R390" i="108"/>
  <c r="I390" i="108"/>
  <c r="N390" i="108"/>
  <c r="H390" i="108"/>
  <c r="P389" i="108"/>
  <c r="Q389" i="108"/>
  <c r="R389" i="108"/>
  <c r="I389" i="108"/>
  <c r="N389" i="108"/>
  <c r="H389" i="108"/>
  <c r="P388" i="108"/>
  <c r="Q388" i="108"/>
  <c r="R388" i="108"/>
  <c r="I388" i="108"/>
  <c r="N388" i="108"/>
  <c r="H388" i="108"/>
  <c r="P387" i="108"/>
  <c r="Q387" i="108"/>
  <c r="R387" i="108"/>
  <c r="I387" i="108"/>
  <c r="N387" i="108"/>
  <c r="H387" i="108"/>
  <c r="P386" i="108"/>
  <c r="Q386" i="108"/>
  <c r="R386" i="108"/>
  <c r="I386" i="108"/>
  <c r="N386" i="108"/>
  <c r="H386" i="108"/>
  <c r="Q385" i="108"/>
  <c r="R385" i="108"/>
  <c r="P385" i="108"/>
  <c r="I385" i="108"/>
  <c r="N385" i="108"/>
  <c r="H385" i="108"/>
  <c r="P384" i="108"/>
  <c r="Q384" i="108"/>
  <c r="R384" i="108"/>
  <c r="I384" i="108"/>
  <c r="N384" i="108"/>
  <c r="H384" i="108"/>
  <c r="P383" i="108"/>
  <c r="Q383" i="108"/>
  <c r="R383" i="108"/>
  <c r="N383" i="108"/>
  <c r="I383" i="108"/>
  <c r="H383" i="108"/>
  <c r="P382" i="108"/>
  <c r="Q382" i="108"/>
  <c r="R382" i="108"/>
  <c r="I382" i="108"/>
  <c r="N382" i="108"/>
  <c r="H382" i="108"/>
  <c r="P381" i="108"/>
  <c r="Q381" i="108"/>
  <c r="R381" i="108"/>
  <c r="I381" i="108"/>
  <c r="N381" i="108"/>
  <c r="H381" i="108"/>
  <c r="P380" i="108"/>
  <c r="Q380" i="108"/>
  <c r="R380" i="108"/>
  <c r="I380" i="108"/>
  <c r="N380" i="108"/>
  <c r="H380" i="108"/>
  <c r="P379" i="108"/>
  <c r="Q379" i="108"/>
  <c r="R379" i="108"/>
  <c r="I379" i="108"/>
  <c r="N379" i="108"/>
  <c r="H379" i="108"/>
  <c r="P378" i="108"/>
  <c r="Q378" i="108"/>
  <c r="R378" i="108"/>
  <c r="I378" i="108"/>
  <c r="N378" i="108"/>
  <c r="H378" i="108"/>
  <c r="P377" i="108"/>
  <c r="Q377" i="108"/>
  <c r="R377" i="108"/>
  <c r="I377" i="108"/>
  <c r="N377" i="108"/>
  <c r="H377" i="108"/>
  <c r="P376" i="108"/>
  <c r="Q376" i="108"/>
  <c r="R376" i="108"/>
  <c r="I376" i="108"/>
  <c r="N376" i="108"/>
  <c r="H376" i="108"/>
  <c r="P375" i="108"/>
  <c r="Q375" i="108"/>
  <c r="R375" i="108"/>
  <c r="I375" i="108"/>
  <c r="N375" i="108"/>
  <c r="H375" i="108"/>
  <c r="P374" i="108"/>
  <c r="Q374" i="108"/>
  <c r="R374" i="108"/>
  <c r="I374" i="108"/>
  <c r="N374" i="108"/>
  <c r="H374" i="108"/>
  <c r="P373" i="108"/>
  <c r="Q373" i="108"/>
  <c r="R373" i="108"/>
  <c r="I373" i="108"/>
  <c r="N373" i="108"/>
  <c r="H373" i="108"/>
  <c r="P372" i="108"/>
  <c r="Q372" i="108"/>
  <c r="R372" i="108"/>
  <c r="I372" i="108"/>
  <c r="N372" i="108"/>
  <c r="H372" i="108"/>
  <c r="P371" i="108"/>
  <c r="Q371" i="108"/>
  <c r="R371" i="108"/>
  <c r="I371" i="108"/>
  <c r="N371" i="108"/>
  <c r="H371" i="108"/>
  <c r="P370" i="108"/>
  <c r="Q370" i="108"/>
  <c r="R370" i="108"/>
  <c r="I370" i="108"/>
  <c r="N370" i="108"/>
  <c r="H370" i="108"/>
  <c r="P369" i="108"/>
  <c r="Q369" i="108"/>
  <c r="R369" i="108"/>
  <c r="I369" i="108"/>
  <c r="N369" i="108"/>
  <c r="H369" i="108"/>
  <c r="P368" i="108"/>
  <c r="Q368" i="108"/>
  <c r="R368" i="108"/>
  <c r="I368" i="108"/>
  <c r="N368" i="108"/>
  <c r="H368" i="108"/>
  <c r="P367" i="108"/>
  <c r="Q367" i="108"/>
  <c r="R367" i="108"/>
  <c r="I367" i="108"/>
  <c r="N367" i="108"/>
  <c r="H367" i="108"/>
  <c r="P366" i="108"/>
  <c r="Q366" i="108"/>
  <c r="R366" i="108"/>
  <c r="I366" i="108"/>
  <c r="N366" i="108"/>
  <c r="H366" i="108"/>
  <c r="Q365" i="108"/>
  <c r="R365" i="108"/>
  <c r="P365" i="108"/>
  <c r="I365" i="108"/>
  <c r="N365" i="108"/>
  <c r="H365" i="108"/>
  <c r="P364" i="108"/>
  <c r="Q364" i="108"/>
  <c r="R364" i="108"/>
  <c r="I364" i="108"/>
  <c r="N364" i="108"/>
  <c r="H364" i="108"/>
  <c r="P363" i="108"/>
  <c r="Q363" i="108"/>
  <c r="R363" i="108"/>
  <c r="I363" i="108"/>
  <c r="N363" i="108"/>
  <c r="H363" i="108"/>
  <c r="P362" i="108"/>
  <c r="Q362" i="108"/>
  <c r="R362" i="108"/>
  <c r="I362" i="108"/>
  <c r="N362" i="108"/>
  <c r="H362" i="108"/>
  <c r="Q361" i="108"/>
  <c r="R361" i="108"/>
  <c r="P361" i="108"/>
  <c r="I361" i="108"/>
  <c r="N361" i="108"/>
  <c r="H361" i="108"/>
  <c r="P360" i="108"/>
  <c r="Q360" i="108"/>
  <c r="R360" i="108"/>
  <c r="I360" i="108"/>
  <c r="N360" i="108"/>
  <c r="H360" i="108"/>
  <c r="P359" i="108"/>
  <c r="Q359" i="108"/>
  <c r="R359" i="108"/>
  <c r="N359" i="108"/>
  <c r="I359" i="108"/>
  <c r="H359" i="108"/>
  <c r="P358" i="108"/>
  <c r="Q358" i="108"/>
  <c r="R358" i="108"/>
  <c r="I358" i="108"/>
  <c r="N358" i="108"/>
  <c r="H358" i="108"/>
  <c r="P357" i="108"/>
  <c r="Q357" i="108"/>
  <c r="R357" i="108"/>
  <c r="I357" i="108"/>
  <c r="N357" i="108"/>
  <c r="H357" i="108"/>
  <c r="P356" i="108"/>
  <c r="Q356" i="108"/>
  <c r="R356" i="108"/>
  <c r="I356" i="108"/>
  <c r="N356" i="108"/>
  <c r="H356" i="108"/>
  <c r="P355" i="108"/>
  <c r="Q355" i="108"/>
  <c r="R355" i="108"/>
  <c r="I355" i="108"/>
  <c r="N355" i="108"/>
  <c r="H355" i="108"/>
  <c r="P354" i="108"/>
  <c r="Q354" i="108"/>
  <c r="R354" i="108"/>
  <c r="I354" i="108"/>
  <c r="N354" i="108"/>
  <c r="H354" i="108"/>
  <c r="Q353" i="108"/>
  <c r="R353" i="108"/>
  <c r="P353" i="108"/>
  <c r="I353" i="108"/>
  <c r="N353" i="108"/>
  <c r="H353" i="108"/>
  <c r="P352" i="108"/>
  <c r="Q352" i="108"/>
  <c r="R352" i="108"/>
  <c r="I352" i="108"/>
  <c r="N352" i="108"/>
  <c r="H352" i="108"/>
  <c r="P351" i="108"/>
  <c r="Q351" i="108"/>
  <c r="R351" i="108"/>
  <c r="N351" i="108"/>
  <c r="I351" i="108"/>
  <c r="H351" i="108"/>
  <c r="P350" i="108"/>
  <c r="Q350" i="108"/>
  <c r="R350" i="108"/>
  <c r="I350" i="108"/>
  <c r="N350" i="108"/>
  <c r="H350" i="108"/>
  <c r="P349" i="108"/>
  <c r="Q349" i="108"/>
  <c r="R349" i="108"/>
  <c r="I349" i="108"/>
  <c r="N349" i="108"/>
  <c r="H349" i="108"/>
  <c r="P348" i="108"/>
  <c r="Q348" i="108"/>
  <c r="R348" i="108"/>
  <c r="I348" i="108"/>
  <c r="N348" i="108"/>
  <c r="H348" i="108"/>
  <c r="P347" i="108"/>
  <c r="Q347" i="108"/>
  <c r="R347" i="108"/>
  <c r="I347" i="108"/>
  <c r="N347" i="108"/>
  <c r="H347" i="108"/>
  <c r="P346" i="108"/>
  <c r="Q346" i="108"/>
  <c r="R346" i="108"/>
  <c r="I346" i="108"/>
  <c r="N346" i="108"/>
  <c r="H346" i="108"/>
  <c r="P345" i="108"/>
  <c r="Q345" i="108"/>
  <c r="R345" i="108"/>
  <c r="I345" i="108"/>
  <c r="N345" i="108"/>
  <c r="H345" i="108"/>
  <c r="P344" i="108"/>
  <c r="Q344" i="108"/>
  <c r="R344" i="108"/>
  <c r="I344" i="108"/>
  <c r="N344" i="108"/>
  <c r="H344" i="108"/>
  <c r="P343" i="108"/>
  <c r="Q343" i="108"/>
  <c r="R343" i="108"/>
  <c r="I343" i="108"/>
  <c r="N343" i="108"/>
  <c r="H343" i="108"/>
  <c r="P342" i="108"/>
  <c r="Q342" i="108"/>
  <c r="R342" i="108"/>
  <c r="I342" i="108"/>
  <c r="N342" i="108"/>
  <c r="H342" i="108"/>
  <c r="P341" i="108"/>
  <c r="Q341" i="108"/>
  <c r="R341" i="108"/>
  <c r="I341" i="108"/>
  <c r="N341" i="108"/>
  <c r="H341" i="108"/>
  <c r="P340" i="108"/>
  <c r="Q340" i="108"/>
  <c r="R340" i="108"/>
  <c r="I340" i="108"/>
  <c r="N340" i="108"/>
  <c r="H340" i="108"/>
  <c r="P339" i="108"/>
  <c r="Q339" i="108"/>
  <c r="R339" i="108"/>
  <c r="I339" i="108"/>
  <c r="N339" i="108"/>
  <c r="H339" i="108"/>
  <c r="P338" i="108"/>
  <c r="Q338" i="108"/>
  <c r="R338" i="108"/>
  <c r="I338" i="108"/>
  <c r="N338" i="108"/>
  <c r="H338" i="108"/>
  <c r="Q337" i="108"/>
  <c r="R337" i="108"/>
  <c r="P337" i="108"/>
  <c r="I337" i="108"/>
  <c r="N337" i="108"/>
  <c r="H337" i="108"/>
  <c r="P336" i="108"/>
  <c r="Q336" i="108"/>
  <c r="R336" i="108"/>
  <c r="I336" i="108"/>
  <c r="N336" i="108"/>
  <c r="H336" i="108"/>
  <c r="P335" i="108"/>
  <c r="Q335" i="108"/>
  <c r="R335" i="108"/>
  <c r="N335" i="108"/>
  <c r="I335" i="108"/>
  <c r="H335" i="108"/>
  <c r="P334" i="108"/>
  <c r="Q334" i="108"/>
  <c r="R334" i="108"/>
  <c r="I334" i="108"/>
  <c r="N334" i="108"/>
  <c r="H334" i="108"/>
  <c r="P333" i="108"/>
  <c r="Q333" i="108"/>
  <c r="R333" i="108"/>
  <c r="I333" i="108"/>
  <c r="N333" i="108"/>
  <c r="H333" i="108"/>
  <c r="P332" i="108"/>
  <c r="Q332" i="108"/>
  <c r="R332" i="108"/>
  <c r="I332" i="108"/>
  <c r="N332" i="108"/>
  <c r="H332" i="108"/>
  <c r="P331" i="108"/>
  <c r="Q331" i="108"/>
  <c r="R331" i="108"/>
  <c r="I331" i="108"/>
  <c r="N331" i="108"/>
  <c r="H331" i="108"/>
  <c r="P330" i="108"/>
  <c r="Q330" i="108"/>
  <c r="R330" i="108"/>
  <c r="I330" i="108"/>
  <c r="N330" i="108"/>
  <c r="H330" i="108"/>
  <c r="P329" i="108"/>
  <c r="Q329" i="108"/>
  <c r="R329" i="108"/>
  <c r="I329" i="108"/>
  <c r="N329" i="108"/>
  <c r="H329" i="108"/>
  <c r="P328" i="108"/>
  <c r="Q328" i="108"/>
  <c r="R328" i="108"/>
  <c r="I328" i="108"/>
  <c r="N328" i="108"/>
  <c r="H328" i="108"/>
  <c r="P327" i="108"/>
  <c r="Q327" i="108"/>
  <c r="R327" i="108"/>
  <c r="I327" i="108"/>
  <c r="N327" i="108"/>
  <c r="H327" i="108"/>
  <c r="P326" i="108"/>
  <c r="Q326" i="108"/>
  <c r="R326" i="108"/>
  <c r="I326" i="108"/>
  <c r="N326" i="108"/>
  <c r="H326" i="108"/>
  <c r="P325" i="108"/>
  <c r="Q325" i="108"/>
  <c r="R325" i="108"/>
  <c r="I325" i="108"/>
  <c r="N325" i="108"/>
  <c r="H325" i="108"/>
  <c r="P324" i="108"/>
  <c r="Q324" i="108"/>
  <c r="R324" i="108"/>
  <c r="I324" i="108"/>
  <c r="N324" i="108"/>
  <c r="H324" i="108"/>
  <c r="P323" i="108"/>
  <c r="Q323" i="108"/>
  <c r="R323" i="108"/>
  <c r="I323" i="108"/>
  <c r="N323" i="108"/>
  <c r="H323" i="108"/>
  <c r="P322" i="108"/>
  <c r="Q322" i="108"/>
  <c r="R322" i="108"/>
  <c r="I322" i="108"/>
  <c r="N322" i="108"/>
  <c r="H322" i="108"/>
  <c r="P321" i="108"/>
  <c r="Q321" i="108"/>
  <c r="R321" i="108"/>
  <c r="I321" i="108"/>
  <c r="N321" i="108"/>
  <c r="H321" i="108"/>
  <c r="P320" i="108"/>
  <c r="Q320" i="108"/>
  <c r="R320" i="108"/>
  <c r="I320" i="108"/>
  <c r="N320" i="108"/>
  <c r="H320" i="108"/>
  <c r="P319" i="108"/>
  <c r="Q319" i="108"/>
  <c r="R319" i="108"/>
  <c r="I319" i="108"/>
  <c r="N319" i="108"/>
  <c r="H319" i="108"/>
  <c r="P318" i="108"/>
  <c r="Q318" i="108"/>
  <c r="R318" i="108"/>
  <c r="I318" i="108"/>
  <c r="N318" i="108"/>
  <c r="H318" i="108"/>
  <c r="P317" i="108"/>
  <c r="Q317" i="108"/>
  <c r="R317" i="108"/>
  <c r="I317" i="108"/>
  <c r="N317" i="108"/>
  <c r="H317" i="108"/>
  <c r="P316" i="108"/>
  <c r="Q316" i="108"/>
  <c r="R316" i="108"/>
  <c r="I316" i="108"/>
  <c r="N316" i="108"/>
  <c r="H316" i="108"/>
  <c r="P315" i="108"/>
  <c r="Q315" i="108"/>
  <c r="R315" i="108"/>
  <c r="I315" i="108"/>
  <c r="N315" i="108"/>
  <c r="H315" i="108"/>
  <c r="P314" i="108"/>
  <c r="Q314" i="108"/>
  <c r="R314" i="108"/>
  <c r="I314" i="108"/>
  <c r="N314" i="108"/>
  <c r="H314" i="108"/>
  <c r="P313" i="108"/>
  <c r="Q313" i="108"/>
  <c r="R313" i="108"/>
  <c r="I313" i="108"/>
  <c r="N313" i="108"/>
  <c r="H313" i="108"/>
  <c r="P312" i="108"/>
  <c r="Q312" i="108"/>
  <c r="R312" i="108"/>
  <c r="I312" i="108"/>
  <c r="N312" i="108"/>
  <c r="H312" i="108"/>
  <c r="P311" i="108"/>
  <c r="Q311" i="108"/>
  <c r="R311" i="108"/>
  <c r="I311" i="108"/>
  <c r="N311" i="108"/>
  <c r="H311" i="108"/>
  <c r="P310" i="108"/>
  <c r="Q310" i="108"/>
  <c r="R310" i="108"/>
  <c r="I310" i="108"/>
  <c r="N310" i="108"/>
  <c r="H310" i="108"/>
  <c r="P309" i="108"/>
  <c r="Q309" i="108"/>
  <c r="R309" i="108"/>
  <c r="I309" i="108"/>
  <c r="N309" i="108"/>
  <c r="H309" i="108"/>
  <c r="P308" i="108"/>
  <c r="Q308" i="108"/>
  <c r="R308" i="108"/>
  <c r="I308" i="108"/>
  <c r="N308" i="108"/>
  <c r="H308" i="108"/>
  <c r="P307" i="108"/>
  <c r="Q307" i="108"/>
  <c r="R307" i="108"/>
  <c r="I307" i="108"/>
  <c r="N307" i="108"/>
  <c r="H307" i="108"/>
  <c r="P306" i="108"/>
  <c r="Q306" i="108"/>
  <c r="R306" i="108"/>
  <c r="I306" i="108"/>
  <c r="N306" i="108"/>
  <c r="H306" i="108"/>
  <c r="P305" i="108"/>
  <c r="Q305" i="108"/>
  <c r="R305" i="108"/>
  <c r="I305" i="108"/>
  <c r="N305" i="108"/>
  <c r="H305" i="108"/>
  <c r="P304" i="108"/>
  <c r="Q304" i="108"/>
  <c r="R304" i="108"/>
  <c r="I304" i="108"/>
  <c r="N304" i="108"/>
  <c r="H304" i="108"/>
  <c r="P303" i="108"/>
  <c r="Q303" i="108"/>
  <c r="R303" i="108"/>
  <c r="I303" i="108"/>
  <c r="N303" i="108"/>
  <c r="H303" i="108"/>
  <c r="P302" i="108"/>
  <c r="Q302" i="108"/>
  <c r="R302" i="108"/>
  <c r="I302" i="108"/>
  <c r="N302" i="108"/>
  <c r="H302" i="108"/>
  <c r="P301" i="108"/>
  <c r="Q301" i="108"/>
  <c r="R301" i="108"/>
  <c r="I301" i="108"/>
  <c r="N301" i="108"/>
  <c r="H301" i="108"/>
  <c r="P300" i="108"/>
  <c r="Q300" i="108"/>
  <c r="R300" i="108"/>
  <c r="I300" i="108"/>
  <c r="N300" i="108"/>
  <c r="H300" i="108"/>
  <c r="P299" i="108"/>
  <c r="Q299" i="108"/>
  <c r="R299" i="108"/>
  <c r="I299" i="108"/>
  <c r="N299" i="108"/>
  <c r="H299" i="108"/>
  <c r="P298" i="108"/>
  <c r="Q298" i="108"/>
  <c r="R298" i="108"/>
  <c r="I298" i="108"/>
  <c r="N298" i="108"/>
  <c r="H298" i="108"/>
  <c r="P297" i="108"/>
  <c r="Q297" i="108"/>
  <c r="R297" i="108"/>
  <c r="I297" i="108"/>
  <c r="N297" i="108"/>
  <c r="H297" i="108"/>
  <c r="P296" i="108"/>
  <c r="Q296" i="108"/>
  <c r="R296" i="108"/>
  <c r="I296" i="108"/>
  <c r="N296" i="108"/>
  <c r="H296" i="108"/>
  <c r="P295" i="108"/>
  <c r="Q295" i="108"/>
  <c r="R295" i="108"/>
  <c r="I295" i="108"/>
  <c r="N295" i="108"/>
  <c r="H295" i="108"/>
  <c r="P294" i="108"/>
  <c r="Q294" i="108"/>
  <c r="R294" i="108"/>
  <c r="I294" i="108"/>
  <c r="N294" i="108"/>
  <c r="H294" i="108"/>
  <c r="P293" i="108"/>
  <c r="Q293" i="108"/>
  <c r="R293" i="108"/>
  <c r="I293" i="108"/>
  <c r="N293" i="108"/>
  <c r="H293" i="108"/>
  <c r="P292" i="108"/>
  <c r="Q292" i="108"/>
  <c r="R292" i="108"/>
  <c r="I292" i="108"/>
  <c r="N292" i="108"/>
  <c r="H292" i="108"/>
  <c r="P291" i="108"/>
  <c r="Q291" i="108"/>
  <c r="R291" i="108"/>
  <c r="I291" i="108"/>
  <c r="N291" i="108"/>
  <c r="H291" i="108"/>
  <c r="P290" i="108"/>
  <c r="Q290" i="108"/>
  <c r="R290" i="108"/>
  <c r="I290" i="108"/>
  <c r="N290" i="108"/>
  <c r="H290" i="108"/>
  <c r="P289" i="108"/>
  <c r="Q289" i="108"/>
  <c r="R289" i="108"/>
  <c r="I289" i="108"/>
  <c r="N289" i="108"/>
  <c r="H289" i="108"/>
  <c r="P288" i="108"/>
  <c r="Q288" i="108"/>
  <c r="R288" i="108"/>
  <c r="I288" i="108"/>
  <c r="N288" i="108"/>
  <c r="H288" i="108"/>
  <c r="P287" i="108"/>
  <c r="Q287" i="108"/>
  <c r="R287" i="108"/>
  <c r="I287" i="108"/>
  <c r="N287" i="108"/>
  <c r="H287" i="108"/>
  <c r="P286" i="108"/>
  <c r="Q286" i="108"/>
  <c r="R286" i="108"/>
  <c r="I286" i="108"/>
  <c r="N286" i="108"/>
  <c r="H286" i="108"/>
  <c r="P285" i="108"/>
  <c r="Q285" i="108"/>
  <c r="R285" i="108"/>
  <c r="I285" i="108"/>
  <c r="N285" i="108"/>
  <c r="H285" i="108"/>
  <c r="P284" i="108"/>
  <c r="Q284" i="108"/>
  <c r="R284" i="108"/>
  <c r="I284" i="108"/>
  <c r="N284" i="108"/>
  <c r="H284" i="108"/>
  <c r="P283" i="108"/>
  <c r="Q283" i="108"/>
  <c r="R283" i="108"/>
  <c r="I283" i="108"/>
  <c r="N283" i="108"/>
  <c r="H283" i="108"/>
  <c r="P282" i="108"/>
  <c r="Q282" i="108"/>
  <c r="R282" i="108"/>
  <c r="I282" i="108"/>
  <c r="N282" i="108"/>
  <c r="H282" i="108"/>
  <c r="Q281" i="108"/>
  <c r="R281" i="108"/>
  <c r="P281" i="108"/>
  <c r="I281" i="108"/>
  <c r="N281" i="108"/>
  <c r="H281" i="108"/>
  <c r="P280" i="108"/>
  <c r="Q280" i="108"/>
  <c r="R280" i="108"/>
  <c r="I280" i="108"/>
  <c r="N280" i="108"/>
  <c r="H280" i="108"/>
  <c r="P279" i="108"/>
  <c r="Q279" i="108"/>
  <c r="R279" i="108"/>
  <c r="N279" i="108"/>
  <c r="I279" i="108"/>
  <c r="H279" i="108"/>
  <c r="P278" i="108"/>
  <c r="Q278" i="108"/>
  <c r="R278" i="108"/>
  <c r="I278" i="108"/>
  <c r="N278" i="108"/>
  <c r="H278" i="108"/>
  <c r="P277" i="108"/>
  <c r="Q277" i="108"/>
  <c r="R277" i="108"/>
  <c r="I277" i="108"/>
  <c r="N277" i="108"/>
  <c r="H277" i="108"/>
  <c r="P276" i="108"/>
  <c r="Q276" i="108"/>
  <c r="R276" i="108"/>
  <c r="I276" i="108"/>
  <c r="N276" i="108"/>
  <c r="H276" i="108"/>
  <c r="P275" i="108"/>
  <c r="Q275" i="108"/>
  <c r="R275" i="108"/>
  <c r="I275" i="108"/>
  <c r="N275" i="108"/>
  <c r="H275" i="108"/>
  <c r="P274" i="108"/>
  <c r="Q274" i="108"/>
  <c r="R274" i="108"/>
  <c r="I274" i="108"/>
  <c r="N274" i="108"/>
  <c r="H274" i="108"/>
  <c r="P273" i="108"/>
  <c r="Q273" i="108"/>
  <c r="R273" i="108"/>
  <c r="I273" i="108"/>
  <c r="N273" i="108"/>
  <c r="H273" i="108"/>
  <c r="P272" i="108"/>
  <c r="Q272" i="108"/>
  <c r="R272" i="108"/>
  <c r="I272" i="108"/>
  <c r="N272" i="108"/>
  <c r="H272" i="108"/>
  <c r="P271" i="108"/>
  <c r="Q271" i="108"/>
  <c r="R271" i="108"/>
  <c r="I271" i="108"/>
  <c r="N271" i="108"/>
  <c r="H271" i="108"/>
  <c r="P270" i="108"/>
  <c r="Q270" i="108"/>
  <c r="R270" i="108"/>
  <c r="I270" i="108"/>
  <c r="N270" i="108"/>
  <c r="H270" i="108"/>
  <c r="P269" i="108"/>
  <c r="Q269" i="108"/>
  <c r="R269" i="108"/>
  <c r="I269" i="108"/>
  <c r="N269" i="108"/>
  <c r="H269" i="108"/>
  <c r="P268" i="108"/>
  <c r="Q268" i="108"/>
  <c r="R268" i="108"/>
  <c r="I268" i="108"/>
  <c r="N268" i="108"/>
  <c r="H268" i="108"/>
  <c r="P267" i="108"/>
  <c r="Q267" i="108"/>
  <c r="R267" i="108"/>
  <c r="I267" i="108"/>
  <c r="N267" i="108"/>
  <c r="H267" i="108"/>
  <c r="P266" i="108"/>
  <c r="Q266" i="108"/>
  <c r="R266" i="108"/>
  <c r="I266" i="108"/>
  <c r="N266" i="108"/>
  <c r="H266" i="108"/>
  <c r="P265" i="108"/>
  <c r="Q265" i="108"/>
  <c r="R265" i="108"/>
  <c r="I265" i="108"/>
  <c r="N265" i="108"/>
  <c r="H265" i="108"/>
  <c r="P264" i="108"/>
  <c r="Q264" i="108"/>
  <c r="R264" i="108"/>
  <c r="I264" i="108"/>
  <c r="N264" i="108"/>
  <c r="H264" i="108"/>
  <c r="P263" i="108"/>
  <c r="Q263" i="108"/>
  <c r="R263" i="108"/>
  <c r="I263" i="108"/>
  <c r="N263" i="108"/>
  <c r="H263" i="108"/>
  <c r="P262" i="108"/>
  <c r="Q262" i="108"/>
  <c r="R262" i="108"/>
  <c r="I262" i="108"/>
  <c r="N262" i="108"/>
  <c r="H262" i="108"/>
  <c r="P261" i="108"/>
  <c r="Q261" i="108"/>
  <c r="R261" i="108"/>
  <c r="I261" i="108"/>
  <c r="N261" i="108"/>
  <c r="H261" i="108"/>
  <c r="P260" i="108"/>
  <c r="Q260" i="108"/>
  <c r="R260" i="108"/>
  <c r="I260" i="108"/>
  <c r="N260" i="108"/>
  <c r="H260" i="108"/>
  <c r="P259" i="108"/>
  <c r="Q259" i="108"/>
  <c r="R259" i="108"/>
  <c r="I259" i="108"/>
  <c r="N259" i="108"/>
  <c r="H259" i="108"/>
  <c r="P258" i="108"/>
  <c r="Q258" i="108"/>
  <c r="R258" i="108"/>
  <c r="I258" i="108"/>
  <c r="N258" i="108"/>
  <c r="H258" i="108"/>
  <c r="P257" i="108"/>
  <c r="Q257" i="108"/>
  <c r="R257" i="108"/>
  <c r="I257" i="108"/>
  <c r="N257" i="108"/>
  <c r="H257" i="108"/>
  <c r="P256" i="108"/>
  <c r="Q256" i="108"/>
  <c r="R256" i="108"/>
  <c r="I256" i="108"/>
  <c r="N256" i="108"/>
  <c r="H256" i="108"/>
  <c r="P255" i="108"/>
  <c r="Q255" i="108"/>
  <c r="R255" i="108"/>
  <c r="I255" i="108"/>
  <c r="N255" i="108"/>
  <c r="H255" i="108"/>
  <c r="P254" i="108"/>
  <c r="Q254" i="108"/>
  <c r="R254" i="108"/>
  <c r="I254" i="108"/>
  <c r="N254" i="108"/>
  <c r="H254" i="108"/>
  <c r="P253" i="108"/>
  <c r="Q253" i="108"/>
  <c r="R253" i="108"/>
  <c r="I253" i="108"/>
  <c r="N253" i="108"/>
  <c r="H253" i="108"/>
  <c r="P252" i="108"/>
  <c r="Q252" i="108"/>
  <c r="R252" i="108"/>
  <c r="I252" i="108"/>
  <c r="N252" i="108"/>
  <c r="H252" i="108"/>
  <c r="P251" i="108"/>
  <c r="Q251" i="108"/>
  <c r="R251" i="108"/>
  <c r="I251" i="108"/>
  <c r="N251" i="108"/>
  <c r="H251" i="108"/>
  <c r="P250" i="108"/>
  <c r="Q250" i="108"/>
  <c r="R250" i="108"/>
  <c r="I250" i="108"/>
  <c r="N250" i="108"/>
  <c r="H250" i="108"/>
  <c r="Q249" i="108"/>
  <c r="R249" i="108"/>
  <c r="P249" i="108"/>
  <c r="I249" i="108"/>
  <c r="N249" i="108"/>
  <c r="H249" i="108"/>
  <c r="P248" i="108"/>
  <c r="Q248" i="108"/>
  <c r="R248" i="108"/>
  <c r="I248" i="108"/>
  <c r="N248" i="108"/>
  <c r="H248" i="108"/>
  <c r="P247" i="108"/>
  <c r="Q247" i="108"/>
  <c r="R247" i="108"/>
  <c r="I247" i="108"/>
  <c r="N247" i="108"/>
  <c r="H247" i="108"/>
  <c r="P246" i="108"/>
  <c r="Q246" i="108"/>
  <c r="R246" i="108"/>
  <c r="I246" i="108"/>
  <c r="N246" i="108"/>
  <c r="H246" i="108"/>
  <c r="P245" i="108"/>
  <c r="Q245" i="108"/>
  <c r="R245" i="108"/>
  <c r="I245" i="108"/>
  <c r="N245" i="108"/>
  <c r="H245" i="108"/>
  <c r="P244" i="108"/>
  <c r="Q244" i="108"/>
  <c r="R244" i="108"/>
  <c r="I244" i="108"/>
  <c r="N244" i="108"/>
  <c r="H244" i="108"/>
  <c r="P243" i="108"/>
  <c r="Q243" i="108"/>
  <c r="R243" i="108"/>
  <c r="I243" i="108"/>
  <c r="N243" i="108"/>
  <c r="H243" i="108"/>
  <c r="P242" i="108"/>
  <c r="Q242" i="108"/>
  <c r="R242" i="108"/>
  <c r="I242" i="108"/>
  <c r="N242" i="108"/>
  <c r="H242" i="108"/>
  <c r="P241" i="108"/>
  <c r="Q241" i="108"/>
  <c r="R241" i="108"/>
  <c r="I241" i="108"/>
  <c r="N241" i="108"/>
  <c r="H241" i="108"/>
  <c r="P240" i="108"/>
  <c r="Q240" i="108"/>
  <c r="R240" i="108"/>
  <c r="I240" i="108"/>
  <c r="N240" i="108"/>
  <c r="H240" i="108"/>
  <c r="P239" i="108"/>
  <c r="Q239" i="108"/>
  <c r="R239" i="108"/>
  <c r="I239" i="108"/>
  <c r="N239" i="108"/>
  <c r="H239" i="108"/>
  <c r="P238" i="108"/>
  <c r="Q238" i="108"/>
  <c r="R238" i="108"/>
  <c r="I238" i="108"/>
  <c r="N238" i="108"/>
  <c r="H238" i="108"/>
  <c r="P237" i="108"/>
  <c r="Q237" i="108"/>
  <c r="R237" i="108"/>
  <c r="I237" i="108"/>
  <c r="N237" i="108"/>
  <c r="H237" i="108"/>
  <c r="P236" i="108"/>
  <c r="Q236" i="108"/>
  <c r="R236" i="108"/>
  <c r="I236" i="108"/>
  <c r="N236" i="108"/>
  <c r="H236" i="108"/>
  <c r="P235" i="108"/>
  <c r="Q235" i="108"/>
  <c r="R235" i="108"/>
  <c r="I235" i="108"/>
  <c r="N235" i="108"/>
  <c r="H235" i="108"/>
  <c r="P234" i="108"/>
  <c r="Q234" i="108"/>
  <c r="R234" i="108"/>
  <c r="I234" i="108"/>
  <c r="N234" i="108"/>
  <c r="H234" i="108"/>
  <c r="Q233" i="108"/>
  <c r="R233" i="108"/>
  <c r="P233" i="108"/>
  <c r="I233" i="108"/>
  <c r="N233" i="108"/>
  <c r="H233" i="108"/>
  <c r="P232" i="108"/>
  <c r="Q232" i="108"/>
  <c r="R232" i="108"/>
  <c r="I232" i="108"/>
  <c r="N232" i="108"/>
  <c r="H232" i="108"/>
  <c r="P231" i="108"/>
  <c r="Q231" i="108"/>
  <c r="R231" i="108"/>
  <c r="N231" i="108"/>
  <c r="I231" i="108"/>
  <c r="H231" i="108"/>
  <c r="P230" i="108"/>
  <c r="Q230" i="108"/>
  <c r="R230" i="108"/>
  <c r="I230" i="108"/>
  <c r="N230" i="108"/>
  <c r="H230" i="108"/>
  <c r="P229" i="108"/>
  <c r="Q229" i="108"/>
  <c r="R229" i="108"/>
  <c r="I229" i="108"/>
  <c r="N229" i="108"/>
  <c r="H229" i="108"/>
  <c r="P228" i="108"/>
  <c r="Q228" i="108"/>
  <c r="R228" i="108"/>
  <c r="I228" i="108"/>
  <c r="N228" i="108"/>
  <c r="H228" i="108"/>
  <c r="P227" i="108"/>
  <c r="Q227" i="108"/>
  <c r="R227" i="108"/>
  <c r="I227" i="108"/>
  <c r="N227" i="108"/>
  <c r="H227" i="108"/>
  <c r="P226" i="108"/>
  <c r="Q226" i="108"/>
  <c r="R226" i="108"/>
  <c r="I226" i="108"/>
  <c r="N226" i="108"/>
  <c r="H226" i="108"/>
  <c r="P225" i="108"/>
  <c r="Q225" i="108"/>
  <c r="R225" i="108"/>
  <c r="I225" i="108"/>
  <c r="N225" i="108"/>
  <c r="H225" i="108"/>
  <c r="P224" i="108"/>
  <c r="Q224" i="108"/>
  <c r="R224" i="108"/>
  <c r="I224" i="108"/>
  <c r="N224" i="108"/>
  <c r="H224" i="108"/>
  <c r="P223" i="108"/>
  <c r="Q223" i="108"/>
  <c r="R223" i="108"/>
  <c r="I223" i="108"/>
  <c r="N223" i="108"/>
  <c r="H223" i="108"/>
  <c r="P222" i="108"/>
  <c r="Q222" i="108"/>
  <c r="R222" i="108"/>
  <c r="I222" i="108"/>
  <c r="N222" i="108"/>
  <c r="H222" i="108"/>
  <c r="P221" i="108"/>
  <c r="Q221" i="108"/>
  <c r="R221" i="108"/>
  <c r="I221" i="108"/>
  <c r="N221" i="108"/>
  <c r="H221" i="108"/>
  <c r="P220" i="108"/>
  <c r="Q220" i="108"/>
  <c r="R220" i="108"/>
  <c r="I220" i="108"/>
  <c r="N220" i="108"/>
  <c r="H220" i="108"/>
  <c r="P219" i="108"/>
  <c r="Q219" i="108"/>
  <c r="R219" i="108"/>
  <c r="I219" i="108"/>
  <c r="N219" i="108"/>
  <c r="H219" i="108"/>
  <c r="P218" i="108"/>
  <c r="Q218" i="108"/>
  <c r="R218" i="108"/>
  <c r="I218" i="108"/>
  <c r="N218" i="108"/>
  <c r="H218" i="108"/>
  <c r="Q217" i="108"/>
  <c r="R217" i="108"/>
  <c r="P217" i="108"/>
  <c r="I217" i="108"/>
  <c r="N217" i="108"/>
  <c r="H217" i="108"/>
  <c r="P216" i="108"/>
  <c r="Q216" i="108"/>
  <c r="R216" i="108"/>
  <c r="I216" i="108"/>
  <c r="N216" i="108"/>
  <c r="H216" i="108"/>
  <c r="P215" i="108"/>
  <c r="Q215" i="108"/>
  <c r="R215" i="108"/>
  <c r="I215" i="108"/>
  <c r="N215" i="108"/>
  <c r="H215" i="108"/>
  <c r="P214" i="108"/>
  <c r="Q214" i="108"/>
  <c r="R214" i="108"/>
  <c r="I214" i="108"/>
  <c r="N214" i="108"/>
  <c r="H214" i="108"/>
  <c r="P213" i="108"/>
  <c r="Q213" i="108"/>
  <c r="R213" i="108"/>
  <c r="I213" i="108"/>
  <c r="N213" i="108"/>
  <c r="H213" i="108"/>
  <c r="P212" i="108"/>
  <c r="Q212" i="108"/>
  <c r="R212" i="108"/>
  <c r="I212" i="108"/>
  <c r="N212" i="108"/>
  <c r="H212" i="108"/>
  <c r="P211" i="108"/>
  <c r="Q211" i="108"/>
  <c r="R211" i="108"/>
  <c r="I211" i="108"/>
  <c r="N211" i="108"/>
  <c r="H211" i="108"/>
  <c r="P210" i="108"/>
  <c r="Q210" i="108"/>
  <c r="R210" i="108"/>
  <c r="I210" i="108"/>
  <c r="N210" i="108"/>
  <c r="H210" i="108"/>
  <c r="P209" i="108"/>
  <c r="Q209" i="108"/>
  <c r="R209" i="108"/>
  <c r="I209" i="108"/>
  <c r="N209" i="108"/>
  <c r="H209" i="108"/>
  <c r="P208" i="108"/>
  <c r="Q208" i="108"/>
  <c r="R208" i="108"/>
  <c r="I208" i="108"/>
  <c r="N208" i="108"/>
  <c r="H208" i="108"/>
  <c r="P207" i="108"/>
  <c r="Q207" i="108"/>
  <c r="R207" i="108"/>
  <c r="I207" i="108"/>
  <c r="N207" i="108"/>
  <c r="H207" i="108"/>
  <c r="P206" i="108"/>
  <c r="Q206" i="108"/>
  <c r="R206" i="108"/>
  <c r="I206" i="108"/>
  <c r="N206" i="108"/>
  <c r="H206" i="108"/>
  <c r="P205" i="108"/>
  <c r="Q205" i="108"/>
  <c r="R205" i="108"/>
  <c r="I205" i="108"/>
  <c r="N205" i="108"/>
  <c r="H205" i="108"/>
  <c r="P204" i="108"/>
  <c r="Q204" i="108"/>
  <c r="R204" i="108"/>
  <c r="I204" i="108"/>
  <c r="N204" i="108"/>
  <c r="H204" i="108"/>
  <c r="P203" i="108"/>
  <c r="Q203" i="108"/>
  <c r="R203" i="108"/>
  <c r="I203" i="108"/>
  <c r="N203" i="108"/>
  <c r="H203" i="108"/>
  <c r="P202" i="108"/>
  <c r="Q202" i="108"/>
  <c r="R202" i="108"/>
  <c r="I202" i="108"/>
  <c r="N202" i="108"/>
  <c r="H202" i="108"/>
  <c r="Q201" i="108"/>
  <c r="R201" i="108"/>
  <c r="P201" i="108"/>
  <c r="I201" i="108"/>
  <c r="N201" i="108"/>
  <c r="H201" i="108"/>
  <c r="P200" i="108"/>
  <c r="Q200" i="108"/>
  <c r="R200" i="108"/>
  <c r="I200" i="108"/>
  <c r="N200" i="108"/>
  <c r="H200" i="108"/>
  <c r="P199" i="108"/>
  <c r="Q199" i="108"/>
  <c r="R199" i="108"/>
  <c r="N199" i="108"/>
  <c r="I199" i="108"/>
  <c r="H199" i="108"/>
  <c r="P198" i="108"/>
  <c r="Q198" i="108"/>
  <c r="R198" i="108"/>
  <c r="I198" i="108"/>
  <c r="N198" i="108"/>
  <c r="H198" i="108"/>
  <c r="P197" i="108"/>
  <c r="Q197" i="108"/>
  <c r="R197" i="108"/>
  <c r="I197" i="108"/>
  <c r="N197" i="108"/>
  <c r="H197" i="108"/>
  <c r="P196" i="108"/>
  <c r="Q196" i="108"/>
  <c r="R196" i="108"/>
  <c r="I196" i="108"/>
  <c r="N196" i="108"/>
  <c r="H196" i="108"/>
  <c r="P195" i="108"/>
  <c r="Q195" i="108"/>
  <c r="R195" i="108"/>
  <c r="I195" i="108"/>
  <c r="N195" i="108"/>
  <c r="H195" i="108"/>
  <c r="P194" i="108"/>
  <c r="Q194" i="108"/>
  <c r="R194" i="108"/>
  <c r="I194" i="108"/>
  <c r="N194" i="108"/>
  <c r="H194" i="108"/>
  <c r="P193" i="108"/>
  <c r="Q193" i="108"/>
  <c r="R193" i="108"/>
  <c r="I193" i="108"/>
  <c r="N193" i="108"/>
  <c r="H193" i="108"/>
  <c r="P192" i="108"/>
  <c r="Q192" i="108"/>
  <c r="R192" i="108"/>
  <c r="I192" i="108"/>
  <c r="N192" i="108"/>
  <c r="H192" i="108"/>
  <c r="P191" i="108"/>
  <c r="Q191" i="108"/>
  <c r="R191" i="108"/>
  <c r="I191" i="108"/>
  <c r="N191" i="108"/>
  <c r="H191" i="108"/>
  <c r="P190" i="108"/>
  <c r="Q190" i="108"/>
  <c r="R190" i="108"/>
  <c r="I190" i="108"/>
  <c r="N190" i="108"/>
  <c r="H190" i="108"/>
  <c r="P189" i="108"/>
  <c r="Q189" i="108"/>
  <c r="R189" i="108"/>
  <c r="I189" i="108"/>
  <c r="N189" i="108"/>
  <c r="H189" i="108"/>
  <c r="P188" i="108"/>
  <c r="Q188" i="108"/>
  <c r="R188" i="108"/>
  <c r="I188" i="108"/>
  <c r="N188" i="108"/>
  <c r="H188" i="108"/>
  <c r="P187" i="108"/>
  <c r="Q187" i="108"/>
  <c r="R187" i="108"/>
  <c r="I187" i="108"/>
  <c r="N187" i="108"/>
  <c r="H187" i="108"/>
  <c r="P186" i="108"/>
  <c r="Q186" i="108"/>
  <c r="R186" i="108"/>
  <c r="I186" i="108"/>
  <c r="N186" i="108"/>
  <c r="H186" i="108"/>
  <c r="P185" i="108"/>
  <c r="Q185" i="108"/>
  <c r="R185" i="108"/>
  <c r="I185" i="108"/>
  <c r="N185" i="108"/>
  <c r="H185" i="108"/>
  <c r="P184" i="108"/>
  <c r="Q184" i="108"/>
  <c r="R184" i="108"/>
  <c r="I184" i="108"/>
  <c r="N184" i="108"/>
  <c r="H184" i="108"/>
  <c r="P183" i="108"/>
  <c r="Q183" i="108"/>
  <c r="R183" i="108"/>
  <c r="I183" i="108"/>
  <c r="N183" i="108"/>
  <c r="H183" i="108"/>
  <c r="P182" i="108"/>
  <c r="Q182" i="108"/>
  <c r="R182" i="108"/>
  <c r="N182" i="108"/>
  <c r="I182" i="108"/>
  <c r="H182" i="108"/>
  <c r="Q181" i="108"/>
  <c r="R181" i="108"/>
  <c r="P181" i="108"/>
  <c r="I181" i="108"/>
  <c r="N181" i="108"/>
  <c r="H181" i="108"/>
  <c r="P180" i="108"/>
  <c r="Q180" i="108"/>
  <c r="R180" i="108"/>
  <c r="I180" i="108"/>
  <c r="N180" i="108"/>
  <c r="H180" i="108"/>
  <c r="P179" i="108"/>
  <c r="Q179" i="108"/>
  <c r="R179" i="108"/>
  <c r="I179" i="108"/>
  <c r="N179" i="108"/>
  <c r="H179" i="108"/>
  <c r="P178" i="108"/>
  <c r="Q178" i="108"/>
  <c r="R178" i="108"/>
  <c r="I178" i="108"/>
  <c r="N178" i="108"/>
  <c r="H178" i="108"/>
  <c r="Q177" i="108"/>
  <c r="R177" i="108"/>
  <c r="P177" i="108"/>
  <c r="I177" i="108"/>
  <c r="N177" i="108"/>
  <c r="H177" i="108"/>
  <c r="P176" i="108"/>
  <c r="Q176" i="108"/>
  <c r="R176" i="108"/>
  <c r="I176" i="108"/>
  <c r="N176" i="108"/>
  <c r="H176" i="108"/>
  <c r="P175" i="108"/>
  <c r="Q175" i="108"/>
  <c r="R175" i="108"/>
  <c r="N175" i="108"/>
  <c r="I175" i="108"/>
  <c r="H175" i="108"/>
  <c r="P174" i="108"/>
  <c r="Q174" i="108"/>
  <c r="R174" i="108"/>
  <c r="I174" i="108"/>
  <c r="N174" i="108"/>
  <c r="H174" i="108"/>
  <c r="P173" i="108"/>
  <c r="Q173" i="108"/>
  <c r="R173" i="108"/>
  <c r="I173" i="108"/>
  <c r="N173" i="108"/>
  <c r="H173" i="108"/>
  <c r="P172" i="108"/>
  <c r="Q172" i="108"/>
  <c r="R172" i="108"/>
  <c r="I172" i="108"/>
  <c r="N172" i="108"/>
  <c r="H172" i="108"/>
  <c r="P171" i="108"/>
  <c r="Q171" i="108"/>
  <c r="R171" i="108"/>
  <c r="I171" i="108"/>
  <c r="N171" i="108"/>
  <c r="H171" i="108"/>
  <c r="P170" i="108"/>
  <c r="Q170" i="108"/>
  <c r="R170" i="108"/>
  <c r="I170" i="108"/>
  <c r="N170" i="108"/>
  <c r="H170" i="108"/>
  <c r="P169" i="108"/>
  <c r="Q169" i="108"/>
  <c r="R169" i="108"/>
  <c r="I169" i="108"/>
  <c r="N169" i="108"/>
  <c r="H169" i="108"/>
  <c r="P168" i="108"/>
  <c r="Q168" i="108"/>
  <c r="R168" i="108"/>
  <c r="I168" i="108"/>
  <c r="N168" i="108"/>
  <c r="H168" i="108"/>
  <c r="P167" i="108"/>
  <c r="Q167" i="108"/>
  <c r="R167" i="108"/>
  <c r="I167" i="108"/>
  <c r="N167" i="108"/>
  <c r="H167" i="108"/>
  <c r="P166" i="108"/>
  <c r="Q166" i="108"/>
  <c r="R166" i="108"/>
  <c r="I166" i="108"/>
  <c r="N166" i="108"/>
  <c r="H166" i="108"/>
  <c r="P165" i="108"/>
  <c r="Q165" i="108"/>
  <c r="R165" i="108"/>
  <c r="I165" i="108"/>
  <c r="N165" i="108"/>
  <c r="H165" i="108"/>
  <c r="P164" i="108"/>
  <c r="Q164" i="108"/>
  <c r="R164" i="108"/>
  <c r="I164" i="108"/>
  <c r="N164" i="108"/>
  <c r="H164" i="108"/>
  <c r="P163" i="108"/>
  <c r="Q163" i="108"/>
  <c r="R163" i="108"/>
  <c r="I163" i="108"/>
  <c r="N163" i="108"/>
  <c r="H163" i="108"/>
  <c r="P162" i="108"/>
  <c r="Q162" i="108"/>
  <c r="R162" i="108"/>
  <c r="I162" i="108"/>
  <c r="N162" i="108"/>
  <c r="H162" i="108"/>
  <c r="P161" i="108"/>
  <c r="Q161" i="108"/>
  <c r="R161" i="108"/>
  <c r="I161" i="108"/>
  <c r="N161" i="108"/>
  <c r="H161" i="108"/>
  <c r="P160" i="108"/>
  <c r="Q160" i="108"/>
  <c r="R160" i="108"/>
  <c r="I160" i="108"/>
  <c r="N160" i="108"/>
  <c r="H160" i="108"/>
  <c r="P159" i="108"/>
  <c r="Q159" i="108"/>
  <c r="R159" i="108"/>
  <c r="I159" i="108"/>
  <c r="N159" i="108"/>
  <c r="H159" i="108"/>
  <c r="P158" i="108"/>
  <c r="Q158" i="108"/>
  <c r="R158" i="108"/>
  <c r="I158" i="108"/>
  <c r="N158" i="108"/>
  <c r="H158" i="108"/>
  <c r="P157" i="108"/>
  <c r="Q157" i="108"/>
  <c r="R157" i="108"/>
  <c r="I157" i="108"/>
  <c r="N157" i="108"/>
  <c r="H157" i="108"/>
  <c r="P156" i="108"/>
  <c r="Q156" i="108"/>
  <c r="R156" i="108"/>
  <c r="I156" i="108"/>
  <c r="N156" i="108"/>
  <c r="H156" i="108"/>
  <c r="P155" i="108"/>
  <c r="Q155" i="108"/>
  <c r="R155" i="108"/>
  <c r="I155" i="108"/>
  <c r="N155" i="108"/>
  <c r="H155" i="108"/>
  <c r="P154" i="108"/>
  <c r="Q154" i="108"/>
  <c r="R154" i="108"/>
  <c r="I154" i="108"/>
  <c r="N154" i="108"/>
  <c r="H154" i="108"/>
  <c r="P153" i="108"/>
  <c r="Q153" i="108"/>
  <c r="R153" i="108"/>
  <c r="I153" i="108"/>
  <c r="N153" i="108"/>
  <c r="H153" i="108"/>
  <c r="P152" i="108"/>
  <c r="Q152" i="108"/>
  <c r="R152" i="108"/>
  <c r="I152" i="108"/>
  <c r="N152" i="108"/>
  <c r="H152" i="108"/>
  <c r="P151" i="108"/>
  <c r="Q151" i="108"/>
  <c r="R151" i="108"/>
  <c r="I151" i="108"/>
  <c r="N151" i="108"/>
  <c r="H151" i="108"/>
  <c r="P150" i="108"/>
  <c r="Q150" i="108"/>
  <c r="R150" i="108"/>
  <c r="I150" i="108"/>
  <c r="N150" i="108"/>
  <c r="H150" i="108"/>
  <c r="Q149" i="108"/>
  <c r="R149" i="108"/>
  <c r="P149" i="108"/>
  <c r="I149" i="108"/>
  <c r="N149" i="108"/>
  <c r="H149" i="108"/>
  <c r="P148" i="108"/>
  <c r="Q148" i="108"/>
  <c r="R148" i="108"/>
  <c r="I148" i="108"/>
  <c r="N148" i="108"/>
  <c r="H148" i="108"/>
  <c r="P147" i="108"/>
  <c r="Q147" i="108"/>
  <c r="R147" i="108"/>
  <c r="I147" i="108"/>
  <c r="N147" i="108"/>
  <c r="H147" i="108"/>
  <c r="P146" i="108"/>
  <c r="Q146" i="108"/>
  <c r="R146" i="108"/>
  <c r="I146" i="108"/>
  <c r="N146" i="108"/>
  <c r="H146" i="108"/>
  <c r="P145" i="108"/>
  <c r="Q145" i="108"/>
  <c r="R145" i="108"/>
  <c r="I145" i="108"/>
  <c r="N145" i="108"/>
  <c r="H145" i="108"/>
  <c r="P144" i="108"/>
  <c r="Q144" i="108"/>
  <c r="R144" i="108"/>
  <c r="I144" i="108"/>
  <c r="N144" i="108"/>
  <c r="H144" i="108"/>
  <c r="P143" i="108"/>
  <c r="Q143" i="108"/>
  <c r="R143" i="108"/>
  <c r="I143" i="108"/>
  <c r="N143" i="108"/>
  <c r="H143" i="108"/>
  <c r="P142" i="108"/>
  <c r="Q142" i="108"/>
  <c r="R142" i="108"/>
  <c r="I142" i="108"/>
  <c r="N142" i="108"/>
  <c r="H142" i="108"/>
  <c r="P141" i="108"/>
  <c r="Q141" i="108"/>
  <c r="R141" i="108"/>
  <c r="I141" i="108"/>
  <c r="N141" i="108"/>
  <c r="H141" i="108"/>
  <c r="P140" i="108"/>
  <c r="Q140" i="108"/>
  <c r="R140" i="108"/>
  <c r="I140" i="108"/>
  <c r="N140" i="108"/>
  <c r="H140" i="108"/>
  <c r="P139" i="108"/>
  <c r="Q139" i="108"/>
  <c r="R139" i="108"/>
  <c r="I139" i="108"/>
  <c r="N139" i="108"/>
  <c r="H139" i="108"/>
  <c r="P138" i="108"/>
  <c r="Q138" i="108"/>
  <c r="R138" i="108"/>
  <c r="I138" i="108"/>
  <c r="N138" i="108"/>
  <c r="H138" i="108"/>
  <c r="Q137" i="108"/>
  <c r="R137" i="108"/>
  <c r="P137" i="108"/>
  <c r="I137" i="108"/>
  <c r="N137" i="108"/>
  <c r="H137" i="108"/>
  <c r="P136" i="108"/>
  <c r="Q136" i="108"/>
  <c r="R136" i="108"/>
  <c r="I136" i="108"/>
  <c r="N136" i="108"/>
  <c r="H136" i="108"/>
  <c r="P135" i="108"/>
  <c r="Q135" i="108"/>
  <c r="R135" i="108"/>
  <c r="N135" i="108"/>
  <c r="I135" i="108"/>
  <c r="H135" i="108"/>
  <c r="P134" i="108"/>
  <c r="Q134" i="108"/>
  <c r="R134" i="108"/>
  <c r="I134" i="108"/>
  <c r="N134" i="108"/>
  <c r="H134" i="108"/>
  <c r="P133" i="108"/>
  <c r="Q133" i="108"/>
  <c r="R133" i="108"/>
  <c r="I133" i="108"/>
  <c r="N133" i="108"/>
  <c r="H133" i="108"/>
  <c r="Q132" i="108"/>
  <c r="R132" i="108"/>
  <c r="P132" i="108"/>
  <c r="I132" i="108"/>
  <c r="N132" i="108"/>
  <c r="H132" i="108"/>
  <c r="P131" i="108"/>
  <c r="Q131" i="108"/>
  <c r="R131" i="108"/>
  <c r="I131" i="108"/>
  <c r="N131" i="108"/>
  <c r="H131" i="108"/>
  <c r="P130" i="108"/>
  <c r="Q130" i="108"/>
  <c r="R130" i="108"/>
  <c r="I130" i="108"/>
  <c r="N130" i="108"/>
  <c r="H130" i="108"/>
  <c r="P129" i="108"/>
  <c r="Q129" i="108"/>
  <c r="R129" i="108"/>
  <c r="I129" i="108"/>
  <c r="N129" i="108"/>
  <c r="H129" i="108"/>
  <c r="P128" i="108"/>
  <c r="Q128" i="108"/>
  <c r="R128" i="108"/>
  <c r="I128" i="108"/>
  <c r="N128" i="108"/>
  <c r="H128" i="108"/>
  <c r="P127" i="108"/>
  <c r="Q127" i="108"/>
  <c r="R127" i="108"/>
  <c r="I127" i="108"/>
  <c r="N127" i="108"/>
  <c r="H127" i="108"/>
  <c r="P126" i="108"/>
  <c r="Q126" i="108"/>
  <c r="R126" i="108"/>
  <c r="I126" i="108"/>
  <c r="N126" i="108"/>
  <c r="H126" i="108"/>
  <c r="Q125" i="108"/>
  <c r="R125" i="108"/>
  <c r="P125" i="108"/>
  <c r="I125" i="108"/>
  <c r="N125" i="108"/>
  <c r="H125" i="108"/>
  <c r="P124" i="108"/>
  <c r="Q124" i="108"/>
  <c r="R124" i="108"/>
  <c r="I124" i="108"/>
  <c r="N124" i="108"/>
  <c r="H124" i="108"/>
  <c r="P123" i="108"/>
  <c r="Q123" i="108"/>
  <c r="R123" i="108"/>
  <c r="I123" i="108"/>
  <c r="N123" i="108"/>
  <c r="H123" i="108"/>
  <c r="P122" i="108"/>
  <c r="Q122" i="108"/>
  <c r="R122" i="108"/>
  <c r="I122" i="108"/>
  <c r="N122" i="108"/>
  <c r="H122" i="108"/>
  <c r="P121" i="108"/>
  <c r="Q121" i="108"/>
  <c r="R121" i="108"/>
  <c r="I121" i="108"/>
  <c r="N121" i="108"/>
  <c r="H121" i="108"/>
  <c r="P120" i="108"/>
  <c r="Q120" i="108"/>
  <c r="R120" i="108"/>
  <c r="I120" i="108"/>
  <c r="N120" i="108"/>
  <c r="H120" i="108"/>
  <c r="P119" i="108"/>
  <c r="Q119" i="108"/>
  <c r="R119" i="108"/>
  <c r="I119" i="108"/>
  <c r="N119" i="108"/>
  <c r="H119" i="108"/>
  <c r="P118" i="108"/>
  <c r="Q118" i="108"/>
  <c r="R118" i="108"/>
  <c r="N118" i="108"/>
  <c r="I118" i="108"/>
  <c r="H118" i="108"/>
  <c r="Q117" i="108"/>
  <c r="R117" i="108"/>
  <c r="P117" i="108"/>
  <c r="I117" i="108"/>
  <c r="N117" i="108"/>
  <c r="H117" i="108"/>
  <c r="P116" i="108"/>
  <c r="Q116" i="108"/>
  <c r="R116" i="108"/>
  <c r="I116" i="108"/>
  <c r="N116" i="108"/>
  <c r="H116" i="108"/>
  <c r="P115" i="108"/>
  <c r="Q115" i="108"/>
  <c r="R115" i="108"/>
  <c r="I115" i="108"/>
  <c r="N115" i="108"/>
  <c r="H115" i="108"/>
  <c r="P114" i="108"/>
  <c r="Q114" i="108"/>
  <c r="R114" i="108"/>
  <c r="I114" i="108"/>
  <c r="N114" i="108"/>
  <c r="H114" i="108"/>
  <c r="Q113" i="108"/>
  <c r="R113" i="108"/>
  <c r="P113" i="108"/>
  <c r="I113" i="108"/>
  <c r="N113" i="108"/>
  <c r="H113" i="108"/>
  <c r="P112" i="108"/>
  <c r="Q112" i="108"/>
  <c r="R112" i="108"/>
  <c r="I112" i="108"/>
  <c r="N112" i="108"/>
  <c r="H112" i="108"/>
  <c r="P111" i="108"/>
  <c r="Q111" i="108"/>
  <c r="R111" i="108"/>
  <c r="N111" i="108"/>
  <c r="I111" i="108"/>
  <c r="H111" i="108"/>
  <c r="P110" i="108"/>
  <c r="Q110" i="108"/>
  <c r="R110" i="108"/>
  <c r="I110" i="108"/>
  <c r="N110" i="108"/>
  <c r="H110" i="108"/>
  <c r="P109" i="108"/>
  <c r="Q109" i="108"/>
  <c r="R109" i="108"/>
  <c r="I109" i="108"/>
  <c r="N109" i="108"/>
  <c r="H109" i="108"/>
  <c r="Q108" i="108"/>
  <c r="R108" i="108"/>
  <c r="P108" i="108"/>
  <c r="I108" i="108"/>
  <c r="N108" i="108"/>
  <c r="H108" i="108"/>
  <c r="P107" i="108"/>
  <c r="Q107" i="108"/>
  <c r="R107" i="108"/>
  <c r="I107" i="108"/>
  <c r="N107" i="108"/>
  <c r="H107" i="108"/>
  <c r="P106" i="108"/>
  <c r="Q106" i="108"/>
  <c r="R106" i="108"/>
  <c r="I106" i="108"/>
  <c r="N106" i="108"/>
  <c r="H106" i="108"/>
  <c r="P105" i="108"/>
  <c r="Q105" i="108"/>
  <c r="R105" i="108"/>
  <c r="I105" i="108"/>
  <c r="N105" i="108"/>
  <c r="H105" i="108"/>
  <c r="P104" i="108"/>
  <c r="Q104" i="108"/>
  <c r="R104" i="108"/>
  <c r="I104" i="108"/>
  <c r="N104" i="108"/>
  <c r="H104" i="108"/>
  <c r="P103" i="108"/>
  <c r="Q103" i="108"/>
  <c r="R103" i="108"/>
  <c r="I103" i="108"/>
  <c r="N103" i="108"/>
  <c r="H103" i="108"/>
  <c r="P102" i="108"/>
  <c r="Q102" i="108"/>
  <c r="R102" i="108"/>
  <c r="I102" i="108"/>
  <c r="N102" i="108"/>
  <c r="H102" i="108"/>
  <c r="P101" i="108"/>
  <c r="Q101" i="108"/>
  <c r="R101" i="108"/>
  <c r="I101" i="108"/>
  <c r="N101" i="108"/>
  <c r="H101" i="108"/>
  <c r="P100" i="108"/>
  <c r="Q100" i="108"/>
  <c r="R100" i="108"/>
  <c r="I100" i="108"/>
  <c r="N100" i="108"/>
  <c r="H100" i="108"/>
  <c r="P99" i="108"/>
  <c r="Q99" i="108"/>
  <c r="R99" i="108"/>
  <c r="I99" i="108"/>
  <c r="N99" i="108"/>
  <c r="H99" i="108"/>
  <c r="P98" i="108"/>
  <c r="Q98" i="108"/>
  <c r="R98" i="108"/>
  <c r="I98" i="108"/>
  <c r="N98" i="108"/>
  <c r="H98" i="108"/>
  <c r="P97" i="108"/>
  <c r="Q97" i="108"/>
  <c r="R97" i="108"/>
  <c r="I97" i="108"/>
  <c r="N97" i="108"/>
  <c r="H97" i="108"/>
  <c r="P96" i="108"/>
  <c r="Q96" i="108"/>
  <c r="R96" i="108"/>
  <c r="I96" i="108"/>
  <c r="N96" i="108"/>
  <c r="H96" i="108"/>
  <c r="P95" i="108"/>
  <c r="Q95" i="108"/>
  <c r="R95" i="108"/>
  <c r="I95" i="108"/>
  <c r="N95" i="108"/>
  <c r="H95" i="108"/>
  <c r="P94" i="108"/>
  <c r="Q94" i="108"/>
  <c r="R94" i="108"/>
  <c r="I94" i="108"/>
  <c r="N94" i="108"/>
  <c r="H94" i="108"/>
  <c r="P93" i="108"/>
  <c r="Q93" i="108"/>
  <c r="R93" i="108"/>
  <c r="I93" i="108"/>
  <c r="N93" i="108"/>
  <c r="H93" i="108"/>
  <c r="P92" i="108"/>
  <c r="Q92" i="108"/>
  <c r="R92" i="108"/>
  <c r="I92" i="108"/>
  <c r="N92" i="108"/>
  <c r="H92" i="108"/>
  <c r="P91" i="108"/>
  <c r="Q91" i="108"/>
  <c r="R91" i="108"/>
  <c r="I91" i="108"/>
  <c r="N91" i="108"/>
  <c r="H91" i="108"/>
  <c r="P90" i="108"/>
  <c r="Q90" i="108"/>
  <c r="R90" i="108"/>
  <c r="I90" i="108"/>
  <c r="N90" i="108"/>
  <c r="H90" i="108"/>
  <c r="P89" i="108"/>
  <c r="Q89" i="108"/>
  <c r="R89" i="108"/>
  <c r="I89" i="108"/>
  <c r="N89" i="108"/>
  <c r="H89" i="108"/>
  <c r="P88" i="108"/>
  <c r="Q88" i="108"/>
  <c r="R88" i="108"/>
  <c r="I88" i="108"/>
  <c r="N88" i="108"/>
  <c r="H88" i="108"/>
  <c r="P87" i="108"/>
  <c r="Q87" i="108"/>
  <c r="R87" i="108"/>
  <c r="I87" i="108"/>
  <c r="N87" i="108"/>
  <c r="H87" i="108"/>
  <c r="P86" i="108"/>
  <c r="Q86" i="108"/>
  <c r="R86" i="108"/>
  <c r="I86" i="108"/>
  <c r="N86" i="108"/>
  <c r="H86" i="108"/>
  <c r="Q85" i="108"/>
  <c r="R85" i="108"/>
  <c r="P85" i="108"/>
  <c r="I85" i="108"/>
  <c r="N85" i="108"/>
  <c r="H85" i="108"/>
  <c r="P84" i="108"/>
  <c r="Q84" i="108"/>
  <c r="R84" i="108"/>
  <c r="I84" i="108"/>
  <c r="N84" i="108"/>
  <c r="H84" i="108"/>
  <c r="P83" i="108"/>
  <c r="Q83" i="108"/>
  <c r="R83" i="108"/>
  <c r="I83" i="108"/>
  <c r="N83" i="108"/>
  <c r="H83" i="108"/>
  <c r="P82" i="108"/>
  <c r="Q82" i="108"/>
  <c r="R82" i="108"/>
  <c r="I82" i="108"/>
  <c r="N82" i="108"/>
  <c r="H82" i="108"/>
  <c r="P81" i="108"/>
  <c r="Q81" i="108"/>
  <c r="R81" i="108"/>
  <c r="I81" i="108"/>
  <c r="N81" i="108"/>
  <c r="H81" i="108"/>
  <c r="P80" i="108"/>
  <c r="Q80" i="108"/>
  <c r="R80" i="108"/>
  <c r="I80" i="108"/>
  <c r="N80" i="108"/>
  <c r="H80" i="108"/>
  <c r="P79" i="108"/>
  <c r="Q79" i="108"/>
  <c r="R79" i="108"/>
  <c r="I79" i="108"/>
  <c r="N79" i="108"/>
  <c r="H79" i="108"/>
  <c r="P78" i="108"/>
  <c r="Q78" i="108"/>
  <c r="R78" i="108"/>
  <c r="I78" i="108"/>
  <c r="N78" i="108"/>
  <c r="H78" i="108"/>
  <c r="P77" i="108"/>
  <c r="Q77" i="108"/>
  <c r="R77" i="108"/>
  <c r="I77" i="108"/>
  <c r="N77" i="108"/>
  <c r="H77" i="108"/>
  <c r="P76" i="108"/>
  <c r="Q76" i="108"/>
  <c r="R76" i="108"/>
  <c r="I76" i="108"/>
  <c r="N76" i="108"/>
  <c r="H76" i="108"/>
  <c r="P75" i="108"/>
  <c r="Q75" i="108"/>
  <c r="R75" i="108"/>
  <c r="I75" i="108"/>
  <c r="N75" i="108"/>
  <c r="H75" i="108"/>
  <c r="P74" i="108"/>
  <c r="Q74" i="108"/>
  <c r="R74" i="108"/>
  <c r="I74" i="108"/>
  <c r="N74" i="108"/>
  <c r="H74" i="108"/>
  <c r="P73" i="108"/>
  <c r="Q73" i="108"/>
  <c r="R73" i="108"/>
  <c r="I73" i="108"/>
  <c r="N73" i="108"/>
  <c r="H73" i="108"/>
  <c r="P72" i="108"/>
  <c r="Q72" i="108"/>
  <c r="R72" i="108"/>
  <c r="I72" i="108"/>
  <c r="N72" i="108"/>
  <c r="H72" i="108"/>
  <c r="P71" i="108"/>
  <c r="Q71" i="108"/>
  <c r="R71" i="108"/>
  <c r="I71" i="108"/>
  <c r="N71" i="108"/>
  <c r="H71" i="108"/>
  <c r="P70" i="108"/>
  <c r="Q70" i="108"/>
  <c r="R70" i="108"/>
  <c r="I70" i="108"/>
  <c r="N70" i="108"/>
  <c r="H70" i="108"/>
  <c r="P69" i="108"/>
  <c r="Q69" i="108"/>
  <c r="R69" i="108"/>
  <c r="I69" i="108"/>
  <c r="N69" i="108"/>
  <c r="H69" i="108"/>
  <c r="Q68" i="108"/>
  <c r="R68" i="108"/>
  <c r="P68" i="108"/>
  <c r="I68" i="108"/>
  <c r="N68" i="108"/>
  <c r="H68" i="108"/>
  <c r="P67" i="108"/>
  <c r="Q67" i="108"/>
  <c r="R67" i="108"/>
  <c r="I67" i="108"/>
  <c r="N67" i="108"/>
  <c r="H67" i="108"/>
  <c r="P66" i="108"/>
  <c r="Q66" i="108"/>
  <c r="R66" i="108"/>
  <c r="I66" i="108"/>
  <c r="N66" i="108"/>
  <c r="H66" i="108"/>
  <c r="P65" i="108"/>
  <c r="Q65" i="108"/>
  <c r="R65" i="108"/>
  <c r="I65" i="108"/>
  <c r="N65" i="108"/>
  <c r="H65" i="108"/>
  <c r="P64" i="108"/>
  <c r="Q64" i="108"/>
  <c r="R64" i="108"/>
  <c r="I64" i="108"/>
  <c r="N64" i="108"/>
  <c r="H64" i="108"/>
  <c r="P63" i="108"/>
  <c r="Q63" i="108"/>
  <c r="R63" i="108"/>
  <c r="I63" i="108"/>
  <c r="N63" i="108"/>
  <c r="H63" i="108"/>
  <c r="P62" i="108"/>
  <c r="Q62" i="108"/>
  <c r="R62" i="108"/>
  <c r="I62" i="108"/>
  <c r="N62" i="108"/>
  <c r="H62" i="108"/>
  <c r="Q61" i="108"/>
  <c r="R61" i="108"/>
  <c r="P61" i="108"/>
  <c r="I61" i="108"/>
  <c r="N61" i="108"/>
  <c r="H61" i="108"/>
  <c r="P60" i="108"/>
  <c r="Q60" i="108"/>
  <c r="R60" i="108"/>
  <c r="I60" i="108"/>
  <c r="N60" i="108"/>
  <c r="H60" i="108"/>
  <c r="P59" i="108"/>
  <c r="Q59" i="108"/>
  <c r="R59" i="108"/>
  <c r="I59" i="108"/>
  <c r="N59" i="108"/>
  <c r="H59" i="108"/>
  <c r="P58" i="108"/>
  <c r="Q58" i="108"/>
  <c r="R58" i="108"/>
  <c r="I58" i="108"/>
  <c r="N58" i="108"/>
  <c r="H58" i="108"/>
  <c r="P57" i="108"/>
  <c r="Q57" i="108"/>
  <c r="R57" i="108"/>
  <c r="I57" i="108"/>
  <c r="N57" i="108"/>
  <c r="H57" i="108"/>
  <c r="P56" i="108"/>
  <c r="Q56" i="108"/>
  <c r="R56" i="108"/>
  <c r="I56" i="108"/>
  <c r="N56" i="108"/>
  <c r="H56" i="108"/>
  <c r="P55" i="108"/>
  <c r="Q55" i="108"/>
  <c r="R55" i="108"/>
  <c r="I55" i="108"/>
  <c r="N55" i="108"/>
  <c r="H55" i="108"/>
  <c r="P54" i="108"/>
  <c r="Q54" i="108"/>
  <c r="R54" i="108"/>
  <c r="I54" i="108"/>
  <c r="N54" i="108"/>
  <c r="H54" i="108"/>
  <c r="Q53" i="108"/>
  <c r="R53" i="108"/>
  <c r="P53" i="108"/>
  <c r="I53" i="108"/>
  <c r="N53" i="108"/>
  <c r="H53" i="108"/>
  <c r="P52" i="108"/>
  <c r="Q52" i="108"/>
  <c r="R52" i="108"/>
  <c r="I52" i="108"/>
  <c r="N52" i="108"/>
  <c r="H52" i="108"/>
  <c r="P51" i="108"/>
  <c r="Q51" i="108"/>
  <c r="R51" i="108"/>
  <c r="I51" i="108"/>
  <c r="N51" i="108"/>
  <c r="H51" i="108"/>
  <c r="P50" i="108"/>
  <c r="Q50" i="108"/>
  <c r="R50" i="108"/>
  <c r="I50" i="108"/>
  <c r="N50" i="108"/>
  <c r="H50" i="108"/>
  <c r="P49" i="108"/>
  <c r="Q49" i="108"/>
  <c r="R49" i="108"/>
  <c r="I49" i="108"/>
  <c r="N49" i="108"/>
  <c r="H49" i="108"/>
  <c r="P48" i="108"/>
  <c r="Q48" i="108"/>
  <c r="R48" i="108"/>
  <c r="I48" i="108"/>
  <c r="N48" i="108"/>
  <c r="H48" i="108"/>
  <c r="P47" i="108"/>
  <c r="Q47" i="108"/>
  <c r="R47" i="108"/>
  <c r="I47" i="108"/>
  <c r="N47" i="108"/>
  <c r="H47" i="108"/>
  <c r="P46" i="108"/>
  <c r="Q46" i="108"/>
  <c r="R46" i="108"/>
  <c r="I46" i="108"/>
  <c r="N46" i="108"/>
  <c r="H46" i="108"/>
  <c r="P45" i="108"/>
  <c r="Q45" i="108"/>
  <c r="R45" i="108"/>
  <c r="I45" i="108"/>
  <c r="N45" i="108"/>
  <c r="H45" i="108"/>
  <c r="Q44" i="108"/>
  <c r="R44" i="108"/>
  <c r="P44" i="108"/>
  <c r="I44" i="108"/>
  <c r="N44" i="108"/>
  <c r="H44" i="108"/>
  <c r="P43" i="108"/>
  <c r="Q43" i="108"/>
  <c r="R43" i="108"/>
  <c r="I43" i="108"/>
  <c r="N43" i="108"/>
  <c r="H43" i="108"/>
  <c r="P42" i="108"/>
  <c r="Q42" i="108"/>
  <c r="R42" i="108"/>
  <c r="I42" i="108"/>
  <c r="N42" i="108"/>
  <c r="H42" i="108"/>
  <c r="P41" i="108"/>
  <c r="Q41" i="108"/>
  <c r="R41" i="108"/>
  <c r="I41" i="108"/>
  <c r="N41" i="108"/>
  <c r="H41" i="108"/>
  <c r="P40" i="108"/>
  <c r="Q40" i="108"/>
  <c r="R40" i="108"/>
  <c r="I40" i="108"/>
  <c r="N40" i="108"/>
  <c r="H40" i="108"/>
  <c r="P39" i="108"/>
  <c r="Q39" i="108"/>
  <c r="R39" i="108"/>
  <c r="I39" i="108"/>
  <c r="N39" i="108"/>
  <c r="H39" i="108"/>
  <c r="P38" i="108"/>
  <c r="Q38" i="108"/>
  <c r="R38" i="108"/>
  <c r="I38" i="108"/>
  <c r="N38" i="108"/>
  <c r="H38" i="108"/>
  <c r="P37" i="108"/>
  <c r="Q37" i="108"/>
  <c r="R37" i="108"/>
  <c r="I37" i="108"/>
  <c r="N37" i="108"/>
  <c r="H37" i="108"/>
  <c r="P36" i="108"/>
  <c r="Q36" i="108"/>
  <c r="R36" i="108"/>
  <c r="I36" i="108"/>
  <c r="N36" i="108"/>
  <c r="H36" i="108"/>
  <c r="P35" i="108"/>
  <c r="Q35" i="108"/>
  <c r="R35" i="108"/>
  <c r="I35" i="108"/>
  <c r="N35" i="108"/>
  <c r="H35" i="108"/>
  <c r="P34" i="108"/>
  <c r="Q34" i="108"/>
  <c r="R34" i="108"/>
  <c r="I34" i="108"/>
  <c r="N34" i="108"/>
  <c r="H34" i="108"/>
  <c r="P33" i="108"/>
  <c r="Q33" i="108"/>
  <c r="R33" i="108"/>
  <c r="I33" i="108"/>
  <c r="N33" i="108"/>
  <c r="H33" i="108"/>
  <c r="P32" i="108"/>
  <c r="Q32" i="108"/>
  <c r="R32" i="108"/>
  <c r="I32" i="108"/>
  <c r="N32" i="108"/>
  <c r="H32" i="108"/>
  <c r="P31" i="108"/>
  <c r="Q31" i="108"/>
  <c r="R31" i="108"/>
  <c r="I31" i="108"/>
  <c r="N31" i="108"/>
  <c r="H31" i="108"/>
  <c r="P30" i="108"/>
  <c r="Q30" i="108"/>
  <c r="R30" i="108"/>
  <c r="I30" i="108"/>
  <c r="N30" i="108"/>
  <c r="H30" i="108"/>
  <c r="P29" i="108"/>
  <c r="Q29" i="108"/>
  <c r="R29" i="108"/>
  <c r="I29" i="108"/>
  <c r="N29" i="108"/>
  <c r="H29" i="108"/>
  <c r="P28" i="108"/>
  <c r="Q28" i="108"/>
  <c r="R28" i="108"/>
  <c r="I28" i="108"/>
  <c r="N28" i="108"/>
  <c r="H28" i="108"/>
  <c r="P27" i="108"/>
  <c r="Q27" i="108"/>
  <c r="R27" i="108"/>
  <c r="I27" i="108"/>
  <c r="N27" i="108"/>
  <c r="H27" i="108"/>
  <c r="P26" i="108"/>
  <c r="Q26" i="108"/>
  <c r="R26" i="108"/>
  <c r="I26" i="108"/>
  <c r="N26" i="108"/>
  <c r="H26" i="108"/>
  <c r="P25" i="108"/>
  <c r="Q25" i="108"/>
  <c r="R25" i="108"/>
  <c r="I25" i="108"/>
  <c r="N25" i="108"/>
  <c r="H25" i="108"/>
  <c r="P24" i="108"/>
  <c r="Q24" i="108"/>
  <c r="R24" i="108"/>
  <c r="I24" i="108"/>
  <c r="N24" i="108"/>
  <c r="H24" i="108"/>
  <c r="P23" i="108"/>
  <c r="Q23" i="108"/>
  <c r="R23" i="108"/>
  <c r="I23" i="108"/>
  <c r="N23" i="108"/>
  <c r="H23" i="108"/>
  <c r="P22" i="108"/>
  <c r="Q22" i="108"/>
  <c r="R22" i="108"/>
  <c r="I22" i="108"/>
  <c r="N22" i="108"/>
  <c r="H22" i="108"/>
  <c r="Q21" i="108"/>
  <c r="R21" i="108"/>
  <c r="P21" i="108"/>
  <c r="I21" i="108"/>
  <c r="N21" i="108"/>
  <c r="H21" i="108"/>
  <c r="P20" i="108"/>
  <c r="Q20" i="108"/>
  <c r="R20" i="108"/>
  <c r="I20" i="108"/>
  <c r="N20" i="108"/>
  <c r="H20" i="108"/>
  <c r="P19" i="108"/>
  <c r="Q19" i="108"/>
  <c r="R19" i="108"/>
  <c r="I19" i="108"/>
  <c r="N19" i="108"/>
  <c r="H19" i="108"/>
  <c r="P18" i="108"/>
  <c r="Q18" i="108"/>
  <c r="R18" i="108"/>
  <c r="I18" i="108"/>
  <c r="N18" i="108"/>
  <c r="H18" i="108"/>
  <c r="P17" i="108"/>
  <c r="Q17" i="108"/>
  <c r="R17" i="108"/>
  <c r="I17" i="108"/>
  <c r="N17" i="108"/>
  <c r="H17" i="108"/>
  <c r="P16" i="108"/>
  <c r="Q16" i="108"/>
  <c r="R16" i="108"/>
  <c r="I16" i="108"/>
  <c r="N16" i="108"/>
  <c r="H16" i="108"/>
  <c r="P15" i="108"/>
  <c r="Q15" i="108"/>
  <c r="R15" i="108"/>
  <c r="I15" i="108"/>
  <c r="N15" i="108"/>
  <c r="H15" i="108"/>
  <c r="P14" i="108"/>
  <c r="Q14" i="108"/>
  <c r="R14" i="108"/>
  <c r="I14" i="108"/>
  <c r="N14" i="108"/>
  <c r="H14" i="108"/>
  <c r="P13" i="108"/>
  <c r="Q13" i="108"/>
  <c r="R13" i="108"/>
  <c r="I13" i="108"/>
  <c r="N13" i="108"/>
  <c r="H13" i="108"/>
  <c r="P12" i="108"/>
  <c r="Q12" i="108"/>
  <c r="R12" i="108"/>
  <c r="I12" i="108"/>
  <c r="N12" i="108"/>
  <c r="H12" i="108"/>
  <c r="P11" i="108"/>
  <c r="Q11" i="108"/>
  <c r="R11" i="108"/>
  <c r="I11" i="108"/>
  <c r="N11" i="108"/>
  <c r="H11" i="108"/>
  <c r="P10" i="108"/>
  <c r="Q10" i="108"/>
  <c r="R10" i="108"/>
  <c r="I10" i="108"/>
  <c r="N10" i="108"/>
  <c r="H10" i="108"/>
  <c r="P9" i="108"/>
  <c r="Q9" i="108"/>
  <c r="R9" i="108"/>
  <c r="I9" i="108"/>
  <c r="N9" i="108"/>
  <c r="H9" i="108"/>
  <c r="P8" i="108"/>
  <c r="Q8" i="108"/>
  <c r="R8" i="108"/>
  <c r="I8" i="108"/>
  <c r="N8" i="108"/>
  <c r="H8" i="108"/>
  <c r="P7" i="108"/>
  <c r="Q7" i="108"/>
  <c r="R7" i="108"/>
  <c r="I7" i="108"/>
  <c r="N7" i="108"/>
  <c r="H7" i="108"/>
  <c r="P6" i="108"/>
  <c r="Q6" i="108"/>
  <c r="R6" i="108"/>
  <c r="I6" i="108"/>
  <c r="N6" i="108"/>
  <c r="H6" i="108"/>
  <c r="P5" i="108"/>
  <c r="Q5" i="108"/>
  <c r="R5" i="108"/>
  <c r="I5" i="108"/>
  <c r="N5" i="108"/>
  <c r="H5" i="108"/>
  <c r="Q4" i="108"/>
  <c r="R4" i="108"/>
  <c r="P4" i="108"/>
  <c r="I4" i="108"/>
  <c r="N4" i="108"/>
  <c r="H4" i="108"/>
  <c r="P3" i="108"/>
  <c r="Q3" i="108"/>
  <c r="R3" i="108"/>
  <c r="I3" i="108"/>
  <c r="N3" i="108"/>
  <c r="H3" i="108"/>
  <c r="P2" i="108"/>
  <c r="Q2" i="108"/>
  <c r="I2" i="108"/>
  <c r="N2" i="108"/>
  <c r="H2" i="108"/>
  <c r="I2561" i="107"/>
  <c r="N2561" i="107"/>
  <c r="H2561" i="107"/>
  <c r="I2560" i="107"/>
  <c r="N2560" i="107"/>
  <c r="H2560" i="107"/>
  <c r="I2559" i="107"/>
  <c r="N2559" i="107"/>
  <c r="H2559" i="107"/>
  <c r="N2558" i="107"/>
  <c r="I2558" i="107"/>
  <c r="H2558" i="107"/>
  <c r="I2557" i="107"/>
  <c r="N2557" i="107"/>
  <c r="H2557" i="107"/>
  <c r="I2556" i="107"/>
  <c r="N2556" i="107"/>
  <c r="H2556" i="107"/>
  <c r="I2555" i="107"/>
  <c r="N2555" i="107"/>
  <c r="H2555" i="107"/>
  <c r="I2554" i="107"/>
  <c r="N2554" i="107"/>
  <c r="H2554" i="107"/>
  <c r="I2553" i="107"/>
  <c r="N2553" i="107"/>
  <c r="H2553" i="107"/>
  <c r="I2552" i="107"/>
  <c r="N2552" i="107"/>
  <c r="H2552" i="107"/>
  <c r="I2551" i="107"/>
  <c r="N2551" i="107"/>
  <c r="H2551" i="107"/>
  <c r="N2550" i="107"/>
  <c r="I2550" i="107"/>
  <c r="H2550" i="107"/>
  <c r="I2549" i="107"/>
  <c r="N2549" i="107"/>
  <c r="H2549" i="107"/>
  <c r="I2548" i="107"/>
  <c r="N2548" i="107"/>
  <c r="H2548" i="107"/>
  <c r="I2547" i="107"/>
  <c r="N2547" i="107"/>
  <c r="H2547" i="107"/>
  <c r="N2546" i="107"/>
  <c r="I2546" i="107"/>
  <c r="H2546" i="107"/>
  <c r="I2545" i="107"/>
  <c r="N2545" i="107"/>
  <c r="H2545" i="107"/>
  <c r="I2544" i="107"/>
  <c r="N2544" i="107"/>
  <c r="H2544" i="107"/>
  <c r="I2543" i="107"/>
  <c r="N2543" i="107"/>
  <c r="H2543" i="107"/>
  <c r="N2542" i="107"/>
  <c r="I2542" i="107"/>
  <c r="H2542" i="107"/>
  <c r="I2541" i="107"/>
  <c r="N2541" i="107"/>
  <c r="H2541" i="107"/>
  <c r="I2540" i="107"/>
  <c r="N2540" i="107"/>
  <c r="H2540" i="107"/>
  <c r="N2539" i="107"/>
  <c r="I2539" i="107"/>
  <c r="H2539" i="107"/>
  <c r="I2538" i="107"/>
  <c r="N2538" i="107"/>
  <c r="H2538" i="107"/>
  <c r="N2537" i="107"/>
  <c r="I2537" i="107"/>
  <c r="H2537" i="107"/>
  <c r="I2536" i="107"/>
  <c r="N2536" i="107"/>
  <c r="H2536" i="107"/>
  <c r="I2535" i="107"/>
  <c r="N2535" i="107"/>
  <c r="H2535" i="107"/>
  <c r="I2534" i="107"/>
  <c r="N2534" i="107"/>
  <c r="H2534" i="107"/>
  <c r="I2533" i="107"/>
  <c r="N2533" i="107"/>
  <c r="H2533" i="107"/>
  <c r="I2532" i="107"/>
  <c r="N2532" i="107"/>
  <c r="H2532" i="107"/>
  <c r="I2531" i="107"/>
  <c r="N2531" i="107"/>
  <c r="H2531" i="107"/>
  <c r="N2530" i="107"/>
  <c r="I2530" i="107"/>
  <c r="H2530" i="107"/>
  <c r="N2529" i="107"/>
  <c r="I2529" i="107"/>
  <c r="H2529" i="107"/>
  <c r="I2528" i="107"/>
  <c r="N2528" i="107"/>
  <c r="H2528" i="107"/>
  <c r="I2527" i="107"/>
  <c r="N2527" i="107"/>
  <c r="H2527" i="107"/>
  <c r="I2526" i="107"/>
  <c r="N2526" i="107"/>
  <c r="H2526" i="107"/>
  <c r="I2525" i="107"/>
  <c r="N2525" i="107"/>
  <c r="H2525" i="107"/>
  <c r="N2524" i="107"/>
  <c r="I2524" i="107"/>
  <c r="H2524" i="107"/>
  <c r="I2523" i="107"/>
  <c r="N2523" i="107"/>
  <c r="H2523" i="107"/>
  <c r="N2522" i="107"/>
  <c r="I2522" i="107"/>
  <c r="H2522" i="107"/>
  <c r="I2521" i="107"/>
  <c r="N2521" i="107"/>
  <c r="H2521" i="107"/>
  <c r="I2520" i="107"/>
  <c r="N2520" i="107"/>
  <c r="H2520" i="107"/>
  <c r="I2519" i="107"/>
  <c r="N2519" i="107"/>
  <c r="H2519" i="107"/>
  <c r="I2518" i="107"/>
  <c r="N2518" i="107"/>
  <c r="H2518" i="107"/>
  <c r="I2517" i="107"/>
  <c r="N2517" i="107"/>
  <c r="H2517" i="107"/>
  <c r="I2516" i="107"/>
  <c r="N2516" i="107"/>
  <c r="H2516" i="107"/>
  <c r="I2515" i="107"/>
  <c r="N2515" i="107"/>
  <c r="H2515" i="107"/>
  <c r="N2514" i="107"/>
  <c r="I2514" i="107"/>
  <c r="H2514" i="107"/>
  <c r="N2513" i="107"/>
  <c r="I2513" i="107"/>
  <c r="H2513" i="107"/>
  <c r="I2512" i="107"/>
  <c r="N2512" i="107"/>
  <c r="H2512" i="107"/>
  <c r="I2511" i="107"/>
  <c r="N2511" i="107"/>
  <c r="H2511" i="107"/>
  <c r="I2510" i="107"/>
  <c r="N2510" i="107"/>
  <c r="H2510" i="107"/>
  <c r="I2509" i="107"/>
  <c r="N2509" i="107"/>
  <c r="H2509" i="107"/>
  <c r="N2508" i="107"/>
  <c r="I2508" i="107"/>
  <c r="H2508" i="107"/>
  <c r="I2507" i="107"/>
  <c r="N2507" i="107"/>
  <c r="H2507" i="107"/>
  <c r="N2506" i="107"/>
  <c r="I2506" i="107"/>
  <c r="H2506" i="107"/>
  <c r="I2505" i="107"/>
  <c r="N2505" i="107"/>
  <c r="H2505" i="107"/>
  <c r="I2504" i="107"/>
  <c r="N2504" i="107"/>
  <c r="H2504" i="107"/>
  <c r="I2503" i="107"/>
  <c r="N2503" i="107"/>
  <c r="H2503" i="107"/>
  <c r="I2502" i="107"/>
  <c r="N2502" i="107"/>
  <c r="H2502" i="107"/>
  <c r="I2501" i="107"/>
  <c r="N2501" i="107"/>
  <c r="H2501" i="107"/>
  <c r="I2500" i="107"/>
  <c r="N2500" i="107"/>
  <c r="H2500" i="107"/>
  <c r="N2499" i="107"/>
  <c r="I2499" i="107"/>
  <c r="H2499" i="107"/>
  <c r="I2498" i="107"/>
  <c r="N2498" i="107"/>
  <c r="H2498" i="107"/>
  <c r="N2497" i="107"/>
  <c r="I2497" i="107"/>
  <c r="H2497" i="107"/>
  <c r="I2496" i="107"/>
  <c r="N2496" i="107"/>
  <c r="H2496" i="107"/>
  <c r="I2495" i="107"/>
  <c r="N2495" i="107"/>
  <c r="H2495" i="107"/>
  <c r="I2494" i="107"/>
  <c r="N2494" i="107"/>
  <c r="H2494" i="107"/>
  <c r="I2493" i="107"/>
  <c r="N2493" i="107"/>
  <c r="H2493" i="107"/>
  <c r="N2492" i="107"/>
  <c r="I2492" i="107"/>
  <c r="H2492" i="107"/>
  <c r="N2491" i="107"/>
  <c r="I2491" i="107"/>
  <c r="H2491" i="107"/>
  <c r="N2490" i="107"/>
  <c r="I2490" i="107"/>
  <c r="H2490" i="107"/>
  <c r="I2489" i="107"/>
  <c r="N2489" i="107"/>
  <c r="H2489" i="107"/>
  <c r="N2488" i="107"/>
  <c r="I2488" i="107"/>
  <c r="H2488" i="107"/>
  <c r="I2487" i="107"/>
  <c r="N2487" i="107"/>
  <c r="H2487" i="107"/>
  <c r="I2486" i="107"/>
  <c r="N2486" i="107"/>
  <c r="H2486" i="107"/>
  <c r="I2485" i="107"/>
  <c r="N2485" i="107"/>
  <c r="H2485" i="107"/>
  <c r="I2484" i="107"/>
  <c r="N2484" i="107"/>
  <c r="H2484" i="107"/>
  <c r="N2483" i="107"/>
  <c r="I2483" i="107"/>
  <c r="H2483" i="107"/>
  <c r="I2482" i="107"/>
  <c r="N2482" i="107"/>
  <c r="H2482" i="107"/>
  <c r="N2481" i="107"/>
  <c r="I2481" i="107"/>
  <c r="H2481" i="107"/>
  <c r="I2480" i="107"/>
  <c r="N2480" i="107"/>
  <c r="H2480" i="107"/>
  <c r="I2479" i="107"/>
  <c r="N2479" i="107"/>
  <c r="H2479" i="107"/>
  <c r="I2478" i="107"/>
  <c r="N2478" i="107"/>
  <c r="H2478" i="107"/>
  <c r="I2477" i="107"/>
  <c r="N2477" i="107"/>
  <c r="H2477" i="107"/>
  <c r="I2476" i="107"/>
  <c r="N2476" i="107"/>
  <c r="H2476" i="107"/>
  <c r="N2475" i="107"/>
  <c r="I2475" i="107"/>
  <c r="H2475" i="107"/>
  <c r="I2474" i="107"/>
  <c r="N2474" i="107"/>
  <c r="H2474" i="107"/>
  <c r="I2473" i="107"/>
  <c r="N2473" i="107"/>
  <c r="H2473" i="107"/>
  <c r="I2472" i="107"/>
  <c r="N2472" i="107"/>
  <c r="H2472" i="107"/>
  <c r="I2471" i="107"/>
  <c r="N2471" i="107"/>
  <c r="H2471" i="107"/>
  <c r="I2470" i="107"/>
  <c r="N2470" i="107"/>
  <c r="H2470" i="107"/>
  <c r="I2469" i="107"/>
  <c r="N2469" i="107"/>
  <c r="H2469" i="107"/>
  <c r="I2468" i="107"/>
  <c r="N2468" i="107"/>
  <c r="H2468" i="107"/>
  <c r="N2467" i="107"/>
  <c r="I2467" i="107"/>
  <c r="H2467" i="107"/>
  <c r="I2466" i="107"/>
  <c r="N2466" i="107"/>
  <c r="H2466" i="107"/>
  <c r="N2465" i="107"/>
  <c r="I2465" i="107"/>
  <c r="H2465" i="107"/>
  <c r="I2464" i="107"/>
  <c r="N2464" i="107"/>
  <c r="H2464" i="107"/>
  <c r="I2463" i="107"/>
  <c r="N2463" i="107"/>
  <c r="H2463" i="107"/>
  <c r="I2462" i="107"/>
  <c r="N2462" i="107"/>
  <c r="H2462" i="107"/>
  <c r="I2461" i="107"/>
  <c r="N2461" i="107"/>
  <c r="H2461" i="107"/>
  <c r="I2460" i="107"/>
  <c r="N2460" i="107"/>
  <c r="H2460" i="107"/>
  <c r="N2459" i="107"/>
  <c r="I2459" i="107"/>
  <c r="H2459" i="107"/>
  <c r="I2458" i="107"/>
  <c r="N2458" i="107"/>
  <c r="H2458" i="107"/>
  <c r="I2457" i="107"/>
  <c r="N2457" i="107"/>
  <c r="H2457" i="107"/>
  <c r="I2456" i="107"/>
  <c r="N2456" i="107"/>
  <c r="H2456" i="107"/>
  <c r="I2455" i="107"/>
  <c r="N2455" i="107"/>
  <c r="H2455" i="107"/>
  <c r="I2454" i="107"/>
  <c r="N2454" i="107"/>
  <c r="H2454" i="107"/>
  <c r="I2453" i="107"/>
  <c r="N2453" i="107"/>
  <c r="H2453" i="107"/>
  <c r="I2452" i="107"/>
  <c r="N2452" i="107"/>
  <c r="H2452" i="107"/>
  <c r="N2451" i="107"/>
  <c r="I2451" i="107"/>
  <c r="H2451" i="107"/>
  <c r="I2450" i="107"/>
  <c r="N2450" i="107"/>
  <c r="H2450" i="107"/>
  <c r="N2449" i="107"/>
  <c r="I2449" i="107"/>
  <c r="H2449" i="107"/>
  <c r="I2448" i="107"/>
  <c r="N2448" i="107"/>
  <c r="H2448" i="107"/>
  <c r="I2447" i="107"/>
  <c r="N2447" i="107"/>
  <c r="H2447" i="107"/>
  <c r="I2446" i="107"/>
  <c r="N2446" i="107"/>
  <c r="H2446" i="107"/>
  <c r="I2445" i="107"/>
  <c r="N2445" i="107"/>
  <c r="H2445" i="107"/>
  <c r="I2444" i="107"/>
  <c r="N2444" i="107"/>
  <c r="H2444" i="107"/>
  <c r="N2443" i="107"/>
  <c r="I2443" i="107"/>
  <c r="H2443" i="107"/>
  <c r="I2442" i="107"/>
  <c r="N2442" i="107"/>
  <c r="H2442" i="107"/>
  <c r="I2441" i="107"/>
  <c r="N2441" i="107"/>
  <c r="H2441" i="107"/>
  <c r="I2440" i="107"/>
  <c r="N2440" i="107"/>
  <c r="H2440" i="107"/>
  <c r="I2439" i="107"/>
  <c r="N2439" i="107"/>
  <c r="H2439" i="107"/>
  <c r="I2438" i="107"/>
  <c r="N2438" i="107"/>
  <c r="H2438" i="107"/>
  <c r="I2437" i="107"/>
  <c r="N2437" i="107"/>
  <c r="H2437" i="107"/>
  <c r="I2436" i="107"/>
  <c r="N2436" i="107"/>
  <c r="H2436" i="107"/>
  <c r="N2435" i="107"/>
  <c r="I2435" i="107"/>
  <c r="H2435" i="107"/>
  <c r="I2434" i="107"/>
  <c r="N2434" i="107"/>
  <c r="H2434" i="107"/>
  <c r="N2433" i="107"/>
  <c r="I2433" i="107"/>
  <c r="H2433" i="107"/>
  <c r="I2432" i="107"/>
  <c r="N2432" i="107"/>
  <c r="H2432" i="107"/>
  <c r="I2431" i="107"/>
  <c r="N2431" i="107"/>
  <c r="H2431" i="107"/>
  <c r="I2430" i="107"/>
  <c r="N2430" i="107"/>
  <c r="H2430" i="107"/>
  <c r="I2429" i="107"/>
  <c r="N2429" i="107"/>
  <c r="H2429" i="107"/>
  <c r="I2428" i="107"/>
  <c r="N2428" i="107"/>
  <c r="H2428" i="107"/>
  <c r="N2427" i="107"/>
  <c r="I2427" i="107"/>
  <c r="H2427" i="107"/>
  <c r="I2426" i="107"/>
  <c r="N2426" i="107"/>
  <c r="H2426" i="107"/>
  <c r="I2425" i="107"/>
  <c r="N2425" i="107"/>
  <c r="H2425" i="107"/>
  <c r="I2424" i="107"/>
  <c r="N2424" i="107"/>
  <c r="H2424" i="107"/>
  <c r="I2423" i="107"/>
  <c r="N2423" i="107"/>
  <c r="H2423" i="107"/>
  <c r="I2422" i="107"/>
  <c r="N2422" i="107"/>
  <c r="H2422" i="107"/>
  <c r="I2421" i="107"/>
  <c r="N2421" i="107"/>
  <c r="H2421" i="107"/>
  <c r="I2420" i="107"/>
  <c r="N2420" i="107"/>
  <c r="H2420" i="107"/>
  <c r="N2419" i="107"/>
  <c r="I2419" i="107"/>
  <c r="H2419" i="107"/>
  <c r="I2418" i="107"/>
  <c r="N2418" i="107"/>
  <c r="H2418" i="107"/>
  <c r="N2417" i="107"/>
  <c r="I2417" i="107"/>
  <c r="H2417" i="107"/>
  <c r="I2416" i="107"/>
  <c r="N2416" i="107"/>
  <c r="H2416" i="107"/>
  <c r="I2415" i="107"/>
  <c r="N2415" i="107"/>
  <c r="H2415" i="107"/>
  <c r="I2414" i="107"/>
  <c r="N2414" i="107"/>
  <c r="H2414" i="107"/>
  <c r="I2413" i="107"/>
  <c r="N2413" i="107"/>
  <c r="H2413" i="107"/>
  <c r="I2412" i="107"/>
  <c r="N2412" i="107"/>
  <c r="H2412" i="107"/>
  <c r="N2411" i="107"/>
  <c r="I2411" i="107"/>
  <c r="H2411" i="107"/>
  <c r="I2410" i="107"/>
  <c r="N2410" i="107"/>
  <c r="H2410" i="107"/>
  <c r="I2409" i="107"/>
  <c r="N2409" i="107"/>
  <c r="H2409" i="107"/>
  <c r="I2408" i="107"/>
  <c r="N2408" i="107"/>
  <c r="H2408" i="107"/>
  <c r="I2407" i="107"/>
  <c r="N2407" i="107"/>
  <c r="H2407" i="107"/>
  <c r="I2406" i="107"/>
  <c r="N2406" i="107"/>
  <c r="H2406" i="107"/>
  <c r="I2405" i="107"/>
  <c r="N2405" i="107"/>
  <c r="H2405" i="107"/>
  <c r="N2404" i="107"/>
  <c r="I2404" i="107"/>
  <c r="H2404" i="107"/>
  <c r="N2403" i="107"/>
  <c r="I2403" i="107"/>
  <c r="H2403" i="107"/>
  <c r="N2402" i="107"/>
  <c r="I2402" i="107"/>
  <c r="H2402" i="107"/>
  <c r="I2401" i="107"/>
  <c r="N2401" i="107"/>
  <c r="H2401" i="107"/>
  <c r="I2400" i="107"/>
  <c r="N2400" i="107"/>
  <c r="H2400" i="107"/>
  <c r="I2399" i="107"/>
  <c r="N2399" i="107"/>
  <c r="H2399" i="107"/>
  <c r="I2398" i="107"/>
  <c r="N2398" i="107"/>
  <c r="H2398" i="107"/>
  <c r="I2397" i="107"/>
  <c r="N2397" i="107"/>
  <c r="H2397" i="107"/>
  <c r="I2396" i="107"/>
  <c r="N2396" i="107"/>
  <c r="H2396" i="107"/>
  <c r="N2395" i="107"/>
  <c r="I2395" i="107"/>
  <c r="H2395" i="107"/>
  <c r="I2394" i="107"/>
  <c r="N2394" i="107"/>
  <c r="H2394" i="107"/>
  <c r="I2393" i="107"/>
  <c r="N2393" i="107"/>
  <c r="H2393" i="107"/>
  <c r="I2392" i="107"/>
  <c r="N2392" i="107"/>
  <c r="H2392" i="107"/>
  <c r="I2391" i="107"/>
  <c r="N2391" i="107"/>
  <c r="H2391" i="107"/>
  <c r="I2390" i="107"/>
  <c r="N2390" i="107"/>
  <c r="H2390" i="107"/>
  <c r="I2389" i="107"/>
  <c r="N2389" i="107"/>
  <c r="H2389" i="107"/>
  <c r="N2388" i="107"/>
  <c r="I2388" i="107"/>
  <c r="H2388" i="107"/>
  <c r="N2387" i="107"/>
  <c r="I2387" i="107"/>
  <c r="H2387" i="107"/>
  <c r="I2386" i="107"/>
  <c r="N2386" i="107"/>
  <c r="H2386" i="107"/>
  <c r="I2385" i="107"/>
  <c r="N2385" i="107"/>
  <c r="H2385" i="107"/>
  <c r="I2384" i="107"/>
  <c r="N2384" i="107"/>
  <c r="H2384" i="107"/>
  <c r="I2383" i="107"/>
  <c r="N2383" i="107"/>
  <c r="H2383" i="107"/>
  <c r="I2382" i="107"/>
  <c r="N2382" i="107"/>
  <c r="H2382" i="107"/>
  <c r="I2381" i="107"/>
  <c r="N2381" i="107"/>
  <c r="H2381" i="107"/>
  <c r="I2380" i="107"/>
  <c r="N2380" i="107"/>
  <c r="H2380" i="107"/>
  <c r="N2379" i="107"/>
  <c r="I2379" i="107"/>
  <c r="H2379" i="107"/>
  <c r="I2378" i="107"/>
  <c r="N2378" i="107"/>
  <c r="H2378" i="107"/>
  <c r="I2377" i="107"/>
  <c r="N2377" i="107"/>
  <c r="H2377" i="107"/>
  <c r="I2376" i="107"/>
  <c r="N2376" i="107"/>
  <c r="H2376" i="107"/>
  <c r="I2375" i="107"/>
  <c r="N2375" i="107"/>
  <c r="H2375" i="107"/>
  <c r="I2374" i="107"/>
  <c r="N2374" i="107"/>
  <c r="H2374" i="107"/>
  <c r="I2373" i="107"/>
  <c r="N2373" i="107"/>
  <c r="H2373" i="107"/>
  <c r="N2372" i="107"/>
  <c r="I2372" i="107"/>
  <c r="H2372" i="107"/>
  <c r="N2371" i="107"/>
  <c r="I2371" i="107"/>
  <c r="H2371" i="107"/>
  <c r="N2370" i="107"/>
  <c r="I2370" i="107"/>
  <c r="H2370" i="107"/>
  <c r="I2369" i="107"/>
  <c r="N2369" i="107"/>
  <c r="H2369" i="107"/>
  <c r="I2368" i="107"/>
  <c r="N2368" i="107"/>
  <c r="H2368" i="107"/>
  <c r="I2367" i="107"/>
  <c r="N2367" i="107"/>
  <c r="H2367" i="107"/>
  <c r="I2366" i="107"/>
  <c r="N2366" i="107"/>
  <c r="H2366" i="107"/>
  <c r="I2365" i="107"/>
  <c r="N2365" i="107"/>
  <c r="H2365" i="107"/>
  <c r="I2364" i="107"/>
  <c r="N2364" i="107"/>
  <c r="H2364" i="107"/>
  <c r="N2363" i="107"/>
  <c r="I2363" i="107"/>
  <c r="H2363" i="107"/>
  <c r="I2362" i="107"/>
  <c r="N2362" i="107"/>
  <c r="H2362" i="107"/>
  <c r="I2361" i="107"/>
  <c r="N2361" i="107"/>
  <c r="H2361" i="107"/>
  <c r="I2360" i="107"/>
  <c r="N2360" i="107"/>
  <c r="H2360" i="107"/>
  <c r="I2359" i="107"/>
  <c r="N2359" i="107"/>
  <c r="H2359" i="107"/>
  <c r="I2358" i="107"/>
  <c r="N2358" i="107"/>
  <c r="H2358" i="107"/>
  <c r="I2357" i="107"/>
  <c r="N2357" i="107"/>
  <c r="H2357" i="107"/>
  <c r="N2356" i="107"/>
  <c r="I2356" i="107"/>
  <c r="H2356" i="107"/>
  <c r="N2355" i="107"/>
  <c r="I2355" i="107"/>
  <c r="H2355" i="107"/>
  <c r="I2354" i="107"/>
  <c r="N2354" i="107"/>
  <c r="H2354" i="107"/>
  <c r="I2353" i="107"/>
  <c r="N2353" i="107"/>
  <c r="H2353" i="107"/>
  <c r="I2352" i="107"/>
  <c r="N2352" i="107"/>
  <c r="H2352" i="107"/>
  <c r="I2351" i="107"/>
  <c r="N2351" i="107"/>
  <c r="H2351" i="107"/>
  <c r="I2350" i="107"/>
  <c r="N2350" i="107"/>
  <c r="H2350" i="107"/>
  <c r="I2349" i="107"/>
  <c r="N2349" i="107"/>
  <c r="H2349" i="107"/>
  <c r="I2348" i="107"/>
  <c r="N2348" i="107"/>
  <c r="H2348" i="107"/>
  <c r="N2347" i="107"/>
  <c r="I2347" i="107"/>
  <c r="H2347" i="107"/>
  <c r="I2346" i="107"/>
  <c r="N2346" i="107"/>
  <c r="H2346" i="107"/>
  <c r="I2345" i="107"/>
  <c r="N2345" i="107"/>
  <c r="H2345" i="107"/>
  <c r="I2344" i="107"/>
  <c r="N2344" i="107"/>
  <c r="H2344" i="107"/>
  <c r="I2343" i="107"/>
  <c r="N2343" i="107"/>
  <c r="H2343" i="107"/>
  <c r="I2342" i="107"/>
  <c r="N2342" i="107"/>
  <c r="H2342" i="107"/>
  <c r="I2341" i="107"/>
  <c r="N2341" i="107"/>
  <c r="H2341" i="107"/>
  <c r="N2340" i="107"/>
  <c r="I2340" i="107"/>
  <c r="H2340" i="107"/>
  <c r="N2339" i="107"/>
  <c r="I2339" i="107"/>
  <c r="H2339" i="107"/>
  <c r="N2338" i="107"/>
  <c r="I2338" i="107"/>
  <c r="H2338" i="107"/>
  <c r="I2337" i="107"/>
  <c r="N2337" i="107"/>
  <c r="H2337" i="107"/>
  <c r="I2336" i="107"/>
  <c r="N2336" i="107"/>
  <c r="H2336" i="107"/>
  <c r="I2335" i="107"/>
  <c r="N2335" i="107"/>
  <c r="H2335" i="107"/>
  <c r="I2334" i="107"/>
  <c r="N2334" i="107"/>
  <c r="H2334" i="107"/>
  <c r="I2333" i="107"/>
  <c r="N2333" i="107"/>
  <c r="H2333" i="107"/>
  <c r="I2332" i="107"/>
  <c r="N2332" i="107"/>
  <c r="H2332" i="107"/>
  <c r="N2331" i="107"/>
  <c r="I2331" i="107"/>
  <c r="H2331" i="107"/>
  <c r="I2330" i="107"/>
  <c r="N2330" i="107"/>
  <c r="H2330" i="107"/>
  <c r="I2329" i="107"/>
  <c r="N2329" i="107"/>
  <c r="H2329" i="107"/>
  <c r="I2328" i="107"/>
  <c r="N2328" i="107"/>
  <c r="H2328" i="107"/>
  <c r="I2327" i="107"/>
  <c r="N2327" i="107"/>
  <c r="H2327" i="107"/>
  <c r="I2326" i="107"/>
  <c r="N2326" i="107"/>
  <c r="H2326" i="107"/>
  <c r="I2325" i="107"/>
  <c r="N2325" i="107"/>
  <c r="H2325" i="107"/>
  <c r="N2324" i="107"/>
  <c r="I2324" i="107"/>
  <c r="H2324" i="107"/>
  <c r="N2323" i="107"/>
  <c r="I2323" i="107"/>
  <c r="H2323" i="107"/>
  <c r="I2322" i="107"/>
  <c r="N2322" i="107"/>
  <c r="H2322" i="107"/>
  <c r="I2321" i="107"/>
  <c r="N2321" i="107"/>
  <c r="H2321" i="107"/>
  <c r="I2320" i="107"/>
  <c r="N2320" i="107"/>
  <c r="H2320" i="107"/>
  <c r="I2319" i="107"/>
  <c r="N2319" i="107"/>
  <c r="H2319" i="107"/>
  <c r="I2318" i="107"/>
  <c r="N2318" i="107"/>
  <c r="H2318" i="107"/>
  <c r="I2317" i="107"/>
  <c r="N2317" i="107"/>
  <c r="H2317" i="107"/>
  <c r="I2316" i="107"/>
  <c r="N2316" i="107"/>
  <c r="H2316" i="107"/>
  <c r="N2315" i="107"/>
  <c r="I2315" i="107"/>
  <c r="H2315" i="107"/>
  <c r="I2314" i="107"/>
  <c r="N2314" i="107"/>
  <c r="H2314" i="107"/>
  <c r="I2313" i="107"/>
  <c r="N2313" i="107"/>
  <c r="H2313" i="107"/>
  <c r="I2312" i="107"/>
  <c r="N2312" i="107"/>
  <c r="H2312" i="107"/>
  <c r="I2311" i="107"/>
  <c r="N2311" i="107"/>
  <c r="H2311" i="107"/>
  <c r="I2310" i="107"/>
  <c r="N2310" i="107"/>
  <c r="H2310" i="107"/>
  <c r="I2309" i="107"/>
  <c r="N2309" i="107"/>
  <c r="H2309" i="107"/>
  <c r="N2308" i="107"/>
  <c r="I2308" i="107"/>
  <c r="H2308" i="107"/>
  <c r="N2307" i="107"/>
  <c r="I2307" i="107"/>
  <c r="H2307" i="107"/>
  <c r="N2306" i="107"/>
  <c r="I2306" i="107"/>
  <c r="H2306" i="107"/>
  <c r="I2305" i="107"/>
  <c r="N2305" i="107"/>
  <c r="H2305" i="107"/>
  <c r="I2304" i="107"/>
  <c r="N2304" i="107"/>
  <c r="H2304" i="107"/>
  <c r="I2303" i="107"/>
  <c r="N2303" i="107"/>
  <c r="H2303" i="107"/>
  <c r="I2302" i="107"/>
  <c r="N2302" i="107"/>
  <c r="H2302" i="107"/>
  <c r="I2301" i="107"/>
  <c r="N2301" i="107"/>
  <c r="H2301" i="107"/>
  <c r="I2300" i="107"/>
  <c r="N2300" i="107"/>
  <c r="H2300" i="107"/>
  <c r="N2299" i="107"/>
  <c r="I2299" i="107"/>
  <c r="H2299" i="107"/>
  <c r="I2298" i="107"/>
  <c r="N2298" i="107"/>
  <c r="H2298" i="107"/>
  <c r="I2297" i="107"/>
  <c r="N2297" i="107"/>
  <c r="H2297" i="107"/>
  <c r="I2296" i="107"/>
  <c r="N2296" i="107"/>
  <c r="H2296" i="107"/>
  <c r="I2295" i="107"/>
  <c r="N2295" i="107"/>
  <c r="H2295" i="107"/>
  <c r="I2294" i="107"/>
  <c r="N2294" i="107"/>
  <c r="H2294" i="107"/>
  <c r="I2293" i="107"/>
  <c r="N2293" i="107"/>
  <c r="H2293" i="107"/>
  <c r="N2292" i="107"/>
  <c r="I2292" i="107"/>
  <c r="H2292" i="107"/>
  <c r="N2291" i="107"/>
  <c r="I2291" i="107"/>
  <c r="H2291" i="107"/>
  <c r="I2290" i="107"/>
  <c r="N2290" i="107"/>
  <c r="H2290" i="107"/>
  <c r="I2289" i="107"/>
  <c r="N2289" i="107"/>
  <c r="H2289" i="107"/>
  <c r="I2288" i="107"/>
  <c r="N2288" i="107"/>
  <c r="H2288" i="107"/>
  <c r="I2287" i="107"/>
  <c r="N2287" i="107"/>
  <c r="H2287" i="107"/>
  <c r="I2286" i="107"/>
  <c r="N2286" i="107"/>
  <c r="H2286" i="107"/>
  <c r="I2285" i="107"/>
  <c r="N2285" i="107"/>
  <c r="H2285" i="107"/>
  <c r="I2284" i="107"/>
  <c r="N2284" i="107"/>
  <c r="H2284" i="107"/>
  <c r="N2283" i="107"/>
  <c r="I2283" i="107"/>
  <c r="H2283" i="107"/>
  <c r="I2282" i="107"/>
  <c r="N2282" i="107"/>
  <c r="H2282" i="107"/>
  <c r="I2281" i="107"/>
  <c r="N2281" i="107"/>
  <c r="H2281" i="107"/>
  <c r="I2280" i="107"/>
  <c r="N2280" i="107"/>
  <c r="H2280" i="107"/>
  <c r="I2279" i="107"/>
  <c r="N2279" i="107"/>
  <c r="H2279" i="107"/>
  <c r="I2278" i="107"/>
  <c r="N2278" i="107"/>
  <c r="H2278" i="107"/>
  <c r="I2277" i="107"/>
  <c r="N2277" i="107"/>
  <c r="H2277" i="107"/>
  <c r="N2276" i="107"/>
  <c r="I2276" i="107"/>
  <c r="H2276" i="107"/>
  <c r="N2275" i="107"/>
  <c r="I2275" i="107"/>
  <c r="H2275" i="107"/>
  <c r="N2274" i="107"/>
  <c r="I2274" i="107"/>
  <c r="H2274" i="107"/>
  <c r="I2273" i="107"/>
  <c r="N2273" i="107"/>
  <c r="H2273" i="107"/>
  <c r="I2272" i="107"/>
  <c r="N2272" i="107"/>
  <c r="H2272" i="107"/>
  <c r="I2271" i="107"/>
  <c r="N2271" i="107"/>
  <c r="H2271" i="107"/>
  <c r="I2270" i="107"/>
  <c r="N2270" i="107"/>
  <c r="H2270" i="107"/>
  <c r="I2269" i="107"/>
  <c r="N2269" i="107"/>
  <c r="H2269" i="107"/>
  <c r="I2268" i="107"/>
  <c r="N2268" i="107"/>
  <c r="H2268" i="107"/>
  <c r="N2267" i="107"/>
  <c r="I2267" i="107"/>
  <c r="H2267" i="107"/>
  <c r="I2266" i="107"/>
  <c r="N2266" i="107"/>
  <c r="H2266" i="107"/>
  <c r="I2265" i="107"/>
  <c r="N2265" i="107"/>
  <c r="H2265" i="107"/>
  <c r="I2264" i="107"/>
  <c r="N2264" i="107"/>
  <c r="H2264" i="107"/>
  <c r="I2263" i="107"/>
  <c r="N2263" i="107"/>
  <c r="H2263" i="107"/>
  <c r="I2262" i="107"/>
  <c r="N2262" i="107"/>
  <c r="H2262" i="107"/>
  <c r="I2261" i="107"/>
  <c r="N2261" i="107"/>
  <c r="H2261" i="107"/>
  <c r="N2260" i="107"/>
  <c r="I2260" i="107"/>
  <c r="H2260" i="107"/>
  <c r="N2259" i="107"/>
  <c r="I2259" i="107"/>
  <c r="H2259" i="107"/>
  <c r="I2258" i="107"/>
  <c r="N2258" i="107"/>
  <c r="H2258" i="107"/>
  <c r="I2257" i="107"/>
  <c r="N2257" i="107"/>
  <c r="H2257" i="107"/>
  <c r="I2256" i="107"/>
  <c r="N2256" i="107"/>
  <c r="H2256" i="107"/>
  <c r="I2255" i="107"/>
  <c r="N2255" i="107"/>
  <c r="H2255" i="107"/>
  <c r="I2254" i="107"/>
  <c r="N2254" i="107"/>
  <c r="H2254" i="107"/>
  <c r="I2253" i="107"/>
  <c r="N2253" i="107"/>
  <c r="H2253" i="107"/>
  <c r="I2252" i="107"/>
  <c r="N2252" i="107"/>
  <c r="H2252" i="107"/>
  <c r="N2251" i="107"/>
  <c r="I2251" i="107"/>
  <c r="H2251" i="107"/>
  <c r="I2250" i="107"/>
  <c r="N2250" i="107"/>
  <c r="H2250" i="107"/>
  <c r="I2249" i="107"/>
  <c r="N2249" i="107"/>
  <c r="H2249" i="107"/>
  <c r="I2248" i="107"/>
  <c r="N2248" i="107"/>
  <c r="H2248" i="107"/>
  <c r="I2247" i="107"/>
  <c r="N2247" i="107"/>
  <c r="H2247" i="107"/>
  <c r="I2246" i="107"/>
  <c r="N2246" i="107"/>
  <c r="H2246" i="107"/>
  <c r="I2245" i="107"/>
  <c r="N2245" i="107"/>
  <c r="H2245" i="107"/>
  <c r="N2244" i="107"/>
  <c r="I2244" i="107"/>
  <c r="H2244" i="107"/>
  <c r="N2243" i="107"/>
  <c r="I2243" i="107"/>
  <c r="H2243" i="107"/>
  <c r="N2242" i="107"/>
  <c r="I2242" i="107"/>
  <c r="H2242" i="107"/>
  <c r="I2241" i="107"/>
  <c r="N2241" i="107"/>
  <c r="H2241" i="107"/>
  <c r="I2240" i="107"/>
  <c r="N2240" i="107"/>
  <c r="H2240" i="107"/>
  <c r="I2239" i="107"/>
  <c r="N2239" i="107"/>
  <c r="H2239" i="107"/>
  <c r="I2238" i="107"/>
  <c r="N2238" i="107"/>
  <c r="H2238" i="107"/>
  <c r="I2237" i="107"/>
  <c r="N2237" i="107"/>
  <c r="H2237" i="107"/>
  <c r="I2236" i="107"/>
  <c r="N2236" i="107"/>
  <c r="H2236" i="107"/>
  <c r="N2235" i="107"/>
  <c r="I2235" i="107"/>
  <c r="H2235" i="107"/>
  <c r="I2234" i="107"/>
  <c r="N2234" i="107"/>
  <c r="H2234" i="107"/>
  <c r="I2233" i="107"/>
  <c r="N2233" i="107"/>
  <c r="H2233" i="107"/>
  <c r="I2232" i="107"/>
  <c r="N2232" i="107"/>
  <c r="H2232" i="107"/>
  <c r="I2231" i="107"/>
  <c r="N2231" i="107"/>
  <c r="H2231" i="107"/>
  <c r="I2230" i="107"/>
  <c r="N2230" i="107"/>
  <c r="H2230" i="107"/>
  <c r="I2229" i="107"/>
  <c r="N2229" i="107"/>
  <c r="H2229" i="107"/>
  <c r="N2228" i="107"/>
  <c r="I2228" i="107"/>
  <c r="H2228" i="107"/>
  <c r="N2227" i="107"/>
  <c r="I2227" i="107"/>
  <c r="H2227" i="107"/>
  <c r="I2226" i="107"/>
  <c r="N2226" i="107"/>
  <c r="H2226" i="107"/>
  <c r="I2225" i="107"/>
  <c r="N2225" i="107"/>
  <c r="H2225" i="107"/>
  <c r="I2224" i="107"/>
  <c r="N2224" i="107"/>
  <c r="H2224" i="107"/>
  <c r="I2223" i="107"/>
  <c r="N2223" i="107"/>
  <c r="H2223" i="107"/>
  <c r="I2222" i="107"/>
  <c r="N2222" i="107"/>
  <c r="H2222" i="107"/>
  <c r="I2221" i="107"/>
  <c r="N2221" i="107"/>
  <c r="H2221" i="107"/>
  <c r="I2220" i="107"/>
  <c r="N2220" i="107"/>
  <c r="H2220" i="107"/>
  <c r="N2219" i="107"/>
  <c r="I2219" i="107"/>
  <c r="H2219" i="107"/>
  <c r="I2218" i="107"/>
  <c r="N2218" i="107"/>
  <c r="H2218" i="107"/>
  <c r="I2217" i="107"/>
  <c r="N2217" i="107"/>
  <c r="H2217" i="107"/>
  <c r="I2216" i="107"/>
  <c r="N2216" i="107"/>
  <c r="H2216" i="107"/>
  <c r="I2215" i="107"/>
  <c r="N2215" i="107"/>
  <c r="H2215" i="107"/>
  <c r="I2214" i="107"/>
  <c r="N2214" i="107"/>
  <c r="H2214" i="107"/>
  <c r="I2213" i="107"/>
  <c r="N2213" i="107"/>
  <c r="H2213" i="107"/>
  <c r="N2212" i="107"/>
  <c r="I2212" i="107"/>
  <c r="H2212" i="107"/>
  <c r="N2211" i="107"/>
  <c r="I2211" i="107"/>
  <c r="H2211" i="107"/>
  <c r="N2210" i="107"/>
  <c r="I2210" i="107"/>
  <c r="H2210" i="107"/>
  <c r="I2209" i="107"/>
  <c r="N2209" i="107"/>
  <c r="H2209" i="107"/>
  <c r="I2208" i="107"/>
  <c r="N2208" i="107"/>
  <c r="H2208" i="107"/>
  <c r="I2207" i="107"/>
  <c r="N2207" i="107"/>
  <c r="H2207" i="107"/>
  <c r="I2206" i="107"/>
  <c r="N2206" i="107"/>
  <c r="H2206" i="107"/>
  <c r="I2205" i="107"/>
  <c r="N2205" i="107"/>
  <c r="H2205" i="107"/>
  <c r="I2204" i="107"/>
  <c r="N2204" i="107"/>
  <c r="H2204" i="107"/>
  <c r="N2203" i="107"/>
  <c r="I2203" i="107"/>
  <c r="H2203" i="107"/>
  <c r="I2202" i="107"/>
  <c r="N2202" i="107"/>
  <c r="H2202" i="107"/>
  <c r="I2201" i="107"/>
  <c r="N2201" i="107"/>
  <c r="H2201" i="107"/>
  <c r="I2200" i="107"/>
  <c r="N2200" i="107"/>
  <c r="H2200" i="107"/>
  <c r="I2199" i="107"/>
  <c r="N2199" i="107"/>
  <c r="H2199" i="107"/>
  <c r="I2198" i="107"/>
  <c r="N2198" i="107"/>
  <c r="H2198" i="107"/>
  <c r="I2197" i="107"/>
  <c r="N2197" i="107"/>
  <c r="H2197" i="107"/>
  <c r="N2196" i="107"/>
  <c r="I2196" i="107"/>
  <c r="H2196" i="107"/>
  <c r="N2195" i="107"/>
  <c r="I2195" i="107"/>
  <c r="H2195" i="107"/>
  <c r="I2194" i="107"/>
  <c r="N2194" i="107"/>
  <c r="H2194" i="107"/>
  <c r="I2193" i="107"/>
  <c r="N2193" i="107"/>
  <c r="H2193" i="107"/>
  <c r="I2192" i="107"/>
  <c r="N2192" i="107"/>
  <c r="H2192" i="107"/>
  <c r="I2191" i="107"/>
  <c r="N2191" i="107"/>
  <c r="H2191" i="107"/>
  <c r="I2190" i="107"/>
  <c r="N2190" i="107"/>
  <c r="H2190" i="107"/>
  <c r="I2189" i="107"/>
  <c r="N2189" i="107"/>
  <c r="H2189" i="107"/>
  <c r="I2188" i="107"/>
  <c r="N2188" i="107"/>
  <c r="H2188" i="107"/>
  <c r="N2187" i="107"/>
  <c r="I2187" i="107"/>
  <c r="H2187" i="107"/>
  <c r="I2186" i="107"/>
  <c r="N2186" i="107"/>
  <c r="H2186" i="107"/>
  <c r="I2185" i="107"/>
  <c r="N2185" i="107"/>
  <c r="H2185" i="107"/>
  <c r="I2184" i="107"/>
  <c r="N2184" i="107"/>
  <c r="H2184" i="107"/>
  <c r="I2183" i="107"/>
  <c r="N2183" i="107"/>
  <c r="H2183" i="107"/>
  <c r="I2182" i="107"/>
  <c r="N2182" i="107"/>
  <c r="H2182" i="107"/>
  <c r="I2181" i="107"/>
  <c r="N2181" i="107"/>
  <c r="H2181" i="107"/>
  <c r="N2180" i="107"/>
  <c r="I2180" i="107"/>
  <c r="H2180" i="107"/>
  <c r="N2179" i="107"/>
  <c r="I2179" i="107"/>
  <c r="H2179" i="107"/>
  <c r="N2178" i="107"/>
  <c r="I2178" i="107"/>
  <c r="H2178" i="107"/>
  <c r="I2177" i="107"/>
  <c r="N2177" i="107"/>
  <c r="H2177" i="107"/>
  <c r="I2176" i="107"/>
  <c r="N2176" i="107"/>
  <c r="H2176" i="107"/>
  <c r="I2175" i="107"/>
  <c r="N2175" i="107"/>
  <c r="H2175" i="107"/>
  <c r="I2174" i="107"/>
  <c r="N2174" i="107"/>
  <c r="H2174" i="107"/>
  <c r="I2173" i="107"/>
  <c r="N2173" i="107"/>
  <c r="H2173" i="107"/>
  <c r="I2172" i="107"/>
  <c r="N2172" i="107"/>
  <c r="H2172" i="107"/>
  <c r="N2171" i="107"/>
  <c r="I2171" i="107"/>
  <c r="H2171" i="107"/>
  <c r="I2170" i="107"/>
  <c r="N2170" i="107"/>
  <c r="H2170" i="107"/>
  <c r="I2169" i="107"/>
  <c r="N2169" i="107"/>
  <c r="H2169" i="107"/>
  <c r="I2168" i="107"/>
  <c r="N2168" i="107"/>
  <c r="H2168" i="107"/>
  <c r="I2167" i="107"/>
  <c r="N2167" i="107"/>
  <c r="H2167" i="107"/>
  <c r="I2166" i="107"/>
  <c r="N2166" i="107"/>
  <c r="H2166" i="107"/>
  <c r="I2165" i="107"/>
  <c r="N2165" i="107"/>
  <c r="H2165" i="107"/>
  <c r="N2164" i="107"/>
  <c r="I2164" i="107"/>
  <c r="H2164" i="107"/>
  <c r="N2163" i="107"/>
  <c r="I2163" i="107"/>
  <c r="H2163" i="107"/>
  <c r="I2162" i="107"/>
  <c r="N2162" i="107"/>
  <c r="H2162" i="107"/>
  <c r="I2161" i="107"/>
  <c r="N2161" i="107"/>
  <c r="H2161" i="107"/>
  <c r="I2160" i="107"/>
  <c r="N2160" i="107"/>
  <c r="H2160" i="107"/>
  <c r="I2159" i="107"/>
  <c r="N2159" i="107"/>
  <c r="H2159" i="107"/>
  <c r="I2158" i="107"/>
  <c r="N2158" i="107"/>
  <c r="H2158" i="107"/>
  <c r="I2157" i="107"/>
  <c r="N2157" i="107"/>
  <c r="H2157" i="107"/>
  <c r="I2156" i="107"/>
  <c r="N2156" i="107"/>
  <c r="H2156" i="107"/>
  <c r="N2155" i="107"/>
  <c r="I2155" i="107"/>
  <c r="H2155" i="107"/>
  <c r="I2154" i="107"/>
  <c r="N2154" i="107"/>
  <c r="H2154" i="107"/>
  <c r="I2153" i="107"/>
  <c r="N2153" i="107"/>
  <c r="H2153" i="107"/>
  <c r="I2152" i="107"/>
  <c r="N2152" i="107"/>
  <c r="H2152" i="107"/>
  <c r="I2151" i="107"/>
  <c r="N2151" i="107"/>
  <c r="H2151" i="107"/>
  <c r="I2150" i="107"/>
  <c r="N2150" i="107"/>
  <c r="H2150" i="107"/>
  <c r="I2149" i="107"/>
  <c r="N2149" i="107"/>
  <c r="H2149" i="107"/>
  <c r="N2148" i="107"/>
  <c r="I2148" i="107"/>
  <c r="H2148" i="107"/>
  <c r="N2147" i="107"/>
  <c r="I2147" i="107"/>
  <c r="H2147" i="107"/>
  <c r="N2146" i="107"/>
  <c r="I2146" i="107"/>
  <c r="H2146" i="107"/>
  <c r="I2145" i="107"/>
  <c r="N2145" i="107"/>
  <c r="H2145" i="107"/>
  <c r="I2144" i="107"/>
  <c r="N2144" i="107"/>
  <c r="H2144" i="107"/>
  <c r="I2143" i="107"/>
  <c r="N2143" i="107"/>
  <c r="H2143" i="107"/>
  <c r="I2142" i="107"/>
  <c r="N2142" i="107"/>
  <c r="H2142" i="107"/>
  <c r="I2141" i="107"/>
  <c r="N2141" i="107"/>
  <c r="H2141" i="107"/>
  <c r="N2140" i="107"/>
  <c r="I2140" i="107"/>
  <c r="H2140" i="107"/>
  <c r="N2139" i="107"/>
  <c r="I2139" i="107"/>
  <c r="H2139" i="107"/>
  <c r="I2138" i="107"/>
  <c r="N2138" i="107"/>
  <c r="H2138" i="107"/>
  <c r="I2137" i="107"/>
  <c r="N2137" i="107"/>
  <c r="H2137" i="107"/>
  <c r="I2136" i="107"/>
  <c r="N2136" i="107"/>
  <c r="H2136" i="107"/>
  <c r="I2135" i="107"/>
  <c r="N2135" i="107"/>
  <c r="H2135" i="107"/>
  <c r="I2134" i="107"/>
  <c r="N2134" i="107"/>
  <c r="H2134" i="107"/>
  <c r="I2133" i="107"/>
  <c r="N2133" i="107"/>
  <c r="H2133" i="107"/>
  <c r="N2132" i="107"/>
  <c r="I2132" i="107"/>
  <c r="H2132" i="107"/>
  <c r="N2131" i="107"/>
  <c r="I2131" i="107"/>
  <c r="H2131" i="107"/>
  <c r="N2130" i="107"/>
  <c r="I2130" i="107"/>
  <c r="H2130" i="107"/>
  <c r="I2129" i="107"/>
  <c r="N2129" i="107"/>
  <c r="H2129" i="107"/>
  <c r="I2128" i="107"/>
  <c r="N2128" i="107"/>
  <c r="H2128" i="107"/>
  <c r="I2127" i="107"/>
  <c r="N2127" i="107"/>
  <c r="H2127" i="107"/>
  <c r="I2126" i="107"/>
  <c r="N2126" i="107"/>
  <c r="H2126" i="107"/>
  <c r="I2125" i="107"/>
  <c r="N2125" i="107"/>
  <c r="H2125" i="107"/>
  <c r="N2124" i="107"/>
  <c r="I2124" i="107"/>
  <c r="H2124" i="107"/>
  <c r="N2123" i="107"/>
  <c r="I2123" i="107"/>
  <c r="H2123" i="107"/>
  <c r="I2122" i="107"/>
  <c r="N2122" i="107"/>
  <c r="H2122" i="107"/>
  <c r="I2121" i="107"/>
  <c r="N2121" i="107"/>
  <c r="H2121" i="107"/>
  <c r="I2120" i="107"/>
  <c r="N2120" i="107"/>
  <c r="H2120" i="107"/>
  <c r="I2119" i="107"/>
  <c r="N2119" i="107"/>
  <c r="H2119" i="107"/>
  <c r="I2118" i="107"/>
  <c r="N2118" i="107"/>
  <c r="H2118" i="107"/>
  <c r="I2117" i="107"/>
  <c r="N2117" i="107"/>
  <c r="H2117" i="107"/>
  <c r="N2116" i="107"/>
  <c r="I2116" i="107"/>
  <c r="H2116" i="107"/>
  <c r="N2115" i="107"/>
  <c r="I2115" i="107"/>
  <c r="H2115" i="107"/>
  <c r="N2114" i="107"/>
  <c r="I2114" i="107"/>
  <c r="H2114" i="107"/>
  <c r="I2113" i="107"/>
  <c r="N2113" i="107"/>
  <c r="H2113" i="107"/>
  <c r="N2112" i="107"/>
  <c r="I2112" i="107"/>
  <c r="H2112" i="107"/>
  <c r="I2111" i="107"/>
  <c r="N2111" i="107"/>
  <c r="H2111" i="107"/>
  <c r="I2110" i="107"/>
  <c r="N2110" i="107"/>
  <c r="H2110" i="107"/>
  <c r="I2109" i="107"/>
  <c r="N2109" i="107"/>
  <c r="H2109" i="107"/>
  <c r="I2108" i="107"/>
  <c r="N2108" i="107"/>
  <c r="H2108" i="107"/>
  <c r="N2107" i="107"/>
  <c r="I2107" i="107"/>
  <c r="H2107" i="107"/>
  <c r="N2106" i="107"/>
  <c r="I2106" i="107"/>
  <c r="H2106" i="107"/>
  <c r="N2105" i="107"/>
  <c r="I2105" i="107"/>
  <c r="H2105" i="107"/>
  <c r="I2104" i="107"/>
  <c r="N2104" i="107"/>
  <c r="H2104" i="107"/>
  <c r="I2103" i="107"/>
  <c r="N2103" i="107"/>
  <c r="H2103" i="107"/>
  <c r="I2102" i="107"/>
  <c r="N2102" i="107"/>
  <c r="H2102" i="107"/>
  <c r="I2101" i="107"/>
  <c r="N2101" i="107"/>
  <c r="H2101" i="107"/>
  <c r="I2100" i="107"/>
  <c r="N2100" i="107"/>
  <c r="H2100" i="107"/>
  <c r="I2099" i="107"/>
  <c r="N2099" i="107"/>
  <c r="H2099" i="107"/>
  <c r="N2098" i="107"/>
  <c r="I2098" i="107"/>
  <c r="H2098" i="107"/>
  <c r="N2097" i="107"/>
  <c r="I2097" i="107"/>
  <c r="H2097" i="107"/>
  <c r="N2096" i="107"/>
  <c r="I2096" i="107"/>
  <c r="H2096" i="107"/>
  <c r="I2095" i="107"/>
  <c r="N2095" i="107"/>
  <c r="H2095" i="107"/>
  <c r="I2094" i="107"/>
  <c r="N2094" i="107"/>
  <c r="H2094" i="107"/>
  <c r="I2093" i="107"/>
  <c r="N2093" i="107"/>
  <c r="H2093" i="107"/>
  <c r="N2092" i="107"/>
  <c r="I2092" i="107"/>
  <c r="H2092" i="107"/>
  <c r="I2091" i="107"/>
  <c r="N2091" i="107"/>
  <c r="H2091" i="107"/>
  <c r="I2090" i="107"/>
  <c r="N2090" i="107"/>
  <c r="H2090" i="107"/>
  <c r="N2089" i="107"/>
  <c r="I2089" i="107"/>
  <c r="H2089" i="107"/>
  <c r="N2088" i="107"/>
  <c r="I2088" i="107"/>
  <c r="H2088" i="107"/>
  <c r="I2087" i="107"/>
  <c r="N2087" i="107"/>
  <c r="H2087" i="107"/>
  <c r="I2086" i="107"/>
  <c r="N2086" i="107"/>
  <c r="H2086" i="107"/>
  <c r="I2085" i="107"/>
  <c r="N2085" i="107"/>
  <c r="H2085" i="107"/>
  <c r="N2084" i="107"/>
  <c r="I2084" i="107"/>
  <c r="H2084" i="107"/>
  <c r="N2083" i="107"/>
  <c r="I2083" i="107"/>
  <c r="H2083" i="107"/>
  <c r="I2082" i="107"/>
  <c r="N2082" i="107"/>
  <c r="H2082" i="107"/>
  <c r="I2081" i="107"/>
  <c r="N2081" i="107"/>
  <c r="H2081" i="107"/>
  <c r="N2080" i="107"/>
  <c r="I2080" i="107"/>
  <c r="H2080" i="107"/>
  <c r="I2079" i="107"/>
  <c r="N2079" i="107"/>
  <c r="H2079" i="107"/>
  <c r="I2078" i="107"/>
  <c r="N2078" i="107"/>
  <c r="H2078" i="107"/>
  <c r="I2077" i="107"/>
  <c r="N2077" i="107"/>
  <c r="H2077" i="107"/>
  <c r="I2076" i="107"/>
  <c r="N2076" i="107"/>
  <c r="H2076" i="107"/>
  <c r="N2075" i="107"/>
  <c r="I2075" i="107"/>
  <c r="H2075" i="107"/>
  <c r="N2074" i="107"/>
  <c r="I2074" i="107"/>
  <c r="H2074" i="107"/>
  <c r="I2073" i="107"/>
  <c r="N2073" i="107"/>
  <c r="H2073" i="107"/>
  <c r="I2072" i="107"/>
  <c r="N2072" i="107"/>
  <c r="H2072" i="107"/>
  <c r="I2071" i="107"/>
  <c r="N2071" i="107"/>
  <c r="H2071" i="107"/>
  <c r="I2070" i="107"/>
  <c r="N2070" i="107"/>
  <c r="H2070" i="107"/>
  <c r="I2069" i="107"/>
  <c r="N2069" i="107"/>
  <c r="H2069" i="107"/>
  <c r="I2068" i="107"/>
  <c r="N2068" i="107"/>
  <c r="H2068" i="107"/>
  <c r="I2067" i="107"/>
  <c r="N2067" i="107"/>
  <c r="H2067" i="107"/>
  <c r="N2066" i="107"/>
  <c r="I2066" i="107"/>
  <c r="H2066" i="107"/>
  <c r="N2065" i="107"/>
  <c r="I2065" i="107"/>
  <c r="H2065" i="107"/>
  <c r="I2064" i="107"/>
  <c r="N2064" i="107"/>
  <c r="H2064" i="107"/>
  <c r="I2063" i="107"/>
  <c r="N2063" i="107"/>
  <c r="H2063" i="107"/>
  <c r="I2062" i="107"/>
  <c r="N2062" i="107"/>
  <c r="H2062" i="107"/>
  <c r="I2061" i="107"/>
  <c r="N2061" i="107"/>
  <c r="H2061" i="107"/>
  <c r="N2060" i="107"/>
  <c r="I2060" i="107"/>
  <c r="H2060" i="107"/>
  <c r="I2059" i="107"/>
  <c r="N2059" i="107"/>
  <c r="H2059" i="107"/>
  <c r="I2058" i="107"/>
  <c r="N2058" i="107"/>
  <c r="H2058" i="107"/>
  <c r="N2057" i="107"/>
  <c r="I2057" i="107"/>
  <c r="H2057" i="107"/>
  <c r="N2056" i="107"/>
  <c r="I2056" i="107"/>
  <c r="H2056" i="107"/>
  <c r="I2055" i="107"/>
  <c r="N2055" i="107"/>
  <c r="H2055" i="107"/>
  <c r="I2054" i="107"/>
  <c r="N2054" i="107"/>
  <c r="H2054" i="107"/>
  <c r="I2053" i="107"/>
  <c r="N2053" i="107"/>
  <c r="H2053" i="107"/>
  <c r="N2052" i="107"/>
  <c r="I2052" i="107"/>
  <c r="H2052" i="107"/>
  <c r="N2051" i="107"/>
  <c r="I2051" i="107"/>
  <c r="H2051" i="107"/>
  <c r="I2050" i="107"/>
  <c r="N2050" i="107"/>
  <c r="H2050" i="107"/>
  <c r="I2049" i="107"/>
  <c r="N2049" i="107"/>
  <c r="H2049" i="107"/>
  <c r="N2048" i="107"/>
  <c r="I2048" i="107"/>
  <c r="H2048" i="107"/>
  <c r="I2047" i="107"/>
  <c r="N2047" i="107"/>
  <c r="H2047" i="107"/>
  <c r="I2046" i="107"/>
  <c r="N2046" i="107"/>
  <c r="H2046" i="107"/>
  <c r="I2045" i="107"/>
  <c r="N2045" i="107"/>
  <c r="H2045" i="107"/>
  <c r="I2044" i="107"/>
  <c r="N2044" i="107"/>
  <c r="H2044" i="107"/>
  <c r="N2043" i="107"/>
  <c r="I2043" i="107"/>
  <c r="H2043" i="107"/>
  <c r="N2042" i="107"/>
  <c r="I2042" i="107"/>
  <c r="H2042" i="107"/>
  <c r="I2041" i="107"/>
  <c r="N2041" i="107"/>
  <c r="H2041" i="107"/>
  <c r="I2040" i="107"/>
  <c r="N2040" i="107"/>
  <c r="H2040" i="107"/>
  <c r="I2039" i="107"/>
  <c r="N2039" i="107"/>
  <c r="H2039" i="107"/>
  <c r="I2038" i="107"/>
  <c r="N2038" i="107"/>
  <c r="H2038" i="107"/>
  <c r="I2037" i="107"/>
  <c r="N2037" i="107"/>
  <c r="H2037" i="107"/>
  <c r="I2036" i="107"/>
  <c r="N2036" i="107"/>
  <c r="H2036" i="107"/>
  <c r="I2035" i="107"/>
  <c r="N2035" i="107"/>
  <c r="H2035" i="107"/>
  <c r="N2034" i="107"/>
  <c r="I2034" i="107"/>
  <c r="H2034" i="107"/>
  <c r="N2033" i="107"/>
  <c r="I2033" i="107"/>
  <c r="H2033" i="107"/>
  <c r="I2032" i="107"/>
  <c r="N2032" i="107"/>
  <c r="H2032" i="107"/>
  <c r="I2031" i="107"/>
  <c r="N2031" i="107"/>
  <c r="H2031" i="107"/>
  <c r="I2030" i="107"/>
  <c r="N2030" i="107"/>
  <c r="H2030" i="107"/>
  <c r="I2029" i="107"/>
  <c r="N2029" i="107"/>
  <c r="H2029" i="107"/>
  <c r="N2028" i="107"/>
  <c r="I2028" i="107"/>
  <c r="H2028" i="107"/>
  <c r="I2027" i="107"/>
  <c r="N2027" i="107"/>
  <c r="H2027" i="107"/>
  <c r="I2026" i="107"/>
  <c r="N2026" i="107"/>
  <c r="H2026" i="107"/>
  <c r="N2025" i="107"/>
  <c r="I2025" i="107"/>
  <c r="H2025" i="107"/>
  <c r="N2024" i="107"/>
  <c r="I2024" i="107"/>
  <c r="H2024" i="107"/>
  <c r="I2023" i="107"/>
  <c r="N2023" i="107"/>
  <c r="H2023" i="107"/>
  <c r="I2022" i="107"/>
  <c r="N2022" i="107"/>
  <c r="H2022" i="107"/>
  <c r="I2021" i="107"/>
  <c r="N2021" i="107"/>
  <c r="H2021" i="107"/>
  <c r="N2020" i="107"/>
  <c r="I2020" i="107"/>
  <c r="H2020" i="107"/>
  <c r="N2019" i="107"/>
  <c r="I2019" i="107"/>
  <c r="H2019" i="107"/>
  <c r="I2018" i="107"/>
  <c r="N2018" i="107"/>
  <c r="H2018" i="107"/>
  <c r="I2017" i="107"/>
  <c r="N2017" i="107"/>
  <c r="H2017" i="107"/>
  <c r="N2016" i="107"/>
  <c r="I2016" i="107"/>
  <c r="H2016" i="107"/>
  <c r="I2015" i="107"/>
  <c r="N2015" i="107"/>
  <c r="H2015" i="107"/>
  <c r="I2014" i="107"/>
  <c r="N2014" i="107"/>
  <c r="H2014" i="107"/>
  <c r="I2013" i="107"/>
  <c r="N2013" i="107"/>
  <c r="H2013" i="107"/>
  <c r="I2012" i="107"/>
  <c r="N2012" i="107"/>
  <c r="H2012" i="107"/>
  <c r="N2011" i="107"/>
  <c r="I2011" i="107"/>
  <c r="H2011" i="107"/>
  <c r="N2010" i="107"/>
  <c r="I2010" i="107"/>
  <c r="H2010" i="107"/>
  <c r="I2009" i="107"/>
  <c r="N2009" i="107"/>
  <c r="H2009" i="107"/>
  <c r="I2008" i="107"/>
  <c r="N2008" i="107"/>
  <c r="H2008" i="107"/>
  <c r="I2007" i="107"/>
  <c r="N2007" i="107"/>
  <c r="H2007" i="107"/>
  <c r="I2006" i="107"/>
  <c r="N2006" i="107"/>
  <c r="H2006" i="107"/>
  <c r="I2005" i="107"/>
  <c r="N2005" i="107"/>
  <c r="H2005" i="107"/>
  <c r="I2004" i="107"/>
  <c r="N2004" i="107"/>
  <c r="H2004" i="107"/>
  <c r="I2003" i="107"/>
  <c r="N2003" i="107"/>
  <c r="H2003" i="107"/>
  <c r="N2002" i="107"/>
  <c r="I2002" i="107"/>
  <c r="H2002" i="107"/>
  <c r="N2001" i="107"/>
  <c r="I2001" i="107"/>
  <c r="H2001" i="107"/>
  <c r="I2000" i="107"/>
  <c r="N2000" i="107"/>
  <c r="H2000" i="107"/>
  <c r="I1999" i="107"/>
  <c r="N1999" i="107"/>
  <c r="H1999" i="107"/>
  <c r="I1998" i="107"/>
  <c r="N1998" i="107"/>
  <c r="H1998" i="107"/>
  <c r="I1997" i="107"/>
  <c r="N1997" i="107"/>
  <c r="H1997" i="107"/>
  <c r="N1996" i="107"/>
  <c r="I1996" i="107"/>
  <c r="H1996" i="107"/>
  <c r="N1995" i="107"/>
  <c r="I1995" i="107"/>
  <c r="H1995" i="107"/>
  <c r="I1994" i="107"/>
  <c r="N1994" i="107"/>
  <c r="H1994" i="107"/>
  <c r="N1993" i="107"/>
  <c r="I1993" i="107"/>
  <c r="H1993" i="107"/>
  <c r="N1992" i="107"/>
  <c r="I1992" i="107"/>
  <c r="H1992" i="107"/>
  <c r="I1991" i="107"/>
  <c r="N1991" i="107"/>
  <c r="H1991" i="107"/>
  <c r="I1990" i="107"/>
  <c r="N1990" i="107"/>
  <c r="H1990" i="107"/>
  <c r="I1989" i="107"/>
  <c r="N1989" i="107"/>
  <c r="H1989" i="107"/>
  <c r="I1988" i="107"/>
  <c r="N1988" i="107"/>
  <c r="H1988" i="107"/>
  <c r="I1987" i="107"/>
  <c r="N1987" i="107"/>
  <c r="H1987" i="107"/>
  <c r="I1986" i="107"/>
  <c r="N1986" i="107"/>
  <c r="H1986" i="107"/>
  <c r="N1985" i="107"/>
  <c r="I1985" i="107"/>
  <c r="H1985" i="107"/>
  <c r="N1984" i="107"/>
  <c r="I1984" i="107"/>
  <c r="H1984" i="107"/>
  <c r="I1983" i="107"/>
  <c r="N1983" i="107"/>
  <c r="H1983" i="107"/>
  <c r="I1982" i="107"/>
  <c r="N1982" i="107"/>
  <c r="H1982" i="107"/>
  <c r="I1981" i="107"/>
  <c r="N1981" i="107"/>
  <c r="H1981" i="107"/>
  <c r="N1980" i="107"/>
  <c r="I1980" i="107"/>
  <c r="H1980" i="107"/>
  <c r="N1979" i="107"/>
  <c r="I1979" i="107"/>
  <c r="H1979" i="107"/>
  <c r="I1978" i="107"/>
  <c r="N1978" i="107"/>
  <c r="H1978" i="107"/>
  <c r="I1977" i="107"/>
  <c r="N1977" i="107"/>
  <c r="H1977" i="107"/>
  <c r="N1976" i="107"/>
  <c r="I1976" i="107"/>
  <c r="H1976" i="107"/>
  <c r="I1975" i="107"/>
  <c r="N1975" i="107"/>
  <c r="H1975" i="107"/>
  <c r="I1974" i="107"/>
  <c r="N1974" i="107"/>
  <c r="H1974" i="107"/>
  <c r="I1973" i="107"/>
  <c r="N1973" i="107"/>
  <c r="H1973" i="107"/>
  <c r="I1972" i="107"/>
  <c r="N1972" i="107"/>
  <c r="H1972" i="107"/>
  <c r="N1971" i="107"/>
  <c r="I1971" i="107"/>
  <c r="H1971" i="107"/>
  <c r="N1970" i="107"/>
  <c r="I1970" i="107"/>
  <c r="H1970" i="107"/>
  <c r="I1969" i="107"/>
  <c r="N1969" i="107"/>
  <c r="H1969" i="107"/>
  <c r="N1968" i="107"/>
  <c r="I1968" i="107"/>
  <c r="H1968" i="107"/>
  <c r="I1967" i="107"/>
  <c r="N1967" i="107"/>
  <c r="H1967" i="107"/>
  <c r="I1966" i="107"/>
  <c r="N1966" i="107"/>
  <c r="H1966" i="107"/>
  <c r="I1965" i="107"/>
  <c r="N1965" i="107"/>
  <c r="H1965" i="107"/>
  <c r="I1964" i="107"/>
  <c r="N1964" i="107"/>
  <c r="H1964" i="107"/>
  <c r="N1963" i="107"/>
  <c r="I1963" i="107"/>
  <c r="H1963" i="107"/>
  <c r="N1962" i="107"/>
  <c r="I1962" i="107"/>
  <c r="H1962" i="107"/>
  <c r="I1961" i="107"/>
  <c r="N1961" i="107"/>
  <c r="H1961" i="107"/>
  <c r="I1960" i="107"/>
  <c r="N1960" i="107"/>
  <c r="H1960" i="107"/>
  <c r="I1959" i="107"/>
  <c r="N1959" i="107"/>
  <c r="H1959" i="107"/>
  <c r="I1958" i="107"/>
  <c r="N1958" i="107"/>
  <c r="H1958" i="107"/>
  <c r="I1957" i="107"/>
  <c r="N1957" i="107"/>
  <c r="H1957" i="107"/>
  <c r="I1956" i="107"/>
  <c r="N1956" i="107"/>
  <c r="H1956" i="107"/>
  <c r="I1955" i="107"/>
  <c r="N1955" i="107"/>
  <c r="H1955" i="107"/>
  <c r="N1954" i="107"/>
  <c r="I1954" i="107"/>
  <c r="H1954" i="107"/>
  <c r="N1953" i="107"/>
  <c r="I1953" i="107"/>
  <c r="H1953" i="107"/>
  <c r="I1952" i="107"/>
  <c r="N1952" i="107"/>
  <c r="H1952" i="107"/>
  <c r="I1951" i="107"/>
  <c r="N1951" i="107"/>
  <c r="H1951" i="107"/>
  <c r="I1950" i="107"/>
  <c r="N1950" i="107"/>
  <c r="H1950" i="107"/>
  <c r="I1949" i="107"/>
  <c r="N1949" i="107"/>
  <c r="H1949" i="107"/>
  <c r="N1948" i="107"/>
  <c r="I1948" i="107"/>
  <c r="H1948" i="107"/>
  <c r="I1947" i="107"/>
  <c r="N1947" i="107"/>
  <c r="H1947" i="107"/>
  <c r="I1946" i="107"/>
  <c r="N1946" i="107"/>
  <c r="H1946" i="107"/>
  <c r="N1945" i="107"/>
  <c r="I1945" i="107"/>
  <c r="H1945" i="107"/>
  <c r="N1944" i="107"/>
  <c r="I1944" i="107"/>
  <c r="H1944" i="107"/>
  <c r="I1943" i="107"/>
  <c r="N1943" i="107"/>
  <c r="H1943" i="107"/>
  <c r="I1942" i="107"/>
  <c r="N1942" i="107"/>
  <c r="H1942" i="107"/>
  <c r="I1941" i="107"/>
  <c r="N1941" i="107"/>
  <c r="H1941" i="107"/>
  <c r="I1940" i="107"/>
  <c r="N1940" i="107"/>
  <c r="H1940" i="107"/>
  <c r="I1939" i="107"/>
  <c r="N1939" i="107"/>
  <c r="H1939" i="107"/>
  <c r="I1938" i="107"/>
  <c r="N1938" i="107"/>
  <c r="H1938" i="107"/>
  <c r="N1937" i="107"/>
  <c r="I1937" i="107"/>
  <c r="H1937" i="107"/>
  <c r="N1936" i="107"/>
  <c r="I1936" i="107"/>
  <c r="H1936" i="107"/>
  <c r="I1935" i="107"/>
  <c r="N1935" i="107"/>
  <c r="H1935" i="107"/>
  <c r="I1934" i="107"/>
  <c r="N1934" i="107"/>
  <c r="H1934" i="107"/>
  <c r="I1933" i="107"/>
  <c r="N1933" i="107"/>
  <c r="H1933" i="107"/>
  <c r="N1932" i="107"/>
  <c r="I1932" i="107"/>
  <c r="H1932" i="107"/>
  <c r="N1931" i="107"/>
  <c r="I1931" i="107"/>
  <c r="H1931" i="107"/>
  <c r="N1930" i="107"/>
  <c r="I1930" i="107"/>
  <c r="H1930" i="107"/>
  <c r="I1929" i="107"/>
  <c r="N1929" i="107"/>
  <c r="H1929" i="107"/>
  <c r="N1928" i="107"/>
  <c r="I1928" i="107"/>
  <c r="H1928" i="107"/>
  <c r="I1927" i="107"/>
  <c r="N1927" i="107"/>
  <c r="H1927" i="107"/>
  <c r="I1926" i="107"/>
  <c r="N1926" i="107"/>
  <c r="H1926" i="107"/>
  <c r="I1925" i="107"/>
  <c r="N1925" i="107"/>
  <c r="H1925" i="107"/>
  <c r="I1924" i="107"/>
  <c r="N1924" i="107"/>
  <c r="H1924" i="107"/>
  <c r="N1923" i="107"/>
  <c r="I1923" i="107"/>
  <c r="H1923" i="107"/>
  <c r="I1922" i="107"/>
  <c r="N1922" i="107"/>
  <c r="H1922" i="107"/>
  <c r="I1921" i="107"/>
  <c r="N1921" i="107"/>
  <c r="H1921" i="107"/>
  <c r="N1920" i="107"/>
  <c r="I1920" i="107"/>
  <c r="H1920" i="107"/>
  <c r="I1919" i="107"/>
  <c r="N1919" i="107"/>
  <c r="H1919" i="107"/>
  <c r="I1918" i="107"/>
  <c r="N1918" i="107"/>
  <c r="H1918" i="107"/>
  <c r="I1917" i="107"/>
  <c r="N1917" i="107"/>
  <c r="H1917" i="107"/>
  <c r="I1916" i="107"/>
  <c r="N1916" i="107"/>
  <c r="H1916" i="107"/>
  <c r="N1915" i="107"/>
  <c r="I1915" i="107"/>
  <c r="H1915" i="107"/>
  <c r="N1914" i="107"/>
  <c r="I1914" i="107"/>
  <c r="H1914" i="107"/>
  <c r="I1913" i="107"/>
  <c r="N1913" i="107"/>
  <c r="H1913" i="107"/>
  <c r="I1912" i="107"/>
  <c r="N1912" i="107"/>
  <c r="H1912" i="107"/>
  <c r="I1911" i="107"/>
  <c r="N1911" i="107"/>
  <c r="H1911" i="107"/>
  <c r="I1910" i="107"/>
  <c r="N1910" i="107"/>
  <c r="H1910" i="107"/>
  <c r="I1909" i="107"/>
  <c r="N1909" i="107"/>
  <c r="H1909" i="107"/>
  <c r="I1908" i="107"/>
  <c r="N1908" i="107"/>
  <c r="H1908" i="107"/>
  <c r="N1907" i="107"/>
  <c r="I1907" i="107"/>
  <c r="H1907" i="107"/>
  <c r="N1906" i="107"/>
  <c r="I1906" i="107"/>
  <c r="H1906" i="107"/>
  <c r="N1905" i="107"/>
  <c r="I1905" i="107"/>
  <c r="H1905" i="107"/>
  <c r="I1904" i="107"/>
  <c r="N1904" i="107"/>
  <c r="H1904" i="107"/>
  <c r="I1903" i="107"/>
  <c r="N1903" i="107"/>
  <c r="H1903" i="107"/>
  <c r="I1902" i="107"/>
  <c r="N1902" i="107"/>
  <c r="H1902" i="107"/>
  <c r="I1901" i="107"/>
  <c r="N1901" i="107"/>
  <c r="H1901" i="107"/>
  <c r="N1900" i="107"/>
  <c r="I1900" i="107"/>
  <c r="H1900" i="107"/>
  <c r="I1899" i="107"/>
  <c r="N1899" i="107"/>
  <c r="H1899" i="107"/>
  <c r="N1898" i="107"/>
  <c r="I1898" i="107"/>
  <c r="H1898" i="107"/>
  <c r="N1897" i="107"/>
  <c r="I1897" i="107"/>
  <c r="H1897" i="107"/>
  <c r="I1896" i="107"/>
  <c r="N1896" i="107"/>
  <c r="H1896" i="107"/>
  <c r="I1895" i="107"/>
  <c r="N1895" i="107"/>
  <c r="H1895" i="107"/>
  <c r="I1894" i="107"/>
  <c r="N1894" i="107"/>
  <c r="H1894" i="107"/>
  <c r="I1893" i="107"/>
  <c r="N1893" i="107"/>
  <c r="H1893" i="107"/>
  <c r="N1892" i="107"/>
  <c r="I1892" i="107"/>
  <c r="H1892" i="107"/>
  <c r="I1891" i="107"/>
  <c r="N1891" i="107"/>
  <c r="H1891" i="107"/>
  <c r="N1890" i="107"/>
  <c r="I1890" i="107"/>
  <c r="H1890" i="107"/>
  <c r="I1889" i="107"/>
  <c r="N1889" i="107"/>
  <c r="H1889" i="107"/>
  <c r="N1888" i="107"/>
  <c r="I1888" i="107"/>
  <c r="H1888" i="107"/>
  <c r="N1887" i="107"/>
  <c r="I1887" i="107"/>
  <c r="H1887" i="107"/>
  <c r="N1886" i="107"/>
  <c r="I1886" i="107"/>
  <c r="H1886" i="107"/>
  <c r="I1885" i="107"/>
  <c r="N1885" i="107"/>
  <c r="H1885" i="107"/>
  <c r="N1884" i="107"/>
  <c r="I1884" i="107"/>
  <c r="H1884" i="107"/>
  <c r="N1883" i="107"/>
  <c r="I1883" i="107"/>
  <c r="H1883" i="107"/>
  <c r="I1882" i="107"/>
  <c r="N1882" i="107"/>
  <c r="H1882" i="107"/>
  <c r="N1881" i="107"/>
  <c r="I1881" i="107"/>
  <c r="H1881" i="107"/>
  <c r="I1880" i="107"/>
  <c r="N1880" i="107"/>
  <c r="H1880" i="107"/>
  <c r="N1879" i="107"/>
  <c r="I1879" i="107"/>
  <c r="H1879" i="107"/>
  <c r="I1878" i="107"/>
  <c r="N1878" i="107"/>
  <c r="H1878" i="107"/>
  <c r="I1877" i="107"/>
  <c r="N1877" i="107"/>
  <c r="H1877" i="107"/>
  <c r="N1876" i="107"/>
  <c r="I1876" i="107"/>
  <c r="H1876" i="107"/>
  <c r="I1875" i="107"/>
  <c r="N1875" i="107"/>
  <c r="H1875" i="107"/>
  <c r="I1874" i="107"/>
  <c r="N1874" i="107"/>
  <c r="H1874" i="107"/>
  <c r="N1873" i="107"/>
  <c r="I1873" i="107"/>
  <c r="H1873" i="107"/>
  <c r="I1872" i="107"/>
  <c r="N1872" i="107"/>
  <c r="H1872" i="107"/>
  <c r="I1871" i="107"/>
  <c r="N1871" i="107"/>
  <c r="H1871" i="107"/>
  <c r="I1870" i="107"/>
  <c r="N1870" i="107"/>
  <c r="H1870" i="107"/>
  <c r="N1869" i="107"/>
  <c r="I1869" i="107"/>
  <c r="H1869" i="107"/>
  <c r="N1868" i="107"/>
  <c r="I1868" i="107"/>
  <c r="H1868" i="107"/>
  <c r="N1867" i="107"/>
  <c r="I1867" i="107"/>
  <c r="H1867" i="107"/>
  <c r="I1866" i="107"/>
  <c r="N1866" i="107"/>
  <c r="H1866" i="107"/>
  <c r="N1865" i="107"/>
  <c r="I1865" i="107"/>
  <c r="H1865" i="107"/>
  <c r="I1864" i="107"/>
  <c r="N1864" i="107"/>
  <c r="H1864" i="107"/>
  <c r="N1863" i="107"/>
  <c r="I1863" i="107"/>
  <c r="H1863" i="107"/>
  <c r="I1862" i="107"/>
  <c r="N1862" i="107"/>
  <c r="H1862" i="107"/>
  <c r="I1861" i="107"/>
  <c r="N1861" i="107"/>
  <c r="H1861" i="107"/>
  <c r="N1860" i="107"/>
  <c r="I1860" i="107"/>
  <c r="H1860" i="107"/>
  <c r="N1859" i="107"/>
  <c r="I1859" i="107"/>
  <c r="H1859" i="107"/>
  <c r="I1858" i="107"/>
  <c r="N1858" i="107"/>
  <c r="H1858" i="107"/>
  <c r="N1857" i="107"/>
  <c r="I1857" i="107"/>
  <c r="H1857" i="107"/>
  <c r="I1856" i="107"/>
  <c r="N1856" i="107"/>
  <c r="H1856" i="107"/>
  <c r="I1855" i="107"/>
  <c r="N1855" i="107"/>
  <c r="H1855" i="107"/>
  <c r="I1854" i="107"/>
  <c r="N1854" i="107"/>
  <c r="H1854" i="107"/>
  <c r="I1853" i="107"/>
  <c r="N1853" i="107"/>
  <c r="H1853" i="107"/>
  <c r="I1852" i="107"/>
  <c r="N1852" i="107"/>
  <c r="H1852" i="107"/>
  <c r="N1851" i="107"/>
  <c r="I1851" i="107"/>
  <c r="H1851" i="107"/>
  <c r="I1850" i="107"/>
  <c r="N1850" i="107"/>
  <c r="H1850" i="107"/>
  <c r="I1849" i="107"/>
  <c r="N1849" i="107"/>
  <c r="H1849" i="107"/>
  <c r="I1848" i="107"/>
  <c r="N1848" i="107"/>
  <c r="H1848" i="107"/>
  <c r="I1847" i="107"/>
  <c r="N1847" i="107"/>
  <c r="H1847" i="107"/>
  <c r="I1846" i="107"/>
  <c r="N1846" i="107"/>
  <c r="H1846" i="107"/>
  <c r="I1845" i="107"/>
  <c r="N1845" i="107"/>
  <c r="H1845" i="107"/>
  <c r="I1844" i="107"/>
  <c r="N1844" i="107"/>
  <c r="H1844" i="107"/>
  <c r="I1843" i="107"/>
  <c r="N1843" i="107"/>
  <c r="H1843" i="107"/>
  <c r="I1842" i="107"/>
  <c r="N1842" i="107"/>
  <c r="H1842" i="107"/>
  <c r="I1841" i="107"/>
  <c r="N1841" i="107"/>
  <c r="H1841" i="107"/>
  <c r="I1840" i="107"/>
  <c r="N1840" i="107"/>
  <c r="H1840" i="107"/>
  <c r="I1839" i="107"/>
  <c r="N1839" i="107"/>
  <c r="H1839" i="107"/>
  <c r="I1838" i="107"/>
  <c r="N1838" i="107"/>
  <c r="H1838" i="107"/>
  <c r="I1837" i="107"/>
  <c r="N1837" i="107"/>
  <c r="H1837" i="107"/>
  <c r="I1836" i="107"/>
  <c r="N1836" i="107"/>
  <c r="H1836" i="107"/>
  <c r="N1835" i="107"/>
  <c r="I1835" i="107"/>
  <c r="H1835" i="107"/>
  <c r="I1834" i="107"/>
  <c r="N1834" i="107"/>
  <c r="H1834" i="107"/>
  <c r="I1833" i="107"/>
  <c r="N1833" i="107"/>
  <c r="H1833" i="107"/>
  <c r="I1832" i="107"/>
  <c r="N1832" i="107"/>
  <c r="H1832" i="107"/>
  <c r="I1831" i="107"/>
  <c r="N1831" i="107"/>
  <c r="H1831" i="107"/>
  <c r="I1830" i="107"/>
  <c r="N1830" i="107"/>
  <c r="H1830" i="107"/>
  <c r="I1829" i="107"/>
  <c r="N1829" i="107"/>
  <c r="H1829" i="107"/>
  <c r="I1828" i="107"/>
  <c r="N1828" i="107"/>
  <c r="H1828" i="107"/>
  <c r="I1827" i="107"/>
  <c r="N1827" i="107"/>
  <c r="H1827" i="107"/>
  <c r="I1826" i="107"/>
  <c r="N1826" i="107"/>
  <c r="H1826" i="107"/>
  <c r="I1825" i="107"/>
  <c r="N1825" i="107"/>
  <c r="H1825" i="107"/>
  <c r="I1824" i="107"/>
  <c r="N1824" i="107"/>
  <c r="H1824" i="107"/>
  <c r="I1823" i="107"/>
  <c r="N1823" i="107"/>
  <c r="H1823" i="107"/>
  <c r="I1822" i="107"/>
  <c r="N1822" i="107"/>
  <c r="H1822" i="107"/>
  <c r="I1821" i="107"/>
  <c r="N1821" i="107"/>
  <c r="H1821" i="107"/>
  <c r="I1820" i="107"/>
  <c r="N1820" i="107"/>
  <c r="H1820" i="107"/>
  <c r="I1819" i="107"/>
  <c r="N1819" i="107"/>
  <c r="H1819" i="107"/>
  <c r="I1818" i="107"/>
  <c r="N1818" i="107"/>
  <c r="H1818" i="107"/>
  <c r="I1817" i="107"/>
  <c r="N1817" i="107"/>
  <c r="H1817" i="107"/>
  <c r="I1816" i="107"/>
  <c r="N1816" i="107"/>
  <c r="H1816" i="107"/>
  <c r="I1815" i="107"/>
  <c r="N1815" i="107"/>
  <c r="H1815" i="107"/>
  <c r="I1814" i="107"/>
  <c r="N1814" i="107"/>
  <c r="H1814" i="107"/>
  <c r="I1813" i="107"/>
  <c r="N1813" i="107"/>
  <c r="H1813" i="107"/>
  <c r="I1812" i="107"/>
  <c r="N1812" i="107"/>
  <c r="H1812" i="107"/>
  <c r="I1811" i="107"/>
  <c r="N1811" i="107"/>
  <c r="H1811" i="107"/>
  <c r="I1810" i="107"/>
  <c r="N1810" i="107"/>
  <c r="H1810" i="107"/>
  <c r="I1809" i="107"/>
  <c r="N1809" i="107"/>
  <c r="H1809" i="107"/>
  <c r="I1808" i="107"/>
  <c r="N1808" i="107"/>
  <c r="H1808" i="107"/>
  <c r="I1807" i="107"/>
  <c r="N1807" i="107"/>
  <c r="H1807" i="107"/>
  <c r="I1806" i="107"/>
  <c r="N1806" i="107"/>
  <c r="H1806" i="107"/>
  <c r="N1805" i="107"/>
  <c r="I1805" i="107"/>
  <c r="H1805" i="107"/>
  <c r="I1804" i="107"/>
  <c r="N1804" i="107"/>
  <c r="H1804" i="107"/>
  <c r="I1803" i="107"/>
  <c r="N1803" i="107"/>
  <c r="H1803" i="107"/>
  <c r="I1802" i="107"/>
  <c r="N1802" i="107"/>
  <c r="H1802" i="107"/>
  <c r="I1801" i="107"/>
  <c r="N1801" i="107"/>
  <c r="H1801" i="107"/>
  <c r="I1800" i="107"/>
  <c r="N1800" i="107"/>
  <c r="H1800" i="107"/>
  <c r="N1799" i="107"/>
  <c r="I1799" i="107"/>
  <c r="H1799" i="107"/>
  <c r="I1798" i="107"/>
  <c r="N1798" i="107"/>
  <c r="H1798" i="107"/>
  <c r="N1797" i="107"/>
  <c r="I1797" i="107"/>
  <c r="H1797" i="107"/>
  <c r="N1796" i="107"/>
  <c r="I1796" i="107"/>
  <c r="H1796" i="107"/>
  <c r="I1795" i="107"/>
  <c r="N1795" i="107"/>
  <c r="H1795" i="107"/>
  <c r="I1794" i="107"/>
  <c r="N1794" i="107"/>
  <c r="H1794" i="107"/>
  <c r="N1793" i="107"/>
  <c r="I1793" i="107"/>
  <c r="H1793" i="107"/>
  <c r="I1792" i="107"/>
  <c r="N1792" i="107"/>
  <c r="H1792" i="107"/>
  <c r="N1791" i="107"/>
  <c r="I1791" i="107"/>
  <c r="H1791" i="107"/>
  <c r="I1790" i="107"/>
  <c r="N1790" i="107"/>
  <c r="H1790" i="107"/>
  <c r="N1789" i="107"/>
  <c r="I1789" i="107"/>
  <c r="H1789" i="107"/>
  <c r="N1788" i="107"/>
  <c r="I1788" i="107"/>
  <c r="H1788" i="107"/>
  <c r="N1787" i="107"/>
  <c r="I1787" i="107"/>
  <c r="H1787" i="107"/>
  <c r="I1786" i="107"/>
  <c r="N1786" i="107"/>
  <c r="H1786" i="107"/>
  <c r="N1785" i="107"/>
  <c r="I1785" i="107"/>
  <c r="H1785" i="107"/>
  <c r="I1784" i="107"/>
  <c r="N1784" i="107"/>
  <c r="H1784" i="107"/>
  <c r="N1783" i="107"/>
  <c r="I1783" i="107"/>
  <c r="H1783" i="107"/>
  <c r="I1782" i="107"/>
  <c r="N1782" i="107"/>
  <c r="H1782" i="107"/>
  <c r="I1781" i="107"/>
  <c r="N1781" i="107"/>
  <c r="H1781" i="107"/>
  <c r="N1780" i="107"/>
  <c r="I1780" i="107"/>
  <c r="H1780" i="107"/>
  <c r="N1779" i="107"/>
  <c r="I1779" i="107"/>
  <c r="H1779" i="107"/>
  <c r="I1778" i="107"/>
  <c r="N1778" i="107"/>
  <c r="H1778" i="107"/>
  <c r="N1777" i="107"/>
  <c r="I1777" i="107"/>
  <c r="H1777" i="107"/>
  <c r="I1776" i="107"/>
  <c r="N1776" i="107"/>
  <c r="H1776" i="107"/>
  <c r="I1775" i="107"/>
  <c r="N1775" i="107"/>
  <c r="H1775" i="107"/>
  <c r="I1774" i="107"/>
  <c r="N1774" i="107"/>
  <c r="H1774" i="107"/>
  <c r="I1773" i="107"/>
  <c r="N1773" i="107"/>
  <c r="H1773" i="107"/>
  <c r="I1772" i="107"/>
  <c r="N1772" i="107"/>
  <c r="H1772" i="107"/>
  <c r="N1771" i="107"/>
  <c r="I1771" i="107"/>
  <c r="H1771" i="107"/>
  <c r="I1770" i="107"/>
  <c r="N1770" i="107"/>
  <c r="H1770" i="107"/>
  <c r="I1769" i="107"/>
  <c r="N1769" i="107"/>
  <c r="H1769" i="107"/>
  <c r="I1768" i="107"/>
  <c r="N1768" i="107"/>
  <c r="H1768" i="107"/>
  <c r="I1767" i="107"/>
  <c r="N1767" i="107"/>
  <c r="H1767" i="107"/>
  <c r="I1766" i="107"/>
  <c r="N1766" i="107"/>
  <c r="H1766" i="107"/>
  <c r="I1765" i="107"/>
  <c r="N1765" i="107"/>
  <c r="H1765" i="107"/>
  <c r="I1764" i="107"/>
  <c r="N1764" i="107"/>
  <c r="H1764" i="107"/>
  <c r="I1763" i="107"/>
  <c r="N1763" i="107"/>
  <c r="H1763" i="107"/>
  <c r="I1762" i="107"/>
  <c r="N1762" i="107"/>
  <c r="H1762" i="107"/>
  <c r="I1761" i="107"/>
  <c r="N1761" i="107"/>
  <c r="H1761" i="107"/>
  <c r="I1760" i="107"/>
  <c r="N1760" i="107"/>
  <c r="H1760" i="107"/>
  <c r="I1759" i="107"/>
  <c r="N1759" i="107"/>
  <c r="H1759" i="107"/>
  <c r="I1758" i="107"/>
  <c r="N1758" i="107"/>
  <c r="H1758" i="107"/>
  <c r="I1757" i="107"/>
  <c r="N1757" i="107"/>
  <c r="H1757" i="107"/>
  <c r="I1756" i="107"/>
  <c r="N1756" i="107"/>
  <c r="H1756" i="107"/>
  <c r="I1755" i="107"/>
  <c r="N1755" i="107"/>
  <c r="H1755" i="107"/>
  <c r="I1754" i="107"/>
  <c r="N1754" i="107"/>
  <c r="H1754" i="107"/>
  <c r="I1753" i="107"/>
  <c r="N1753" i="107"/>
  <c r="H1753" i="107"/>
  <c r="I1752" i="107"/>
  <c r="N1752" i="107"/>
  <c r="H1752" i="107"/>
  <c r="I1751" i="107"/>
  <c r="N1751" i="107"/>
  <c r="H1751" i="107"/>
  <c r="I1750" i="107"/>
  <c r="N1750" i="107"/>
  <c r="H1750" i="107"/>
  <c r="I1749" i="107"/>
  <c r="N1749" i="107"/>
  <c r="H1749" i="107"/>
  <c r="I1748" i="107"/>
  <c r="N1748" i="107"/>
  <c r="H1748" i="107"/>
  <c r="I1747" i="107"/>
  <c r="N1747" i="107"/>
  <c r="H1747" i="107"/>
  <c r="I1746" i="107"/>
  <c r="N1746" i="107"/>
  <c r="H1746" i="107"/>
  <c r="I1745" i="107"/>
  <c r="N1745" i="107"/>
  <c r="H1745" i="107"/>
  <c r="I1744" i="107"/>
  <c r="N1744" i="107"/>
  <c r="H1744" i="107"/>
  <c r="I1743" i="107"/>
  <c r="N1743" i="107"/>
  <c r="H1743" i="107"/>
  <c r="I1742" i="107"/>
  <c r="N1742" i="107"/>
  <c r="H1742" i="107"/>
  <c r="N1741" i="107"/>
  <c r="I1741" i="107"/>
  <c r="H1741" i="107"/>
  <c r="I1740" i="107"/>
  <c r="N1740" i="107"/>
  <c r="H1740" i="107"/>
  <c r="I1739" i="107"/>
  <c r="N1739" i="107"/>
  <c r="H1739" i="107"/>
  <c r="I1738" i="107"/>
  <c r="N1738" i="107"/>
  <c r="H1738" i="107"/>
  <c r="I1737" i="107"/>
  <c r="N1737" i="107"/>
  <c r="H1737" i="107"/>
  <c r="I1736" i="107"/>
  <c r="N1736" i="107"/>
  <c r="H1736" i="107"/>
  <c r="I1735" i="107"/>
  <c r="N1735" i="107"/>
  <c r="H1735" i="107"/>
  <c r="I1734" i="107"/>
  <c r="N1734" i="107"/>
  <c r="H1734" i="107"/>
  <c r="I1733" i="107"/>
  <c r="N1733" i="107"/>
  <c r="H1733" i="107"/>
  <c r="I1732" i="107"/>
  <c r="N1732" i="107"/>
  <c r="H1732" i="107"/>
  <c r="N1731" i="107"/>
  <c r="I1731" i="107"/>
  <c r="H1731" i="107"/>
  <c r="I1730" i="107"/>
  <c r="N1730" i="107"/>
  <c r="H1730" i="107"/>
  <c r="I1729" i="107"/>
  <c r="N1729" i="107"/>
  <c r="H1729" i="107"/>
  <c r="I1728" i="107"/>
  <c r="N1728" i="107"/>
  <c r="H1728" i="107"/>
  <c r="I1727" i="107"/>
  <c r="N1727" i="107"/>
  <c r="H1727" i="107"/>
  <c r="I1726" i="107"/>
  <c r="N1726" i="107"/>
  <c r="H1726" i="107"/>
  <c r="N1725" i="107"/>
  <c r="I1725" i="107"/>
  <c r="H1725" i="107"/>
  <c r="I1724" i="107"/>
  <c r="N1724" i="107"/>
  <c r="H1724" i="107"/>
  <c r="I1723" i="107"/>
  <c r="N1723" i="107"/>
  <c r="H1723" i="107"/>
  <c r="I1722" i="107"/>
  <c r="N1722" i="107"/>
  <c r="H1722" i="107"/>
  <c r="I1721" i="107"/>
  <c r="N1721" i="107"/>
  <c r="H1721" i="107"/>
  <c r="I1720" i="107"/>
  <c r="N1720" i="107"/>
  <c r="H1720" i="107"/>
  <c r="N1719" i="107"/>
  <c r="I1719" i="107"/>
  <c r="H1719" i="107"/>
  <c r="I1718" i="107"/>
  <c r="N1718" i="107"/>
  <c r="H1718" i="107"/>
  <c r="N1717" i="107"/>
  <c r="I1717" i="107"/>
  <c r="H1717" i="107"/>
  <c r="N1716" i="107"/>
  <c r="I1716" i="107"/>
  <c r="H1716" i="107"/>
  <c r="I1715" i="107"/>
  <c r="N1715" i="107"/>
  <c r="H1715" i="107"/>
  <c r="I1714" i="107"/>
  <c r="N1714" i="107"/>
  <c r="H1714" i="107"/>
  <c r="N1713" i="107"/>
  <c r="I1713" i="107"/>
  <c r="H1713" i="107"/>
  <c r="I1712" i="107"/>
  <c r="N1712" i="107"/>
  <c r="H1712" i="107"/>
  <c r="N1711" i="107"/>
  <c r="I1711" i="107"/>
  <c r="H1711" i="107"/>
  <c r="I1710" i="107"/>
  <c r="N1710" i="107"/>
  <c r="H1710" i="107"/>
  <c r="N1709" i="107"/>
  <c r="I1709" i="107"/>
  <c r="H1709" i="107"/>
  <c r="N1708" i="107"/>
  <c r="I1708" i="107"/>
  <c r="H1708" i="107"/>
  <c r="N1707" i="107"/>
  <c r="I1707" i="107"/>
  <c r="H1707" i="107"/>
  <c r="I1706" i="107"/>
  <c r="N1706" i="107"/>
  <c r="H1706" i="107"/>
  <c r="N1705" i="107"/>
  <c r="I1705" i="107"/>
  <c r="H1705" i="107"/>
  <c r="I1704" i="107"/>
  <c r="N1704" i="107"/>
  <c r="H1704" i="107"/>
  <c r="I1703" i="107"/>
  <c r="N1703" i="107"/>
  <c r="H1703" i="107"/>
  <c r="I1702" i="107"/>
  <c r="N1702" i="107"/>
  <c r="H1702" i="107"/>
  <c r="I1701" i="107"/>
  <c r="N1701" i="107"/>
  <c r="H1701" i="107"/>
  <c r="I1700" i="107"/>
  <c r="N1700" i="107"/>
  <c r="H1700" i="107"/>
  <c r="I1699" i="107"/>
  <c r="N1699" i="107"/>
  <c r="H1699" i="107"/>
  <c r="I1698" i="107"/>
  <c r="N1698" i="107"/>
  <c r="H1698" i="107"/>
  <c r="N1697" i="107"/>
  <c r="I1697" i="107"/>
  <c r="H1697" i="107"/>
  <c r="I1696" i="107"/>
  <c r="N1696" i="107"/>
  <c r="H1696" i="107"/>
  <c r="N1695" i="107"/>
  <c r="I1695" i="107"/>
  <c r="H1695" i="107"/>
  <c r="I1694" i="107"/>
  <c r="N1694" i="107"/>
  <c r="H1694" i="107"/>
  <c r="N1693" i="107"/>
  <c r="I1693" i="107"/>
  <c r="H1693" i="107"/>
  <c r="N1692" i="107"/>
  <c r="I1692" i="107"/>
  <c r="H1692" i="107"/>
  <c r="N1691" i="107"/>
  <c r="I1691" i="107"/>
  <c r="H1691" i="107"/>
  <c r="I1690" i="107"/>
  <c r="N1690" i="107"/>
  <c r="H1690" i="107"/>
  <c r="N1689" i="107"/>
  <c r="I1689" i="107"/>
  <c r="H1689" i="107"/>
  <c r="I1688" i="107"/>
  <c r="N1688" i="107"/>
  <c r="H1688" i="107"/>
  <c r="I1687" i="107"/>
  <c r="N1687" i="107"/>
  <c r="H1687" i="107"/>
  <c r="I1686" i="107"/>
  <c r="N1686" i="107"/>
  <c r="H1686" i="107"/>
  <c r="I1685" i="107"/>
  <c r="N1685" i="107"/>
  <c r="H1685" i="107"/>
  <c r="I1684" i="107"/>
  <c r="N1684" i="107"/>
  <c r="H1684" i="107"/>
  <c r="I1683" i="107"/>
  <c r="N1683" i="107"/>
  <c r="H1683" i="107"/>
  <c r="I1682" i="107"/>
  <c r="N1682" i="107"/>
  <c r="H1682" i="107"/>
  <c r="N1681" i="107"/>
  <c r="I1681" i="107"/>
  <c r="H1681" i="107"/>
  <c r="I1680" i="107"/>
  <c r="N1680" i="107"/>
  <c r="H1680" i="107"/>
  <c r="I1679" i="107"/>
  <c r="N1679" i="107"/>
  <c r="H1679" i="107"/>
  <c r="I1678" i="107"/>
  <c r="N1678" i="107"/>
  <c r="H1678" i="107"/>
  <c r="I1677" i="107"/>
  <c r="N1677" i="107"/>
  <c r="H1677" i="107"/>
  <c r="I1676" i="107"/>
  <c r="N1676" i="107"/>
  <c r="H1676" i="107"/>
  <c r="I1675" i="107"/>
  <c r="N1675" i="107"/>
  <c r="H1675" i="107"/>
  <c r="I1674" i="107"/>
  <c r="N1674" i="107"/>
  <c r="H1674" i="107"/>
  <c r="I1673" i="107"/>
  <c r="N1673" i="107"/>
  <c r="H1673" i="107"/>
  <c r="I1672" i="107"/>
  <c r="N1672" i="107"/>
  <c r="H1672" i="107"/>
  <c r="I1671" i="107"/>
  <c r="N1671" i="107"/>
  <c r="H1671" i="107"/>
  <c r="I1670" i="107"/>
  <c r="N1670" i="107"/>
  <c r="H1670" i="107"/>
  <c r="I1669" i="107"/>
  <c r="N1669" i="107"/>
  <c r="H1669" i="107"/>
  <c r="I1668" i="107"/>
  <c r="N1668" i="107"/>
  <c r="H1668" i="107"/>
  <c r="I1667" i="107"/>
  <c r="N1667" i="107"/>
  <c r="H1667" i="107"/>
  <c r="I1666" i="107"/>
  <c r="N1666" i="107"/>
  <c r="H1666" i="107"/>
  <c r="N1665" i="107"/>
  <c r="I1665" i="107"/>
  <c r="H1665" i="107"/>
  <c r="I1664" i="107"/>
  <c r="N1664" i="107"/>
  <c r="H1664" i="107"/>
  <c r="I1663" i="107"/>
  <c r="N1663" i="107"/>
  <c r="H1663" i="107"/>
  <c r="I1662" i="107"/>
  <c r="N1662" i="107"/>
  <c r="H1662" i="107"/>
  <c r="I1661" i="107"/>
  <c r="N1661" i="107"/>
  <c r="H1661" i="107"/>
  <c r="I1660" i="107"/>
  <c r="N1660" i="107"/>
  <c r="H1660" i="107"/>
  <c r="I1659" i="107"/>
  <c r="N1659" i="107"/>
  <c r="H1659" i="107"/>
  <c r="I1658" i="107"/>
  <c r="N1658" i="107"/>
  <c r="H1658" i="107"/>
  <c r="I1657" i="107"/>
  <c r="N1657" i="107"/>
  <c r="H1657" i="107"/>
  <c r="I1656" i="107"/>
  <c r="N1656" i="107"/>
  <c r="H1656" i="107"/>
  <c r="I1655" i="107"/>
  <c r="N1655" i="107"/>
  <c r="H1655" i="107"/>
  <c r="I1654" i="107"/>
  <c r="N1654" i="107"/>
  <c r="H1654" i="107"/>
  <c r="I1653" i="107"/>
  <c r="N1653" i="107"/>
  <c r="H1653" i="107"/>
  <c r="I1652" i="107"/>
  <c r="N1652" i="107"/>
  <c r="H1652" i="107"/>
  <c r="I1651" i="107"/>
  <c r="N1651" i="107"/>
  <c r="H1651" i="107"/>
  <c r="I1650" i="107"/>
  <c r="N1650" i="107"/>
  <c r="H1650" i="107"/>
  <c r="I1649" i="107"/>
  <c r="N1649" i="107"/>
  <c r="H1649" i="107"/>
  <c r="I1648" i="107"/>
  <c r="N1648" i="107"/>
  <c r="H1648" i="107"/>
  <c r="I1647" i="107"/>
  <c r="N1647" i="107"/>
  <c r="H1647" i="107"/>
  <c r="I1646" i="107"/>
  <c r="N1646" i="107"/>
  <c r="H1646" i="107"/>
  <c r="N1645" i="107"/>
  <c r="I1645" i="107"/>
  <c r="H1645" i="107"/>
  <c r="I1644" i="107"/>
  <c r="N1644" i="107"/>
  <c r="H1644" i="107"/>
  <c r="I1643" i="107"/>
  <c r="N1643" i="107"/>
  <c r="H1643" i="107"/>
  <c r="I1642" i="107"/>
  <c r="N1642" i="107"/>
  <c r="H1642" i="107"/>
  <c r="I1641" i="107"/>
  <c r="N1641" i="107"/>
  <c r="H1641" i="107"/>
  <c r="I1640" i="107"/>
  <c r="N1640" i="107"/>
  <c r="H1640" i="107"/>
  <c r="I1639" i="107"/>
  <c r="N1639" i="107"/>
  <c r="H1639" i="107"/>
  <c r="I1638" i="107"/>
  <c r="N1638" i="107"/>
  <c r="H1638" i="107"/>
  <c r="I1637" i="107"/>
  <c r="N1637" i="107"/>
  <c r="H1637" i="107"/>
  <c r="I1636" i="107"/>
  <c r="N1636" i="107"/>
  <c r="H1636" i="107"/>
  <c r="I1635" i="107"/>
  <c r="N1635" i="107"/>
  <c r="H1635" i="107"/>
  <c r="I1634" i="107"/>
  <c r="N1634" i="107"/>
  <c r="H1634" i="107"/>
  <c r="I1633" i="107"/>
  <c r="N1633" i="107"/>
  <c r="H1633" i="107"/>
  <c r="I1632" i="107"/>
  <c r="N1632" i="107"/>
  <c r="H1632" i="107"/>
  <c r="I1631" i="107"/>
  <c r="N1631" i="107"/>
  <c r="H1631" i="107"/>
  <c r="I1630" i="107"/>
  <c r="N1630" i="107"/>
  <c r="H1630" i="107"/>
  <c r="N1629" i="107"/>
  <c r="I1629" i="107"/>
  <c r="H1629" i="107"/>
  <c r="I1628" i="107"/>
  <c r="N1628" i="107"/>
  <c r="H1628" i="107"/>
  <c r="I1627" i="107"/>
  <c r="N1627" i="107"/>
  <c r="H1627" i="107"/>
  <c r="I1626" i="107"/>
  <c r="N1626" i="107"/>
  <c r="H1626" i="107"/>
  <c r="I1625" i="107"/>
  <c r="N1625" i="107"/>
  <c r="H1625" i="107"/>
  <c r="I1624" i="107"/>
  <c r="N1624" i="107"/>
  <c r="H1624" i="107"/>
  <c r="I1623" i="107"/>
  <c r="N1623" i="107"/>
  <c r="H1623" i="107"/>
  <c r="I1622" i="107"/>
  <c r="N1622" i="107"/>
  <c r="H1622" i="107"/>
  <c r="I1621" i="107"/>
  <c r="N1621" i="107"/>
  <c r="H1621" i="107"/>
  <c r="I1620" i="107"/>
  <c r="N1620" i="107"/>
  <c r="H1620" i="107"/>
  <c r="I1619" i="107"/>
  <c r="N1619" i="107"/>
  <c r="H1619" i="107"/>
  <c r="I1618" i="107"/>
  <c r="N1618" i="107"/>
  <c r="H1618" i="107"/>
  <c r="I1617" i="107"/>
  <c r="N1617" i="107"/>
  <c r="H1617" i="107"/>
  <c r="I1616" i="107"/>
  <c r="N1616" i="107"/>
  <c r="H1616" i="107"/>
  <c r="I1615" i="107"/>
  <c r="N1615" i="107"/>
  <c r="H1615" i="107"/>
  <c r="I1614" i="107"/>
  <c r="N1614" i="107"/>
  <c r="H1614" i="107"/>
  <c r="I1613" i="107"/>
  <c r="N1613" i="107"/>
  <c r="H1613" i="107"/>
  <c r="I1612" i="107"/>
  <c r="N1612" i="107"/>
  <c r="H1612" i="107"/>
  <c r="I1611" i="107"/>
  <c r="N1611" i="107"/>
  <c r="H1611" i="107"/>
  <c r="I1610" i="107"/>
  <c r="N1610" i="107"/>
  <c r="H1610" i="107"/>
  <c r="I1609" i="107"/>
  <c r="N1609" i="107"/>
  <c r="H1609" i="107"/>
  <c r="I1608" i="107"/>
  <c r="N1608" i="107"/>
  <c r="H1608" i="107"/>
  <c r="I1607" i="107"/>
  <c r="N1607" i="107"/>
  <c r="H1607" i="107"/>
  <c r="I1606" i="107"/>
  <c r="N1606" i="107"/>
  <c r="H1606" i="107"/>
  <c r="N1605" i="107"/>
  <c r="I1605" i="107"/>
  <c r="H1605" i="107"/>
  <c r="I1604" i="107"/>
  <c r="N1604" i="107"/>
  <c r="H1604" i="107"/>
  <c r="I1603" i="107"/>
  <c r="N1603" i="107"/>
  <c r="H1603" i="107"/>
  <c r="I1602" i="107"/>
  <c r="N1602" i="107"/>
  <c r="H1602" i="107"/>
  <c r="I1601" i="107"/>
  <c r="N1601" i="107"/>
  <c r="H1601" i="107"/>
  <c r="I1600" i="107"/>
  <c r="N1600" i="107"/>
  <c r="H1600" i="107"/>
  <c r="I1599" i="107"/>
  <c r="N1599" i="107"/>
  <c r="H1599" i="107"/>
  <c r="I1598" i="107"/>
  <c r="N1598" i="107"/>
  <c r="H1598" i="107"/>
  <c r="N1597" i="107"/>
  <c r="I1597" i="107"/>
  <c r="H1597" i="107"/>
  <c r="I1596" i="107"/>
  <c r="N1596" i="107"/>
  <c r="H1596" i="107"/>
  <c r="N1595" i="107"/>
  <c r="I1595" i="107"/>
  <c r="H1595" i="107"/>
  <c r="I1594" i="107"/>
  <c r="N1594" i="107"/>
  <c r="H1594" i="107"/>
  <c r="I1593" i="107"/>
  <c r="N1593" i="107"/>
  <c r="H1593" i="107"/>
  <c r="I1592" i="107"/>
  <c r="N1592" i="107"/>
  <c r="H1592" i="107"/>
  <c r="I1591" i="107"/>
  <c r="N1591" i="107"/>
  <c r="H1591" i="107"/>
  <c r="I1590" i="107"/>
  <c r="N1590" i="107"/>
  <c r="H1590" i="107"/>
  <c r="I1589" i="107"/>
  <c r="N1589" i="107"/>
  <c r="H1589" i="107"/>
  <c r="I1588" i="107"/>
  <c r="N1588" i="107"/>
  <c r="H1588" i="107"/>
  <c r="I1587" i="107"/>
  <c r="N1587" i="107"/>
  <c r="H1587" i="107"/>
  <c r="I1586" i="107"/>
  <c r="N1586" i="107"/>
  <c r="H1586" i="107"/>
  <c r="I1585" i="107"/>
  <c r="N1585" i="107"/>
  <c r="H1585" i="107"/>
  <c r="I1584" i="107"/>
  <c r="N1584" i="107"/>
  <c r="H1584" i="107"/>
  <c r="I1583" i="107"/>
  <c r="N1583" i="107"/>
  <c r="H1583" i="107"/>
  <c r="I1582" i="107"/>
  <c r="N1582" i="107"/>
  <c r="H1582" i="107"/>
  <c r="I1581" i="107"/>
  <c r="N1581" i="107"/>
  <c r="H1581" i="107"/>
  <c r="I1580" i="107"/>
  <c r="N1580" i="107"/>
  <c r="H1580" i="107"/>
  <c r="I1579" i="107"/>
  <c r="N1579" i="107"/>
  <c r="H1579" i="107"/>
  <c r="I1578" i="107"/>
  <c r="N1578" i="107"/>
  <c r="H1578" i="107"/>
  <c r="I1577" i="107"/>
  <c r="N1577" i="107"/>
  <c r="H1577" i="107"/>
  <c r="I1576" i="107"/>
  <c r="N1576" i="107"/>
  <c r="H1576" i="107"/>
  <c r="I1575" i="107"/>
  <c r="N1575" i="107"/>
  <c r="H1575" i="107"/>
  <c r="I1574" i="107"/>
  <c r="N1574" i="107"/>
  <c r="H1574" i="107"/>
  <c r="N1573" i="107"/>
  <c r="I1573" i="107"/>
  <c r="H1573" i="107"/>
  <c r="I1572" i="107"/>
  <c r="N1572" i="107"/>
  <c r="H1572" i="107"/>
  <c r="I1571" i="107"/>
  <c r="N1571" i="107"/>
  <c r="H1571" i="107"/>
  <c r="I1570" i="107"/>
  <c r="N1570" i="107"/>
  <c r="H1570" i="107"/>
  <c r="I1569" i="107"/>
  <c r="N1569" i="107"/>
  <c r="H1569" i="107"/>
  <c r="I1568" i="107"/>
  <c r="N1568" i="107"/>
  <c r="H1568" i="107"/>
  <c r="I1567" i="107"/>
  <c r="N1567" i="107"/>
  <c r="H1567" i="107"/>
  <c r="I1566" i="107"/>
  <c r="N1566" i="107"/>
  <c r="H1566" i="107"/>
  <c r="I1565" i="107"/>
  <c r="N1565" i="107"/>
  <c r="H1565" i="107"/>
  <c r="I1564" i="107"/>
  <c r="N1564" i="107"/>
  <c r="H1564" i="107"/>
  <c r="I1563" i="107"/>
  <c r="N1563" i="107"/>
  <c r="H1563" i="107"/>
  <c r="I1562" i="107"/>
  <c r="N1562" i="107"/>
  <c r="H1562" i="107"/>
  <c r="I1561" i="107"/>
  <c r="N1561" i="107"/>
  <c r="H1561" i="107"/>
  <c r="I1560" i="107"/>
  <c r="N1560" i="107"/>
  <c r="H1560" i="107"/>
  <c r="I1559" i="107"/>
  <c r="N1559" i="107"/>
  <c r="H1559" i="107"/>
  <c r="I1558" i="107"/>
  <c r="N1558" i="107"/>
  <c r="H1558" i="107"/>
  <c r="N1557" i="107"/>
  <c r="I1557" i="107"/>
  <c r="H1557" i="107"/>
  <c r="I1556" i="107"/>
  <c r="N1556" i="107"/>
  <c r="H1556" i="107"/>
  <c r="I1555" i="107"/>
  <c r="N1555" i="107"/>
  <c r="H1555" i="107"/>
  <c r="I1554" i="107"/>
  <c r="N1554" i="107"/>
  <c r="H1554" i="107"/>
  <c r="I1553" i="107"/>
  <c r="N1553" i="107"/>
  <c r="H1553" i="107"/>
  <c r="I1552" i="107"/>
  <c r="N1552" i="107"/>
  <c r="H1552" i="107"/>
  <c r="I1551" i="107"/>
  <c r="N1551" i="107"/>
  <c r="H1551" i="107"/>
  <c r="I1550" i="107"/>
  <c r="N1550" i="107"/>
  <c r="H1550" i="107"/>
  <c r="N1549" i="107"/>
  <c r="I1549" i="107"/>
  <c r="H1549" i="107"/>
  <c r="I1548" i="107"/>
  <c r="N1548" i="107"/>
  <c r="H1548" i="107"/>
  <c r="N1547" i="107"/>
  <c r="I1547" i="107"/>
  <c r="H1547" i="107"/>
  <c r="I1546" i="107"/>
  <c r="N1546" i="107"/>
  <c r="H1546" i="107"/>
  <c r="I1545" i="107"/>
  <c r="N1545" i="107"/>
  <c r="H1545" i="107"/>
  <c r="I1544" i="107"/>
  <c r="N1544" i="107"/>
  <c r="H1544" i="107"/>
  <c r="I1543" i="107"/>
  <c r="N1543" i="107"/>
  <c r="H1543" i="107"/>
  <c r="I1542" i="107"/>
  <c r="N1542" i="107"/>
  <c r="H1542" i="107"/>
  <c r="N1541" i="107"/>
  <c r="I1541" i="107"/>
  <c r="H1541" i="107"/>
  <c r="I1540" i="107"/>
  <c r="N1540" i="107"/>
  <c r="H1540" i="107"/>
  <c r="N1539" i="107"/>
  <c r="I1539" i="107"/>
  <c r="H1539" i="107"/>
  <c r="I1538" i="107"/>
  <c r="N1538" i="107"/>
  <c r="H1538" i="107"/>
  <c r="N1537" i="107"/>
  <c r="I1537" i="107"/>
  <c r="H1537" i="107"/>
  <c r="I1536" i="107"/>
  <c r="N1536" i="107"/>
  <c r="H1536" i="107"/>
  <c r="I1535" i="107"/>
  <c r="N1535" i="107"/>
  <c r="H1535" i="107"/>
  <c r="I1534" i="107"/>
  <c r="N1534" i="107"/>
  <c r="H1534" i="107"/>
  <c r="I1533" i="107"/>
  <c r="N1533" i="107"/>
  <c r="H1533" i="107"/>
  <c r="I1532" i="107"/>
  <c r="N1532" i="107"/>
  <c r="H1532" i="107"/>
  <c r="N1531" i="107"/>
  <c r="I1531" i="107"/>
  <c r="H1531" i="107"/>
  <c r="I1530" i="107"/>
  <c r="N1530" i="107"/>
  <c r="H1530" i="107"/>
  <c r="N1529" i="107"/>
  <c r="I1529" i="107"/>
  <c r="H1529" i="107"/>
  <c r="I1528" i="107"/>
  <c r="N1528" i="107"/>
  <c r="H1528" i="107"/>
  <c r="N1527" i="107"/>
  <c r="I1527" i="107"/>
  <c r="H1527" i="107"/>
  <c r="I1526" i="107"/>
  <c r="N1526" i="107"/>
  <c r="H1526" i="107"/>
  <c r="I1525" i="107"/>
  <c r="N1525" i="107"/>
  <c r="H1525" i="107"/>
  <c r="N1524" i="107"/>
  <c r="I1524" i="107"/>
  <c r="H1524" i="107"/>
  <c r="N1523" i="107"/>
  <c r="I1523" i="107"/>
  <c r="H1523" i="107"/>
  <c r="I1522" i="107"/>
  <c r="N1522" i="107"/>
  <c r="H1522" i="107"/>
  <c r="N1521" i="107"/>
  <c r="I1521" i="107"/>
  <c r="H1521" i="107"/>
  <c r="I1520" i="107"/>
  <c r="N1520" i="107"/>
  <c r="H1520" i="107"/>
  <c r="I1519" i="107"/>
  <c r="N1519" i="107"/>
  <c r="H1519" i="107"/>
  <c r="I1518" i="107"/>
  <c r="N1518" i="107"/>
  <c r="H1518" i="107"/>
  <c r="I1517" i="107"/>
  <c r="N1517" i="107"/>
  <c r="H1517" i="107"/>
  <c r="I1516" i="107"/>
  <c r="N1516" i="107"/>
  <c r="H1516" i="107"/>
  <c r="N1515" i="107"/>
  <c r="I1515" i="107"/>
  <c r="H1515" i="107"/>
  <c r="I1514" i="107"/>
  <c r="N1514" i="107"/>
  <c r="H1514" i="107"/>
  <c r="I1513" i="107"/>
  <c r="N1513" i="107"/>
  <c r="H1513" i="107"/>
  <c r="I1512" i="107"/>
  <c r="N1512" i="107"/>
  <c r="H1512" i="107"/>
  <c r="I1511" i="107"/>
  <c r="N1511" i="107"/>
  <c r="H1511" i="107"/>
  <c r="I1510" i="107"/>
  <c r="N1510" i="107"/>
  <c r="H1510" i="107"/>
  <c r="N1509" i="107"/>
  <c r="I1509" i="107"/>
  <c r="H1509" i="107"/>
  <c r="I1508" i="107"/>
  <c r="N1508" i="107"/>
  <c r="H1508" i="107"/>
  <c r="N1507" i="107"/>
  <c r="I1507" i="107"/>
  <c r="H1507" i="107"/>
  <c r="I1506" i="107"/>
  <c r="N1506" i="107"/>
  <c r="H1506" i="107"/>
  <c r="N1505" i="107"/>
  <c r="I1505" i="107"/>
  <c r="H1505" i="107"/>
  <c r="I1504" i="107"/>
  <c r="N1504" i="107"/>
  <c r="H1504" i="107"/>
  <c r="I1503" i="107"/>
  <c r="N1503" i="107"/>
  <c r="H1503" i="107"/>
  <c r="I1502" i="107"/>
  <c r="N1502" i="107"/>
  <c r="H1502" i="107"/>
  <c r="I1501" i="107"/>
  <c r="N1501" i="107"/>
  <c r="H1501" i="107"/>
  <c r="I1500" i="107"/>
  <c r="N1500" i="107"/>
  <c r="H1500" i="107"/>
  <c r="N1499" i="107"/>
  <c r="I1499" i="107"/>
  <c r="H1499" i="107"/>
  <c r="I1498" i="107"/>
  <c r="N1498" i="107"/>
  <c r="H1498" i="107"/>
  <c r="I1497" i="107"/>
  <c r="N1497" i="107"/>
  <c r="H1497" i="107"/>
  <c r="I1496" i="107"/>
  <c r="N1496" i="107"/>
  <c r="H1496" i="107"/>
  <c r="I1495" i="107"/>
  <c r="N1495" i="107"/>
  <c r="H1495" i="107"/>
  <c r="I1494" i="107"/>
  <c r="N1494" i="107"/>
  <c r="H1494" i="107"/>
  <c r="N1493" i="107"/>
  <c r="I1493" i="107"/>
  <c r="H1493" i="107"/>
  <c r="I1492" i="107"/>
  <c r="N1492" i="107"/>
  <c r="H1492" i="107"/>
  <c r="N1491" i="107"/>
  <c r="I1491" i="107"/>
  <c r="H1491" i="107"/>
  <c r="I1490" i="107"/>
  <c r="N1490" i="107"/>
  <c r="H1490" i="107"/>
  <c r="N1489" i="107"/>
  <c r="I1489" i="107"/>
  <c r="H1489" i="107"/>
  <c r="I1488" i="107"/>
  <c r="N1488" i="107"/>
  <c r="H1488" i="107"/>
  <c r="I1487" i="107"/>
  <c r="N1487" i="107"/>
  <c r="H1487" i="107"/>
  <c r="I1486" i="107"/>
  <c r="N1486" i="107"/>
  <c r="H1486" i="107"/>
  <c r="I1485" i="107"/>
  <c r="N1485" i="107"/>
  <c r="H1485" i="107"/>
  <c r="I1484" i="107"/>
  <c r="N1484" i="107"/>
  <c r="H1484" i="107"/>
  <c r="N1483" i="107"/>
  <c r="I1483" i="107"/>
  <c r="H1483" i="107"/>
  <c r="I1482" i="107"/>
  <c r="N1482" i="107"/>
  <c r="H1482" i="107"/>
  <c r="N1481" i="107"/>
  <c r="I1481" i="107"/>
  <c r="H1481" i="107"/>
  <c r="I1480" i="107"/>
  <c r="N1480" i="107"/>
  <c r="H1480" i="107"/>
  <c r="I1479" i="107"/>
  <c r="N1479" i="107"/>
  <c r="H1479" i="107"/>
  <c r="I1478" i="107"/>
  <c r="N1478" i="107"/>
  <c r="H1478" i="107"/>
  <c r="I1477" i="107"/>
  <c r="N1477" i="107"/>
  <c r="H1477" i="107"/>
  <c r="I1476" i="107"/>
  <c r="N1476" i="107"/>
  <c r="H1476" i="107"/>
  <c r="I1475" i="107"/>
  <c r="N1475" i="107"/>
  <c r="H1475" i="107"/>
  <c r="I1474" i="107"/>
  <c r="N1474" i="107"/>
  <c r="H1474" i="107"/>
  <c r="N1473" i="107"/>
  <c r="I1473" i="107"/>
  <c r="H1473" i="107"/>
  <c r="I1472" i="107"/>
  <c r="N1472" i="107"/>
  <c r="H1472" i="107"/>
  <c r="I1471" i="107"/>
  <c r="N1471" i="107"/>
  <c r="H1471" i="107"/>
  <c r="I1470" i="107"/>
  <c r="N1470" i="107"/>
  <c r="H1470" i="107"/>
  <c r="I1469" i="107"/>
  <c r="N1469" i="107"/>
  <c r="H1469" i="107"/>
  <c r="I1468" i="107"/>
  <c r="N1468" i="107"/>
  <c r="H1468" i="107"/>
  <c r="I1467" i="107"/>
  <c r="N1467" i="107"/>
  <c r="H1467" i="107"/>
  <c r="I1466" i="107"/>
  <c r="N1466" i="107"/>
  <c r="H1466" i="107"/>
  <c r="I1465" i="107"/>
  <c r="N1465" i="107"/>
  <c r="H1465" i="107"/>
  <c r="I1464" i="107"/>
  <c r="N1464" i="107"/>
  <c r="H1464" i="107"/>
  <c r="N1463" i="107"/>
  <c r="I1463" i="107"/>
  <c r="H1463" i="107"/>
  <c r="I1462" i="107"/>
  <c r="N1462" i="107"/>
  <c r="H1462" i="107"/>
  <c r="N1461" i="107"/>
  <c r="I1461" i="107"/>
  <c r="H1461" i="107"/>
  <c r="N1460" i="107"/>
  <c r="I1460" i="107"/>
  <c r="H1460" i="107"/>
  <c r="I1459" i="107"/>
  <c r="N1459" i="107"/>
  <c r="H1459" i="107"/>
  <c r="I1458" i="107"/>
  <c r="N1458" i="107"/>
  <c r="H1458" i="107"/>
  <c r="N1457" i="107"/>
  <c r="I1457" i="107"/>
  <c r="H1457" i="107"/>
  <c r="I1456" i="107"/>
  <c r="N1456" i="107"/>
  <c r="H1456" i="107"/>
  <c r="N1455" i="107"/>
  <c r="I1455" i="107"/>
  <c r="H1455" i="107"/>
  <c r="I1454" i="107"/>
  <c r="N1454" i="107"/>
  <c r="H1454" i="107"/>
  <c r="N1453" i="107"/>
  <c r="I1453" i="107"/>
  <c r="H1453" i="107"/>
  <c r="N1452" i="107"/>
  <c r="I1452" i="107"/>
  <c r="H1452" i="107"/>
  <c r="N1451" i="107"/>
  <c r="I1451" i="107"/>
  <c r="H1451" i="107"/>
  <c r="I1450" i="107"/>
  <c r="N1450" i="107"/>
  <c r="H1450" i="107"/>
  <c r="N1449" i="107"/>
  <c r="I1449" i="107"/>
  <c r="H1449" i="107"/>
  <c r="I1448" i="107"/>
  <c r="N1448" i="107"/>
  <c r="H1448" i="107"/>
  <c r="I1447" i="107"/>
  <c r="N1447" i="107"/>
  <c r="H1447" i="107"/>
  <c r="I1446" i="107"/>
  <c r="N1446" i="107"/>
  <c r="H1446" i="107"/>
  <c r="N1445" i="107"/>
  <c r="I1445" i="107"/>
  <c r="H1445" i="107"/>
  <c r="I1444" i="107"/>
  <c r="N1444" i="107"/>
  <c r="H1444" i="107"/>
  <c r="I1443" i="107"/>
  <c r="N1443" i="107"/>
  <c r="H1443" i="107"/>
  <c r="I1442" i="107"/>
  <c r="N1442" i="107"/>
  <c r="H1442" i="107"/>
  <c r="N1441" i="107"/>
  <c r="I1441" i="107"/>
  <c r="H1441" i="107"/>
  <c r="I1440" i="107"/>
  <c r="N1440" i="107"/>
  <c r="H1440" i="107"/>
  <c r="N1439" i="107"/>
  <c r="I1439" i="107"/>
  <c r="H1439" i="107"/>
  <c r="I1438" i="107"/>
  <c r="N1438" i="107"/>
  <c r="H1438" i="107"/>
  <c r="N1437" i="107"/>
  <c r="I1437" i="107"/>
  <c r="H1437" i="107"/>
  <c r="N1436" i="107"/>
  <c r="I1436" i="107"/>
  <c r="H1436" i="107"/>
  <c r="N1435" i="107"/>
  <c r="I1435" i="107"/>
  <c r="H1435" i="107"/>
  <c r="I1434" i="107"/>
  <c r="N1434" i="107"/>
  <c r="H1434" i="107"/>
  <c r="N1433" i="107"/>
  <c r="I1433" i="107"/>
  <c r="H1433" i="107"/>
  <c r="I1432" i="107"/>
  <c r="N1432" i="107"/>
  <c r="H1432" i="107"/>
  <c r="I1431" i="107"/>
  <c r="N1431" i="107"/>
  <c r="H1431" i="107"/>
  <c r="I1430" i="107"/>
  <c r="N1430" i="107"/>
  <c r="H1430" i="107"/>
  <c r="N1429" i="107"/>
  <c r="I1429" i="107"/>
  <c r="H1429" i="107"/>
  <c r="I1428" i="107"/>
  <c r="N1428" i="107"/>
  <c r="H1428" i="107"/>
  <c r="I1427" i="107"/>
  <c r="N1427" i="107"/>
  <c r="H1427" i="107"/>
  <c r="I1426" i="107"/>
  <c r="N1426" i="107"/>
  <c r="H1426" i="107"/>
  <c r="N1425" i="107"/>
  <c r="I1425" i="107"/>
  <c r="H1425" i="107"/>
  <c r="I1424" i="107"/>
  <c r="N1424" i="107"/>
  <c r="H1424" i="107"/>
  <c r="I1423" i="107"/>
  <c r="N1423" i="107"/>
  <c r="H1423" i="107"/>
  <c r="I1422" i="107"/>
  <c r="N1422" i="107"/>
  <c r="H1422" i="107"/>
  <c r="I1421" i="107"/>
  <c r="N1421" i="107"/>
  <c r="H1421" i="107"/>
  <c r="I1420" i="107"/>
  <c r="N1420" i="107"/>
  <c r="H1420" i="107"/>
  <c r="I1419" i="107"/>
  <c r="N1419" i="107"/>
  <c r="H1419" i="107"/>
  <c r="I1418" i="107"/>
  <c r="N1418" i="107"/>
  <c r="H1418" i="107"/>
  <c r="I1417" i="107"/>
  <c r="N1417" i="107"/>
  <c r="H1417" i="107"/>
  <c r="I1416" i="107"/>
  <c r="N1416" i="107"/>
  <c r="H1416" i="107"/>
  <c r="I1415" i="107"/>
  <c r="N1415" i="107"/>
  <c r="H1415" i="107"/>
  <c r="I1414" i="107"/>
  <c r="N1414" i="107"/>
  <c r="H1414" i="107"/>
  <c r="I1413" i="107"/>
  <c r="N1413" i="107"/>
  <c r="H1413" i="107"/>
  <c r="I1412" i="107"/>
  <c r="N1412" i="107"/>
  <c r="H1412" i="107"/>
  <c r="I1411" i="107"/>
  <c r="N1411" i="107"/>
  <c r="H1411" i="107"/>
  <c r="I1410" i="107"/>
  <c r="N1410" i="107"/>
  <c r="H1410" i="107"/>
  <c r="N1409" i="107"/>
  <c r="I1409" i="107"/>
  <c r="H1409" i="107"/>
  <c r="I1408" i="107"/>
  <c r="N1408" i="107"/>
  <c r="H1408" i="107"/>
  <c r="I1407" i="107"/>
  <c r="N1407" i="107"/>
  <c r="H1407" i="107"/>
  <c r="I1406" i="107"/>
  <c r="N1406" i="107"/>
  <c r="H1406" i="107"/>
  <c r="I1405" i="107"/>
  <c r="N1405" i="107"/>
  <c r="H1405" i="107"/>
  <c r="I1404" i="107"/>
  <c r="N1404" i="107"/>
  <c r="H1404" i="107"/>
  <c r="I1403" i="107"/>
  <c r="N1403" i="107"/>
  <c r="H1403" i="107"/>
  <c r="I1402" i="107"/>
  <c r="N1402" i="107"/>
  <c r="H1402" i="107"/>
  <c r="I1401" i="107"/>
  <c r="N1401" i="107"/>
  <c r="H1401" i="107"/>
  <c r="I1400" i="107"/>
  <c r="N1400" i="107"/>
  <c r="H1400" i="107"/>
  <c r="I1399" i="107"/>
  <c r="N1399" i="107"/>
  <c r="H1399" i="107"/>
  <c r="I1398" i="107"/>
  <c r="N1398" i="107"/>
  <c r="H1398" i="107"/>
  <c r="I1397" i="107"/>
  <c r="N1397" i="107"/>
  <c r="H1397" i="107"/>
  <c r="I1396" i="107"/>
  <c r="N1396" i="107"/>
  <c r="H1396" i="107"/>
  <c r="I1395" i="107"/>
  <c r="N1395" i="107"/>
  <c r="H1395" i="107"/>
  <c r="I1394" i="107"/>
  <c r="N1394" i="107"/>
  <c r="H1394" i="107"/>
  <c r="I1393" i="107"/>
  <c r="N1393" i="107"/>
  <c r="H1393" i="107"/>
  <c r="I1392" i="107"/>
  <c r="N1392" i="107"/>
  <c r="H1392" i="107"/>
  <c r="I1391" i="107"/>
  <c r="N1391" i="107"/>
  <c r="H1391" i="107"/>
  <c r="I1390" i="107"/>
  <c r="N1390" i="107"/>
  <c r="H1390" i="107"/>
  <c r="N1389" i="107"/>
  <c r="I1389" i="107"/>
  <c r="H1389" i="107"/>
  <c r="I1388" i="107"/>
  <c r="N1388" i="107"/>
  <c r="H1388" i="107"/>
  <c r="N1387" i="107"/>
  <c r="I1387" i="107"/>
  <c r="H1387" i="107"/>
  <c r="I1386" i="107"/>
  <c r="N1386" i="107"/>
  <c r="H1386" i="107"/>
  <c r="I1385" i="107"/>
  <c r="N1385" i="107"/>
  <c r="H1385" i="107"/>
  <c r="I1384" i="107"/>
  <c r="N1384" i="107"/>
  <c r="H1384" i="107"/>
  <c r="I1383" i="107"/>
  <c r="N1383" i="107"/>
  <c r="H1383" i="107"/>
  <c r="I1382" i="107"/>
  <c r="N1382" i="107"/>
  <c r="H1382" i="107"/>
  <c r="I1381" i="107"/>
  <c r="N1381" i="107"/>
  <c r="H1381" i="107"/>
  <c r="I1380" i="107"/>
  <c r="N1380" i="107"/>
  <c r="H1380" i="107"/>
  <c r="I1379" i="107"/>
  <c r="N1379" i="107"/>
  <c r="H1379" i="107"/>
  <c r="I1378" i="107"/>
  <c r="N1378" i="107"/>
  <c r="H1378" i="107"/>
  <c r="I1377" i="107"/>
  <c r="N1377" i="107"/>
  <c r="H1377" i="107"/>
  <c r="I1376" i="107"/>
  <c r="N1376" i="107"/>
  <c r="H1376" i="107"/>
  <c r="I1375" i="107"/>
  <c r="N1375" i="107"/>
  <c r="H1375" i="107"/>
  <c r="I1374" i="107"/>
  <c r="N1374" i="107"/>
  <c r="H1374" i="107"/>
  <c r="N1373" i="107"/>
  <c r="I1373" i="107"/>
  <c r="H1373" i="107"/>
  <c r="I1372" i="107"/>
  <c r="N1372" i="107"/>
  <c r="H1372" i="107"/>
  <c r="N1371" i="107"/>
  <c r="I1371" i="107"/>
  <c r="H1371" i="107"/>
  <c r="I1370" i="107"/>
  <c r="N1370" i="107"/>
  <c r="H1370" i="107"/>
  <c r="I1369" i="107"/>
  <c r="N1369" i="107"/>
  <c r="H1369" i="107"/>
  <c r="I1368" i="107"/>
  <c r="N1368" i="107"/>
  <c r="H1368" i="107"/>
  <c r="I1367" i="107"/>
  <c r="N1367" i="107"/>
  <c r="H1367" i="107"/>
  <c r="I1366" i="107"/>
  <c r="N1366" i="107"/>
  <c r="H1366" i="107"/>
  <c r="I1365" i="107"/>
  <c r="N1365" i="107"/>
  <c r="H1365" i="107"/>
  <c r="I1364" i="107"/>
  <c r="N1364" i="107"/>
  <c r="H1364" i="107"/>
  <c r="I1363" i="107"/>
  <c r="N1363" i="107"/>
  <c r="H1363" i="107"/>
  <c r="I1362" i="107"/>
  <c r="N1362" i="107"/>
  <c r="H1362" i="107"/>
  <c r="I1361" i="107"/>
  <c r="N1361" i="107"/>
  <c r="H1361" i="107"/>
  <c r="I1360" i="107"/>
  <c r="N1360" i="107"/>
  <c r="H1360" i="107"/>
  <c r="I1359" i="107"/>
  <c r="N1359" i="107"/>
  <c r="H1359" i="107"/>
  <c r="I1358" i="107"/>
  <c r="N1358" i="107"/>
  <c r="H1358" i="107"/>
  <c r="I1357" i="107"/>
  <c r="N1357" i="107"/>
  <c r="H1357" i="107"/>
  <c r="I1356" i="107"/>
  <c r="N1356" i="107"/>
  <c r="H1356" i="107"/>
  <c r="I1355" i="107"/>
  <c r="N1355" i="107"/>
  <c r="H1355" i="107"/>
  <c r="I1354" i="107"/>
  <c r="N1354" i="107"/>
  <c r="H1354" i="107"/>
  <c r="I1353" i="107"/>
  <c r="N1353" i="107"/>
  <c r="H1353" i="107"/>
  <c r="I1352" i="107"/>
  <c r="N1352" i="107"/>
  <c r="H1352" i="107"/>
  <c r="I1351" i="107"/>
  <c r="N1351" i="107"/>
  <c r="H1351" i="107"/>
  <c r="I1350" i="107"/>
  <c r="N1350" i="107"/>
  <c r="H1350" i="107"/>
  <c r="N1349" i="107"/>
  <c r="I1349" i="107"/>
  <c r="H1349" i="107"/>
  <c r="I1348" i="107"/>
  <c r="N1348" i="107"/>
  <c r="H1348" i="107"/>
  <c r="I1347" i="107"/>
  <c r="N1347" i="107"/>
  <c r="H1347" i="107"/>
  <c r="I1346" i="107"/>
  <c r="N1346" i="107"/>
  <c r="H1346" i="107"/>
  <c r="I1345" i="107"/>
  <c r="N1345" i="107"/>
  <c r="H1345" i="107"/>
  <c r="I1344" i="107"/>
  <c r="N1344" i="107"/>
  <c r="H1344" i="107"/>
  <c r="I1343" i="107"/>
  <c r="N1343" i="107"/>
  <c r="H1343" i="107"/>
  <c r="I1342" i="107"/>
  <c r="N1342" i="107"/>
  <c r="H1342" i="107"/>
  <c r="N1341" i="107"/>
  <c r="I1341" i="107"/>
  <c r="H1341" i="107"/>
  <c r="I1340" i="107"/>
  <c r="N1340" i="107"/>
  <c r="H1340" i="107"/>
  <c r="N1339" i="107"/>
  <c r="I1339" i="107"/>
  <c r="H1339" i="107"/>
  <c r="I1338" i="107"/>
  <c r="N1338" i="107"/>
  <c r="H1338" i="107"/>
  <c r="I1337" i="107"/>
  <c r="N1337" i="107"/>
  <c r="H1337" i="107"/>
  <c r="I1336" i="107"/>
  <c r="N1336" i="107"/>
  <c r="H1336" i="107"/>
  <c r="I1335" i="107"/>
  <c r="N1335" i="107"/>
  <c r="H1335" i="107"/>
  <c r="I1334" i="107"/>
  <c r="N1334" i="107"/>
  <c r="H1334" i="107"/>
  <c r="I1333" i="107"/>
  <c r="N1333" i="107"/>
  <c r="H1333" i="107"/>
  <c r="I1332" i="107"/>
  <c r="N1332" i="107"/>
  <c r="H1332" i="107"/>
  <c r="I1331" i="107"/>
  <c r="N1331" i="107"/>
  <c r="H1331" i="107"/>
  <c r="I1330" i="107"/>
  <c r="N1330" i="107"/>
  <c r="H1330" i="107"/>
  <c r="I1329" i="107"/>
  <c r="N1329" i="107"/>
  <c r="H1329" i="107"/>
  <c r="I1328" i="107"/>
  <c r="N1328" i="107"/>
  <c r="H1328" i="107"/>
  <c r="N1327" i="107"/>
  <c r="I1327" i="107"/>
  <c r="H1327" i="107"/>
  <c r="I1326" i="107"/>
  <c r="N1326" i="107"/>
  <c r="H1326" i="107"/>
  <c r="N1325" i="107"/>
  <c r="I1325" i="107"/>
  <c r="H1325" i="107"/>
  <c r="N1324" i="107"/>
  <c r="I1324" i="107"/>
  <c r="H1324" i="107"/>
  <c r="I1323" i="107"/>
  <c r="N1323" i="107"/>
  <c r="H1323" i="107"/>
  <c r="I1322" i="107"/>
  <c r="N1322" i="107"/>
  <c r="H1322" i="107"/>
  <c r="I1321" i="107"/>
  <c r="N1321" i="107"/>
  <c r="H1321" i="107"/>
  <c r="I1320" i="107"/>
  <c r="N1320" i="107"/>
  <c r="H1320" i="107"/>
  <c r="I1319" i="107"/>
  <c r="N1319" i="107"/>
  <c r="H1319" i="107"/>
  <c r="I1318" i="107"/>
  <c r="N1318" i="107"/>
  <c r="H1318" i="107"/>
  <c r="I1317" i="107"/>
  <c r="N1317" i="107"/>
  <c r="H1317" i="107"/>
  <c r="I1316" i="107"/>
  <c r="N1316" i="107"/>
  <c r="H1316" i="107"/>
  <c r="I1315" i="107"/>
  <c r="N1315" i="107"/>
  <c r="H1315" i="107"/>
  <c r="I1314" i="107"/>
  <c r="N1314" i="107"/>
  <c r="H1314" i="107"/>
  <c r="I1313" i="107"/>
  <c r="N1313" i="107"/>
  <c r="H1313" i="107"/>
  <c r="I1312" i="107"/>
  <c r="N1312" i="107"/>
  <c r="H1312" i="107"/>
  <c r="I1311" i="107"/>
  <c r="N1311" i="107"/>
  <c r="H1311" i="107"/>
  <c r="I1310" i="107"/>
  <c r="N1310" i="107"/>
  <c r="H1310" i="107"/>
  <c r="I1309" i="107"/>
  <c r="N1309" i="107"/>
  <c r="H1309" i="107"/>
  <c r="I1308" i="107"/>
  <c r="N1308" i="107"/>
  <c r="H1308" i="107"/>
  <c r="I1307" i="107"/>
  <c r="N1307" i="107"/>
  <c r="H1307" i="107"/>
  <c r="I1306" i="107"/>
  <c r="N1306" i="107"/>
  <c r="H1306" i="107"/>
  <c r="I1305" i="107"/>
  <c r="N1305" i="107"/>
  <c r="H1305" i="107"/>
  <c r="I1304" i="107"/>
  <c r="N1304" i="107"/>
  <c r="H1304" i="107"/>
  <c r="I1303" i="107"/>
  <c r="N1303" i="107"/>
  <c r="H1303" i="107"/>
  <c r="I1302" i="107"/>
  <c r="N1302" i="107"/>
  <c r="H1302" i="107"/>
  <c r="I1301" i="107"/>
  <c r="N1301" i="107"/>
  <c r="H1301" i="107"/>
  <c r="I1300" i="107"/>
  <c r="N1300" i="107"/>
  <c r="H1300" i="107"/>
  <c r="I1299" i="107"/>
  <c r="N1299" i="107"/>
  <c r="H1299" i="107"/>
  <c r="I1298" i="107"/>
  <c r="N1298" i="107"/>
  <c r="H1298" i="107"/>
  <c r="I1297" i="107"/>
  <c r="N1297" i="107"/>
  <c r="H1297" i="107"/>
  <c r="I1296" i="107"/>
  <c r="N1296" i="107"/>
  <c r="H1296" i="107"/>
  <c r="N1295" i="107"/>
  <c r="I1295" i="107"/>
  <c r="H1295" i="107"/>
  <c r="I1294" i="107"/>
  <c r="N1294" i="107"/>
  <c r="H1294" i="107"/>
  <c r="N1293" i="107"/>
  <c r="I1293" i="107"/>
  <c r="H1293" i="107"/>
  <c r="N1292" i="107"/>
  <c r="I1292" i="107"/>
  <c r="H1292" i="107"/>
  <c r="I1291" i="107"/>
  <c r="N1291" i="107"/>
  <c r="H1291" i="107"/>
  <c r="I1290" i="107"/>
  <c r="N1290" i="107"/>
  <c r="H1290" i="107"/>
  <c r="I1289" i="107"/>
  <c r="N1289" i="107"/>
  <c r="H1289" i="107"/>
  <c r="I1288" i="107"/>
  <c r="N1288" i="107"/>
  <c r="H1288" i="107"/>
  <c r="I1287" i="107"/>
  <c r="N1287" i="107"/>
  <c r="H1287" i="107"/>
  <c r="I1286" i="107"/>
  <c r="N1286" i="107"/>
  <c r="H1286" i="107"/>
  <c r="I1285" i="107"/>
  <c r="N1285" i="107"/>
  <c r="H1285" i="107"/>
  <c r="I1284" i="107"/>
  <c r="N1284" i="107"/>
  <c r="H1284" i="107"/>
  <c r="I1283" i="107"/>
  <c r="N1283" i="107"/>
  <c r="H1283" i="107"/>
  <c r="I1282" i="107"/>
  <c r="N1282" i="107"/>
  <c r="H1282" i="107"/>
  <c r="I1281" i="107"/>
  <c r="N1281" i="107"/>
  <c r="H1281" i="107"/>
  <c r="I1280" i="107"/>
  <c r="N1280" i="107"/>
  <c r="H1280" i="107"/>
  <c r="I1279" i="107"/>
  <c r="N1279" i="107"/>
  <c r="H1279" i="107"/>
  <c r="I1278" i="107"/>
  <c r="N1278" i="107"/>
  <c r="H1278" i="107"/>
  <c r="I1277" i="107"/>
  <c r="N1277" i="107"/>
  <c r="H1277" i="107"/>
  <c r="I1276" i="107"/>
  <c r="N1276" i="107"/>
  <c r="H1276" i="107"/>
  <c r="I1275" i="107"/>
  <c r="N1275" i="107"/>
  <c r="H1275" i="107"/>
  <c r="I1274" i="107"/>
  <c r="N1274" i="107"/>
  <c r="H1274" i="107"/>
  <c r="I1273" i="107"/>
  <c r="N1273" i="107"/>
  <c r="H1273" i="107"/>
  <c r="I1272" i="107"/>
  <c r="N1272" i="107"/>
  <c r="H1272" i="107"/>
  <c r="I1271" i="107"/>
  <c r="N1271" i="107"/>
  <c r="H1271" i="107"/>
  <c r="I1270" i="107"/>
  <c r="N1270" i="107"/>
  <c r="H1270" i="107"/>
  <c r="I1269" i="107"/>
  <c r="N1269" i="107"/>
  <c r="H1269" i="107"/>
  <c r="I1268" i="107"/>
  <c r="N1268" i="107"/>
  <c r="H1268" i="107"/>
  <c r="I1267" i="107"/>
  <c r="N1267" i="107"/>
  <c r="H1267" i="107"/>
  <c r="I1266" i="107"/>
  <c r="N1266" i="107"/>
  <c r="H1266" i="107"/>
  <c r="N1265" i="107"/>
  <c r="I1265" i="107"/>
  <c r="H1265" i="107"/>
  <c r="I1264" i="107"/>
  <c r="N1264" i="107"/>
  <c r="H1264" i="107"/>
  <c r="N1263" i="107"/>
  <c r="I1263" i="107"/>
  <c r="H1263" i="107"/>
  <c r="I1262" i="107"/>
  <c r="N1262" i="107"/>
  <c r="H1262" i="107"/>
  <c r="N1261" i="107"/>
  <c r="I1261" i="107"/>
  <c r="H1261" i="107"/>
  <c r="N1260" i="107"/>
  <c r="I1260" i="107"/>
  <c r="H1260" i="107"/>
  <c r="I1259" i="107"/>
  <c r="N1259" i="107"/>
  <c r="H1259" i="107"/>
  <c r="I1258" i="107"/>
  <c r="N1258" i="107"/>
  <c r="H1258" i="107"/>
  <c r="I1257" i="107"/>
  <c r="N1257" i="107"/>
  <c r="H1257" i="107"/>
  <c r="I1256" i="107"/>
  <c r="N1256" i="107"/>
  <c r="H1256" i="107"/>
  <c r="I1255" i="107"/>
  <c r="N1255" i="107"/>
  <c r="H1255" i="107"/>
  <c r="I1254" i="107"/>
  <c r="N1254" i="107"/>
  <c r="H1254" i="107"/>
  <c r="I1253" i="107"/>
  <c r="N1253" i="107"/>
  <c r="H1253" i="107"/>
  <c r="I1252" i="107"/>
  <c r="N1252" i="107"/>
  <c r="H1252" i="107"/>
  <c r="I1251" i="107"/>
  <c r="N1251" i="107"/>
  <c r="H1251" i="107"/>
  <c r="I1250" i="107"/>
  <c r="N1250" i="107"/>
  <c r="H1250" i="107"/>
  <c r="I1249" i="107"/>
  <c r="N1249" i="107"/>
  <c r="H1249" i="107"/>
  <c r="I1248" i="107"/>
  <c r="N1248" i="107"/>
  <c r="H1248" i="107"/>
  <c r="I1247" i="107"/>
  <c r="N1247" i="107"/>
  <c r="H1247" i="107"/>
  <c r="I1246" i="107"/>
  <c r="N1246" i="107"/>
  <c r="H1246" i="107"/>
  <c r="I1245" i="107"/>
  <c r="N1245" i="107"/>
  <c r="H1245" i="107"/>
  <c r="I1244" i="107"/>
  <c r="N1244" i="107"/>
  <c r="H1244" i="107"/>
  <c r="I1243" i="107"/>
  <c r="N1243" i="107"/>
  <c r="H1243" i="107"/>
  <c r="I1242" i="107"/>
  <c r="N1242" i="107"/>
  <c r="H1242" i="107"/>
  <c r="I1241" i="107"/>
  <c r="N1241" i="107"/>
  <c r="H1241" i="107"/>
  <c r="I1240" i="107"/>
  <c r="N1240" i="107"/>
  <c r="H1240" i="107"/>
  <c r="I1239" i="107"/>
  <c r="N1239" i="107"/>
  <c r="H1239" i="107"/>
  <c r="I1238" i="107"/>
  <c r="N1238" i="107"/>
  <c r="H1238" i="107"/>
  <c r="I1237" i="107"/>
  <c r="N1237" i="107"/>
  <c r="H1237" i="107"/>
  <c r="I1236" i="107"/>
  <c r="N1236" i="107"/>
  <c r="H1236" i="107"/>
  <c r="I1235" i="107"/>
  <c r="N1235" i="107"/>
  <c r="H1235" i="107"/>
  <c r="I1234" i="107"/>
  <c r="N1234" i="107"/>
  <c r="H1234" i="107"/>
  <c r="N1233" i="107"/>
  <c r="I1233" i="107"/>
  <c r="H1233" i="107"/>
  <c r="I1232" i="107"/>
  <c r="N1232" i="107"/>
  <c r="H1232" i="107"/>
  <c r="N1231" i="107"/>
  <c r="I1231" i="107"/>
  <c r="H1231" i="107"/>
  <c r="I1230" i="107"/>
  <c r="N1230" i="107"/>
  <c r="H1230" i="107"/>
  <c r="N1229" i="107"/>
  <c r="I1229" i="107"/>
  <c r="H1229" i="107"/>
  <c r="N1228" i="107"/>
  <c r="I1228" i="107"/>
  <c r="H1228" i="107"/>
  <c r="I1227" i="107"/>
  <c r="N1227" i="107"/>
  <c r="H1227" i="107"/>
  <c r="I1226" i="107"/>
  <c r="N1226" i="107"/>
  <c r="H1226" i="107"/>
  <c r="I1225" i="107"/>
  <c r="N1225" i="107"/>
  <c r="H1225" i="107"/>
  <c r="I1224" i="107"/>
  <c r="N1224" i="107"/>
  <c r="H1224" i="107"/>
  <c r="I1223" i="107"/>
  <c r="N1223" i="107"/>
  <c r="H1223" i="107"/>
  <c r="I1222" i="107"/>
  <c r="N1222" i="107"/>
  <c r="H1222" i="107"/>
  <c r="I1221" i="107"/>
  <c r="N1221" i="107"/>
  <c r="H1221" i="107"/>
  <c r="I1220" i="107"/>
  <c r="N1220" i="107"/>
  <c r="H1220" i="107"/>
  <c r="I1219" i="107"/>
  <c r="N1219" i="107"/>
  <c r="H1219" i="107"/>
  <c r="I1218" i="107"/>
  <c r="N1218" i="107"/>
  <c r="H1218" i="107"/>
  <c r="N1217" i="107"/>
  <c r="I1217" i="107"/>
  <c r="H1217" i="107"/>
  <c r="I1216" i="107"/>
  <c r="N1216" i="107"/>
  <c r="H1216" i="107"/>
  <c r="N1215" i="107"/>
  <c r="I1215" i="107"/>
  <c r="H1215" i="107"/>
  <c r="I1214" i="107"/>
  <c r="N1214" i="107"/>
  <c r="H1214" i="107"/>
  <c r="N1213" i="107"/>
  <c r="I1213" i="107"/>
  <c r="H1213" i="107"/>
  <c r="N1212" i="107"/>
  <c r="I1212" i="107"/>
  <c r="H1212" i="107"/>
  <c r="I1211" i="107"/>
  <c r="N1211" i="107"/>
  <c r="H1211" i="107"/>
  <c r="I1210" i="107"/>
  <c r="N1210" i="107"/>
  <c r="H1210" i="107"/>
  <c r="I1209" i="107"/>
  <c r="N1209" i="107"/>
  <c r="H1209" i="107"/>
  <c r="I1208" i="107"/>
  <c r="N1208" i="107"/>
  <c r="H1208" i="107"/>
  <c r="I1207" i="107"/>
  <c r="N1207" i="107"/>
  <c r="H1207" i="107"/>
  <c r="I1206" i="107"/>
  <c r="N1206" i="107"/>
  <c r="H1206" i="107"/>
  <c r="I1205" i="107"/>
  <c r="N1205" i="107"/>
  <c r="H1205" i="107"/>
  <c r="I1204" i="107"/>
  <c r="N1204" i="107"/>
  <c r="H1204" i="107"/>
  <c r="I1203" i="107"/>
  <c r="N1203" i="107"/>
  <c r="H1203" i="107"/>
  <c r="I1202" i="107"/>
  <c r="N1202" i="107"/>
  <c r="H1202" i="107"/>
  <c r="N1201" i="107"/>
  <c r="I1201" i="107"/>
  <c r="H1201" i="107"/>
  <c r="I1200" i="107"/>
  <c r="N1200" i="107"/>
  <c r="H1200" i="107"/>
  <c r="N1199" i="107"/>
  <c r="I1199" i="107"/>
  <c r="H1199" i="107"/>
  <c r="I1198" i="107"/>
  <c r="N1198" i="107"/>
  <c r="H1198" i="107"/>
  <c r="N1197" i="107"/>
  <c r="I1197" i="107"/>
  <c r="H1197" i="107"/>
  <c r="N1196" i="107"/>
  <c r="I1196" i="107"/>
  <c r="H1196" i="107"/>
  <c r="I1195" i="107"/>
  <c r="N1195" i="107"/>
  <c r="H1195" i="107"/>
  <c r="I1194" i="107"/>
  <c r="N1194" i="107"/>
  <c r="H1194" i="107"/>
  <c r="I1193" i="107"/>
  <c r="N1193" i="107"/>
  <c r="H1193" i="107"/>
  <c r="I1192" i="107"/>
  <c r="N1192" i="107"/>
  <c r="H1192" i="107"/>
  <c r="I1191" i="107"/>
  <c r="N1191" i="107"/>
  <c r="H1191" i="107"/>
  <c r="I1190" i="107"/>
  <c r="N1190" i="107"/>
  <c r="H1190" i="107"/>
  <c r="I1189" i="107"/>
  <c r="N1189" i="107"/>
  <c r="H1189" i="107"/>
  <c r="I1188" i="107"/>
  <c r="N1188" i="107"/>
  <c r="H1188" i="107"/>
  <c r="I1187" i="107"/>
  <c r="N1187" i="107"/>
  <c r="H1187" i="107"/>
  <c r="I1186" i="107"/>
  <c r="N1186" i="107"/>
  <c r="H1186" i="107"/>
  <c r="N1185" i="107"/>
  <c r="I1185" i="107"/>
  <c r="H1185" i="107"/>
  <c r="I1184" i="107"/>
  <c r="N1184" i="107"/>
  <c r="H1184" i="107"/>
  <c r="I1183" i="107"/>
  <c r="N1183" i="107"/>
  <c r="H1183" i="107"/>
  <c r="I1182" i="107"/>
  <c r="N1182" i="107"/>
  <c r="H1182" i="107"/>
  <c r="I1181" i="107"/>
  <c r="N1181" i="107"/>
  <c r="H1181" i="107"/>
  <c r="I1180" i="107"/>
  <c r="N1180" i="107"/>
  <c r="H1180" i="107"/>
  <c r="I1179" i="107"/>
  <c r="N1179" i="107"/>
  <c r="H1179" i="107"/>
  <c r="I1178" i="107"/>
  <c r="N1178" i="107"/>
  <c r="H1178" i="107"/>
  <c r="I1177" i="107"/>
  <c r="N1177" i="107"/>
  <c r="H1177" i="107"/>
  <c r="I1176" i="107"/>
  <c r="N1176" i="107"/>
  <c r="H1176" i="107"/>
  <c r="N1175" i="107"/>
  <c r="I1175" i="107"/>
  <c r="H1175" i="107"/>
  <c r="I1174" i="107"/>
  <c r="N1174" i="107"/>
  <c r="H1174" i="107"/>
  <c r="I1173" i="107"/>
  <c r="N1173" i="107"/>
  <c r="H1173" i="107"/>
  <c r="N1172" i="107"/>
  <c r="I1172" i="107"/>
  <c r="H1172" i="107"/>
  <c r="I1171" i="107"/>
  <c r="N1171" i="107"/>
  <c r="H1171" i="107"/>
  <c r="I1170" i="107"/>
  <c r="N1170" i="107"/>
  <c r="H1170" i="107"/>
  <c r="I1169" i="107"/>
  <c r="N1169" i="107"/>
  <c r="H1169" i="107"/>
  <c r="I1168" i="107"/>
  <c r="N1168" i="107"/>
  <c r="H1168" i="107"/>
  <c r="I1167" i="107"/>
  <c r="N1167" i="107"/>
  <c r="H1167" i="107"/>
  <c r="I1166" i="107"/>
  <c r="N1166" i="107"/>
  <c r="H1166" i="107"/>
  <c r="I1165" i="107"/>
  <c r="N1165" i="107"/>
  <c r="H1165" i="107"/>
  <c r="I1164" i="107"/>
  <c r="N1164" i="107"/>
  <c r="H1164" i="107"/>
  <c r="I1163" i="107"/>
  <c r="N1163" i="107"/>
  <c r="H1163" i="107"/>
  <c r="I1162" i="107"/>
  <c r="N1162" i="107"/>
  <c r="H1162" i="107"/>
  <c r="I1161" i="107"/>
  <c r="N1161" i="107"/>
  <c r="H1161" i="107"/>
  <c r="I1160" i="107"/>
  <c r="N1160" i="107"/>
  <c r="H1160" i="107"/>
  <c r="I1159" i="107"/>
  <c r="N1159" i="107"/>
  <c r="H1159" i="107"/>
  <c r="I1158" i="107"/>
  <c r="N1158" i="107"/>
  <c r="H1158" i="107"/>
  <c r="I1157" i="107"/>
  <c r="N1157" i="107"/>
  <c r="H1157" i="107"/>
  <c r="I1156" i="107"/>
  <c r="N1156" i="107"/>
  <c r="H1156" i="107"/>
  <c r="I1155" i="107"/>
  <c r="N1155" i="107"/>
  <c r="H1155" i="107"/>
  <c r="I1154" i="107"/>
  <c r="N1154" i="107"/>
  <c r="H1154" i="107"/>
  <c r="I1153" i="107"/>
  <c r="N1153" i="107"/>
  <c r="H1153" i="107"/>
  <c r="I1152" i="107"/>
  <c r="N1152" i="107"/>
  <c r="H1152" i="107"/>
  <c r="I1151" i="107"/>
  <c r="N1151" i="107"/>
  <c r="H1151" i="107"/>
  <c r="I1150" i="107"/>
  <c r="N1150" i="107"/>
  <c r="H1150" i="107"/>
  <c r="I1149" i="107"/>
  <c r="N1149" i="107"/>
  <c r="H1149" i="107"/>
  <c r="I1148" i="107"/>
  <c r="N1148" i="107"/>
  <c r="H1148" i="107"/>
  <c r="I1147" i="107"/>
  <c r="N1147" i="107"/>
  <c r="H1147" i="107"/>
  <c r="I1146" i="107"/>
  <c r="N1146" i="107"/>
  <c r="H1146" i="107"/>
  <c r="I1145" i="107"/>
  <c r="N1145" i="107"/>
  <c r="H1145" i="107"/>
  <c r="I1144" i="107"/>
  <c r="N1144" i="107"/>
  <c r="H1144" i="107"/>
  <c r="I1143" i="107"/>
  <c r="N1143" i="107"/>
  <c r="H1143" i="107"/>
  <c r="I1142" i="107"/>
  <c r="N1142" i="107"/>
  <c r="H1142" i="107"/>
  <c r="I1141" i="107"/>
  <c r="N1141" i="107"/>
  <c r="H1141" i="107"/>
  <c r="I1140" i="107"/>
  <c r="N1140" i="107"/>
  <c r="H1140" i="107"/>
  <c r="I1139" i="107"/>
  <c r="N1139" i="107"/>
  <c r="H1139" i="107"/>
  <c r="I1138" i="107"/>
  <c r="N1138" i="107"/>
  <c r="H1138" i="107"/>
  <c r="I1137" i="107"/>
  <c r="N1137" i="107"/>
  <c r="H1137" i="107"/>
  <c r="I1136" i="107"/>
  <c r="N1136" i="107"/>
  <c r="H1136" i="107"/>
  <c r="I1135" i="107"/>
  <c r="N1135" i="107"/>
  <c r="H1135" i="107"/>
  <c r="I1134" i="107"/>
  <c r="N1134" i="107"/>
  <c r="H1134" i="107"/>
  <c r="N1133" i="107"/>
  <c r="I1133" i="107"/>
  <c r="H1133" i="107"/>
  <c r="I1132" i="107"/>
  <c r="N1132" i="107"/>
  <c r="H1132" i="107"/>
  <c r="I1131" i="107"/>
  <c r="N1131" i="107"/>
  <c r="H1131" i="107"/>
  <c r="I1130" i="107"/>
  <c r="N1130" i="107"/>
  <c r="H1130" i="107"/>
  <c r="I1129" i="107"/>
  <c r="N1129" i="107"/>
  <c r="H1129" i="107"/>
  <c r="I1128" i="107"/>
  <c r="N1128" i="107"/>
  <c r="H1128" i="107"/>
  <c r="I1127" i="107"/>
  <c r="N1127" i="107"/>
  <c r="H1127" i="107"/>
  <c r="I1126" i="107"/>
  <c r="N1126" i="107"/>
  <c r="H1126" i="107"/>
  <c r="I1125" i="107"/>
  <c r="N1125" i="107"/>
  <c r="H1125" i="107"/>
  <c r="I1124" i="107"/>
  <c r="N1124" i="107"/>
  <c r="H1124" i="107"/>
  <c r="I1123" i="107"/>
  <c r="N1123" i="107"/>
  <c r="H1123" i="107"/>
  <c r="I1122" i="107"/>
  <c r="N1122" i="107"/>
  <c r="H1122" i="107"/>
  <c r="I1121" i="107"/>
  <c r="N1121" i="107"/>
  <c r="H1121" i="107"/>
  <c r="I1120" i="107"/>
  <c r="N1120" i="107"/>
  <c r="H1120" i="107"/>
  <c r="I1119" i="107"/>
  <c r="N1119" i="107"/>
  <c r="H1119" i="107"/>
  <c r="I1118" i="107"/>
  <c r="N1118" i="107"/>
  <c r="H1118" i="107"/>
  <c r="N1117" i="107"/>
  <c r="I1117" i="107"/>
  <c r="H1117" i="107"/>
  <c r="I1116" i="107"/>
  <c r="N1116" i="107"/>
  <c r="H1116" i="107"/>
  <c r="I1115" i="107"/>
  <c r="N1115" i="107"/>
  <c r="H1115" i="107"/>
  <c r="I1114" i="107"/>
  <c r="N1114" i="107"/>
  <c r="H1114" i="107"/>
  <c r="I1113" i="107"/>
  <c r="N1113" i="107"/>
  <c r="H1113" i="107"/>
  <c r="I1112" i="107"/>
  <c r="N1112" i="107"/>
  <c r="H1112" i="107"/>
  <c r="I1111" i="107"/>
  <c r="N1111" i="107"/>
  <c r="H1111" i="107"/>
  <c r="I1110" i="107"/>
  <c r="N1110" i="107"/>
  <c r="H1110" i="107"/>
  <c r="I1109" i="107"/>
  <c r="N1109" i="107"/>
  <c r="H1109" i="107"/>
  <c r="I1108" i="107"/>
  <c r="N1108" i="107"/>
  <c r="H1108" i="107"/>
  <c r="I1107" i="107"/>
  <c r="N1107" i="107"/>
  <c r="H1107" i="107"/>
  <c r="I1106" i="107"/>
  <c r="N1106" i="107"/>
  <c r="H1106" i="107"/>
  <c r="I1105" i="107"/>
  <c r="N1105" i="107"/>
  <c r="H1105" i="107"/>
  <c r="I1104" i="107"/>
  <c r="N1104" i="107"/>
  <c r="H1104" i="107"/>
  <c r="I1103" i="107"/>
  <c r="N1103" i="107"/>
  <c r="H1103" i="107"/>
  <c r="I1102" i="107"/>
  <c r="N1102" i="107"/>
  <c r="H1102" i="107"/>
  <c r="N1101" i="107"/>
  <c r="I1101" i="107"/>
  <c r="H1101" i="107"/>
  <c r="N1100" i="107"/>
  <c r="I1100" i="107"/>
  <c r="H1100" i="107"/>
  <c r="I1099" i="107"/>
  <c r="N1099" i="107"/>
  <c r="H1099" i="107"/>
  <c r="I1098" i="107"/>
  <c r="N1098" i="107"/>
  <c r="H1098" i="107"/>
  <c r="I1097" i="107"/>
  <c r="N1097" i="107"/>
  <c r="H1097" i="107"/>
  <c r="I1096" i="107"/>
  <c r="N1096" i="107"/>
  <c r="H1096" i="107"/>
  <c r="N1095" i="107"/>
  <c r="I1095" i="107"/>
  <c r="H1095" i="107"/>
  <c r="I1094" i="107"/>
  <c r="N1094" i="107"/>
  <c r="H1094" i="107"/>
  <c r="N1093" i="107"/>
  <c r="I1093" i="107"/>
  <c r="H1093" i="107"/>
  <c r="N1092" i="107"/>
  <c r="I1092" i="107"/>
  <c r="H1092" i="107"/>
  <c r="I1091" i="107"/>
  <c r="N1091" i="107"/>
  <c r="H1091" i="107"/>
  <c r="I1090" i="107"/>
  <c r="N1090" i="107"/>
  <c r="H1090" i="107"/>
  <c r="I1089" i="107"/>
  <c r="N1089" i="107"/>
  <c r="H1089" i="107"/>
  <c r="I1088" i="107"/>
  <c r="N1088" i="107"/>
  <c r="H1088" i="107"/>
  <c r="I1087" i="107"/>
  <c r="N1087" i="107"/>
  <c r="H1087" i="107"/>
  <c r="I1086" i="107"/>
  <c r="N1086" i="107"/>
  <c r="H1086" i="107"/>
  <c r="N1085" i="107"/>
  <c r="I1085" i="107"/>
  <c r="H1085" i="107"/>
  <c r="N1084" i="107"/>
  <c r="I1084" i="107"/>
  <c r="H1084" i="107"/>
  <c r="I1083" i="107"/>
  <c r="N1083" i="107"/>
  <c r="H1083" i="107"/>
  <c r="I1082" i="107"/>
  <c r="N1082" i="107"/>
  <c r="H1082" i="107"/>
  <c r="I1081" i="107"/>
  <c r="N1081" i="107"/>
  <c r="H1081" i="107"/>
  <c r="I1080" i="107"/>
  <c r="N1080" i="107"/>
  <c r="H1080" i="107"/>
  <c r="N1079" i="107"/>
  <c r="I1079" i="107"/>
  <c r="H1079" i="107"/>
  <c r="I1078" i="107"/>
  <c r="N1078" i="107"/>
  <c r="H1078" i="107"/>
  <c r="N1077" i="107"/>
  <c r="I1077" i="107"/>
  <c r="H1077" i="107"/>
  <c r="N1076" i="107"/>
  <c r="I1076" i="107"/>
  <c r="H1076" i="107"/>
  <c r="I1075" i="107"/>
  <c r="N1075" i="107"/>
  <c r="H1075" i="107"/>
  <c r="I1074" i="107"/>
  <c r="N1074" i="107"/>
  <c r="H1074" i="107"/>
  <c r="I1073" i="107"/>
  <c r="N1073" i="107"/>
  <c r="H1073" i="107"/>
  <c r="I1072" i="107"/>
  <c r="N1072" i="107"/>
  <c r="H1072" i="107"/>
  <c r="I1071" i="107"/>
  <c r="N1071" i="107"/>
  <c r="H1071" i="107"/>
  <c r="I1070" i="107"/>
  <c r="N1070" i="107"/>
  <c r="H1070" i="107"/>
  <c r="I1069" i="107"/>
  <c r="N1069" i="107"/>
  <c r="H1069" i="107"/>
  <c r="N1068" i="107"/>
  <c r="I1068" i="107"/>
  <c r="H1068" i="107"/>
  <c r="I1067" i="107"/>
  <c r="N1067" i="107"/>
  <c r="H1067" i="107"/>
  <c r="I1066" i="107"/>
  <c r="N1066" i="107"/>
  <c r="H1066" i="107"/>
  <c r="I1065" i="107"/>
  <c r="N1065" i="107"/>
  <c r="H1065" i="107"/>
  <c r="I1064" i="107"/>
  <c r="N1064" i="107"/>
  <c r="H1064" i="107"/>
  <c r="N1063" i="107"/>
  <c r="I1063" i="107"/>
  <c r="H1063" i="107"/>
  <c r="I1062" i="107"/>
  <c r="N1062" i="107"/>
  <c r="H1062" i="107"/>
  <c r="N1061" i="107"/>
  <c r="I1061" i="107"/>
  <c r="H1061" i="107"/>
  <c r="N1060" i="107"/>
  <c r="I1060" i="107"/>
  <c r="H1060" i="107"/>
  <c r="I1059" i="107"/>
  <c r="N1059" i="107"/>
  <c r="H1059" i="107"/>
  <c r="I1058" i="107"/>
  <c r="N1058" i="107"/>
  <c r="H1058" i="107"/>
  <c r="I1057" i="107"/>
  <c r="N1057" i="107"/>
  <c r="H1057" i="107"/>
  <c r="I1056" i="107"/>
  <c r="N1056" i="107"/>
  <c r="H1056" i="107"/>
  <c r="I1055" i="107"/>
  <c r="N1055" i="107"/>
  <c r="H1055" i="107"/>
  <c r="I1054" i="107"/>
  <c r="N1054" i="107"/>
  <c r="H1054" i="107"/>
  <c r="I1053" i="107"/>
  <c r="N1053" i="107"/>
  <c r="H1053" i="107"/>
  <c r="I1052" i="107"/>
  <c r="N1052" i="107"/>
  <c r="H1052" i="107"/>
  <c r="I1051" i="107"/>
  <c r="N1051" i="107"/>
  <c r="H1051" i="107"/>
  <c r="I1050" i="107"/>
  <c r="N1050" i="107"/>
  <c r="H1050" i="107"/>
  <c r="I1049" i="107"/>
  <c r="N1049" i="107"/>
  <c r="H1049" i="107"/>
  <c r="I1048" i="107"/>
  <c r="N1048" i="107"/>
  <c r="H1048" i="107"/>
  <c r="N1047" i="107"/>
  <c r="I1047" i="107"/>
  <c r="H1047" i="107"/>
  <c r="I1046" i="107"/>
  <c r="N1046" i="107"/>
  <c r="H1046" i="107"/>
  <c r="I1045" i="107"/>
  <c r="N1045" i="107"/>
  <c r="H1045" i="107"/>
  <c r="N1044" i="107"/>
  <c r="I1044" i="107"/>
  <c r="H1044" i="107"/>
  <c r="I1043" i="107"/>
  <c r="N1043" i="107"/>
  <c r="H1043" i="107"/>
  <c r="I1042" i="107"/>
  <c r="N1042" i="107"/>
  <c r="H1042" i="107"/>
  <c r="I1041" i="107"/>
  <c r="N1041" i="107"/>
  <c r="H1041" i="107"/>
  <c r="I1040" i="107"/>
  <c r="N1040" i="107"/>
  <c r="H1040" i="107"/>
  <c r="I1039" i="107"/>
  <c r="N1039" i="107"/>
  <c r="H1039" i="107"/>
  <c r="I1038" i="107"/>
  <c r="N1038" i="107"/>
  <c r="H1038" i="107"/>
  <c r="I1037" i="107"/>
  <c r="N1037" i="107"/>
  <c r="H1037" i="107"/>
  <c r="I1036" i="107"/>
  <c r="N1036" i="107"/>
  <c r="H1036" i="107"/>
  <c r="I1035" i="107"/>
  <c r="N1035" i="107"/>
  <c r="H1035" i="107"/>
  <c r="I1034" i="107"/>
  <c r="N1034" i="107"/>
  <c r="H1034" i="107"/>
  <c r="I1033" i="107"/>
  <c r="N1033" i="107"/>
  <c r="H1033" i="107"/>
  <c r="I1032" i="107"/>
  <c r="N1032" i="107"/>
  <c r="H1032" i="107"/>
  <c r="I1031" i="107"/>
  <c r="N1031" i="107"/>
  <c r="H1031" i="107"/>
  <c r="I1030" i="107"/>
  <c r="N1030" i="107"/>
  <c r="H1030" i="107"/>
  <c r="I1029" i="107"/>
  <c r="N1029" i="107"/>
  <c r="H1029" i="107"/>
  <c r="I1028" i="107"/>
  <c r="N1028" i="107"/>
  <c r="H1028" i="107"/>
  <c r="I1027" i="107"/>
  <c r="N1027" i="107"/>
  <c r="H1027" i="107"/>
  <c r="I1026" i="107"/>
  <c r="N1026" i="107"/>
  <c r="H1026" i="107"/>
  <c r="I1025" i="107"/>
  <c r="N1025" i="107"/>
  <c r="H1025" i="107"/>
  <c r="I1024" i="107"/>
  <c r="N1024" i="107"/>
  <c r="H1024" i="107"/>
  <c r="I1023" i="107"/>
  <c r="N1023" i="107"/>
  <c r="H1023" i="107"/>
  <c r="I1022" i="107"/>
  <c r="N1022" i="107"/>
  <c r="H1022" i="107"/>
  <c r="I1021" i="107"/>
  <c r="N1021" i="107"/>
  <c r="H1021" i="107"/>
  <c r="I1020" i="107"/>
  <c r="N1020" i="107"/>
  <c r="H1020" i="107"/>
  <c r="I1019" i="107"/>
  <c r="N1019" i="107"/>
  <c r="H1019" i="107"/>
  <c r="I1018" i="107"/>
  <c r="N1018" i="107"/>
  <c r="H1018" i="107"/>
  <c r="I1017" i="107"/>
  <c r="N1017" i="107"/>
  <c r="H1017" i="107"/>
  <c r="I1016" i="107"/>
  <c r="N1016" i="107"/>
  <c r="H1016" i="107"/>
  <c r="I1015" i="107"/>
  <c r="N1015" i="107"/>
  <c r="H1015" i="107"/>
  <c r="I1014" i="107"/>
  <c r="N1014" i="107"/>
  <c r="H1014" i="107"/>
  <c r="I1013" i="107"/>
  <c r="N1013" i="107"/>
  <c r="H1013" i="107"/>
  <c r="I1012" i="107"/>
  <c r="N1012" i="107"/>
  <c r="H1012" i="107"/>
  <c r="I1011" i="107"/>
  <c r="N1011" i="107"/>
  <c r="H1011" i="107"/>
  <c r="I1010" i="107"/>
  <c r="N1010" i="107"/>
  <c r="H1010" i="107"/>
  <c r="I1009" i="107"/>
  <c r="N1009" i="107"/>
  <c r="H1009" i="107"/>
  <c r="I1008" i="107"/>
  <c r="N1008" i="107"/>
  <c r="H1008" i="107"/>
  <c r="I1007" i="107"/>
  <c r="N1007" i="107"/>
  <c r="H1007" i="107"/>
  <c r="I1006" i="107"/>
  <c r="N1006" i="107"/>
  <c r="H1006" i="107"/>
  <c r="I1005" i="107"/>
  <c r="N1005" i="107"/>
  <c r="H1005" i="107"/>
  <c r="I1004" i="107"/>
  <c r="N1004" i="107"/>
  <c r="H1004" i="107"/>
  <c r="I1003" i="107"/>
  <c r="N1003" i="107"/>
  <c r="H1003" i="107"/>
  <c r="I1002" i="107"/>
  <c r="N1002" i="107"/>
  <c r="H1002" i="107"/>
  <c r="I1001" i="107"/>
  <c r="N1001" i="107"/>
  <c r="H1001" i="107"/>
  <c r="I1000" i="107"/>
  <c r="N1000" i="107"/>
  <c r="H1000" i="107"/>
  <c r="I999" i="107"/>
  <c r="N999" i="107"/>
  <c r="H999" i="107"/>
  <c r="I998" i="107"/>
  <c r="N998" i="107"/>
  <c r="H998" i="107"/>
  <c r="I997" i="107"/>
  <c r="N997" i="107"/>
  <c r="H997" i="107"/>
  <c r="I996" i="107"/>
  <c r="N996" i="107"/>
  <c r="H996" i="107"/>
  <c r="I995" i="107"/>
  <c r="N995" i="107"/>
  <c r="H995" i="107"/>
  <c r="I994" i="107"/>
  <c r="N994" i="107"/>
  <c r="H994" i="107"/>
  <c r="I993" i="107"/>
  <c r="N993" i="107"/>
  <c r="H993" i="107"/>
  <c r="I992" i="107"/>
  <c r="N992" i="107"/>
  <c r="H992" i="107"/>
  <c r="I991" i="107"/>
  <c r="N991" i="107"/>
  <c r="H991" i="107"/>
  <c r="I990" i="107"/>
  <c r="N990" i="107"/>
  <c r="H990" i="107"/>
  <c r="N989" i="107"/>
  <c r="I989" i="107"/>
  <c r="H989" i="107"/>
  <c r="I988" i="107"/>
  <c r="N988" i="107"/>
  <c r="H988" i="107"/>
  <c r="I987" i="107"/>
  <c r="N987" i="107"/>
  <c r="H987" i="107"/>
  <c r="I986" i="107"/>
  <c r="N986" i="107"/>
  <c r="H986" i="107"/>
  <c r="I985" i="107"/>
  <c r="N985" i="107"/>
  <c r="H985" i="107"/>
  <c r="I984" i="107"/>
  <c r="N984" i="107"/>
  <c r="H984" i="107"/>
  <c r="I983" i="107"/>
  <c r="N983" i="107"/>
  <c r="H983" i="107"/>
  <c r="I982" i="107"/>
  <c r="N982" i="107"/>
  <c r="H982" i="107"/>
  <c r="I981" i="107"/>
  <c r="N981" i="107"/>
  <c r="H981" i="107"/>
  <c r="I980" i="107"/>
  <c r="N980" i="107"/>
  <c r="H980" i="107"/>
  <c r="I979" i="107"/>
  <c r="N979" i="107"/>
  <c r="H979" i="107"/>
  <c r="I978" i="107"/>
  <c r="N978" i="107"/>
  <c r="H978" i="107"/>
  <c r="I977" i="107"/>
  <c r="N977" i="107"/>
  <c r="H977" i="107"/>
  <c r="I976" i="107"/>
  <c r="N976" i="107"/>
  <c r="H976" i="107"/>
  <c r="I975" i="107"/>
  <c r="N975" i="107"/>
  <c r="H975" i="107"/>
  <c r="I974" i="107"/>
  <c r="N974" i="107"/>
  <c r="H974" i="107"/>
  <c r="N973" i="107"/>
  <c r="I973" i="107"/>
  <c r="H973" i="107"/>
  <c r="N972" i="107"/>
  <c r="I972" i="107"/>
  <c r="H972" i="107"/>
  <c r="I971" i="107"/>
  <c r="N971" i="107"/>
  <c r="H971" i="107"/>
  <c r="I970" i="107"/>
  <c r="N970" i="107"/>
  <c r="H970" i="107"/>
  <c r="I969" i="107"/>
  <c r="N969" i="107"/>
  <c r="H969" i="107"/>
  <c r="I968" i="107"/>
  <c r="N968" i="107"/>
  <c r="H968" i="107"/>
  <c r="I967" i="107"/>
  <c r="N967" i="107"/>
  <c r="H967" i="107"/>
  <c r="I966" i="107"/>
  <c r="N966" i="107"/>
  <c r="H966" i="107"/>
  <c r="N965" i="107"/>
  <c r="I965" i="107"/>
  <c r="H965" i="107"/>
  <c r="I964" i="107"/>
  <c r="N964" i="107"/>
  <c r="H964" i="107"/>
  <c r="I963" i="107"/>
  <c r="N963" i="107"/>
  <c r="H963" i="107"/>
  <c r="I962" i="107"/>
  <c r="N962" i="107"/>
  <c r="H962" i="107"/>
  <c r="N961" i="107"/>
  <c r="I961" i="107"/>
  <c r="H961" i="107"/>
  <c r="I960" i="107"/>
  <c r="N960" i="107"/>
  <c r="H960" i="107"/>
  <c r="I959" i="107"/>
  <c r="N959" i="107"/>
  <c r="H959" i="107"/>
  <c r="I958" i="107"/>
  <c r="N958" i="107"/>
  <c r="H958" i="107"/>
  <c r="I957" i="107"/>
  <c r="N957" i="107"/>
  <c r="H957" i="107"/>
  <c r="I956" i="107"/>
  <c r="N956" i="107"/>
  <c r="H956" i="107"/>
  <c r="I955" i="107"/>
  <c r="N955" i="107"/>
  <c r="H955" i="107"/>
  <c r="I954" i="107"/>
  <c r="N954" i="107"/>
  <c r="H954" i="107"/>
  <c r="I953" i="107"/>
  <c r="N953" i="107"/>
  <c r="H953" i="107"/>
  <c r="I952" i="107"/>
  <c r="N952" i="107"/>
  <c r="H952" i="107"/>
  <c r="I951" i="107"/>
  <c r="N951" i="107"/>
  <c r="H951" i="107"/>
  <c r="I950" i="107"/>
  <c r="N950" i="107"/>
  <c r="H950" i="107"/>
  <c r="I949" i="107"/>
  <c r="N949" i="107"/>
  <c r="H949" i="107"/>
  <c r="I948" i="107"/>
  <c r="N948" i="107"/>
  <c r="H948" i="107"/>
  <c r="I947" i="107"/>
  <c r="N947" i="107"/>
  <c r="H947" i="107"/>
  <c r="I946" i="107"/>
  <c r="N946" i="107"/>
  <c r="H946" i="107"/>
  <c r="I945" i="107"/>
  <c r="N945" i="107"/>
  <c r="H945" i="107"/>
  <c r="I944" i="107"/>
  <c r="N944" i="107"/>
  <c r="H944" i="107"/>
  <c r="I943" i="107"/>
  <c r="N943" i="107"/>
  <c r="H943" i="107"/>
  <c r="I942" i="107"/>
  <c r="N942" i="107"/>
  <c r="H942" i="107"/>
  <c r="I941" i="107"/>
  <c r="N941" i="107"/>
  <c r="H941" i="107"/>
  <c r="I940" i="107"/>
  <c r="N940" i="107"/>
  <c r="H940" i="107"/>
  <c r="I939" i="107"/>
  <c r="N939" i="107"/>
  <c r="H939" i="107"/>
  <c r="I938" i="107"/>
  <c r="N938" i="107"/>
  <c r="H938" i="107"/>
  <c r="I937" i="107"/>
  <c r="N937" i="107"/>
  <c r="H937" i="107"/>
  <c r="I936" i="107"/>
  <c r="N936" i="107"/>
  <c r="H936" i="107"/>
  <c r="I935" i="107"/>
  <c r="N935" i="107"/>
  <c r="H935" i="107"/>
  <c r="I934" i="107"/>
  <c r="N934" i="107"/>
  <c r="H934" i="107"/>
  <c r="I933" i="107"/>
  <c r="N933" i="107"/>
  <c r="H933" i="107"/>
  <c r="I932" i="107"/>
  <c r="N932" i="107"/>
  <c r="H932" i="107"/>
  <c r="I931" i="107"/>
  <c r="N931" i="107"/>
  <c r="H931" i="107"/>
  <c r="I930" i="107"/>
  <c r="N930" i="107"/>
  <c r="H930" i="107"/>
  <c r="I929" i="107"/>
  <c r="N929" i="107"/>
  <c r="H929" i="107"/>
  <c r="I928" i="107"/>
  <c r="N928" i="107"/>
  <c r="H928" i="107"/>
  <c r="I927" i="107"/>
  <c r="N927" i="107"/>
  <c r="H927" i="107"/>
  <c r="I926" i="107"/>
  <c r="N926" i="107"/>
  <c r="H926" i="107"/>
  <c r="I925" i="107"/>
  <c r="N925" i="107"/>
  <c r="H925" i="107"/>
  <c r="I924" i="107"/>
  <c r="N924" i="107"/>
  <c r="H924" i="107"/>
  <c r="I923" i="107"/>
  <c r="N923" i="107"/>
  <c r="H923" i="107"/>
  <c r="I922" i="107"/>
  <c r="N922" i="107"/>
  <c r="H922" i="107"/>
  <c r="I921" i="107"/>
  <c r="N921" i="107"/>
  <c r="H921" i="107"/>
  <c r="I920" i="107"/>
  <c r="N920" i="107"/>
  <c r="H920" i="107"/>
  <c r="I919" i="107"/>
  <c r="N919" i="107"/>
  <c r="H919" i="107"/>
  <c r="I918" i="107"/>
  <c r="N918" i="107"/>
  <c r="H918" i="107"/>
  <c r="N917" i="107"/>
  <c r="I917" i="107"/>
  <c r="H917" i="107"/>
  <c r="I916" i="107"/>
  <c r="N916" i="107"/>
  <c r="H916" i="107"/>
  <c r="I915" i="107"/>
  <c r="N915" i="107"/>
  <c r="H915" i="107"/>
  <c r="I914" i="107"/>
  <c r="N914" i="107"/>
  <c r="H914" i="107"/>
  <c r="I913" i="107"/>
  <c r="N913" i="107"/>
  <c r="H913" i="107"/>
  <c r="I912" i="107"/>
  <c r="N912" i="107"/>
  <c r="H912" i="107"/>
  <c r="I911" i="107"/>
  <c r="N911" i="107"/>
  <c r="H911" i="107"/>
  <c r="I910" i="107"/>
  <c r="N910" i="107"/>
  <c r="H910" i="107"/>
  <c r="I909" i="107"/>
  <c r="N909" i="107"/>
  <c r="H909" i="107"/>
  <c r="I908" i="107"/>
  <c r="N908" i="107"/>
  <c r="H908" i="107"/>
  <c r="I907" i="107"/>
  <c r="N907" i="107"/>
  <c r="H907" i="107"/>
  <c r="I906" i="107"/>
  <c r="N906" i="107"/>
  <c r="H906" i="107"/>
  <c r="I905" i="107"/>
  <c r="N905" i="107"/>
  <c r="H905" i="107"/>
  <c r="I904" i="107"/>
  <c r="N904" i="107"/>
  <c r="H904" i="107"/>
  <c r="I903" i="107"/>
  <c r="N903" i="107"/>
  <c r="H903" i="107"/>
  <c r="I902" i="107"/>
  <c r="N902" i="107"/>
  <c r="H902" i="107"/>
  <c r="N901" i="107"/>
  <c r="I901" i="107"/>
  <c r="H901" i="107"/>
  <c r="N900" i="107"/>
  <c r="I900" i="107"/>
  <c r="H900" i="107"/>
  <c r="I899" i="107"/>
  <c r="N899" i="107"/>
  <c r="H899" i="107"/>
  <c r="I898" i="107"/>
  <c r="N898" i="107"/>
  <c r="H898" i="107"/>
  <c r="I897" i="107"/>
  <c r="N897" i="107"/>
  <c r="H897" i="107"/>
  <c r="I896" i="107"/>
  <c r="N896" i="107"/>
  <c r="H896" i="107"/>
  <c r="I895" i="107"/>
  <c r="N895" i="107"/>
  <c r="H895" i="107"/>
  <c r="I894" i="107"/>
  <c r="N894" i="107"/>
  <c r="H894" i="107"/>
  <c r="N893" i="107"/>
  <c r="I893" i="107"/>
  <c r="H893" i="107"/>
  <c r="I892" i="107"/>
  <c r="N892" i="107"/>
  <c r="H892" i="107"/>
  <c r="I891" i="107"/>
  <c r="N891" i="107"/>
  <c r="H891" i="107"/>
  <c r="I890" i="107"/>
  <c r="N890" i="107"/>
  <c r="H890" i="107"/>
  <c r="I889" i="107"/>
  <c r="N889" i="107"/>
  <c r="H889" i="107"/>
  <c r="I888" i="107"/>
  <c r="N888" i="107"/>
  <c r="H888" i="107"/>
  <c r="I887" i="107"/>
  <c r="N887" i="107"/>
  <c r="H887" i="107"/>
  <c r="I886" i="107"/>
  <c r="N886" i="107"/>
  <c r="H886" i="107"/>
  <c r="N885" i="107"/>
  <c r="I885" i="107"/>
  <c r="H885" i="107"/>
  <c r="N884" i="107"/>
  <c r="I884" i="107"/>
  <c r="H884" i="107"/>
  <c r="I883" i="107"/>
  <c r="N883" i="107"/>
  <c r="H883" i="107"/>
  <c r="I882" i="107"/>
  <c r="N882" i="107"/>
  <c r="H882" i="107"/>
  <c r="I881" i="107"/>
  <c r="N881" i="107"/>
  <c r="H881" i="107"/>
  <c r="I880" i="107"/>
  <c r="N880" i="107"/>
  <c r="H880" i="107"/>
  <c r="N879" i="107"/>
  <c r="I879" i="107"/>
  <c r="H879" i="107"/>
  <c r="I878" i="107"/>
  <c r="N878" i="107"/>
  <c r="H878" i="107"/>
  <c r="N877" i="107"/>
  <c r="I877" i="107"/>
  <c r="H877" i="107"/>
  <c r="N876" i="107"/>
  <c r="I876" i="107"/>
  <c r="H876" i="107"/>
  <c r="I875" i="107"/>
  <c r="N875" i="107"/>
  <c r="H875" i="107"/>
  <c r="I874" i="107"/>
  <c r="N874" i="107"/>
  <c r="H874" i="107"/>
  <c r="I873" i="107"/>
  <c r="N873" i="107"/>
  <c r="H873" i="107"/>
  <c r="I872" i="107"/>
  <c r="N872" i="107"/>
  <c r="H872" i="107"/>
  <c r="I871" i="107"/>
  <c r="N871" i="107"/>
  <c r="H871" i="107"/>
  <c r="I870" i="107"/>
  <c r="N870" i="107"/>
  <c r="H870" i="107"/>
  <c r="I869" i="107"/>
  <c r="N869" i="107"/>
  <c r="H869" i="107"/>
  <c r="N868" i="107"/>
  <c r="I868" i="107"/>
  <c r="H868" i="107"/>
  <c r="I867" i="107"/>
  <c r="N867" i="107"/>
  <c r="H867" i="107"/>
  <c r="I866" i="107"/>
  <c r="N866" i="107"/>
  <c r="H866" i="107"/>
  <c r="I865" i="107"/>
  <c r="N865" i="107"/>
  <c r="H865" i="107"/>
  <c r="I864" i="107"/>
  <c r="N864" i="107"/>
  <c r="H864" i="107"/>
  <c r="N863" i="107"/>
  <c r="I863" i="107"/>
  <c r="H863" i="107"/>
  <c r="I862" i="107"/>
  <c r="N862" i="107"/>
  <c r="H862" i="107"/>
  <c r="N861" i="107"/>
  <c r="I861" i="107"/>
  <c r="H861" i="107"/>
  <c r="N860" i="107"/>
  <c r="I860" i="107"/>
  <c r="H860" i="107"/>
  <c r="I859" i="107"/>
  <c r="N859" i="107"/>
  <c r="H859" i="107"/>
  <c r="I858" i="107"/>
  <c r="N858" i="107"/>
  <c r="H858" i="107"/>
  <c r="I857" i="107"/>
  <c r="N857" i="107"/>
  <c r="H857" i="107"/>
  <c r="I856" i="107"/>
  <c r="N856" i="107"/>
  <c r="H856" i="107"/>
  <c r="I855" i="107"/>
  <c r="N855" i="107"/>
  <c r="H855" i="107"/>
  <c r="I854" i="107"/>
  <c r="N854" i="107"/>
  <c r="H854" i="107"/>
  <c r="I853" i="107"/>
  <c r="N853" i="107"/>
  <c r="H853" i="107"/>
  <c r="I852" i="107"/>
  <c r="N852" i="107"/>
  <c r="H852" i="107"/>
  <c r="I851" i="107"/>
  <c r="N851" i="107"/>
  <c r="H851" i="107"/>
  <c r="I850" i="107"/>
  <c r="N850" i="107"/>
  <c r="H850" i="107"/>
  <c r="I849" i="107"/>
  <c r="N849" i="107"/>
  <c r="H849" i="107"/>
  <c r="I848" i="107"/>
  <c r="N848" i="107"/>
  <c r="H848" i="107"/>
  <c r="N847" i="107"/>
  <c r="I847" i="107"/>
  <c r="H847" i="107"/>
  <c r="I846" i="107"/>
  <c r="N846" i="107"/>
  <c r="H846" i="107"/>
  <c r="I845" i="107"/>
  <c r="N845" i="107"/>
  <c r="H845" i="107"/>
  <c r="N844" i="107"/>
  <c r="I844" i="107"/>
  <c r="H844" i="107"/>
  <c r="I843" i="107"/>
  <c r="N843" i="107"/>
  <c r="H843" i="107"/>
  <c r="I842" i="107"/>
  <c r="N842" i="107"/>
  <c r="H842" i="107"/>
  <c r="I841" i="107"/>
  <c r="N841" i="107"/>
  <c r="H841" i="107"/>
  <c r="I840" i="107"/>
  <c r="N840" i="107"/>
  <c r="H840" i="107"/>
  <c r="I839" i="107"/>
  <c r="N839" i="107"/>
  <c r="H839" i="107"/>
  <c r="I838" i="107"/>
  <c r="N838" i="107"/>
  <c r="H838" i="107"/>
  <c r="I837" i="107"/>
  <c r="N837" i="107"/>
  <c r="H837" i="107"/>
  <c r="I836" i="107"/>
  <c r="N836" i="107"/>
  <c r="H836" i="107"/>
  <c r="I835" i="107"/>
  <c r="N835" i="107"/>
  <c r="H835" i="107"/>
  <c r="I834" i="107"/>
  <c r="N834" i="107"/>
  <c r="H834" i="107"/>
  <c r="I833" i="107"/>
  <c r="N833" i="107"/>
  <c r="H833" i="107"/>
  <c r="I832" i="107"/>
  <c r="N832" i="107"/>
  <c r="H832" i="107"/>
  <c r="I831" i="107"/>
  <c r="N831" i="107"/>
  <c r="H831" i="107"/>
  <c r="I830" i="107"/>
  <c r="N830" i="107"/>
  <c r="H830" i="107"/>
  <c r="I829" i="107"/>
  <c r="N829" i="107"/>
  <c r="H829" i="107"/>
  <c r="I828" i="107"/>
  <c r="N828" i="107"/>
  <c r="H828" i="107"/>
  <c r="I827" i="107"/>
  <c r="N827" i="107"/>
  <c r="H827" i="107"/>
  <c r="I826" i="107"/>
  <c r="N826" i="107"/>
  <c r="H826" i="107"/>
  <c r="I825" i="107"/>
  <c r="N825" i="107"/>
  <c r="H825" i="107"/>
  <c r="I824" i="107"/>
  <c r="N824" i="107"/>
  <c r="H824" i="107"/>
  <c r="I823" i="107"/>
  <c r="N823" i="107"/>
  <c r="H823" i="107"/>
  <c r="I822" i="107"/>
  <c r="N822" i="107"/>
  <c r="H822" i="107"/>
  <c r="I821" i="107"/>
  <c r="N821" i="107"/>
  <c r="H821" i="107"/>
  <c r="I820" i="107"/>
  <c r="N820" i="107"/>
  <c r="H820" i="107"/>
  <c r="I819" i="107"/>
  <c r="N819" i="107"/>
  <c r="H819" i="107"/>
  <c r="I818" i="107"/>
  <c r="N818" i="107"/>
  <c r="H818" i="107"/>
  <c r="I817" i="107"/>
  <c r="N817" i="107"/>
  <c r="H817" i="107"/>
  <c r="I816" i="107"/>
  <c r="N816" i="107"/>
  <c r="H816" i="107"/>
  <c r="I815" i="107"/>
  <c r="N815" i="107"/>
  <c r="H815" i="107"/>
  <c r="I814" i="107"/>
  <c r="N814" i="107"/>
  <c r="H814" i="107"/>
  <c r="I813" i="107"/>
  <c r="N813" i="107"/>
  <c r="H813" i="107"/>
  <c r="I812" i="107"/>
  <c r="N812" i="107"/>
  <c r="H812" i="107"/>
  <c r="I811" i="107"/>
  <c r="N811" i="107"/>
  <c r="H811" i="107"/>
  <c r="I810" i="107"/>
  <c r="N810" i="107"/>
  <c r="H810" i="107"/>
  <c r="I809" i="107"/>
  <c r="N809" i="107"/>
  <c r="H809" i="107"/>
  <c r="I808" i="107"/>
  <c r="N808" i="107"/>
  <c r="H808" i="107"/>
  <c r="I807" i="107"/>
  <c r="N807" i="107"/>
  <c r="H807" i="107"/>
  <c r="I806" i="107"/>
  <c r="N806" i="107"/>
  <c r="H806" i="107"/>
  <c r="I805" i="107"/>
  <c r="N805" i="107"/>
  <c r="H805" i="107"/>
  <c r="I804" i="107"/>
  <c r="N804" i="107"/>
  <c r="H804" i="107"/>
  <c r="I803" i="107"/>
  <c r="N803" i="107"/>
  <c r="H803" i="107"/>
  <c r="I802" i="107"/>
  <c r="N802" i="107"/>
  <c r="H802" i="107"/>
  <c r="I801" i="107"/>
  <c r="N801" i="107"/>
  <c r="H801" i="107"/>
  <c r="I800" i="107"/>
  <c r="N800" i="107"/>
  <c r="H800" i="107"/>
  <c r="I799" i="107"/>
  <c r="N799" i="107"/>
  <c r="H799" i="107"/>
  <c r="I798" i="107"/>
  <c r="N798" i="107"/>
  <c r="H798" i="107"/>
  <c r="I797" i="107"/>
  <c r="N797" i="107"/>
  <c r="H797" i="107"/>
  <c r="I796" i="107"/>
  <c r="N796" i="107"/>
  <c r="H796" i="107"/>
  <c r="I795" i="107"/>
  <c r="N795" i="107"/>
  <c r="H795" i="107"/>
  <c r="I794" i="107"/>
  <c r="N794" i="107"/>
  <c r="H794" i="107"/>
  <c r="I793" i="107"/>
  <c r="N793" i="107"/>
  <c r="H793" i="107"/>
  <c r="I792" i="107"/>
  <c r="N792" i="107"/>
  <c r="H792" i="107"/>
  <c r="I791" i="107"/>
  <c r="N791" i="107"/>
  <c r="H791" i="107"/>
  <c r="I790" i="107"/>
  <c r="N790" i="107"/>
  <c r="H790" i="107"/>
  <c r="N789" i="107"/>
  <c r="I789" i="107"/>
  <c r="H789" i="107"/>
  <c r="I788" i="107"/>
  <c r="N788" i="107"/>
  <c r="H788" i="107"/>
  <c r="I787" i="107"/>
  <c r="N787" i="107"/>
  <c r="H787" i="107"/>
  <c r="I786" i="107"/>
  <c r="N786" i="107"/>
  <c r="H786" i="107"/>
  <c r="I785" i="107"/>
  <c r="N785" i="107"/>
  <c r="H785" i="107"/>
  <c r="I784" i="107"/>
  <c r="N784" i="107"/>
  <c r="H784" i="107"/>
  <c r="I783" i="107"/>
  <c r="N783" i="107"/>
  <c r="H783" i="107"/>
  <c r="I782" i="107"/>
  <c r="N782" i="107"/>
  <c r="H782" i="107"/>
  <c r="I781" i="107"/>
  <c r="N781" i="107"/>
  <c r="H781" i="107"/>
  <c r="I780" i="107"/>
  <c r="N780" i="107"/>
  <c r="H780" i="107"/>
  <c r="I779" i="107"/>
  <c r="N779" i="107"/>
  <c r="H779" i="107"/>
  <c r="I778" i="107"/>
  <c r="N778" i="107"/>
  <c r="H778" i="107"/>
  <c r="I777" i="107"/>
  <c r="N777" i="107"/>
  <c r="H777" i="107"/>
  <c r="I776" i="107"/>
  <c r="N776" i="107"/>
  <c r="H776" i="107"/>
  <c r="I775" i="107"/>
  <c r="N775" i="107"/>
  <c r="H775" i="107"/>
  <c r="I774" i="107"/>
  <c r="N774" i="107"/>
  <c r="H774" i="107"/>
  <c r="N773" i="107"/>
  <c r="I773" i="107"/>
  <c r="H773" i="107"/>
  <c r="N772" i="107"/>
  <c r="I772" i="107"/>
  <c r="H772" i="107"/>
  <c r="I771" i="107"/>
  <c r="N771" i="107"/>
  <c r="H771" i="107"/>
  <c r="I770" i="107"/>
  <c r="N770" i="107"/>
  <c r="H770" i="107"/>
  <c r="I769" i="107"/>
  <c r="N769" i="107"/>
  <c r="H769" i="107"/>
  <c r="I768" i="107"/>
  <c r="N768" i="107"/>
  <c r="H768" i="107"/>
  <c r="I767" i="107"/>
  <c r="N767" i="107"/>
  <c r="H767" i="107"/>
  <c r="I766" i="107"/>
  <c r="N766" i="107"/>
  <c r="H766" i="107"/>
  <c r="I765" i="107"/>
  <c r="N765" i="107"/>
  <c r="H765" i="107"/>
  <c r="I764" i="107"/>
  <c r="N764" i="107"/>
  <c r="H764" i="107"/>
  <c r="I763" i="107"/>
  <c r="N763" i="107"/>
  <c r="H763" i="107"/>
  <c r="I762" i="107"/>
  <c r="N762" i="107"/>
  <c r="H762" i="107"/>
  <c r="I761" i="107"/>
  <c r="N761" i="107"/>
  <c r="H761" i="107"/>
  <c r="I760" i="107"/>
  <c r="N760" i="107"/>
  <c r="H760" i="107"/>
  <c r="I759" i="107"/>
  <c r="N759" i="107"/>
  <c r="H759" i="107"/>
  <c r="N758" i="107"/>
  <c r="I758" i="107"/>
  <c r="H758" i="107"/>
  <c r="N757" i="107"/>
  <c r="I757" i="107"/>
  <c r="H757" i="107"/>
  <c r="N756" i="107"/>
  <c r="I756" i="107"/>
  <c r="H756" i="107"/>
  <c r="I755" i="107"/>
  <c r="N755" i="107"/>
  <c r="H755" i="107"/>
  <c r="I754" i="107"/>
  <c r="N754" i="107"/>
  <c r="H754" i="107"/>
  <c r="I753" i="107"/>
  <c r="N753" i="107"/>
  <c r="H753" i="107"/>
  <c r="I752" i="107"/>
  <c r="N752" i="107"/>
  <c r="H752" i="107"/>
  <c r="N751" i="107"/>
  <c r="I751" i="107"/>
  <c r="H751" i="107"/>
  <c r="I750" i="107"/>
  <c r="N750" i="107"/>
  <c r="H750" i="107"/>
  <c r="I749" i="107"/>
  <c r="N749" i="107"/>
  <c r="H749" i="107"/>
  <c r="I748" i="107"/>
  <c r="N748" i="107"/>
  <c r="H748" i="107"/>
  <c r="I747" i="107"/>
  <c r="N747" i="107"/>
  <c r="H747" i="107"/>
  <c r="I746" i="107"/>
  <c r="N746" i="107"/>
  <c r="H746" i="107"/>
  <c r="I745" i="107"/>
  <c r="N745" i="107"/>
  <c r="H745" i="107"/>
  <c r="I744" i="107"/>
  <c r="N744" i="107"/>
  <c r="H744" i="107"/>
  <c r="I743" i="107"/>
  <c r="N743" i="107"/>
  <c r="H743" i="107"/>
  <c r="N742" i="107"/>
  <c r="I742" i="107"/>
  <c r="H742" i="107"/>
  <c r="N741" i="107"/>
  <c r="I741" i="107"/>
  <c r="H741" i="107"/>
  <c r="N740" i="107"/>
  <c r="I740" i="107"/>
  <c r="H740" i="107"/>
  <c r="I739" i="107"/>
  <c r="N739" i="107"/>
  <c r="H739" i="107"/>
  <c r="I738" i="107"/>
  <c r="N738" i="107"/>
  <c r="H738" i="107"/>
  <c r="I737" i="107"/>
  <c r="N737" i="107"/>
  <c r="H737" i="107"/>
  <c r="I736" i="107"/>
  <c r="N736" i="107"/>
  <c r="H736" i="107"/>
  <c r="N735" i="107"/>
  <c r="I735" i="107"/>
  <c r="H735" i="107"/>
  <c r="I734" i="107"/>
  <c r="N734" i="107"/>
  <c r="H734" i="107"/>
  <c r="N733" i="107"/>
  <c r="I733" i="107"/>
  <c r="H733" i="107"/>
  <c r="N732" i="107"/>
  <c r="I732" i="107"/>
  <c r="H732" i="107"/>
  <c r="I731" i="107"/>
  <c r="N731" i="107"/>
  <c r="H731" i="107"/>
  <c r="I730" i="107"/>
  <c r="N730" i="107"/>
  <c r="H730" i="107"/>
  <c r="I729" i="107"/>
  <c r="N729" i="107"/>
  <c r="H729" i="107"/>
  <c r="I728" i="107"/>
  <c r="N728" i="107"/>
  <c r="H728" i="107"/>
  <c r="I727" i="107"/>
  <c r="N727" i="107"/>
  <c r="H727" i="107"/>
  <c r="I726" i="107"/>
  <c r="N726" i="107"/>
  <c r="H726" i="107"/>
  <c r="N725" i="107"/>
  <c r="I725" i="107"/>
  <c r="H725" i="107"/>
  <c r="N724" i="107"/>
  <c r="I724" i="107"/>
  <c r="H724" i="107"/>
  <c r="I723" i="107"/>
  <c r="N723" i="107"/>
  <c r="H723" i="107"/>
  <c r="I722" i="107"/>
  <c r="N722" i="107"/>
  <c r="H722" i="107"/>
  <c r="I721" i="107"/>
  <c r="N721" i="107"/>
  <c r="H721" i="107"/>
  <c r="I720" i="107"/>
  <c r="N720" i="107"/>
  <c r="H720" i="107"/>
  <c r="N719" i="107"/>
  <c r="I719" i="107"/>
  <c r="H719" i="107"/>
  <c r="I718" i="107"/>
  <c r="N718" i="107"/>
  <c r="H718" i="107"/>
  <c r="N717" i="107"/>
  <c r="I717" i="107"/>
  <c r="H717" i="107"/>
  <c r="N716" i="107"/>
  <c r="I716" i="107"/>
  <c r="H716" i="107"/>
  <c r="I715" i="107"/>
  <c r="N715" i="107"/>
  <c r="H715" i="107"/>
  <c r="I714" i="107"/>
  <c r="N714" i="107"/>
  <c r="H714" i="107"/>
  <c r="I713" i="107"/>
  <c r="N713" i="107"/>
  <c r="H713" i="107"/>
  <c r="I712" i="107"/>
  <c r="N712" i="107"/>
  <c r="H712" i="107"/>
  <c r="I711" i="107"/>
  <c r="N711" i="107"/>
  <c r="H711" i="107"/>
  <c r="I710" i="107"/>
  <c r="N710" i="107"/>
  <c r="H710" i="107"/>
  <c r="I709" i="107"/>
  <c r="N709" i="107"/>
  <c r="H709" i="107"/>
  <c r="N708" i="107"/>
  <c r="I708" i="107"/>
  <c r="H708" i="107"/>
  <c r="I707" i="107"/>
  <c r="N707" i="107"/>
  <c r="H707" i="107"/>
  <c r="I706" i="107"/>
  <c r="N706" i="107"/>
  <c r="H706" i="107"/>
  <c r="I705" i="107"/>
  <c r="N705" i="107"/>
  <c r="H705" i="107"/>
  <c r="N704" i="107"/>
  <c r="I704" i="107"/>
  <c r="H704" i="107"/>
  <c r="I703" i="107"/>
  <c r="N703" i="107"/>
  <c r="H703" i="107"/>
  <c r="N702" i="107"/>
  <c r="I702" i="107"/>
  <c r="H702" i="107"/>
  <c r="I701" i="107"/>
  <c r="N701" i="107"/>
  <c r="H701" i="107"/>
  <c r="N700" i="107"/>
  <c r="I700" i="107"/>
  <c r="H700" i="107"/>
  <c r="I699" i="107"/>
  <c r="N699" i="107"/>
  <c r="H699" i="107"/>
  <c r="N698" i="107"/>
  <c r="I698" i="107"/>
  <c r="H698" i="107"/>
  <c r="I697" i="107"/>
  <c r="N697" i="107"/>
  <c r="H697" i="107"/>
  <c r="I696" i="107"/>
  <c r="N696" i="107"/>
  <c r="H696" i="107"/>
  <c r="I695" i="107"/>
  <c r="N695" i="107"/>
  <c r="H695" i="107"/>
  <c r="I694" i="107"/>
  <c r="N694" i="107"/>
  <c r="H694" i="107"/>
  <c r="I693" i="107"/>
  <c r="N693" i="107"/>
  <c r="H693" i="107"/>
  <c r="I692" i="107"/>
  <c r="N692" i="107"/>
  <c r="H692" i="107"/>
  <c r="I691" i="107"/>
  <c r="N691" i="107"/>
  <c r="H691" i="107"/>
  <c r="I690" i="107"/>
  <c r="N690" i="107"/>
  <c r="H690" i="107"/>
  <c r="I689" i="107"/>
  <c r="N689" i="107"/>
  <c r="H689" i="107"/>
  <c r="N688" i="107"/>
  <c r="I688" i="107"/>
  <c r="H688" i="107"/>
  <c r="I687" i="107"/>
  <c r="N687" i="107"/>
  <c r="H687" i="107"/>
  <c r="N686" i="107"/>
  <c r="I686" i="107"/>
  <c r="H686" i="107"/>
  <c r="I685" i="107"/>
  <c r="N685" i="107"/>
  <c r="H685" i="107"/>
  <c r="N684" i="107"/>
  <c r="I684" i="107"/>
  <c r="H684" i="107"/>
  <c r="I683" i="107"/>
  <c r="N683" i="107"/>
  <c r="H683" i="107"/>
  <c r="N682" i="107"/>
  <c r="I682" i="107"/>
  <c r="H682" i="107"/>
  <c r="I681" i="107"/>
  <c r="N681" i="107"/>
  <c r="H681" i="107"/>
  <c r="I680" i="107"/>
  <c r="N680" i="107"/>
  <c r="H680" i="107"/>
  <c r="I679" i="107"/>
  <c r="N679" i="107"/>
  <c r="H679" i="107"/>
  <c r="I678" i="107"/>
  <c r="N678" i="107"/>
  <c r="H678" i="107"/>
  <c r="I677" i="107"/>
  <c r="N677" i="107"/>
  <c r="H677" i="107"/>
  <c r="I676" i="107"/>
  <c r="N676" i="107"/>
  <c r="H676" i="107"/>
  <c r="I675" i="107"/>
  <c r="N675" i="107"/>
  <c r="H675" i="107"/>
  <c r="I674" i="107"/>
  <c r="N674" i="107"/>
  <c r="H674" i="107"/>
  <c r="I673" i="107"/>
  <c r="N673" i="107"/>
  <c r="H673" i="107"/>
  <c r="N672" i="107"/>
  <c r="I672" i="107"/>
  <c r="H672" i="107"/>
  <c r="I671" i="107"/>
  <c r="N671" i="107"/>
  <c r="H671" i="107"/>
  <c r="N670" i="107"/>
  <c r="I670" i="107"/>
  <c r="H670" i="107"/>
  <c r="I669" i="107"/>
  <c r="N669" i="107"/>
  <c r="H669" i="107"/>
  <c r="N668" i="107"/>
  <c r="I668" i="107"/>
  <c r="H668" i="107"/>
  <c r="I667" i="107"/>
  <c r="N667" i="107"/>
  <c r="H667" i="107"/>
  <c r="N666" i="107"/>
  <c r="I666" i="107"/>
  <c r="H666" i="107"/>
  <c r="I665" i="107"/>
  <c r="N665" i="107"/>
  <c r="H665" i="107"/>
  <c r="I664" i="107"/>
  <c r="N664" i="107"/>
  <c r="H664" i="107"/>
  <c r="I663" i="107"/>
  <c r="N663" i="107"/>
  <c r="H663" i="107"/>
  <c r="I662" i="107"/>
  <c r="N662" i="107"/>
  <c r="H662" i="107"/>
  <c r="I661" i="107"/>
  <c r="N661" i="107"/>
  <c r="H661" i="107"/>
  <c r="I660" i="107"/>
  <c r="N660" i="107"/>
  <c r="H660" i="107"/>
  <c r="I659" i="107"/>
  <c r="N659" i="107"/>
  <c r="H659" i="107"/>
  <c r="I658" i="107"/>
  <c r="N658" i="107"/>
  <c r="H658" i="107"/>
  <c r="I657" i="107"/>
  <c r="N657" i="107"/>
  <c r="H657" i="107"/>
  <c r="I656" i="107"/>
  <c r="N656" i="107"/>
  <c r="H656" i="107"/>
  <c r="I655" i="107"/>
  <c r="N655" i="107"/>
  <c r="H655" i="107"/>
  <c r="N654" i="107"/>
  <c r="I654" i="107"/>
  <c r="H654" i="107"/>
  <c r="I653" i="107"/>
  <c r="N653" i="107"/>
  <c r="H653" i="107"/>
  <c r="N652" i="107"/>
  <c r="I652" i="107"/>
  <c r="H652" i="107"/>
  <c r="I651" i="107"/>
  <c r="N651" i="107"/>
  <c r="H651" i="107"/>
  <c r="N650" i="107"/>
  <c r="I650" i="107"/>
  <c r="H650" i="107"/>
  <c r="I649" i="107"/>
  <c r="N649" i="107"/>
  <c r="H649" i="107"/>
  <c r="I648" i="107"/>
  <c r="N648" i="107"/>
  <c r="H648" i="107"/>
  <c r="I647" i="107"/>
  <c r="N647" i="107"/>
  <c r="H647" i="107"/>
  <c r="I646" i="107"/>
  <c r="N646" i="107"/>
  <c r="H646" i="107"/>
  <c r="I645" i="107"/>
  <c r="N645" i="107"/>
  <c r="H645" i="107"/>
  <c r="I644" i="107"/>
  <c r="N644" i="107"/>
  <c r="H644" i="107"/>
  <c r="I643" i="107"/>
  <c r="N643" i="107"/>
  <c r="H643" i="107"/>
  <c r="I642" i="107"/>
  <c r="N642" i="107"/>
  <c r="H642" i="107"/>
  <c r="I641" i="107"/>
  <c r="N641" i="107"/>
  <c r="H641" i="107"/>
  <c r="I640" i="107"/>
  <c r="N640" i="107"/>
  <c r="H640" i="107"/>
  <c r="I639" i="107"/>
  <c r="N639" i="107"/>
  <c r="H639" i="107"/>
  <c r="N638" i="107"/>
  <c r="I638" i="107"/>
  <c r="H638" i="107"/>
  <c r="I637" i="107"/>
  <c r="N637" i="107"/>
  <c r="H637" i="107"/>
  <c r="N636" i="107"/>
  <c r="I636" i="107"/>
  <c r="H636" i="107"/>
  <c r="I635" i="107"/>
  <c r="N635" i="107"/>
  <c r="H635" i="107"/>
  <c r="N634" i="107"/>
  <c r="I634" i="107"/>
  <c r="H634" i="107"/>
  <c r="I633" i="107"/>
  <c r="N633" i="107"/>
  <c r="H633" i="107"/>
  <c r="I632" i="107"/>
  <c r="N632" i="107"/>
  <c r="H632" i="107"/>
  <c r="I631" i="107"/>
  <c r="N631" i="107"/>
  <c r="H631" i="107"/>
  <c r="I630" i="107"/>
  <c r="N630" i="107"/>
  <c r="H630" i="107"/>
  <c r="I629" i="107"/>
  <c r="N629" i="107"/>
  <c r="H629" i="107"/>
  <c r="I628" i="107"/>
  <c r="N628" i="107"/>
  <c r="H628" i="107"/>
  <c r="I627" i="107"/>
  <c r="N627" i="107"/>
  <c r="H627" i="107"/>
  <c r="I626" i="107"/>
  <c r="N626" i="107"/>
  <c r="H626" i="107"/>
  <c r="I625" i="107"/>
  <c r="N625" i="107"/>
  <c r="H625" i="107"/>
  <c r="I624" i="107"/>
  <c r="N624" i="107"/>
  <c r="H624" i="107"/>
  <c r="I623" i="107"/>
  <c r="N623" i="107"/>
  <c r="H623" i="107"/>
  <c r="N622" i="107"/>
  <c r="I622" i="107"/>
  <c r="H622" i="107"/>
  <c r="I621" i="107"/>
  <c r="N621" i="107"/>
  <c r="H621" i="107"/>
  <c r="N620" i="107"/>
  <c r="I620" i="107"/>
  <c r="H620" i="107"/>
  <c r="I619" i="107"/>
  <c r="N619" i="107"/>
  <c r="H619" i="107"/>
  <c r="N618" i="107"/>
  <c r="I618" i="107"/>
  <c r="H618" i="107"/>
  <c r="I617" i="107"/>
  <c r="N617" i="107"/>
  <c r="H617" i="107"/>
  <c r="I616" i="107"/>
  <c r="N616" i="107"/>
  <c r="H616" i="107"/>
  <c r="I615" i="107"/>
  <c r="N615" i="107"/>
  <c r="H615" i="107"/>
  <c r="I614" i="107"/>
  <c r="N614" i="107"/>
  <c r="H614" i="107"/>
  <c r="I613" i="107"/>
  <c r="N613" i="107"/>
  <c r="H613" i="107"/>
  <c r="I612" i="107"/>
  <c r="N612" i="107"/>
  <c r="H612" i="107"/>
  <c r="I611" i="107"/>
  <c r="N611" i="107"/>
  <c r="H611" i="107"/>
  <c r="I610" i="107"/>
  <c r="N610" i="107"/>
  <c r="H610" i="107"/>
  <c r="I609" i="107"/>
  <c r="N609" i="107"/>
  <c r="H609" i="107"/>
  <c r="I608" i="107"/>
  <c r="N608" i="107"/>
  <c r="H608" i="107"/>
  <c r="I607" i="107"/>
  <c r="N607" i="107"/>
  <c r="H607" i="107"/>
  <c r="N606" i="107"/>
  <c r="I606" i="107"/>
  <c r="H606" i="107"/>
  <c r="I605" i="107"/>
  <c r="N605" i="107"/>
  <c r="H605" i="107"/>
  <c r="N604" i="107"/>
  <c r="I604" i="107"/>
  <c r="H604" i="107"/>
  <c r="I603" i="107"/>
  <c r="N603" i="107"/>
  <c r="H603" i="107"/>
  <c r="N602" i="107"/>
  <c r="I602" i="107"/>
  <c r="H602" i="107"/>
  <c r="I601" i="107"/>
  <c r="N601" i="107"/>
  <c r="H601" i="107"/>
  <c r="I600" i="107"/>
  <c r="N600" i="107"/>
  <c r="H600" i="107"/>
  <c r="I599" i="107"/>
  <c r="N599" i="107"/>
  <c r="H599" i="107"/>
  <c r="I598" i="107"/>
  <c r="N598" i="107"/>
  <c r="H598" i="107"/>
  <c r="I597" i="107"/>
  <c r="N597" i="107"/>
  <c r="H597" i="107"/>
  <c r="I596" i="107"/>
  <c r="N596" i="107"/>
  <c r="H596" i="107"/>
  <c r="I595" i="107"/>
  <c r="N595" i="107"/>
  <c r="H595" i="107"/>
  <c r="I594" i="107"/>
  <c r="N594" i="107"/>
  <c r="H594" i="107"/>
  <c r="I593" i="107"/>
  <c r="N593" i="107"/>
  <c r="H593" i="107"/>
  <c r="I592" i="107"/>
  <c r="N592" i="107"/>
  <c r="H592" i="107"/>
  <c r="I591" i="107"/>
  <c r="N591" i="107"/>
  <c r="H591" i="107"/>
  <c r="N590" i="107"/>
  <c r="I590" i="107"/>
  <c r="H590" i="107"/>
  <c r="I589" i="107"/>
  <c r="N589" i="107"/>
  <c r="H589" i="107"/>
  <c r="N588" i="107"/>
  <c r="I588" i="107"/>
  <c r="H588" i="107"/>
  <c r="I587" i="107"/>
  <c r="N587" i="107"/>
  <c r="H587" i="107"/>
  <c r="N586" i="107"/>
  <c r="I586" i="107"/>
  <c r="H586" i="107"/>
  <c r="I585" i="107"/>
  <c r="N585" i="107"/>
  <c r="H585" i="107"/>
  <c r="I584" i="107"/>
  <c r="N584" i="107"/>
  <c r="H584" i="107"/>
  <c r="I583" i="107"/>
  <c r="N583" i="107"/>
  <c r="H583" i="107"/>
  <c r="I582" i="107"/>
  <c r="N582" i="107"/>
  <c r="H582" i="107"/>
  <c r="I581" i="107"/>
  <c r="N581" i="107"/>
  <c r="H581" i="107"/>
  <c r="I580" i="107"/>
  <c r="N580" i="107"/>
  <c r="H580" i="107"/>
  <c r="I579" i="107"/>
  <c r="N579" i="107"/>
  <c r="H579" i="107"/>
  <c r="I578" i="107"/>
  <c r="N578" i="107"/>
  <c r="H578" i="107"/>
  <c r="I577" i="107"/>
  <c r="N577" i="107"/>
  <c r="H577" i="107"/>
  <c r="I576" i="107"/>
  <c r="N576" i="107"/>
  <c r="H576" i="107"/>
  <c r="I575" i="107"/>
  <c r="N575" i="107"/>
  <c r="H575" i="107"/>
  <c r="N574" i="107"/>
  <c r="I574" i="107"/>
  <c r="H574" i="107"/>
  <c r="I573" i="107"/>
  <c r="N573" i="107"/>
  <c r="H573" i="107"/>
  <c r="N572" i="107"/>
  <c r="I572" i="107"/>
  <c r="H572" i="107"/>
  <c r="I571" i="107"/>
  <c r="N571" i="107"/>
  <c r="H571" i="107"/>
  <c r="N570" i="107"/>
  <c r="I570" i="107"/>
  <c r="H570" i="107"/>
  <c r="I569" i="107"/>
  <c r="N569" i="107"/>
  <c r="H569" i="107"/>
  <c r="I568" i="107"/>
  <c r="N568" i="107"/>
  <c r="H568" i="107"/>
  <c r="I567" i="107"/>
  <c r="N567" i="107"/>
  <c r="H567" i="107"/>
  <c r="I566" i="107"/>
  <c r="N566" i="107"/>
  <c r="H566" i="107"/>
  <c r="I565" i="107"/>
  <c r="N565" i="107"/>
  <c r="H565" i="107"/>
  <c r="I564" i="107"/>
  <c r="N564" i="107"/>
  <c r="H564" i="107"/>
  <c r="I563" i="107"/>
  <c r="N563" i="107"/>
  <c r="H563" i="107"/>
  <c r="I562" i="107"/>
  <c r="N562" i="107"/>
  <c r="H562" i="107"/>
  <c r="I561" i="107"/>
  <c r="N561" i="107"/>
  <c r="H561" i="107"/>
  <c r="I560" i="107"/>
  <c r="N560" i="107"/>
  <c r="H560" i="107"/>
  <c r="I559" i="107"/>
  <c r="N559" i="107"/>
  <c r="H559" i="107"/>
  <c r="N558" i="107"/>
  <c r="I558" i="107"/>
  <c r="H558" i="107"/>
  <c r="I557" i="107"/>
  <c r="N557" i="107"/>
  <c r="H557" i="107"/>
  <c r="N556" i="107"/>
  <c r="I556" i="107"/>
  <c r="H556" i="107"/>
  <c r="I555" i="107"/>
  <c r="N555" i="107"/>
  <c r="H555" i="107"/>
  <c r="N554" i="107"/>
  <c r="I554" i="107"/>
  <c r="H554" i="107"/>
  <c r="I553" i="107"/>
  <c r="N553" i="107"/>
  <c r="H553" i="107"/>
  <c r="I552" i="107"/>
  <c r="N552" i="107"/>
  <c r="H552" i="107"/>
  <c r="I551" i="107"/>
  <c r="N551" i="107"/>
  <c r="H551" i="107"/>
  <c r="I550" i="107"/>
  <c r="N550" i="107"/>
  <c r="H550" i="107"/>
  <c r="I549" i="107"/>
  <c r="N549" i="107"/>
  <c r="H549" i="107"/>
  <c r="I548" i="107"/>
  <c r="N548" i="107"/>
  <c r="H548" i="107"/>
  <c r="I547" i="107"/>
  <c r="N547" i="107"/>
  <c r="H547" i="107"/>
  <c r="I546" i="107"/>
  <c r="N546" i="107"/>
  <c r="H546" i="107"/>
  <c r="I545" i="107"/>
  <c r="N545" i="107"/>
  <c r="H545" i="107"/>
  <c r="I544" i="107"/>
  <c r="N544" i="107"/>
  <c r="H544" i="107"/>
  <c r="I543" i="107"/>
  <c r="N543" i="107"/>
  <c r="H543" i="107"/>
  <c r="N542" i="107"/>
  <c r="I542" i="107"/>
  <c r="H542" i="107"/>
  <c r="I541" i="107"/>
  <c r="N541" i="107"/>
  <c r="H541" i="107"/>
  <c r="N540" i="107"/>
  <c r="I540" i="107"/>
  <c r="H540" i="107"/>
  <c r="I539" i="107"/>
  <c r="N539" i="107"/>
  <c r="H539" i="107"/>
  <c r="N538" i="107"/>
  <c r="I538" i="107"/>
  <c r="H538" i="107"/>
  <c r="I537" i="107"/>
  <c r="N537" i="107"/>
  <c r="H537" i="107"/>
  <c r="I536" i="107"/>
  <c r="N536" i="107"/>
  <c r="H536" i="107"/>
  <c r="I535" i="107"/>
  <c r="N535" i="107"/>
  <c r="H535" i="107"/>
  <c r="I534" i="107"/>
  <c r="N534" i="107"/>
  <c r="H534" i="107"/>
  <c r="I533" i="107"/>
  <c r="N533" i="107"/>
  <c r="H533" i="107"/>
  <c r="I532" i="107"/>
  <c r="N532" i="107"/>
  <c r="H532" i="107"/>
  <c r="I531" i="107"/>
  <c r="N531" i="107"/>
  <c r="H531" i="107"/>
  <c r="I530" i="107"/>
  <c r="N530" i="107"/>
  <c r="H530" i="107"/>
  <c r="I529" i="107"/>
  <c r="N529" i="107"/>
  <c r="H529" i="107"/>
  <c r="I528" i="107"/>
  <c r="N528" i="107"/>
  <c r="H528" i="107"/>
  <c r="I527" i="107"/>
  <c r="N527" i="107"/>
  <c r="H527" i="107"/>
  <c r="N526" i="107"/>
  <c r="I526" i="107"/>
  <c r="H526" i="107"/>
  <c r="I525" i="107"/>
  <c r="N525" i="107"/>
  <c r="H525" i="107"/>
  <c r="N524" i="107"/>
  <c r="I524" i="107"/>
  <c r="H524" i="107"/>
  <c r="I523" i="107"/>
  <c r="N523" i="107"/>
  <c r="H523" i="107"/>
  <c r="N522" i="107"/>
  <c r="I522" i="107"/>
  <c r="H522" i="107"/>
  <c r="I521" i="107"/>
  <c r="N521" i="107"/>
  <c r="H521" i="107"/>
  <c r="I520" i="107"/>
  <c r="N520" i="107"/>
  <c r="H520" i="107"/>
  <c r="I519" i="107"/>
  <c r="N519" i="107"/>
  <c r="H519" i="107"/>
  <c r="I518" i="107"/>
  <c r="N518" i="107"/>
  <c r="H518" i="107"/>
  <c r="I517" i="107"/>
  <c r="N517" i="107"/>
  <c r="H517" i="107"/>
  <c r="I516" i="107"/>
  <c r="N516" i="107"/>
  <c r="H516" i="107"/>
  <c r="I515" i="107"/>
  <c r="N515" i="107"/>
  <c r="H515" i="107"/>
  <c r="I514" i="107"/>
  <c r="N514" i="107"/>
  <c r="H514" i="107"/>
  <c r="I513" i="107"/>
  <c r="N513" i="107"/>
  <c r="H513" i="107"/>
  <c r="I512" i="107"/>
  <c r="N512" i="107"/>
  <c r="H512" i="107"/>
  <c r="I511" i="107"/>
  <c r="N511" i="107"/>
  <c r="H511" i="107"/>
  <c r="N510" i="107"/>
  <c r="I510" i="107"/>
  <c r="H510" i="107"/>
  <c r="I509" i="107"/>
  <c r="N509" i="107"/>
  <c r="H509" i="107"/>
  <c r="N508" i="107"/>
  <c r="I508" i="107"/>
  <c r="H508" i="107"/>
  <c r="I507" i="107"/>
  <c r="N507" i="107"/>
  <c r="H507" i="107"/>
  <c r="N506" i="107"/>
  <c r="I506" i="107"/>
  <c r="H506" i="107"/>
  <c r="I505" i="107"/>
  <c r="N505" i="107"/>
  <c r="H505" i="107"/>
  <c r="I504" i="107"/>
  <c r="N504" i="107"/>
  <c r="H504" i="107"/>
  <c r="I503" i="107"/>
  <c r="N503" i="107"/>
  <c r="H503" i="107"/>
  <c r="I502" i="107"/>
  <c r="N502" i="107"/>
  <c r="H502" i="107"/>
  <c r="I501" i="107"/>
  <c r="N501" i="107"/>
  <c r="H501" i="107"/>
  <c r="I500" i="107"/>
  <c r="N500" i="107"/>
  <c r="H500" i="107"/>
  <c r="I499" i="107"/>
  <c r="N499" i="107"/>
  <c r="H499" i="107"/>
  <c r="I498" i="107"/>
  <c r="N498" i="107"/>
  <c r="H498" i="107"/>
  <c r="I497" i="107"/>
  <c r="N497" i="107"/>
  <c r="H497" i="107"/>
  <c r="I496" i="107"/>
  <c r="N496" i="107"/>
  <c r="H496" i="107"/>
  <c r="I495" i="107"/>
  <c r="N495" i="107"/>
  <c r="H495" i="107"/>
  <c r="N494" i="107"/>
  <c r="I494" i="107"/>
  <c r="H494" i="107"/>
  <c r="I493" i="107"/>
  <c r="N493" i="107"/>
  <c r="H493" i="107"/>
  <c r="N492" i="107"/>
  <c r="I492" i="107"/>
  <c r="H492" i="107"/>
  <c r="I491" i="107"/>
  <c r="N491" i="107"/>
  <c r="H491" i="107"/>
  <c r="N490" i="107"/>
  <c r="I490" i="107"/>
  <c r="H490" i="107"/>
  <c r="I489" i="107"/>
  <c r="N489" i="107"/>
  <c r="H489" i="107"/>
  <c r="I488" i="107"/>
  <c r="N488" i="107"/>
  <c r="H488" i="107"/>
  <c r="I487" i="107"/>
  <c r="N487" i="107"/>
  <c r="H487" i="107"/>
  <c r="I486" i="107"/>
  <c r="N486" i="107"/>
  <c r="H486" i="107"/>
  <c r="I485" i="107"/>
  <c r="N485" i="107"/>
  <c r="H485" i="107"/>
  <c r="I484" i="107"/>
  <c r="N484" i="107"/>
  <c r="H484" i="107"/>
  <c r="I483" i="107"/>
  <c r="N483" i="107"/>
  <c r="H483" i="107"/>
  <c r="I482" i="107"/>
  <c r="N482" i="107"/>
  <c r="H482" i="107"/>
  <c r="I481" i="107"/>
  <c r="N481" i="107"/>
  <c r="H481" i="107"/>
  <c r="I480" i="107"/>
  <c r="N480" i="107"/>
  <c r="H480" i="107"/>
  <c r="I479" i="107"/>
  <c r="N479" i="107"/>
  <c r="H479" i="107"/>
  <c r="N478" i="107"/>
  <c r="I478" i="107"/>
  <c r="H478" i="107"/>
  <c r="I477" i="107"/>
  <c r="N477" i="107"/>
  <c r="H477" i="107"/>
  <c r="N476" i="107"/>
  <c r="I476" i="107"/>
  <c r="H476" i="107"/>
  <c r="I475" i="107"/>
  <c r="N475" i="107"/>
  <c r="H475" i="107"/>
  <c r="N474" i="107"/>
  <c r="I474" i="107"/>
  <c r="H474" i="107"/>
  <c r="I473" i="107"/>
  <c r="N473" i="107"/>
  <c r="H473" i="107"/>
  <c r="I472" i="107"/>
  <c r="N472" i="107"/>
  <c r="H472" i="107"/>
  <c r="I471" i="107"/>
  <c r="N471" i="107"/>
  <c r="H471" i="107"/>
  <c r="I470" i="107"/>
  <c r="N470" i="107"/>
  <c r="H470" i="107"/>
  <c r="I469" i="107"/>
  <c r="N469" i="107"/>
  <c r="H469" i="107"/>
  <c r="I468" i="107"/>
  <c r="N468" i="107"/>
  <c r="H468" i="107"/>
  <c r="I467" i="107"/>
  <c r="N467" i="107"/>
  <c r="H467" i="107"/>
  <c r="I466" i="107"/>
  <c r="N466" i="107"/>
  <c r="H466" i="107"/>
  <c r="I465" i="107"/>
  <c r="N465" i="107"/>
  <c r="H465" i="107"/>
  <c r="I464" i="107"/>
  <c r="N464" i="107"/>
  <c r="H464" i="107"/>
  <c r="I463" i="107"/>
  <c r="N463" i="107"/>
  <c r="H463" i="107"/>
  <c r="N462" i="107"/>
  <c r="I462" i="107"/>
  <c r="H462" i="107"/>
  <c r="I461" i="107"/>
  <c r="N461" i="107"/>
  <c r="H461" i="107"/>
  <c r="N460" i="107"/>
  <c r="I460" i="107"/>
  <c r="H460" i="107"/>
  <c r="I459" i="107"/>
  <c r="N459" i="107"/>
  <c r="H459" i="107"/>
  <c r="N458" i="107"/>
  <c r="I458" i="107"/>
  <c r="H458" i="107"/>
  <c r="I457" i="107"/>
  <c r="N457" i="107"/>
  <c r="H457" i="107"/>
  <c r="I456" i="107"/>
  <c r="N456" i="107"/>
  <c r="H456" i="107"/>
  <c r="I455" i="107"/>
  <c r="N455" i="107"/>
  <c r="H455" i="107"/>
  <c r="I454" i="107"/>
  <c r="N454" i="107"/>
  <c r="H454" i="107"/>
  <c r="I453" i="107"/>
  <c r="N453" i="107"/>
  <c r="H453" i="107"/>
  <c r="I452" i="107"/>
  <c r="N452" i="107"/>
  <c r="H452" i="107"/>
  <c r="I451" i="107"/>
  <c r="N451" i="107"/>
  <c r="H451" i="107"/>
  <c r="I450" i="107"/>
  <c r="N450" i="107"/>
  <c r="H450" i="107"/>
  <c r="I449" i="107"/>
  <c r="N449" i="107"/>
  <c r="H449" i="107"/>
  <c r="I448" i="107"/>
  <c r="N448" i="107"/>
  <c r="H448" i="107"/>
  <c r="I447" i="107"/>
  <c r="N447" i="107"/>
  <c r="H447" i="107"/>
  <c r="N446" i="107"/>
  <c r="I446" i="107"/>
  <c r="H446" i="107"/>
  <c r="I445" i="107"/>
  <c r="N445" i="107"/>
  <c r="H445" i="107"/>
  <c r="N444" i="107"/>
  <c r="I444" i="107"/>
  <c r="H444" i="107"/>
  <c r="I443" i="107"/>
  <c r="N443" i="107"/>
  <c r="H443" i="107"/>
  <c r="N442" i="107"/>
  <c r="I442" i="107"/>
  <c r="H442" i="107"/>
  <c r="I441" i="107"/>
  <c r="N441" i="107"/>
  <c r="H441" i="107"/>
  <c r="I440" i="107"/>
  <c r="N440" i="107"/>
  <c r="H440" i="107"/>
  <c r="I439" i="107"/>
  <c r="N439" i="107"/>
  <c r="H439" i="107"/>
  <c r="I438" i="107"/>
  <c r="N438" i="107"/>
  <c r="H438" i="107"/>
  <c r="I437" i="107"/>
  <c r="N437" i="107"/>
  <c r="H437" i="107"/>
  <c r="I436" i="107"/>
  <c r="N436" i="107"/>
  <c r="H436" i="107"/>
  <c r="I435" i="107"/>
  <c r="N435" i="107"/>
  <c r="H435" i="107"/>
  <c r="I434" i="107"/>
  <c r="N434" i="107"/>
  <c r="H434" i="107"/>
  <c r="I433" i="107"/>
  <c r="N433" i="107"/>
  <c r="H433" i="107"/>
  <c r="I432" i="107"/>
  <c r="N432" i="107"/>
  <c r="H432" i="107"/>
  <c r="I431" i="107"/>
  <c r="N431" i="107"/>
  <c r="H431" i="107"/>
  <c r="N430" i="107"/>
  <c r="I430" i="107"/>
  <c r="H430" i="107"/>
  <c r="I429" i="107"/>
  <c r="N429" i="107"/>
  <c r="H429" i="107"/>
  <c r="N428" i="107"/>
  <c r="I428" i="107"/>
  <c r="H428" i="107"/>
  <c r="I427" i="107"/>
  <c r="N427" i="107"/>
  <c r="H427" i="107"/>
  <c r="N426" i="107"/>
  <c r="I426" i="107"/>
  <c r="H426" i="107"/>
  <c r="I425" i="107"/>
  <c r="N425" i="107"/>
  <c r="H425" i="107"/>
  <c r="I424" i="107"/>
  <c r="N424" i="107"/>
  <c r="H424" i="107"/>
  <c r="I423" i="107"/>
  <c r="N423" i="107"/>
  <c r="H423" i="107"/>
  <c r="I422" i="107"/>
  <c r="N422" i="107"/>
  <c r="H422" i="107"/>
  <c r="I421" i="107"/>
  <c r="N421" i="107"/>
  <c r="H421" i="107"/>
  <c r="I420" i="107"/>
  <c r="N420" i="107"/>
  <c r="H420" i="107"/>
  <c r="I419" i="107"/>
  <c r="N419" i="107"/>
  <c r="H419" i="107"/>
  <c r="I418" i="107"/>
  <c r="N418" i="107"/>
  <c r="H418" i="107"/>
  <c r="I417" i="107"/>
  <c r="N417" i="107"/>
  <c r="H417" i="107"/>
  <c r="I416" i="107"/>
  <c r="N416" i="107"/>
  <c r="H416" i="107"/>
  <c r="I415" i="107"/>
  <c r="N415" i="107"/>
  <c r="H415" i="107"/>
  <c r="N414" i="107"/>
  <c r="I414" i="107"/>
  <c r="H414" i="107"/>
  <c r="I413" i="107"/>
  <c r="N413" i="107"/>
  <c r="H413" i="107"/>
  <c r="N412" i="107"/>
  <c r="I412" i="107"/>
  <c r="H412" i="107"/>
  <c r="I411" i="107"/>
  <c r="N411" i="107"/>
  <c r="H411" i="107"/>
  <c r="N410" i="107"/>
  <c r="I410" i="107"/>
  <c r="H410" i="107"/>
  <c r="I409" i="107"/>
  <c r="N409" i="107"/>
  <c r="H409" i="107"/>
  <c r="I408" i="107"/>
  <c r="N408" i="107"/>
  <c r="H408" i="107"/>
  <c r="I407" i="107"/>
  <c r="N407" i="107"/>
  <c r="H407" i="107"/>
  <c r="I406" i="107"/>
  <c r="N406" i="107"/>
  <c r="H406" i="107"/>
  <c r="I405" i="107"/>
  <c r="N405" i="107"/>
  <c r="H405" i="107"/>
  <c r="I404" i="107"/>
  <c r="N404" i="107"/>
  <c r="H404" i="107"/>
  <c r="I403" i="107"/>
  <c r="N403" i="107"/>
  <c r="H403" i="107"/>
  <c r="I402" i="107"/>
  <c r="N402" i="107"/>
  <c r="H402" i="107"/>
  <c r="I401" i="107"/>
  <c r="N401" i="107"/>
  <c r="H401" i="107"/>
  <c r="N400" i="107"/>
  <c r="I400" i="107"/>
  <c r="H400" i="107"/>
  <c r="I399" i="107"/>
  <c r="N399" i="107"/>
  <c r="H399" i="107"/>
  <c r="I398" i="107"/>
  <c r="N398" i="107"/>
  <c r="H398" i="107"/>
  <c r="I397" i="107"/>
  <c r="N397" i="107"/>
  <c r="H397" i="107"/>
  <c r="N396" i="107"/>
  <c r="I396" i="107"/>
  <c r="H396" i="107"/>
  <c r="I395" i="107"/>
  <c r="N395" i="107"/>
  <c r="H395" i="107"/>
  <c r="I394" i="107"/>
  <c r="N394" i="107"/>
  <c r="H394" i="107"/>
  <c r="I393" i="107"/>
  <c r="N393" i="107"/>
  <c r="H393" i="107"/>
  <c r="I392" i="107"/>
  <c r="N392" i="107"/>
  <c r="H392" i="107"/>
  <c r="I391" i="107"/>
  <c r="N391" i="107"/>
  <c r="H391" i="107"/>
  <c r="I390" i="107"/>
  <c r="N390" i="107"/>
  <c r="H390" i="107"/>
  <c r="I389" i="107"/>
  <c r="N389" i="107"/>
  <c r="H389" i="107"/>
  <c r="N388" i="107"/>
  <c r="I388" i="107"/>
  <c r="H388" i="107"/>
  <c r="I387" i="107"/>
  <c r="N387" i="107"/>
  <c r="H387" i="107"/>
  <c r="N386" i="107"/>
  <c r="I386" i="107"/>
  <c r="H386" i="107"/>
  <c r="I385" i="107"/>
  <c r="N385" i="107"/>
  <c r="H385" i="107"/>
  <c r="N384" i="107"/>
  <c r="I384" i="107"/>
  <c r="H384" i="107"/>
  <c r="I383" i="107"/>
  <c r="N383" i="107"/>
  <c r="H383" i="107"/>
  <c r="I382" i="107"/>
  <c r="N382" i="107"/>
  <c r="H382" i="107"/>
  <c r="I381" i="107"/>
  <c r="N381" i="107"/>
  <c r="H381" i="107"/>
  <c r="N380" i="107"/>
  <c r="I380" i="107"/>
  <c r="H380" i="107"/>
  <c r="I379" i="107"/>
  <c r="N379" i="107"/>
  <c r="H379" i="107"/>
  <c r="I378" i="107"/>
  <c r="N378" i="107"/>
  <c r="H378" i="107"/>
  <c r="I377" i="107"/>
  <c r="N377" i="107"/>
  <c r="H377" i="107"/>
  <c r="N376" i="107"/>
  <c r="I376" i="107"/>
  <c r="H376" i="107"/>
  <c r="I375" i="107"/>
  <c r="N375" i="107"/>
  <c r="H375" i="107"/>
  <c r="N374" i="107"/>
  <c r="I374" i="107"/>
  <c r="H374" i="107"/>
  <c r="I373" i="107"/>
  <c r="N373" i="107"/>
  <c r="H373" i="107"/>
  <c r="I372" i="107"/>
  <c r="N372" i="107"/>
  <c r="H372" i="107"/>
  <c r="I371" i="107"/>
  <c r="N371" i="107"/>
  <c r="H371" i="107"/>
  <c r="I370" i="107"/>
  <c r="N370" i="107"/>
  <c r="H370" i="107"/>
  <c r="I369" i="107"/>
  <c r="N369" i="107"/>
  <c r="H369" i="107"/>
  <c r="N368" i="107"/>
  <c r="I368" i="107"/>
  <c r="H368" i="107"/>
  <c r="I367" i="107"/>
  <c r="N367" i="107"/>
  <c r="H367" i="107"/>
  <c r="N366" i="107"/>
  <c r="I366" i="107"/>
  <c r="H366" i="107"/>
  <c r="I365" i="107"/>
  <c r="N365" i="107"/>
  <c r="H365" i="107"/>
  <c r="N364" i="107"/>
  <c r="I364" i="107"/>
  <c r="H364" i="107"/>
  <c r="I363" i="107"/>
  <c r="N363" i="107"/>
  <c r="H363" i="107"/>
  <c r="I362" i="107"/>
  <c r="N362" i="107"/>
  <c r="H362" i="107"/>
  <c r="I361" i="107"/>
  <c r="N361" i="107"/>
  <c r="H361" i="107"/>
  <c r="I360" i="107"/>
  <c r="N360" i="107"/>
  <c r="H360" i="107"/>
  <c r="I359" i="107"/>
  <c r="N359" i="107"/>
  <c r="H359" i="107"/>
  <c r="N358" i="107"/>
  <c r="I358" i="107"/>
  <c r="H358" i="107"/>
  <c r="I357" i="107"/>
  <c r="N357" i="107"/>
  <c r="H357" i="107"/>
  <c r="N356" i="107"/>
  <c r="I356" i="107"/>
  <c r="H356" i="107"/>
  <c r="I355" i="107"/>
  <c r="N355" i="107"/>
  <c r="H355" i="107"/>
  <c r="N354" i="107"/>
  <c r="I354" i="107"/>
  <c r="H354" i="107"/>
  <c r="I353" i="107"/>
  <c r="N353" i="107"/>
  <c r="H353" i="107"/>
  <c r="I352" i="107"/>
  <c r="N352" i="107"/>
  <c r="H352" i="107"/>
  <c r="N351" i="107"/>
  <c r="I351" i="107"/>
  <c r="H351" i="107"/>
  <c r="N350" i="107"/>
  <c r="I350" i="107"/>
  <c r="H350" i="107"/>
  <c r="I349" i="107"/>
  <c r="N349" i="107"/>
  <c r="H349" i="107"/>
  <c r="N348" i="107"/>
  <c r="I348" i="107"/>
  <c r="H348" i="107"/>
  <c r="I347" i="107"/>
  <c r="N347" i="107"/>
  <c r="H347" i="107"/>
  <c r="I346" i="107"/>
  <c r="N346" i="107"/>
  <c r="H346" i="107"/>
  <c r="I345" i="107"/>
  <c r="N345" i="107"/>
  <c r="H345" i="107"/>
  <c r="N344" i="107"/>
  <c r="I344" i="107"/>
  <c r="H344" i="107"/>
  <c r="I343" i="107"/>
  <c r="N343" i="107"/>
  <c r="H343" i="107"/>
  <c r="N342" i="107"/>
  <c r="I342" i="107"/>
  <c r="H342" i="107"/>
  <c r="I341" i="107"/>
  <c r="N341" i="107"/>
  <c r="H341" i="107"/>
  <c r="I340" i="107"/>
  <c r="N340" i="107"/>
  <c r="H340" i="107"/>
  <c r="I339" i="107"/>
  <c r="N339" i="107"/>
  <c r="H339" i="107"/>
  <c r="I338" i="107"/>
  <c r="N338" i="107"/>
  <c r="H338" i="107"/>
  <c r="I337" i="107"/>
  <c r="N337" i="107"/>
  <c r="H337" i="107"/>
  <c r="N336" i="107"/>
  <c r="I336" i="107"/>
  <c r="H336" i="107"/>
  <c r="I335" i="107"/>
  <c r="N335" i="107"/>
  <c r="H335" i="107"/>
  <c r="N334" i="107"/>
  <c r="I334" i="107"/>
  <c r="H334" i="107"/>
  <c r="I333" i="107"/>
  <c r="N333" i="107"/>
  <c r="H333" i="107"/>
  <c r="N332" i="107"/>
  <c r="I332" i="107"/>
  <c r="H332" i="107"/>
  <c r="I331" i="107"/>
  <c r="N331" i="107"/>
  <c r="H331" i="107"/>
  <c r="I330" i="107"/>
  <c r="N330" i="107"/>
  <c r="H330" i="107"/>
  <c r="I329" i="107"/>
  <c r="N329" i="107"/>
  <c r="H329" i="107"/>
  <c r="N328" i="107"/>
  <c r="I328" i="107"/>
  <c r="H328" i="107"/>
  <c r="I327" i="107"/>
  <c r="N327" i="107"/>
  <c r="H327" i="107"/>
  <c r="N326" i="107"/>
  <c r="I326" i="107"/>
  <c r="H326" i="107"/>
  <c r="I325" i="107"/>
  <c r="N325" i="107"/>
  <c r="H325" i="107"/>
  <c r="I324" i="107"/>
  <c r="N324" i="107"/>
  <c r="H324" i="107"/>
  <c r="I323" i="107"/>
  <c r="N323" i="107"/>
  <c r="H323" i="107"/>
  <c r="I322" i="107"/>
  <c r="N322" i="107"/>
  <c r="H322" i="107"/>
  <c r="I321" i="107"/>
  <c r="N321" i="107"/>
  <c r="H321" i="107"/>
  <c r="N320" i="107"/>
  <c r="I320" i="107"/>
  <c r="H320" i="107"/>
  <c r="I319" i="107"/>
  <c r="N319" i="107"/>
  <c r="H319" i="107"/>
  <c r="N318" i="107"/>
  <c r="I318" i="107"/>
  <c r="H318" i="107"/>
  <c r="I317" i="107"/>
  <c r="N317" i="107"/>
  <c r="H317" i="107"/>
  <c r="N316" i="107"/>
  <c r="I316" i="107"/>
  <c r="H316" i="107"/>
  <c r="I315" i="107"/>
  <c r="N315" i="107"/>
  <c r="H315" i="107"/>
  <c r="I314" i="107"/>
  <c r="N314" i="107"/>
  <c r="H314" i="107"/>
  <c r="I313" i="107"/>
  <c r="N313" i="107"/>
  <c r="H313" i="107"/>
  <c r="I312" i="107"/>
  <c r="N312" i="107"/>
  <c r="H312" i="107"/>
  <c r="I311" i="107"/>
  <c r="N311" i="107"/>
  <c r="H311" i="107"/>
  <c r="N310" i="107"/>
  <c r="I310" i="107"/>
  <c r="H310" i="107"/>
  <c r="I309" i="107"/>
  <c r="N309" i="107"/>
  <c r="H309" i="107"/>
  <c r="N308" i="107"/>
  <c r="I308" i="107"/>
  <c r="H308" i="107"/>
  <c r="I307" i="107"/>
  <c r="N307" i="107"/>
  <c r="H307" i="107"/>
  <c r="I306" i="107"/>
  <c r="N306" i="107"/>
  <c r="H306" i="107"/>
  <c r="I305" i="107"/>
  <c r="N305" i="107"/>
  <c r="H305" i="107"/>
  <c r="I304" i="107"/>
  <c r="N304" i="107"/>
  <c r="H304" i="107"/>
  <c r="I303" i="107"/>
  <c r="N303" i="107"/>
  <c r="H303" i="107"/>
  <c r="I302" i="107"/>
  <c r="N302" i="107"/>
  <c r="H302" i="107"/>
  <c r="I301" i="107"/>
  <c r="N301" i="107"/>
  <c r="H301" i="107"/>
  <c r="N300" i="107"/>
  <c r="I300" i="107"/>
  <c r="H300" i="107"/>
  <c r="I299" i="107"/>
  <c r="N299" i="107"/>
  <c r="H299" i="107"/>
  <c r="I298" i="107"/>
  <c r="N298" i="107"/>
  <c r="H298" i="107"/>
  <c r="I297" i="107"/>
  <c r="N297" i="107"/>
  <c r="H297" i="107"/>
  <c r="I296" i="107"/>
  <c r="N296" i="107"/>
  <c r="H296" i="107"/>
  <c r="I295" i="107"/>
  <c r="N295" i="107"/>
  <c r="H295" i="107"/>
  <c r="I294" i="107"/>
  <c r="N294" i="107"/>
  <c r="H294" i="107"/>
  <c r="I293" i="107"/>
  <c r="N293" i="107"/>
  <c r="H293" i="107"/>
  <c r="I292" i="107"/>
  <c r="N292" i="107"/>
  <c r="H292" i="107"/>
  <c r="I291" i="107"/>
  <c r="N291" i="107"/>
  <c r="H291" i="107"/>
  <c r="N290" i="107"/>
  <c r="I290" i="107"/>
  <c r="H290" i="107"/>
  <c r="I289" i="107"/>
  <c r="N289" i="107"/>
  <c r="H289" i="107"/>
  <c r="N288" i="107"/>
  <c r="I288" i="107"/>
  <c r="H288" i="107"/>
  <c r="N287" i="107"/>
  <c r="I287" i="107"/>
  <c r="H287" i="107"/>
  <c r="I286" i="107"/>
  <c r="N286" i="107"/>
  <c r="H286" i="107"/>
  <c r="I285" i="107"/>
  <c r="N285" i="107"/>
  <c r="H285" i="107"/>
  <c r="N284" i="107"/>
  <c r="I284" i="107"/>
  <c r="H284" i="107"/>
  <c r="I283" i="107"/>
  <c r="N283" i="107"/>
  <c r="H283" i="107"/>
  <c r="N282" i="107"/>
  <c r="I282" i="107"/>
  <c r="H282" i="107"/>
  <c r="I281" i="107"/>
  <c r="N281" i="107"/>
  <c r="H281" i="107"/>
  <c r="N280" i="107"/>
  <c r="I280" i="107"/>
  <c r="H280" i="107"/>
  <c r="N279" i="107"/>
  <c r="I279" i="107"/>
  <c r="H279" i="107"/>
  <c r="N278" i="107"/>
  <c r="I278" i="107"/>
  <c r="H278" i="107"/>
  <c r="I277" i="107"/>
  <c r="N277" i="107"/>
  <c r="H277" i="107"/>
  <c r="N276" i="107"/>
  <c r="I276" i="107"/>
  <c r="H276" i="107"/>
  <c r="I275" i="107"/>
  <c r="N275" i="107"/>
  <c r="H275" i="107"/>
  <c r="I274" i="107"/>
  <c r="N274" i="107"/>
  <c r="H274" i="107"/>
  <c r="I273" i="107"/>
  <c r="N273" i="107"/>
  <c r="H273" i="107"/>
  <c r="I272" i="107"/>
  <c r="N272" i="107"/>
  <c r="H272" i="107"/>
  <c r="I271" i="107"/>
  <c r="N271" i="107"/>
  <c r="H271" i="107"/>
  <c r="I270" i="107"/>
  <c r="N270" i="107"/>
  <c r="H270" i="107"/>
  <c r="I269" i="107"/>
  <c r="N269" i="107"/>
  <c r="H269" i="107"/>
  <c r="N268" i="107"/>
  <c r="I268" i="107"/>
  <c r="H268" i="107"/>
  <c r="I267" i="107"/>
  <c r="N267" i="107"/>
  <c r="H267" i="107"/>
  <c r="N266" i="107"/>
  <c r="I266" i="107"/>
  <c r="H266" i="107"/>
  <c r="I265" i="107"/>
  <c r="N265" i="107"/>
  <c r="H265" i="107"/>
  <c r="N264" i="107"/>
  <c r="I264" i="107"/>
  <c r="H264" i="107"/>
  <c r="N263" i="107"/>
  <c r="I263" i="107"/>
  <c r="H263" i="107"/>
  <c r="N262" i="107"/>
  <c r="I262" i="107"/>
  <c r="H262" i="107"/>
  <c r="I261" i="107"/>
  <c r="N261" i="107"/>
  <c r="H261" i="107"/>
  <c r="N260" i="107"/>
  <c r="I260" i="107"/>
  <c r="H260" i="107"/>
  <c r="I259" i="107"/>
  <c r="N259" i="107"/>
  <c r="H259" i="107"/>
  <c r="I258" i="107"/>
  <c r="N258" i="107"/>
  <c r="H258" i="107"/>
  <c r="I257" i="107"/>
  <c r="N257" i="107"/>
  <c r="H257" i="107"/>
  <c r="I256" i="107"/>
  <c r="N256" i="107"/>
  <c r="H256" i="107"/>
  <c r="I255" i="107"/>
  <c r="N255" i="107"/>
  <c r="H255" i="107"/>
  <c r="I254" i="107"/>
  <c r="N254" i="107"/>
  <c r="H254" i="107"/>
  <c r="I253" i="107"/>
  <c r="N253" i="107"/>
  <c r="H253" i="107"/>
  <c r="N252" i="107"/>
  <c r="I252" i="107"/>
  <c r="H252" i="107"/>
  <c r="I251" i="107"/>
  <c r="N251" i="107"/>
  <c r="H251" i="107"/>
  <c r="I250" i="107"/>
  <c r="N250" i="107"/>
  <c r="H250" i="107"/>
  <c r="I249" i="107"/>
  <c r="N249" i="107"/>
  <c r="H249" i="107"/>
  <c r="I248" i="107"/>
  <c r="N248" i="107"/>
  <c r="H248" i="107"/>
  <c r="I247" i="107"/>
  <c r="N247" i="107"/>
  <c r="H247" i="107"/>
  <c r="I246" i="107"/>
  <c r="N246" i="107"/>
  <c r="H246" i="107"/>
  <c r="I245" i="107"/>
  <c r="N245" i="107"/>
  <c r="H245" i="107"/>
  <c r="I244" i="107"/>
  <c r="N244" i="107"/>
  <c r="H244" i="107"/>
  <c r="I243" i="107"/>
  <c r="N243" i="107"/>
  <c r="H243" i="107"/>
  <c r="I242" i="107"/>
  <c r="N242" i="107"/>
  <c r="H242" i="107"/>
  <c r="I241" i="107"/>
  <c r="N241" i="107"/>
  <c r="H241" i="107"/>
  <c r="N240" i="107"/>
  <c r="I240" i="107"/>
  <c r="H240" i="107"/>
  <c r="I239" i="107"/>
  <c r="N239" i="107"/>
  <c r="H239" i="107"/>
  <c r="I238" i="107"/>
  <c r="N238" i="107"/>
  <c r="H238" i="107"/>
  <c r="I237" i="107"/>
  <c r="N237" i="107"/>
  <c r="H237" i="107"/>
  <c r="I236" i="107"/>
  <c r="N236" i="107"/>
  <c r="H236" i="107"/>
  <c r="I235" i="107"/>
  <c r="N235" i="107"/>
  <c r="H235" i="107"/>
  <c r="I234" i="107"/>
  <c r="N234" i="107"/>
  <c r="H234" i="107"/>
  <c r="I233" i="107"/>
  <c r="N233" i="107"/>
  <c r="H233" i="107"/>
  <c r="I232" i="107"/>
  <c r="N232" i="107"/>
  <c r="H232" i="107"/>
  <c r="I231" i="107"/>
  <c r="N231" i="107"/>
  <c r="H231" i="107"/>
  <c r="N230" i="107"/>
  <c r="I230" i="107"/>
  <c r="H230" i="107"/>
  <c r="I229" i="107"/>
  <c r="N229" i="107"/>
  <c r="H229" i="107"/>
  <c r="I228" i="107"/>
  <c r="N228" i="107"/>
  <c r="H228" i="107"/>
  <c r="I227" i="107"/>
  <c r="N227" i="107"/>
  <c r="H227" i="107"/>
  <c r="I226" i="107"/>
  <c r="N226" i="107"/>
  <c r="H226" i="107"/>
  <c r="I225" i="107"/>
  <c r="N225" i="107"/>
  <c r="H225" i="107"/>
  <c r="I224" i="107"/>
  <c r="N224" i="107"/>
  <c r="H224" i="107"/>
  <c r="I223" i="107"/>
  <c r="N223" i="107"/>
  <c r="H223" i="107"/>
  <c r="I222" i="107"/>
  <c r="N222" i="107"/>
  <c r="H222" i="107"/>
  <c r="I221" i="107"/>
  <c r="N221" i="107"/>
  <c r="H221" i="107"/>
  <c r="I220" i="107"/>
  <c r="N220" i="107"/>
  <c r="H220" i="107"/>
  <c r="I219" i="107"/>
  <c r="N219" i="107"/>
  <c r="H219" i="107"/>
  <c r="I218" i="107"/>
  <c r="N218" i="107"/>
  <c r="H218" i="107"/>
  <c r="I217" i="107"/>
  <c r="N217" i="107"/>
  <c r="H217" i="107"/>
  <c r="N216" i="107"/>
  <c r="I216" i="107"/>
  <c r="H216" i="107"/>
  <c r="I215" i="107"/>
  <c r="N215" i="107"/>
  <c r="H215" i="107"/>
  <c r="I214" i="107"/>
  <c r="N214" i="107"/>
  <c r="H214" i="107"/>
  <c r="I213" i="107"/>
  <c r="N213" i="107"/>
  <c r="H213" i="107"/>
  <c r="I212" i="107"/>
  <c r="N212" i="107"/>
  <c r="H212" i="107"/>
  <c r="I211" i="107"/>
  <c r="N211" i="107"/>
  <c r="H211" i="107"/>
  <c r="I210" i="107"/>
  <c r="N210" i="107"/>
  <c r="H210" i="107"/>
  <c r="I209" i="107"/>
  <c r="N209" i="107"/>
  <c r="H209" i="107"/>
  <c r="N208" i="107"/>
  <c r="I208" i="107"/>
  <c r="H208" i="107"/>
  <c r="I207" i="107"/>
  <c r="N207" i="107"/>
  <c r="H207" i="107"/>
  <c r="I206" i="107"/>
  <c r="N206" i="107"/>
  <c r="H206" i="107"/>
  <c r="I205" i="107"/>
  <c r="N205" i="107"/>
  <c r="H205" i="107"/>
  <c r="I204" i="107"/>
  <c r="N204" i="107"/>
  <c r="H204" i="107"/>
  <c r="I203" i="107"/>
  <c r="N203" i="107"/>
  <c r="H203" i="107"/>
  <c r="I202" i="107"/>
  <c r="N202" i="107"/>
  <c r="H202" i="107"/>
  <c r="I201" i="107"/>
  <c r="N201" i="107"/>
  <c r="H201" i="107"/>
  <c r="N200" i="107"/>
  <c r="I200" i="107"/>
  <c r="H200" i="107"/>
  <c r="I199" i="107"/>
  <c r="N199" i="107"/>
  <c r="H199" i="107"/>
  <c r="I198" i="107"/>
  <c r="N198" i="107"/>
  <c r="H198" i="107"/>
  <c r="I197" i="107"/>
  <c r="N197" i="107"/>
  <c r="H197" i="107"/>
  <c r="I196" i="107"/>
  <c r="N196" i="107"/>
  <c r="H196" i="107"/>
  <c r="I195" i="107"/>
  <c r="N195" i="107"/>
  <c r="H195" i="107"/>
  <c r="I194" i="107"/>
  <c r="N194" i="107"/>
  <c r="H194" i="107"/>
  <c r="I193" i="107"/>
  <c r="N193" i="107"/>
  <c r="H193" i="107"/>
  <c r="N192" i="107"/>
  <c r="I192" i="107"/>
  <c r="H192" i="107"/>
  <c r="I191" i="107"/>
  <c r="N191" i="107"/>
  <c r="H191" i="107"/>
  <c r="I190" i="107"/>
  <c r="N190" i="107"/>
  <c r="H190" i="107"/>
  <c r="I189" i="107"/>
  <c r="N189" i="107"/>
  <c r="H189" i="107"/>
  <c r="N188" i="107"/>
  <c r="I188" i="107"/>
  <c r="H188" i="107"/>
  <c r="I187" i="107"/>
  <c r="N187" i="107"/>
  <c r="H187" i="107"/>
  <c r="I186" i="107"/>
  <c r="N186" i="107"/>
  <c r="H186" i="107"/>
  <c r="I185" i="107"/>
  <c r="N185" i="107"/>
  <c r="H185" i="107"/>
  <c r="I184" i="107"/>
  <c r="N184" i="107"/>
  <c r="H184" i="107"/>
  <c r="I183" i="107"/>
  <c r="N183" i="107"/>
  <c r="H183" i="107"/>
  <c r="N182" i="107"/>
  <c r="I182" i="107"/>
  <c r="H182" i="107"/>
  <c r="I181" i="107"/>
  <c r="N181" i="107"/>
  <c r="H181" i="107"/>
  <c r="I180" i="107"/>
  <c r="N180" i="107"/>
  <c r="H180" i="107"/>
  <c r="I179" i="107"/>
  <c r="N179" i="107"/>
  <c r="H179" i="107"/>
  <c r="I178" i="107"/>
  <c r="N178" i="107"/>
  <c r="H178" i="107"/>
  <c r="I177" i="107"/>
  <c r="N177" i="107"/>
  <c r="H177" i="107"/>
  <c r="N176" i="107"/>
  <c r="I176" i="107"/>
  <c r="H176" i="107"/>
  <c r="I175" i="107"/>
  <c r="N175" i="107"/>
  <c r="H175" i="107"/>
  <c r="I174" i="107"/>
  <c r="N174" i="107"/>
  <c r="H174" i="107"/>
  <c r="I173" i="107"/>
  <c r="N173" i="107"/>
  <c r="H173" i="107"/>
  <c r="N172" i="107"/>
  <c r="I172" i="107"/>
  <c r="H172" i="107"/>
  <c r="I171" i="107"/>
  <c r="N171" i="107"/>
  <c r="H171" i="107"/>
  <c r="I170" i="107"/>
  <c r="N170" i="107"/>
  <c r="H170" i="107"/>
  <c r="I169" i="107"/>
  <c r="N169" i="107"/>
  <c r="H169" i="107"/>
  <c r="I168" i="107"/>
  <c r="N168" i="107"/>
  <c r="H168" i="107"/>
  <c r="I167" i="107"/>
  <c r="N167" i="107"/>
  <c r="H167" i="107"/>
  <c r="N166" i="107"/>
  <c r="I166" i="107"/>
  <c r="H166" i="107"/>
  <c r="I165" i="107"/>
  <c r="N165" i="107"/>
  <c r="H165" i="107"/>
  <c r="I164" i="107"/>
  <c r="N164" i="107"/>
  <c r="H164" i="107"/>
  <c r="I163" i="107"/>
  <c r="N163" i="107"/>
  <c r="H163" i="107"/>
  <c r="N162" i="107"/>
  <c r="I162" i="107"/>
  <c r="H162" i="107"/>
  <c r="I161" i="107"/>
  <c r="N161" i="107"/>
  <c r="H161" i="107"/>
  <c r="I160" i="107"/>
  <c r="N160" i="107"/>
  <c r="H160" i="107"/>
  <c r="N159" i="107"/>
  <c r="I159" i="107"/>
  <c r="H159" i="107"/>
  <c r="I158" i="107"/>
  <c r="N158" i="107"/>
  <c r="H158" i="107"/>
  <c r="I157" i="107"/>
  <c r="N157" i="107"/>
  <c r="H157" i="107"/>
  <c r="N156" i="107"/>
  <c r="I156" i="107"/>
  <c r="H156" i="107"/>
  <c r="I155" i="107"/>
  <c r="N155" i="107"/>
  <c r="H155" i="107"/>
  <c r="I154" i="107"/>
  <c r="N154" i="107"/>
  <c r="H154" i="107"/>
  <c r="I153" i="107"/>
  <c r="N153" i="107"/>
  <c r="H153" i="107"/>
  <c r="I152" i="107"/>
  <c r="N152" i="107"/>
  <c r="H152" i="107"/>
  <c r="I151" i="107"/>
  <c r="N151" i="107"/>
  <c r="H151" i="107"/>
  <c r="N150" i="107"/>
  <c r="I150" i="107"/>
  <c r="H150" i="107"/>
  <c r="I149" i="107"/>
  <c r="N149" i="107"/>
  <c r="H149" i="107"/>
  <c r="I148" i="107"/>
  <c r="N148" i="107"/>
  <c r="H148" i="107"/>
  <c r="I147" i="107"/>
  <c r="N147" i="107"/>
  <c r="H147" i="107"/>
  <c r="I146" i="107"/>
  <c r="N146" i="107"/>
  <c r="H146" i="107"/>
  <c r="I145" i="107"/>
  <c r="N145" i="107"/>
  <c r="H145" i="107"/>
  <c r="N144" i="107"/>
  <c r="I144" i="107"/>
  <c r="H144" i="107"/>
  <c r="I143" i="107"/>
  <c r="N143" i="107"/>
  <c r="H143" i="107"/>
  <c r="I142" i="107"/>
  <c r="N142" i="107"/>
  <c r="H142" i="107"/>
  <c r="I141" i="107"/>
  <c r="N141" i="107"/>
  <c r="H141" i="107"/>
  <c r="N140" i="107"/>
  <c r="I140" i="107"/>
  <c r="H140" i="107"/>
  <c r="I139" i="107"/>
  <c r="N139" i="107"/>
  <c r="H139" i="107"/>
  <c r="I138" i="107"/>
  <c r="N138" i="107"/>
  <c r="H138" i="107"/>
  <c r="I137" i="107"/>
  <c r="N137" i="107"/>
  <c r="H137" i="107"/>
  <c r="I136" i="107"/>
  <c r="N136" i="107"/>
  <c r="H136" i="107"/>
  <c r="I135" i="107"/>
  <c r="N135" i="107"/>
  <c r="H135" i="107"/>
  <c r="N134" i="107"/>
  <c r="I134" i="107"/>
  <c r="H134" i="107"/>
  <c r="I133" i="107"/>
  <c r="N133" i="107"/>
  <c r="H133" i="107"/>
  <c r="I132" i="107"/>
  <c r="N132" i="107"/>
  <c r="H132" i="107"/>
  <c r="I131" i="107"/>
  <c r="N131" i="107"/>
  <c r="H131" i="107"/>
  <c r="I130" i="107"/>
  <c r="N130" i="107"/>
  <c r="H130" i="107"/>
  <c r="I129" i="107"/>
  <c r="N129" i="107"/>
  <c r="H129" i="107"/>
  <c r="N128" i="107"/>
  <c r="I128" i="107"/>
  <c r="H128" i="107"/>
  <c r="I127" i="107"/>
  <c r="N127" i="107"/>
  <c r="H127" i="107"/>
  <c r="I126" i="107"/>
  <c r="N126" i="107"/>
  <c r="H126" i="107"/>
  <c r="I125" i="107"/>
  <c r="N125" i="107"/>
  <c r="H125" i="107"/>
  <c r="N124" i="107"/>
  <c r="I124" i="107"/>
  <c r="H124" i="107"/>
  <c r="I123" i="107"/>
  <c r="N123" i="107"/>
  <c r="H123" i="107"/>
  <c r="I122" i="107"/>
  <c r="N122" i="107"/>
  <c r="H122" i="107"/>
  <c r="I121" i="107"/>
  <c r="N121" i="107"/>
  <c r="H121" i="107"/>
  <c r="I120" i="107"/>
  <c r="N120" i="107"/>
  <c r="H120" i="107"/>
  <c r="I119" i="107"/>
  <c r="N119" i="107"/>
  <c r="H119" i="107"/>
  <c r="N118" i="107"/>
  <c r="I118" i="107"/>
  <c r="H118" i="107"/>
  <c r="I117" i="107"/>
  <c r="N117" i="107"/>
  <c r="H117" i="107"/>
  <c r="I116" i="107"/>
  <c r="N116" i="107"/>
  <c r="H116" i="107"/>
  <c r="I115" i="107"/>
  <c r="N115" i="107"/>
  <c r="H115" i="107"/>
  <c r="I114" i="107"/>
  <c r="N114" i="107"/>
  <c r="H114" i="107"/>
  <c r="I113" i="107"/>
  <c r="N113" i="107"/>
  <c r="H113" i="107"/>
  <c r="N112" i="107"/>
  <c r="I112" i="107"/>
  <c r="H112" i="107"/>
  <c r="I111" i="107"/>
  <c r="N111" i="107"/>
  <c r="H111" i="107"/>
  <c r="I110" i="107"/>
  <c r="N110" i="107"/>
  <c r="H110" i="107"/>
  <c r="I109" i="107"/>
  <c r="N109" i="107"/>
  <c r="H109" i="107"/>
  <c r="N108" i="107"/>
  <c r="I108" i="107"/>
  <c r="H108" i="107"/>
  <c r="I107" i="107"/>
  <c r="N107" i="107"/>
  <c r="H107" i="107"/>
  <c r="I106" i="107"/>
  <c r="N106" i="107"/>
  <c r="H106" i="107"/>
  <c r="I105" i="107"/>
  <c r="N105" i="107"/>
  <c r="H105" i="107"/>
  <c r="I104" i="107"/>
  <c r="N104" i="107"/>
  <c r="H104" i="107"/>
  <c r="I103" i="107"/>
  <c r="N103" i="107"/>
  <c r="H103" i="107"/>
  <c r="I102" i="107"/>
  <c r="N102" i="107"/>
  <c r="H102" i="107"/>
  <c r="I101" i="107"/>
  <c r="N101" i="107"/>
  <c r="H101" i="107"/>
  <c r="N100" i="107"/>
  <c r="I100" i="107"/>
  <c r="H100" i="107"/>
  <c r="I99" i="107"/>
  <c r="N99" i="107"/>
  <c r="H99" i="107"/>
  <c r="I98" i="107"/>
  <c r="N98" i="107"/>
  <c r="H98" i="107"/>
  <c r="I97" i="107"/>
  <c r="N97" i="107"/>
  <c r="H97" i="107"/>
  <c r="I96" i="107"/>
  <c r="N96" i="107"/>
  <c r="H96" i="107"/>
  <c r="I95" i="107"/>
  <c r="N95" i="107"/>
  <c r="H95" i="107"/>
  <c r="I94" i="107"/>
  <c r="N94" i="107"/>
  <c r="H94" i="107"/>
  <c r="I93" i="107"/>
  <c r="N93" i="107"/>
  <c r="H93" i="107"/>
  <c r="N92" i="107"/>
  <c r="I92" i="107"/>
  <c r="H92" i="107"/>
  <c r="I91" i="107"/>
  <c r="N91" i="107"/>
  <c r="H91" i="107"/>
  <c r="I90" i="107"/>
  <c r="N90" i="107"/>
  <c r="H90" i="107"/>
  <c r="I89" i="107"/>
  <c r="N89" i="107"/>
  <c r="H89" i="107"/>
  <c r="N88" i="107"/>
  <c r="I88" i="107"/>
  <c r="H88" i="107"/>
  <c r="I87" i="107"/>
  <c r="N87" i="107"/>
  <c r="H87" i="107"/>
  <c r="N86" i="107"/>
  <c r="I86" i="107"/>
  <c r="H86" i="107"/>
  <c r="I85" i="107"/>
  <c r="N85" i="107"/>
  <c r="H85" i="107"/>
  <c r="I84" i="107"/>
  <c r="N84" i="107"/>
  <c r="H84" i="107"/>
  <c r="N83" i="107"/>
  <c r="I83" i="107"/>
  <c r="H83" i="107"/>
  <c r="I82" i="107"/>
  <c r="N82" i="107"/>
  <c r="H82" i="107"/>
  <c r="I81" i="107"/>
  <c r="N81" i="107"/>
  <c r="H81" i="107"/>
  <c r="N80" i="107"/>
  <c r="I80" i="107"/>
  <c r="H80" i="107"/>
  <c r="I79" i="107"/>
  <c r="N79" i="107"/>
  <c r="H79" i="107"/>
  <c r="I78" i="107"/>
  <c r="N78" i="107"/>
  <c r="H78" i="107"/>
  <c r="I77" i="107"/>
  <c r="N77" i="107"/>
  <c r="H77" i="107"/>
  <c r="I76" i="107"/>
  <c r="N76" i="107"/>
  <c r="H76" i="107"/>
  <c r="N75" i="107"/>
  <c r="I75" i="107"/>
  <c r="H75" i="107"/>
  <c r="I74" i="107"/>
  <c r="N74" i="107"/>
  <c r="H74" i="107"/>
  <c r="I73" i="107"/>
  <c r="N73" i="107"/>
  <c r="H73" i="107"/>
  <c r="I72" i="107"/>
  <c r="N72" i="107"/>
  <c r="H72" i="107"/>
  <c r="I71" i="107"/>
  <c r="N71" i="107"/>
  <c r="H71" i="107"/>
  <c r="I70" i="107"/>
  <c r="N70" i="107"/>
  <c r="H70" i="107"/>
  <c r="I69" i="107"/>
  <c r="N69" i="107"/>
  <c r="H69" i="107"/>
  <c r="I68" i="107"/>
  <c r="N68" i="107"/>
  <c r="H68" i="107"/>
  <c r="N67" i="107"/>
  <c r="I67" i="107"/>
  <c r="H67" i="107"/>
  <c r="I66" i="107"/>
  <c r="N66" i="107"/>
  <c r="H66" i="107"/>
  <c r="I65" i="107"/>
  <c r="N65" i="107"/>
  <c r="H65" i="107"/>
  <c r="I64" i="107"/>
  <c r="N64" i="107"/>
  <c r="H64" i="107"/>
  <c r="I63" i="107"/>
  <c r="N63" i="107"/>
  <c r="H63" i="107"/>
  <c r="I62" i="107"/>
  <c r="N62" i="107"/>
  <c r="H62" i="107"/>
  <c r="I61" i="107"/>
  <c r="N61" i="107"/>
  <c r="H61" i="107"/>
  <c r="I60" i="107"/>
  <c r="N60" i="107"/>
  <c r="H60" i="107"/>
  <c r="N59" i="107"/>
  <c r="I59" i="107"/>
  <c r="H59" i="107"/>
  <c r="I58" i="107"/>
  <c r="N58" i="107"/>
  <c r="H58" i="107"/>
  <c r="N57" i="107"/>
  <c r="I57" i="107"/>
  <c r="H57" i="107"/>
  <c r="I56" i="107"/>
  <c r="N56" i="107"/>
  <c r="H56" i="107"/>
  <c r="I55" i="107"/>
  <c r="N55" i="107"/>
  <c r="H55" i="107"/>
  <c r="I54" i="107"/>
  <c r="N54" i="107"/>
  <c r="H54" i="107"/>
  <c r="I53" i="107"/>
  <c r="N53" i="107"/>
  <c r="H53" i="107"/>
  <c r="I52" i="107"/>
  <c r="N52" i="107"/>
  <c r="H52" i="107"/>
  <c r="N51" i="107"/>
  <c r="I51" i="107"/>
  <c r="H51" i="107"/>
  <c r="I50" i="107"/>
  <c r="N50" i="107"/>
  <c r="H50" i="107"/>
  <c r="I49" i="107"/>
  <c r="N49" i="107"/>
  <c r="H49" i="107"/>
  <c r="I48" i="107"/>
  <c r="N48" i="107"/>
  <c r="H48" i="107"/>
  <c r="I47" i="107"/>
  <c r="N47" i="107"/>
  <c r="H47" i="107"/>
  <c r="I46" i="107"/>
  <c r="N46" i="107"/>
  <c r="H46" i="107"/>
  <c r="I45" i="107"/>
  <c r="N45" i="107"/>
  <c r="H45" i="107"/>
  <c r="I44" i="107"/>
  <c r="N44" i="107"/>
  <c r="H44" i="107"/>
  <c r="N43" i="107"/>
  <c r="I43" i="107"/>
  <c r="H43" i="107"/>
  <c r="I42" i="107"/>
  <c r="N42" i="107"/>
  <c r="H42" i="107"/>
  <c r="N41" i="107"/>
  <c r="I41" i="107"/>
  <c r="H41" i="107"/>
  <c r="I40" i="107"/>
  <c r="N40" i="107"/>
  <c r="H40" i="107"/>
  <c r="I39" i="107"/>
  <c r="N39" i="107"/>
  <c r="H39" i="107"/>
  <c r="I38" i="107"/>
  <c r="N38" i="107"/>
  <c r="H38" i="107"/>
  <c r="I37" i="107"/>
  <c r="N37" i="107"/>
  <c r="H37" i="107"/>
  <c r="I36" i="107"/>
  <c r="N36" i="107"/>
  <c r="H36" i="107"/>
  <c r="N35" i="107"/>
  <c r="I35" i="107"/>
  <c r="H35" i="107"/>
  <c r="I34" i="107"/>
  <c r="N34" i="107"/>
  <c r="H34" i="107"/>
  <c r="I33" i="107"/>
  <c r="N33" i="107"/>
  <c r="H33" i="107"/>
  <c r="I32" i="107"/>
  <c r="N32" i="107"/>
  <c r="H32" i="107"/>
  <c r="I31" i="107"/>
  <c r="N31" i="107"/>
  <c r="H31" i="107"/>
  <c r="I30" i="107"/>
  <c r="N30" i="107"/>
  <c r="H30" i="107"/>
  <c r="I29" i="107"/>
  <c r="N29" i="107"/>
  <c r="H29" i="107"/>
  <c r="I28" i="107"/>
  <c r="N28" i="107"/>
  <c r="H28" i="107"/>
  <c r="N27" i="107"/>
  <c r="I27" i="107"/>
  <c r="H27" i="107"/>
  <c r="I26" i="107"/>
  <c r="N26" i="107"/>
  <c r="H26" i="107"/>
  <c r="N25" i="107"/>
  <c r="I25" i="107"/>
  <c r="H25" i="107"/>
  <c r="I24" i="107"/>
  <c r="N24" i="107"/>
  <c r="H24" i="107"/>
  <c r="I23" i="107"/>
  <c r="N23" i="107"/>
  <c r="H23" i="107"/>
  <c r="I22" i="107"/>
  <c r="N22" i="107"/>
  <c r="H22" i="107"/>
  <c r="I21" i="107"/>
  <c r="N21" i="107"/>
  <c r="H21" i="107"/>
  <c r="I20" i="107"/>
  <c r="N20" i="107"/>
  <c r="H20" i="107"/>
  <c r="N19" i="107"/>
  <c r="I19" i="107"/>
  <c r="H19" i="107"/>
  <c r="I18" i="107"/>
  <c r="N18" i="107"/>
  <c r="H18" i="107"/>
  <c r="I17" i="107"/>
  <c r="N17" i="107"/>
  <c r="H17" i="107"/>
  <c r="I16" i="107"/>
  <c r="N16" i="107"/>
  <c r="H16" i="107"/>
  <c r="I15" i="107"/>
  <c r="N15" i="107"/>
  <c r="H15" i="107"/>
  <c r="I14" i="107"/>
  <c r="N14" i="107"/>
  <c r="H14" i="107"/>
  <c r="I13" i="107"/>
  <c r="N13" i="107"/>
  <c r="H13" i="107"/>
  <c r="I12" i="107"/>
  <c r="N12" i="107"/>
  <c r="H12" i="107"/>
  <c r="N11" i="107"/>
  <c r="I11" i="107"/>
  <c r="H11" i="107"/>
  <c r="I10" i="107"/>
  <c r="N10" i="107"/>
  <c r="H10" i="107"/>
  <c r="N9" i="107"/>
  <c r="I9" i="107"/>
  <c r="H9" i="107"/>
  <c r="I8" i="107"/>
  <c r="N8" i="107"/>
  <c r="H8" i="107"/>
  <c r="I7" i="107"/>
  <c r="N7" i="107"/>
  <c r="H7" i="107"/>
  <c r="I6" i="107"/>
  <c r="N6" i="107"/>
  <c r="H6" i="107"/>
  <c r="I5" i="107"/>
  <c r="N5" i="107"/>
  <c r="H5" i="107"/>
  <c r="R2" i="108"/>
  <c r="G22" i="1"/>
  <c r="G23" i="1"/>
  <c r="G6" i="1"/>
  <c r="G7" i="1"/>
  <c r="G20" i="1"/>
  <c r="G21" i="1"/>
  <c r="G4" i="1"/>
  <c r="G34" i="1"/>
  <c r="G18" i="1"/>
  <c r="G19" i="1"/>
  <c r="G32" i="1"/>
  <c r="G33" i="1"/>
  <c r="G16" i="1"/>
  <c r="G17" i="1"/>
  <c r="G30" i="1"/>
  <c r="G31" i="1"/>
  <c r="G14" i="1"/>
  <c r="G15" i="1"/>
  <c r="G26" i="1"/>
  <c r="G27" i="1"/>
  <c r="G10" i="1"/>
  <c r="G11" i="1"/>
  <c r="G24" i="1"/>
  <c r="G25" i="1"/>
  <c r="G8" i="1"/>
  <c r="G9" i="1"/>
  <c r="G28" i="1"/>
  <c r="G29" i="1"/>
  <c r="G12" i="1"/>
  <c r="G13" i="1"/>
  <c r="G11" i="100"/>
  <c r="G101" i="100"/>
  <c r="M14" i="100"/>
  <c r="D21" i="110"/>
  <c r="F100" i="100"/>
  <c r="F99" i="100"/>
  <c r="F98" i="100"/>
  <c r="F97" i="100"/>
  <c r="F96" i="100"/>
  <c r="F95" i="100"/>
  <c r="F94" i="100"/>
  <c r="F93" i="100"/>
  <c r="F92" i="100"/>
  <c r="F91" i="100"/>
  <c r="F90" i="100"/>
  <c r="F89" i="100"/>
  <c r="F88" i="100"/>
  <c r="F87" i="100"/>
  <c r="F86" i="100"/>
  <c r="F85" i="100"/>
  <c r="F84" i="100"/>
  <c r="F83" i="100"/>
  <c r="F82" i="100"/>
  <c r="F81" i="100"/>
  <c r="F80" i="100"/>
  <c r="F79" i="100"/>
  <c r="F78" i="100"/>
  <c r="F77" i="100"/>
  <c r="F76" i="100"/>
  <c r="F75" i="100"/>
  <c r="F74" i="100"/>
  <c r="F73" i="100"/>
  <c r="F72" i="100"/>
  <c r="F71" i="100"/>
  <c r="F70" i="100"/>
  <c r="F69" i="100"/>
  <c r="F68" i="100"/>
  <c r="F67" i="100"/>
  <c r="F66" i="100"/>
  <c r="F65" i="100"/>
  <c r="F64" i="100"/>
  <c r="F63" i="100"/>
  <c r="F62" i="100"/>
  <c r="F61" i="100"/>
  <c r="F60" i="100"/>
  <c r="F59" i="100"/>
  <c r="F58" i="100"/>
  <c r="F57" i="100"/>
  <c r="F56" i="100"/>
  <c r="F55" i="100"/>
  <c r="F54" i="100"/>
  <c r="F53" i="100"/>
  <c r="F52" i="100"/>
  <c r="F51" i="100"/>
  <c r="F50" i="100"/>
  <c r="F49" i="100"/>
  <c r="F48" i="100"/>
  <c r="F47" i="100"/>
  <c r="F46" i="100"/>
  <c r="F45" i="100"/>
  <c r="F44" i="100"/>
  <c r="F43" i="100"/>
  <c r="F42" i="100"/>
  <c r="F41" i="100"/>
  <c r="F40" i="100"/>
  <c r="F39" i="100"/>
  <c r="F38" i="100"/>
  <c r="F37" i="100"/>
  <c r="F36" i="100"/>
  <c r="F35" i="100"/>
  <c r="F34" i="100"/>
  <c r="F33" i="100"/>
  <c r="F32" i="100"/>
  <c r="F31" i="100"/>
  <c r="F30" i="100"/>
  <c r="F29" i="100"/>
  <c r="F28" i="100"/>
  <c r="F27" i="100"/>
  <c r="F26" i="100"/>
  <c r="F25" i="100"/>
  <c r="F24" i="100"/>
  <c r="F23" i="100"/>
  <c r="F22" i="100"/>
  <c r="F21" i="100"/>
  <c r="F20" i="100"/>
  <c r="F19" i="100"/>
  <c r="F18" i="100"/>
  <c r="F17" i="100"/>
  <c r="F16" i="100"/>
  <c r="F15" i="100"/>
  <c r="F14" i="100"/>
  <c r="F13" i="100"/>
  <c r="F12" i="100"/>
  <c r="F11" i="100"/>
  <c r="A2" i="100"/>
  <c r="AZ27" i="110"/>
  <c r="AZ47" i="110"/>
  <c r="G32" i="100"/>
  <c r="G39" i="100"/>
  <c r="G63" i="100"/>
  <c r="G64" i="100"/>
  <c r="G71" i="100"/>
  <c r="G95" i="100"/>
  <c r="G96" i="100"/>
  <c r="G31" i="100"/>
  <c r="G40" i="100"/>
  <c r="G72" i="100"/>
  <c r="G15" i="100"/>
  <c r="G47" i="100"/>
  <c r="G79" i="100"/>
  <c r="G16" i="100"/>
  <c r="G48" i="100"/>
  <c r="G80" i="100"/>
  <c r="G23" i="100"/>
  <c r="G55" i="100"/>
  <c r="G87" i="100"/>
  <c r="G24" i="100"/>
  <c r="G56" i="100"/>
  <c r="G88" i="100"/>
  <c r="G17" i="100"/>
  <c r="G25" i="100"/>
  <c r="G33" i="100"/>
  <c r="G41" i="100"/>
  <c r="G49" i="100"/>
  <c r="G57" i="100"/>
  <c r="G65" i="100"/>
  <c r="G73" i="100"/>
  <c r="G81" i="100"/>
  <c r="G89" i="100"/>
  <c r="G97" i="100"/>
  <c r="G34" i="100"/>
  <c r="G42" i="100"/>
  <c r="G58" i="100"/>
  <c r="G66" i="100"/>
  <c r="G74" i="100"/>
  <c r="G82" i="100"/>
  <c r="G90" i="100"/>
  <c r="G18" i="100"/>
  <c r="G98" i="100"/>
  <c r="G19" i="100"/>
  <c r="G27" i="100"/>
  <c r="G35" i="100"/>
  <c r="G43" i="100"/>
  <c r="G51" i="100"/>
  <c r="G59" i="100"/>
  <c r="G67" i="100"/>
  <c r="G75" i="100"/>
  <c r="G83" i="100"/>
  <c r="G91" i="100"/>
  <c r="G99" i="100"/>
  <c r="G26" i="100"/>
  <c r="G50" i="100"/>
  <c r="G12" i="100"/>
  <c r="G20" i="100"/>
  <c r="G28" i="100"/>
  <c r="G36" i="100"/>
  <c r="G44" i="100"/>
  <c r="G52" i="100"/>
  <c r="G60" i="100"/>
  <c r="G68" i="100"/>
  <c r="G76" i="100"/>
  <c r="G84" i="100"/>
  <c r="G92" i="100"/>
  <c r="G100" i="100"/>
  <c r="G13" i="100"/>
  <c r="G21" i="100"/>
  <c r="G29" i="100"/>
  <c r="G37" i="100"/>
  <c r="G45" i="100"/>
  <c r="G53" i="100"/>
  <c r="G61" i="100"/>
  <c r="G69" i="100"/>
  <c r="G77" i="100"/>
  <c r="G85" i="100"/>
  <c r="G93" i="100"/>
  <c r="G14" i="100"/>
  <c r="G22" i="100"/>
  <c r="G30" i="100"/>
  <c r="G38" i="100"/>
  <c r="G46" i="100"/>
  <c r="G54" i="100"/>
  <c r="G62" i="100"/>
  <c r="G70" i="100"/>
  <c r="G78" i="100"/>
  <c r="G86" i="100"/>
  <c r="G94" i="100"/>
  <c r="R11" i="100"/>
  <c r="S11" i="100"/>
  <c r="AN34" i="110"/>
  <c r="AN30" i="110"/>
  <c r="AN41" i="110"/>
  <c r="AN36" i="110"/>
  <c r="AN42" i="110"/>
  <c r="AN43" i="110"/>
  <c r="AN32" i="110"/>
  <c r="AN31" i="110"/>
  <c r="AN38" i="110"/>
  <c r="AN29" i="110"/>
  <c r="AN40" i="110"/>
  <c r="AN37" i="110"/>
  <c r="AN28" i="110"/>
  <c r="AN33" i="110"/>
  <c r="AN39" i="110"/>
  <c r="AN35" i="110"/>
  <c r="T4" i="100"/>
  <c r="T6" i="100"/>
  <c r="D4" i="110"/>
  <c r="H4" i="110"/>
  <c r="I5" i="1"/>
  <c r="H4" i="1"/>
  <c r="M4" i="1"/>
  <c r="G5" i="1"/>
  <c r="I6" i="1"/>
  <c r="I7" i="1"/>
  <c r="I8" i="1"/>
  <c r="H5" i="1"/>
  <c r="M5" i="1"/>
  <c r="H6" i="1"/>
  <c r="M6" i="1"/>
  <c r="H7" i="1"/>
  <c r="I9" i="1"/>
  <c r="I10" i="1"/>
  <c r="M7" i="1"/>
  <c r="H8" i="1"/>
  <c r="M8" i="1"/>
  <c r="I11" i="1"/>
  <c r="I12" i="1"/>
  <c r="H9" i="1"/>
  <c r="M9" i="1"/>
  <c r="H10" i="1"/>
  <c r="M10" i="1"/>
  <c r="H11" i="1"/>
  <c r="I13" i="1"/>
  <c r="I14" i="1"/>
  <c r="M11" i="1"/>
  <c r="H12" i="1"/>
  <c r="M12" i="1"/>
  <c r="I15" i="1"/>
  <c r="I16" i="1"/>
  <c r="H13" i="1"/>
  <c r="M13" i="1"/>
  <c r="H14" i="1"/>
  <c r="M14" i="1"/>
  <c r="H15" i="1"/>
  <c r="I17" i="1"/>
  <c r="I18" i="1"/>
  <c r="M15" i="1"/>
  <c r="H16" i="1"/>
  <c r="M16" i="1"/>
  <c r="I19" i="1"/>
  <c r="I20" i="1"/>
  <c r="H17" i="1"/>
  <c r="M17" i="1"/>
  <c r="H18" i="1"/>
  <c r="M18" i="1"/>
  <c r="H19" i="1"/>
  <c r="I21" i="1"/>
  <c r="I22" i="1"/>
  <c r="M19" i="1"/>
  <c r="H20" i="1"/>
  <c r="M20" i="1"/>
  <c r="I23" i="1"/>
  <c r="I24" i="1"/>
  <c r="H21" i="1"/>
  <c r="M21" i="1"/>
  <c r="H22" i="1"/>
  <c r="M22" i="1"/>
  <c r="H23" i="1"/>
  <c r="I25" i="1"/>
  <c r="I26" i="1"/>
  <c r="M23" i="1"/>
  <c r="H24" i="1"/>
  <c r="M24" i="1"/>
  <c r="I27" i="1"/>
  <c r="I28" i="1"/>
  <c r="H25" i="1"/>
  <c r="M25" i="1"/>
  <c r="H26" i="1"/>
  <c r="M26" i="1"/>
  <c r="H27" i="1"/>
  <c r="I29" i="1"/>
  <c r="I30" i="1"/>
  <c r="M27" i="1"/>
  <c r="H28" i="1"/>
  <c r="M28" i="1"/>
  <c r="I31" i="1"/>
  <c r="I32" i="1"/>
  <c r="H29" i="1"/>
  <c r="M29" i="1"/>
  <c r="H30" i="1"/>
  <c r="M30" i="1"/>
  <c r="H31" i="1"/>
  <c r="I33" i="1"/>
  <c r="I34" i="1"/>
  <c r="M31" i="1"/>
  <c r="H32" i="1"/>
  <c r="M32" i="1"/>
  <c r="H33" i="1"/>
  <c r="M33" i="1"/>
  <c r="H34" i="1"/>
  <c r="M34" i="1"/>
  <c r="K7" i="100"/>
  <c r="C15" i="110"/>
  <c r="AV44" i="110"/>
  <c r="C16" i="110"/>
  <c r="AW44" i="110"/>
  <c r="K8" i="100"/>
  <c r="C17" i="110"/>
  <c r="C18" i="110"/>
  <c r="R7" i="100"/>
  <c r="K9" i="100"/>
  <c r="L11" i="100"/>
  <c r="L12" i="100"/>
  <c r="I14" i="110"/>
  <c r="AX44" i="110"/>
  <c r="L13" i="100"/>
  <c r="C19" i="110"/>
  <c r="I18" i="110"/>
  <c r="J18" i="110"/>
  <c r="L14" i="100"/>
  <c r="C20" i="110"/>
  <c r="AY44" i="110"/>
  <c r="C21" i="110"/>
  <c r="R13" i="100"/>
  <c r="I20" i="110"/>
  <c r="AZ44" i="110"/>
</calcChain>
</file>

<file path=xl/sharedStrings.xml><?xml version="1.0" encoding="utf-8"?>
<sst xmlns="http://schemas.openxmlformats.org/spreadsheetml/2006/main" count="20289" uniqueCount="285">
  <si>
    <t>ProjectWise document code</t>
  </si>
  <si>
    <t>Sheet</t>
  </si>
  <si>
    <t>Revision</t>
  </si>
  <si>
    <t>Calculation no.</t>
  </si>
  <si>
    <t>122749-BUK-Z0-320-CL-R-00005</t>
  </si>
  <si>
    <t>/</t>
  </si>
  <si>
    <t>(i)</t>
  </si>
  <si>
    <t>F</t>
  </si>
  <si>
    <t>Project name:</t>
  </si>
  <si>
    <t>Mereway Fish Pass Detailed Design</t>
  </si>
  <si>
    <t>Project no.</t>
  </si>
  <si>
    <t>122749-0215</t>
  </si>
  <si>
    <t>Project component:</t>
  </si>
  <si>
    <t>Mereway Fish Pass Larinier Fish Pass Design</t>
  </si>
  <si>
    <t>Subject of calculation:</t>
  </si>
  <si>
    <t>Fish pass hydraulic modelling for a Larinier fish pass with an eel passage (December 2020 - February 2021)</t>
  </si>
  <si>
    <t>Summary of revision history::</t>
  </si>
  <si>
    <t>Rev.</t>
  </si>
  <si>
    <t>Issue date</t>
  </si>
  <si>
    <t>Description of calculation</t>
  </si>
  <si>
    <t>Preparer</t>
  </si>
  <si>
    <t>Checker</t>
  </si>
  <si>
    <t>Reviewer</t>
  </si>
  <si>
    <t>Approver</t>
  </si>
  <si>
    <t>9A</t>
  </si>
  <si>
    <t>Mereway fish pass detailed design hydraulic modelling (08A)</t>
  </si>
  <si>
    <t>ET</t>
  </si>
  <si>
    <t>9B</t>
  </si>
  <si>
    <t>Mereway fish pass detailed design hydraulic modelling - pool section narrowed to 600mm (09A)</t>
  </si>
  <si>
    <t>9C</t>
  </si>
  <si>
    <t>Mereway fish pass detailed design hydraulic modelling - pool section and approach channel narrowed to 600mm (09B)</t>
  </si>
  <si>
    <t>10A</t>
  </si>
  <si>
    <t>•  Single Larinier fish pass (0.45 width; 9.67m length - modelled using EA rating), cassette eel pass (0.10m width, 0.4m high - modelled as a weir) and notch at downstream end (0.35m width, 0.3m high - modelled as a weir).
•  Notional hydraulic width of channel: upstream section – 900mm; pool – 600mm, Larinier – 450mm; channel at bottom of Larinier – 900mm.  Notch 350mm wide into the R. Crane.</t>
  </si>
  <si>
    <t>10B</t>
  </si>
  <si>
    <t>•  Single Larinier fish pass (0.45 width; 9.67m length - modelled using EA rating), cassette eel pass (0.10m width, 0.4m high - modelled as a weir) and notch at downstream end (0.35m width, 0.3m high - modelled as a weir).
•  Notional hydraulic width of channel: upstream section – 900mm; pool – 600mm, Larinier – 450mm; channel at bottom of Larinier – 900mm.  Notch 350mm wide into the R. Crane.
•  River Crane downstream of the gate bed levels were adjusted based on 2018 Topographic Survey.</t>
  </si>
  <si>
    <t>11A</t>
  </si>
  <si>
    <t>The full revision history of the calculation or document should normally be recorded by using the attributes in ProjectWise.</t>
  </si>
  <si>
    <t>If there are several reviewers (such as for different disciplines), enter the details in successive rows.</t>
  </si>
  <si>
    <t>In ProjectWise, use document type ‘CL’.  Store in folder 3.nn.dd.GD (the ‘Generated documents’ folder relevant to the ‘location’ and ‘discipline’ of the calculation).  See GA280D for the recommended routing.</t>
  </si>
  <si>
    <t>(ii)</t>
  </si>
  <si>
    <t>Purpose of calculation</t>
  </si>
  <si>
    <t>Hydraulic modelling for fish pass detailed design.</t>
  </si>
  <si>
    <t>Method of
calculation</t>
  </si>
  <si>
    <t>Use of Environment Agency River Crane model.  The supplied model extents from North Harrow to the River Thames at Isleworth (for 1D-2D flood modelling).  For the fish pass detailed design (1D) modelling, the upstream part of the model has been removed at upstream of R. Crane/Duke of Northumberland's River (DNR) diffluence. The downstream boundaries of the model are in the R. Crane at Craneford Way, Twickenham and in the DNR at Mogden STW.</t>
  </si>
  <si>
    <t>Source documents used (including codes, standards &amp; drawings)</t>
  </si>
  <si>
    <t>•  Environment Agency River Crane SFRM model
•  Revised Q1 to Q99 flows supplied by Environment Agency (see "Flows" tab)
•  Larinier fish pass rating curve based on EA and HRW studies (HRW Reports EX 6571 R2 and EX 6812 R2 - see "Setup" tab)
•  Fish pass detailed design drawings:
      Fish Pass 152 Mark Up 050221.jpeg
      Fish Pass 154 050221 Mark Up.jpeg
      Fish Pass Mark Up 153 050221.jpeg
      Larinier Section 050221 Mark Up.jpeg
      Larinier Tile 450.pdf</t>
  </si>
  <si>
    <t>Design conditions considered</t>
  </si>
  <si>
    <t>•  Low flows: Q1 to Q99.9
•  Minimum flow to Mogden &gt; 93l/s
•  Q95 depth &gt; 150mm
•  Q95 velocity &lt; 1m/s</t>
  </si>
  <si>
    <t>Health, safety and environmental risks considered</t>
  </si>
  <si>
    <t>See BOSS in Design Engagement/CDM Risk Register</t>
  </si>
  <si>
    <t>Key parameters used</t>
  </si>
  <si>
    <t>•  Mereway gate retention WL at 9.575 to 9.625mAOD.
•  Upstream channel – headwall to sheet pile section:  Width 1000mm; Hydraulic IL 9.35mAD (headwall) grades to 9.15mAOD (transition to sheet pile section).  Eel tiles to be fixed to the channel bed so increased bed roughness.
•  Upper pool:  Width 700mm; hydraulic IL 9.15mAOD.  Eel tiles on bed.
•  Sloping section: 500mm width + eel pass 200mm width.  IL 9.15 to 9.30mAOD.  Plain channel bed.
•  Larinier: As before.  Eel pass 200mm width with bristles.  Hydraulic IL at control point 9.52mAOD.  Note: Eel pass slopes directly to R. Crane.
•  Pool below Larinier: Width 800mm. IL 9.85mAOD. Nom. Length 3000mm.
•  Notch: Width 300mm. IL 7.85mAOD. Top of wall by notch 9.60mAOD.
•  A pre-barrage has been installed across the R. Crane at the control point (downstream).  This is nominally 200mm high with a 1500mm opening. The aim of this is to raise the R. Crane water level by circa 100mm at the exit from the fish pass.  The width of the opening can be adjusted if width of 1500mm.
•  River Crane downstream of the gate bed levels were adjusted based on 2018 Topographic Survey.</t>
  </si>
  <si>
    <t>Other comments</t>
  </si>
  <si>
    <t>N/A</t>
  </si>
  <si>
    <t>Conclusions</t>
  </si>
  <si>
    <t>•  Model results indicate that the fish pass channel with single Larinier fish/eel passes achieves the design conditions.
•  At very low flows (less than Q99) flow via the fish pass would need to be reduced, or the fish pass isolated to ensure sufficient flow to Mogden STW.</t>
  </si>
  <si>
    <t>Resulting drawings</t>
  </si>
  <si>
    <t>Mereway Fish Pass Detail Design</t>
  </si>
  <si>
    <t>Model log</t>
  </si>
  <si>
    <t>No</t>
  </si>
  <si>
    <t>Model</t>
  </si>
  <si>
    <t>Description</t>
  </si>
  <si>
    <t>Date</t>
  </si>
  <si>
    <t>CRANE_FP_DD_08A</t>
  </si>
  <si>
    <t>Short channel, single Larinier + eel pass. Mereway gate retention WL (9.575 - 9.625mAOD).</t>
  </si>
  <si>
    <t>CRANE_FP_DD_09A</t>
  </si>
  <si>
    <t>As 08A with narrow pool section</t>
  </si>
  <si>
    <t>CRANE_FP_DD_09B</t>
  </si>
  <si>
    <t>As 08A with narrow pool section and approach channel</t>
  </si>
  <si>
    <t>CRANE_FP_DD_10A</t>
  </si>
  <si>
    <t>Short channel, single Larinier + cassette eel pass + notch. Mereway gate retention WL (9.575 - 9.625mAOD).</t>
  </si>
  <si>
    <t>CRANE_FP_DD_11A</t>
  </si>
  <si>
    <t>Design criteria</t>
  </si>
  <si>
    <r>
      <t>Minimum flow to Mogden is 0.093m</t>
    </r>
    <r>
      <rPr>
        <vertAlign val="superscript"/>
        <sz val="11"/>
        <color theme="1"/>
        <rFont val="Calibri"/>
        <family val="2"/>
        <scheme val="minor"/>
      </rPr>
      <t>3</t>
    </r>
    <r>
      <rPr>
        <sz val="11"/>
        <color theme="1"/>
        <rFont val="Calibri"/>
        <family val="2"/>
        <scheme val="minor"/>
      </rPr>
      <t>/s (93l/s)</t>
    </r>
  </si>
  <si>
    <t>Minimum Q95 depth in fish pass is 0.15m</t>
  </si>
  <si>
    <t>Max velocity in fish pass is 1m/s</t>
  </si>
  <si>
    <t>Fish pass flows</t>
  </si>
  <si>
    <t>Descending</t>
  </si>
  <si>
    <t>Sweetening flows d/s of Mereway Gate</t>
  </si>
  <si>
    <t>Interval (day)</t>
  </si>
  <si>
    <t>Q</t>
  </si>
  <si>
    <t>2018 Flow</t>
  </si>
  <si>
    <r>
      <t>2020 Flow</t>
    </r>
    <r>
      <rPr>
        <vertAlign val="superscript"/>
        <sz val="11"/>
        <color theme="1"/>
        <rFont val="Calibri"/>
        <family val="2"/>
        <scheme val="minor"/>
      </rPr>
      <t>1)</t>
    </r>
  </si>
  <si>
    <t>Diff</t>
  </si>
  <si>
    <t>Flow</t>
  </si>
  <si>
    <t>Time (hr)</t>
  </si>
  <si>
    <t>Time (day)</t>
  </si>
  <si>
    <r>
      <rPr>
        <vertAlign val="superscript"/>
        <sz val="11"/>
        <color theme="1"/>
        <rFont val="Calibri"/>
        <family val="2"/>
        <scheme val="minor"/>
      </rPr>
      <t>1)</t>
    </r>
    <r>
      <rPr>
        <sz val="11"/>
        <color theme="1"/>
        <rFont val="Calibri"/>
        <family val="2"/>
        <scheme val="minor"/>
      </rPr>
      <t xml:space="preserve"> See 'Flow duration Analysis' tab</t>
    </r>
  </si>
  <si>
    <t>EA+HRW Larinier Rating</t>
  </si>
  <si>
    <t>Mereway Fish Pass Detail Design (Feb-2021) - V10B</t>
  </si>
  <si>
    <t>Node</t>
  </si>
  <si>
    <t>Distance (m)</t>
  </si>
  <si>
    <t>Chainage (m)</t>
  </si>
  <si>
    <t>Bed</t>
  </si>
  <si>
    <t>LB</t>
  </si>
  <si>
    <t>RB</t>
  </si>
  <si>
    <t>Channel</t>
  </si>
  <si>
    <t>Slope/Gradient</t>
  </si>
  <si>
    <t>Level (mAOD)</t>
  </si>
  <si>
    <t>W (m)</t>
  </si>
  <si>
    <t>'n'</t>
  </si>
  <si>
    <t>References</t>
  </si>
  <si>
    <t>FP_01</t>
  </si>
  <si>
    <t>FP_02</t>
  </si>
  <si>
    <t>FP_03</t>
  </si>
  <si>
    <t>U/s gauged head (m)</t>
  </si>
  <si>
    <t>Flow for 75mm baffle</t>
  </si>
  <si>
    <t>Flow for 100mm baffle</t>
  </si>
  <si>
    <t>Flow for 150mm baffle</t>
  </si>
  <si>
    <t>Per m width any baffle</t>
  </si>
  <si>
    <t>FP_04</t>
  </si>
  <si>
    <t>-</t>
  </si>
  <si>
    <r>
      <t>Flow (m</t>
    </r>
    <r>
      <rPr>
        <vertAlign val="superscript"/>
        <sz val="11"/>
        <color theme="1"/>
        <rFont val="Arial"/>
        <family val="2"/>
      </rPr>
      <t>3</t>
    </r>
    <r>
      <rPr>
        <sz val="11"/>
        <color theme="1"/>
        <rFont val="Arial"/>
        <family val="2"/>
      </rPr>
      <t>/s)</t>
    </r>
  </si>
  <si>
    <t>FP 1</t>
  </si>
  <si>
    <t>FP_05</t>
  </si>
  <si>
    <t>FP_06</t>
  </si>
  <si>
    <r>
      <t>Flow (m</t>
    </r>
    <r>
      <rPr>
        <vertAlign val="superscript"/>
        <sz val="11"/>
        <color theme="1"/>
        <rFont val="Calibri"/>
        <family val="2"/>
        <scheme val="minor"/>
      </rPr>
      <t>3</t>
    </r>
    <r>
      <rPr>
        <sz val="11"/>
        <color theme="1"/>
        <rFont val="Calibri"/>
        <family val="2"/>
        <scheme val="minor"/>
      </rPr>
      <t>/s)</t>
    </r>
  </si>
  <si>
    <t>Level(mAOD)</t>
  </si>
  <si>
    <t>FP_07</t>
  </si>
  <si>
    <t>LFP</t>
  </si>
  <si>
    <t>LFP: 0.45</t>
  </si>
  <si>
    <t>LFP: Rating</t>
  </si>
  <si>
    <t>EP: 0.15</t>
  </si>
  <si>
    <t>EP: Weir</t>
  </si>
  <si>
    <t>FP_09</t>
  </si>
  <si>
    <t>FP_10</t>
  </si>
  <si>
    <t>Pool section</t>
  </si>
  <si>
    <t>Larinier Fish Pass</t>
  </si>
  <si>
    <t>Fish Pass Mark Up 153 050221.jpeg</t>
  </si>
  <si>
    <t>Dwg No:</t>
  </si>
  <si>
    <t>Fish Pass 154 140321 Mark Up.jpeg</t>
  </si>
  <si>
    <t>Mereway Fish Pass Detail Design (Amr-2021) - V11A (Larinier, Eel pass, notch and pre-barrage)</t>
  </si>
  <si>
    <t>Minimum flow to Mogden</t>
  </si>
  <si>
    <r>
      <t>m</t>
    </r>
    <r>
      <rPr>
        <vertAlign val="superscript"/>
        <sz val="11"/>
        <color theme="1"/>
        <rFont val="Calibri"/>
        <family val="2"/>
        <scheme val="minor"/>
      </rPr>
      <t>3</t>
    </r>
    <r>
      <rPr>
        <sz val="11"/>
        <color theme="1"/>
        <rFont val="Calibri"/>
        <family val="2"/>
        <scheme val="minor"/>
      </rPr>
      <t>/s</t>
    </r>
  </si>
  <si>
    <t>Q95 depth in fish pass</t>
  </si>
  <si>
    <t>m</t>
  </si>
  <si>
    <t>(&gt;150mm)</t>
  </si>
  <si>
    <t>Max. velocity in fish pass</t>
  </si>
  <si>
    <t>m/s</t>
  </si>
  <si>
    <t>(&lt; 1m/s)</t>
  </si>
  <si>
    <t>Component</t>
  </si>
  <si>
    <t>Bed level (mAOD)</t>
  </si>
  <si>
    <t>LB level (mAOD)</t>
  </si>
  <si>
    <t>RB level (mAOD)</t>
  </si>
  <si>
    <t>Width (m)</t>
  </si>
  <si>
    <t>U/s section</t>
  </si>
  <si>
    <t>Pool</t>
  </si>
  <si>
    <t>D/s section</t>
  </si>
  <si>
    <t>Water levels  (mAOD)</t>
  </si>
  <si>
    <r>
      <t>Flow (m</t>
    </r>
    <r>
      <rPr>
        <b/>
        <vertAlign val="superscript"/>
        <sz val="11"/>
        <color theme="1"/>
        <rFont val="Calibri"/>
        <family val="2"/>
        <scheme val="minor"/>
      </rPr>
      <t>3</t>
    </r>
    <r>
      <rPr>
        <b/>
        <sz val="11"/>
        <color theme="1"/>
        <rFont val="Calibri"/>
        <family val="2"/>
        <scheme val="minor"/>
      </rPr>
      <t>/s)</t>
    </r>
  </si>
  <si>
    <t>Velocity in fish pass channel (m/s)</t>
  </si>
  <si>
    <t>Depth in fish pass channel (m)</t>
  </si>
  <si>
    <t>Fish Pass</t>
  </si>
  <si>
    <t>R.Crane</t>
  </si>
  <si>
    <t>Exceedance</t>
  </si>
  <si>
    <t>Flow (m3/s)</t>
  </si>
  <si>
    <t>R. Crane</t>
  </si>
  <si>
    <t>DNR</t>
  </si>
  <si>
    <t>DNR to Mogden</t>
  </si>
  <si>
    <t>Fish pass</t>
  </si>
  <si>
    <t>Eel pass</t>
  </si>
  <si>
    <t>Total (FP+EP)</t>
  </si>
  <si>
    <t>To Mogden</t>
  </si>
  <si>
    <t>U/s Section</t>
  </si>
  <si>
    <t>D/s Section</t>
  </si>
  <si>
    <t>C540u1</t>
  </si>
  <si>
    <t>C540u2</t>
  </si>
  <si>
    <t>C540d</t>
  </si>
  <si>
    <t>C539u2</t>
  </si>
  <si>
    <t>C539u0</t>
  </si>
  <si>
    <t>C539d0</t>
  </si>
  <si>
    <t>C539</t>
  </si>
  <si>
    <t>U/s gate</t>
  </si>
  <si>
    <t>D/s gate</t>
  </si>
  <si>
    <t>Control section</t>
  </si>
  <si>
    <t>U/s</t>
  </si>
  <si>
    <t>D/s</t>
  </si>
  <si>
    <t>Deep u./s</t>
  </si>
  <si>
    <t>Deep d/s</t>
  </si>
  <si>
    <t>Q1</t>
  </si>
  <si>
    <t>Q10</t>
  </si>
  <si>
    <t>Q20</t>
  </si>
  <si>
    <t>Q30</t>
  </si>
  <si>
    <t>Q40</t>
  </si>
  <si>
    <t>Q50</t>
  </si>
  <si>
    <t>Q60</t>
  </si>
  <si>
    <t>Q70</t>
  </si>
  <si>
    <t>Q75</t>
  </si>
  <si>
    <t>Q80</t>
  </si>
  <si>
    <t>Q85</t>
  </si>
  <si>
    <t>Q90</t>
  </si>
  <si>
    <t>Q95</t>
  </si>
  <si>
    <t>Q98</t>
  </si>
  <si>
    <t>Q99</t>
  </si>
  <si>
    <t>Q99.9</t>
  </si>
  <si>
    <t>Chainage</t>
  </si>
  <si>
    <t>C540u</t>
  </si>
  <si>
    <t>DN166</t>
  </si>
  <si>
    <t>DN166d2</t>
  </si>
  <si>
    <t>EPu</t>
  </si>
  <si>
    <t>DN166d1</t>
  </si>
  <si>
    <t>Bank</t>
  </si>
  <si>
    <t>Q95 depth</t>
  </si>
  <si>
    <t>Output data from file I:\17_042_R_EA_HNL_MEICA_(122749)\MEREWAY FISHPASS\DETAIL DESIGN\MAR-2021\03-MODEL\CRANE_FP_DD_11A.ZZN</t>
  </si>
  <si>
    <t>Selected output data from time (hr): 24</t>
  </si>
  <si>
    <t xml:space="preserve">                       to time (hr): 474</t>
  </si>
  <si>
    <t>Q1_Q</t>
  </si>
  <si>
    <t>Q10_Q</t>
  </si>
  <si>
    <t>Q20_Q</t>
  </si>
  <si>
    <t>Q30_Q</t>
  </si>
  <si>
    <t>Q40_Q</t>
  </si>
  <si>
    <t>Q50_Q</t>
  </si>
  <si>
    <t>Q60_Q</t>
  </si>
  <si>
    <t>Q70_Q</t>
  </si>
  <si>
    <t>Q75_Q</t>
  </si>
  <si>
    <t>Q80_Q</t>
  </si>
  <si>
    <t>Q85_Q</t>
  </si>
  <si>
    <t>Q90_Q</t>
  </si>
  <si>
    <t>Q95_Q</t>
  </si>
  <si>
    <t>Q98_Q</t>
  </si>
  <si>
    <t>Q99_Q</t>
  </si>
  <si>
    <t>Q99.9_Q</t>
  </si>
  <si>
    <t>Stage</t>
  </si>
  <si>
    <t>Q1_H</t>
  </si>
  <si>
    <t>Q10_H</t>
  </si>
  <si>
    <t>Q20_H</t>
  </si>
  <si>
    <t>Q30_H</t>
  </si>
  <si>
    <t>Q40_H</t>
  </si>
  <si>
    <t>Q50_H</t>
  </si>
  <si>
    <t>Q60_H</t>
  </si>
  <si>
    <t>Q70_H</t>
  </si>
  <si>
    <t>Q75_H</t>
  </si>
  <si>
    <t>Q80_H</t>
  </si>
  <si>
    <t>Q85_H</t>
  </si>
  <si>
    <t>Q90_H</t>
  </si>
  <si>
    <t>Q95_H</t>
  </si>
  <si>
    <t>Q98_H</t>
  </si>
  <si>
    <t>Q99_H</t>
  </si>
  <si>
    <t>Q99.9_H</t>
  </si>
  <si>
    <t>Fr</t>
  </si>
  <si>
    <t>Velocity</t>
  </si>
  <si>
    <t>Q1_V</t>
  </si>
  <si>
    <t>Q10_V</t>
  </si>
  <si>
    <t>Q20_V</t>
  </si>
  <si>
    <t>Q30_V</t>
  </si>
  <si>
    <t>Q40_V</t>
  </si>
  <si>
    <t>Q50_V</t>
  </si>
  <si>
    <t>Q60_V</t>
  </si>
  <si>
    <t>Q70_V</t>
  </si>
  <si>
    <t>Q75_V</t>
  </si>
  <si>
    <t>Q80_V</t>
  </si>
  <si>
    <t>Q85_V</t>
  </si>
  <si>
    <t>Q90_V</t>
  </si>
  <si>
    <t>Q95_V</t>
  </si>
  <si>
    <t>Q98_V</t>
  </si>
  <si>
    <t>Q99_V</t>
  </si>
  <si>
    <t>Q99.9_V</t>
  </si>
  <si>
    <t>Mode</t>
  </si>
  <si>
    <t>State</t>
  </si>
  <si>
    <t>Licence No.</t>
  </si>
  <si>
    <t>Format ID</t>
  </si>
  <si>
    <t>Point ID</t>
  </si>
  <si>
    <t>Site Description</t>
  </si>
  <si>
    <t>Abstraction Date</t>
  </si>
  <si>
    <t>Mogden return flow (ml/d)</t>
  </si>
  <si>
    <t>Mogden return flow (m3/d)</t>
  </si>
  <si>
    <t>Mogden return flow (m3/s)</t>
  </si>
  <si>
    <t>Cranford Park Daily Mean Flow (m3/s)</t>
  </si>
  <si>
    <t>Quality Flag</t>
  </si>
  <si>
    <t>Mogden Daily Mean Flow (m3/s)</t>
  </si>
  <si>
    <t>Quality Flag2</t>
  </si>
  <si>
    <t>Total flow US Mereway Gates (m3/s)</t>
  </si>
  <si>
    <t xml:space="preserve">Rank (flow in acsending order) </t>
  </si>
  <si>
    <t>Decimal exceedance</t>
  </si>
  <si>
    <t>Percent Exceedance</t>
  </si>
  <si>
    <t>Percent Exceedance2</t>
  </si>
  <si>
    <t>Duke of Northumberland River - Mogden STW</t>
  </si>
  <si>
    <t>G;C</t>
  </si>
  <si>
    <t>TH/039/0037/004</t>
  </si>
  <si>
    <t>S;C</t>
  </si>
  <si>
    <t>E;C</t>
  </si>
  <si>
    <t>U;C</t>
  </si>
  <si>
    <t xml:space="preserve">Daily data </t>
  </si>
  <si>
    <t>---</t>
  </si>
  <si>
    <t>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</si>
</sst>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General&quot;m width&quot;"/>
    <numFmt numFmtId="166" formatCode="0.0"/>
    <numFmt numFmtId="167" formatCode="0.0000"/>
    <numFmt numFmtId="168" formatCode="0.000000"/>
    <numFmt numFmtId="169" formatCode="dd\-mmm\-yyyy"/>
    <numFmt numFmtId="170" formatCode="dd\/mm\/yyyy"/>
  </numFmts>
  <fonts count="45">
    <font>
      <sz val="11"/>
      <color theme="1"/>
      <name val="Calibri"/>
      <family val="2"/>
      <scheme val="minor"/>
    </font>
    <font>
      <b/>
      <sz val="11"/>
      <color theme="1"/>
      <name val="Calibri"/>
      <family val="2"/>
      <scheme val="minor"/>
    </font>
    <font>
      <sz val="10"/>
      <color theme="1"/>
      <name val="Arial"/>
      <family val="2"/>
    </font>
    <font>
      <vertAlign val="superscript"/>
      <sz val="11"/>
      <color theme="1"/>
      <name val="Calibri"/>
      <family val="2"/>
      <scheme val="minor"/>
    </font>
    <font>
      <b/>
      <vertAlign val="superscript"/>
      <sz val="11"/>
      <color theme="1"/>
      <name val="Calibri"/>
      <family val="2"/>
      <scheme val="minor"/>
    </font>
    <font>
      <sz val="11"/>
      <name val="Calibri"/>
      <family val="2"/>
      <scheme val="minor"/>
    </font>
    <font>
      <sz val="11"/>
      <color theme="1"/>
      <name val="Calibri"/>
      <family val="2"/>
      <scheme val="minor"/>
    </font>
    <font>
      <b/>
      <sz val="11"/>
      <color theme="1"/>
      <name val="Arial"/>
      <family val="2"/>
    </font>
    <font>
      <sz val="11"/>
      <color theme="1"/>
      <name val="Arial"/>
      <family val="2"/>
    </font>
    <font>
      <sz val="11"/>
      <color rgb="FF000000"/>
      <name val="Calibri"/>
      <family val="2"/>
    </font>
    <font>
      <i/>
      <sz val="11"/>
      <color rgb="FF000000"/>
      <name val="Calibri"/>
      <family val="2"/>
    </font>
    <font>
      <b/>
      <sz val="11"/>
      <color rgb="FFFF0000"/>
      <name val="Arial"/>
      <family val="2"/>
    </font>
    <font>
      <sz val="11"/>
      <color rgb="FF0070C0"/>
      <name val="Calibri"/>
      <family val="2"/>
      <scheme val="minor"/>
    </font>
    <font>
      <sz val="14"/>
      <color theme="1"/>
      <name val="Wingdings"/>
      <charset val="2"/>
    </font>
    <font>
      <u/>
      <sz val="11"/>
      <color theme="1"/>
      <name val="Calibri"/>
      <family val="2"/>
      <scheme val="minor"/>
    </font>
    <font>
      <b/>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1"/>
      <name val="Calibri"/>
      <family val="2"/>
    </font>
    <font>
      <vertAlign val="superscript"/>
      <sz val="11"/>
      <color theme="1"/>
      <name val="Arial"/>
      <family val="2"/>
    </font>
    <font>
      <sz val="10"/>
      <color rgb="FF000000"/>
      <name val="Arial"/>
    </font>
    <font>
      <sz val="6"/>
      <color rgb="FF000000"/>
      <name val="Arial"/>
    </font>
    <font>
      <b/>
      <sz val="12"/>
      <color rgb="FF000000"/>
      <name val="Arial"/>
    </font>
    <font>
      <sz val="6"/>
      <color rgb="FF000000"/>
      <name val="Arial"/>
      <family val="2"/>
    </font>
    <font>
      <sz val="10"/>
      <color rgb="FF000000"/>
      <name val="Arial"/>
      <family val="2"/>
    </font>
    <font>
      <sz val="8"/>
      <color theme="1"/>
      <name val="Arial"/>
      <family val="2"/>
    </font>
    <font>
      <b/>
      <sz val="14"/>
      <color theme="1"/>
      <name val="Arial"/>
      <family val="2"/>
    </font>
    <font>
      <b/>
      <sz val="12"/>
      <color theme="1"/>
      <name val="Arial"/>
      <family val="2"/>
    </font>
    <font>
      <b/>
      <sz val="10"/>
      <color theme="1"/>
      <name val="Arial"/>
      <family val="2"/>
    </font>
    <font>
      <i/>
      <sz val="8"/>
      <color theme="1"/>
      <name val="Arial"/>
      <family val="2"/>
    </font>
    <font>
      <sz val="9"/>
      <color theme="1"/>
      <name val="Arial"/>
      <family val="2"/>
    </font>
    <font>
      <sz val="10"/>
      <color theme="1"/>
      <name val="Ebrima"/>
    </font>
  </fonts>
  <fills count="43">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FFFFFF"/>
      </patternFill>
    </fill>
    <fill>
      <patternFill patternType="solid">
        <fgColor theme="0" tint="-4.9989318521683403E-2"/>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8" tint="0.79998168889431442"/>
        <bgColor indexed="64"/>
      </patternFill>
    </fill>
  </fills>
  <borders count="4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0000"/>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thin">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s>
  <cellStyleXfs count="44">
    <xf numFmtId="0" fontId="0" fillId="0" borderId="0"/>
    <xf numFmtId="0" fontId="2" fillId="0" borderId="0"/>
    <xf numFmtId="0" fontId="16" fillId="0" borderId="0" applyNumberFormat="0" applyFill="0" applyBorder="0" applyAlignment="0" applyProtection="0"/>
    <xf numFmtId="0" fontId="17" fillId="0" borderId="19" applyNumberFormat="0" applyFill="0" applyAlignment="0" applyProtection="0"/>
    <xf numFmtId="0" fontId="18" fillId="0" borderId="20" applyNumberFormat="0" applyFill="0" applyAlignment="0" applyProtection="0"/>
    <xf numFmtId="0" fontId="19" fillId="0" borderId="21" applyNumberFormat="0" applyFill="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22" applyNumberFormat="0" applyAlignment="0" applyProtection="0"/>
    <xf numFmtId="0" fontId="24" fillId="10" borderId="23" applyNumberFormat="0" applyAlignment="0" applyProtection="0"/>
    <xf numFmtId="0" fontId="25" fillId="10" borderId="22" applyNumberFormat="0" applyAlignment="0" applyProtection="0"/>
    <xf numFmtId="0" fontId="26" fillId="0" borderId="24" applyNumberFormat="0" applyFill="0" applyAlignment="0" applyProtection="0"/>
    <xf numFmtId="0" fontId="27" fillId="11" borderId="25" applyNumberFormat="0" applyAlignment="0" applyProtection="0"/>
    <xf numFmtId="0" fontId="28" fillId="0" borderId="0" applyNumberFormat="0" applyFill="0" applyBorder="0" applyAlignment="0" applyProtection="0"/>
    <xf numFmtId="0" fontId="6" fillId="12" borderId="26" applyNumberFormat="0" applyFont="0" applyAlignment="0" applyProtection="0"/>
    <xf numFmtId="0" fontId="29" fillId="0" borderId="0" applyNumberFormat="0" applyFill="0" applyBorder="0" applyAlignment="0" applyProtection="0"/>
    <xf numFmtId="0" fontId="1" fillId="0" borderId="27" applyNumberFormat="0" applyFill="0" applyAlignment="0" applyProtection="0"/>
    <xf numFmtId="0" fontId="3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3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3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3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3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30"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33" fillId="0" borderId="0"/>
  </cellStyleXfs>
  <cellXfs count="308">
    <xf numFmtId="0" fontId="0" fillId="0" borderId="0" xfId="0"/>
    <xf numFmtId="164" fontId="0" fillId="0" borderId="0" xfId="0" applyNumberFormat="1"/>
    <xf numFmtId="0" fontId="1" fillId="0" borderId="0" xfId="0" applyFont="1"/>
    <xf numFmtId="0" fontId="0" fillId="4" borderId="2" xfId="0" applyFill="1" applyBorder="1" applyAlignment="1">
      <alignment horizontal="center"/>
    </xf>
    <xf numFmtId="0" fontId="0" fillId="0" borderId="0" xfId="0" applyAlignment="1">
      <alignment horizontal="center"/>
    </xf>
    <xf numFmtId="164" fontId="0" fillId="0" borderId="0" xfId="0" applyNumberFormat="1" applyAlignment="1">
      <alignment horizontal="center"/>
    </xf>
    <xf numFmtId="164" fontId="0" fillId="2" borderId="0" xfId="0" applyNumberFormat="1" applyFill="1" applyAlignment="1">
      <alignment horizontal="center"/>
    </xf>
    <xf numFmtId="0" fontId="0" fillId="2" borderId="0" xfId="0" applyFill="1" applyAlignment="1">
      <alignment horizontal="center"/>
    </xf>
    <xf numFmtId="2" fontId="0" fillId="0" borderId="0" xfId="0" applyNumberFormat="1"/>
    <xf numFmtId="164" fontId="0" fillId="0" borderId="7" xfId="0" applyNumberFormat="1" applyBorder="1" applyAlignment="1">
      <alignment horizontal="center"/>
    </xf>
    <xf numFmtId="164" fontId="0" fillId="0" borderId="10" xfId="0" applyNumberFormat="1" applyBorder="1" applyAlignment="1">
      <alignment horizontal="center"/>
    </xf>
    <xf numFmtId="0" fontId="0" fillId="0" borderId="1"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164" fontId="0" fillId="0" borderId="6" xfId="0" applyNumberFormat="1" applyBorder="1" applyAlignment="1">
      <alignment horizontal="center"/>
    </xf>
    <xf numFmtId="164" fontId="0" fillId="0" borderId="8" xfId="0" applyNumberFormat="1" applyBorder="1" applyAlignment="1">
      <alignment horizontal="center"/>
    </xf>
    <xf numFmtId="164" fontId="0" fillId="0" borderId="11" xfId="0" applyNumberFormat="1" applyBorder="1" applyAlignment="1">
      <alignment horizontal="center"/>
    </xf>
    <xf numFmtId="164" fontId="0" fillId="0" borderId="3" xfId="0" applyNumberFormat="1" applyBorder="1" applyAlignment="1">
      <alignment horizontal="center"/>
    </xf>
    <xf numFmtId="0" fontId="0" fillId="2" borderId="11" xfId="0" applyFill="1" applyBorder="1" applyAlignment="1">
      <alignment horizontal="center"/>
    </xf>
    <xf numFmtId="164" fontId="0" fillId="2" borderId="11" xfId="0" applyNumberFormat="1" applyFill="1" applyBorder="1" applyAlignment="1">
      <alignment horizontal="center"/>
    </xf>
    <xf numFmtId="0" fontId="7" fillId="0" borderId="0" xfId="1" applyFont="1"/>
    <xf numFmtId="0" fontId="8" fillId="0" borderId="0" xfId="1" applyFont="1"/>
    <xf numFmtId="0" fontId="6" fillId="0" borderId="0" xfId="0" applyFont="1"/>
    <xf numFmtId="0" fontId="9" fillId="0" borderId="16" xfId="1" applyFont="1" applyBorder="1" applyAlignment="1">
      <alignment horizontal="center" wrapText="1"/>
    </xf>
    <xf numFmtId="0" fontId="10" fillId="0" borderId="16" xfId="1" applyFont="1" applyBorder="1" applyAlignment="1">
      <alignment horizontal="center" wrapText="1"/>
    </xf>
    <xf numFmtId="164" fontId="9" fillId="2" borderId="16" xfId="1" applyNumberFormat="1" applyFont="1" applyFill="1" applyBorder="1" applyAlignment="1">
      <alignment horizontal="center" wrapText="1"/>
    </xf>
    <xf numFmtId="0" fontId="9" fillId="0" borderId="17" xfId="1" applyFont="1" applyBorder="1" applyAlignment="1">
      <alignment horizontal="center" wrapText="1"/>
    </xf>
    <xf numFmtId="0" fontId="10" fillId="0" borderId="17" xfId="1" applyFont="1" applyBorder="1" applyAlignment="1">
      <alignment horizontal="center" wrapText="1"/>
    </xf>
    <xf numFmtId="164" fontId="9" fillId="2" borderId="17" xfId="1" applyNumberFormat="1" applyFont="1" applyFill="1" applyBorder="1" applyAlignment="1">
      <alignment horizontal="center" wrapText="1"/>
    </xf>
    <xf numFmtId="164" fontId="6" fillId="0" borderId="0" xfId="0" applyNumberFormat="1" applyFont="1"/>
    <xf numFmtId="164" fontId="8" fillId="0" borderId="0" xfId="1" applyNumberFormat="1" applyFont="1"/>
    <xf numFmtId="0" fontId="9" fillId="0" borderId="18" xfId="1" applyFont="1" applyBorder="1" applyAlignment="1">
      <alignment horizontal="center" wrapText="1"/>
    </xf>
    <xf numFmtId="0" fontId="10" fillId="0" borderId="18" xfId="1" applyFont="1" applyBorder="1" applyAlignment="1">
      <alignment horizontal="center" wrapText="1"/>
    </xf>
    <xf numFmtId="164" fontId="9" fillId="2" borderId="18" xfId="1" applyNumberFormat="1" applyFont="1" applyFill="1" applyBorder="1" applyAlignment="1">
      <alignment horizontal="center" wrapText="1"/>
    </xf>
    <xf numFmtId="164" fontId="8" fillId="3" borderId="2" xfId="1" applyNumberFormat="1" applyFont="1" applyFill="1" applyBorder="1" applyAlignment="1">
      <alignment horizontal="center"/>
    </xf>
    <xf numFmtId="0" fontId="8" fillId="3" borderId="2" xfId="1" applyFont="1" applyFill="1" applyBorder="1" applyAlignment="1">
      <alignment horizontal="center"/>
    </xf>
    <xf numFmtId="164" fontId="8" fillId="2" borderId="17" xfId="1" applyNumberFormat="1" applyFont="1" applyFill="1" applyBorder="1" applyAlignment="1">
      <alignment horizontal="center"/>
    </xf>
    <xf numFmtId="164" fontId="11" fillId="2" borderId="16" xfId="1" applyNumberFormat="1" applyFont="1" applyFill="1" applyBorder="1" applyAlignment="1">
      <alignment horizontal="center" vertical="center"/>
    </xf>
    <xf numFmtId="0" fontId="6" fillId="0" borderId="1" xfId="0" applyFont="1" applyBorder="1" applyAlignment="1">
      <alignment horizontal="center"/>
    </xf>
    <xf numFmtId="0" fontId="6" fillId="0" borderId="3" xfId="0" applyFont="1" applyBorder="1" applyAlignment="1">
      <alignment horizontal="center"/>
    </xf>
    <xf numFmtId="0" fontId="13" fillId="0" borderId="0" xfId="0" applyFont="1"/>
    <xf numFmtId="0" fontId="14" fillId="0" borderId="0" xfId="0" applyFont="1"/>
    <xf numFmtId="2" fontId="6" fillId="0" borderId="0" xfId="0" applyNumberFormat="1" applyFont="1"/>
    <xf numFmtId="167" fontId="6" fillId="0" borderId="0" xfId="0" applyNumberFormat="1" applyFont="1"/>
    <xf numFmtId="166" fontId="6" fillId="0" borderId="0" xfId="0" applyNumberFormat="1" applyFont="1"/>
    <xf numFmtId="166" fontId="0" fillId="0" borderId="0" xfId="0" applyNumberFormat="1"/>
    <xf numFmtId="0" fontId="0" fillId="0" borderId="0" xfId="0" applyAlignment="1">
      <alignment horizontal="right"/>
    </xf>
    <xf numFmtId="164" fontId="0" fillId="0" borderId="9" xfId="0" applyNumberFormat="1" applyBorder="1" applyAlignment="1">
      <alignment horizontal="center"/>
    </xf>
    <xf numFmtId="0" fontId="0" fillId="4" borderId="2" xfId="0" quotePrefix="1" applyFill="1" applyBorder="1" applyAlignment="1">
      <alignment horizontal="center" vertical="center" wrapText="1"/>
    </xf>
    <xf numFmtId="0" fontId="31" fillId="0" borderId="0" xfId="0" applyFont="1"/>
    <xf numFmtId="0" fontId="6" fillId="5" borderId="3" xfId="0" applyFont="1" applyFill="1" applyBorder="1" applyAlignment="1">
      <alignment horizontal="center"/>
    </xf>
    <xf numFmtId="2" fontId="6" fillId="0" borderId="1" xfId="0" applyNumberFormat="1" applyFont="1" applyBorder="1" applyAlignment="1">
      <alignment horizontal="center"/>
    </xf>
    <xf numFmtId="164" fontId="6" fillId="0" borderId="1" xfId="0" applyNumberFormat="1" applyFont="1" applyBorder="1" applyAlignment="1">
      <alignment horizontal="center"/>
    </xf>
    <xf numFmtId="2" fontId="6" fillId="0" borderId="3" xfId="0" applyNumberFormat="1" applyFont="1" applyBorder="1" applyAlignment="1">
      <alignment horizontal="center"/>
    </xf>
    <xf numFmtId="0" fontId="0" fillId="4" borderId="2" xfId="0" applyFill="1" applyBorder="1" applyAlignment="1">
      <alignment horizontal="center" vertical="center" wrapText="1"/>
    </xf>
    <xf numFmtId="0" fontId="0" fillId="4" borderId="2" xfId="0" applyFill="1" applyBorder="1" applyAlignment="1">
      <alignment horizontal="center" vertical="center"/>
    </xf>
    <xf numFmtId="164" fontId="0" fillId="0" borderId="1" xfId="0" applyNumberFormat="1" applyBorder="1" applyAlignment="1">
      <alignment horizontal="center" vertical="center"/>
    </xf>
    <xf numFmtId="164" fontId="0" fillId="0" borderId="3" xfId="0" applyNumberFormat="1" applyBorder="1" applyAlignment="1">
      <alignment horizontal="center" vertical="center"/>
    </xf>
    <xf numFmtId="164" fontId="0" fillId="0" borderId="11" xfId="0" applyNumberFormat="1" applyBorder="1" applyAlignment="1">
      <alignment horizontal="center" vertical="center"/>
    </xf>
    <xf numFmtId="2" fontId="12" fillId="0" borderId="1" xfId="0" applyNumberFormat="1" applyFont="1" applyBorder="1" applyAlignment="1">
      <alignment horizontal="center"/>
    </xf>
    <xf numFmtId="2" fontId="0" fillId="0" borderId="11" xfId="0" applyNumberFormat="1" applyBorder="1" applyAlignment="1">
      <alignment horizontal="center" vertical="center"/>
    </xf>
    <xf numFmtId="168" fontId="6" fillId="0" borderId="0" xfId="0" applyNumberFormat="1" applyFont="1"/>
    <xf numFmtId="0" fontId="0" fillId="4" borderId="2" xfId="0" applyFill="1" applyBorder="1"/>
    <xf numFmtId="0" fontId="0" fillId="0" borderId="2" xfId="0" applyBorder="1" applyAlignment="1">
      <alignment horizontal="center" vertical="top"/>
    </xf>
    <xf numFmtId="0" fontId="0" fillId="0" borderId="1" xfId="0" applyBorder="1" applyAlignment="1">
      <alignment vertical="top"/>
    </xf>
    <xf numFmtId="0" fontId="0" fillId="0" borderId="1" xfId="0" applyBorder="1" applyAlignment="1">
      <alignment vertical="top" wrapText="1"/>
    </xf>
    <xf numFmtId="169" fontId="0" fillId="0" borderId="2" xfId="0" applyNumberFormat="1" applyBorder="1" applyAlignment="1">
      <alignment horizontal="center" vertical="top"/>
    </xf>
    <xf numFmtId="0" fontId="0" fillId="5" borderId="1" xfId="0" applyFill="1" applyBorder="1" applyAlignment="1">
      <alignment horizontal="center" vertical="center"/>
    </xf>
    <xf numFmtId="0" fontId="0" fillId="5" borderId="3" xfId="0" applyFill="1" applyBorder="1" applyAlignment="1">
      <alignment horizontal="center" vertical="center"/>
    </xf>
    <xf numFmtId="2"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34" fillId="37" borderId="0" xfId="43" applyFont="1" applyFill="1" applyAlignment="1">
      <alignment horizontal="left"/>
    </xf>
    <xf numFmtId="2" fontId="34" fillId="37" borderId="0" xfId="43" applyNumberFormat="1" applyFont="1" applyFill="1" applyAlignment="1">
      <alignment horizontal="left"/>
    </xf>
    <xf numFmtId="167" fontId="34" fillId="37" borderId="0" xfId="43" applyNumberFormat="1" applyFont="1" applyFill="1" applyAlignment="1">
      <alignment horizontal="left"/>
    </xf>
    <xf numFmtId="0" fontId="36" fillId="37" borderId="0" xfId="43" applyFont="1" applyFill="1" applyAlignment="1">
      <alignment horizontal="left"/>
    </xf>
    <xf numFmtId="49" fontId="33" fillId="0" borderId="0" xfId="43" applyNumberFormat="1" applyAlignment="1">
      <alignment horizontal="left"/>
    </xf>
    <xf numFmtId="2" fontId="37" fillId="0" borderId="0" xfId="43" applyNumberFormat="1" applyFont="1" applyAlignment="1">
      <alignment horizontal="left"/>
    </xf>
    <xf numFmtId="49" fontId="37" fillId="0" borderId="0" xfId="43" applyNumberFormat="1" applyFont="1" applyAlignment="1">
      <alignment horizontal="left"/>
    </xf>
    <xf numFmtId="0" fontId="33" fillId="0" borderId="0" xfId="43" applyAlignment="1">
      <alignment horizontal="left"/>
    </xf>
    <xf numFmtId="49" fontId="33" fillId="0" borderId="0" xfId="43" applyNumberFormat="1" applyAlignment="1">
      <alignment horizontal="center"/>
    </xf>
    <xf numFmtId="1" fontId="33" fillId="0" borderId="0" xfId="43" applyNumberFormat="1" applyAlignment="1">
      <alignment horizontal="center"/>
    </xf>
    <xf numFmtId="170" fontId="33" fillId="0" borderId="0" xfId="43" applyNumberFormat="1" applyAlignment="1">
      <alignment horizontal="center"/>
    </xf>
    <xf numFmtId="2" fontId="33" fillId="0" borderId="0" xfId="43" applyNumberFormat="1" applyAlignment="1">
      <alignment horizontal="center"/>
    </xf>
    <xf numFmtId="0" fontId="33" fillId="0" borderId="0" xfId="43" applyAlignment="1">
      <alignment horizontal="center"/>
    </xf>
    <xf numFmtId="167" fontId="33" fillId="0" borderId="0" xfId="43" applyNumberFormat="1" applyAlignment="1">
      <alignment horizontal="center"/>
    </xf>
    <xf numFmtId="14" fontId="33" fillId="0" borderId="0" xfId="43" applyNumberFormat="1" applyAlignment="1">
      <alignment horizontal="center"/>
    </xf>
    <xf numFmtId="0" fontId="33" fillId="0" borderId="0" xfId="43"/>
    <xf numFmtId="2" fontId="33" fillId="0" borderId="0" xfId="43" applyNumberFormat="1"/>
    <xf numFmtId="167" fontId="33" fillId="0" borderId="0" xfId="43" applyNumberFormat="1"/>
    <xf numFmtId="49" fontId="33" fillId="0" borderId="0" xfId="43" applyNumberFormat="1" applyAlignment="1">
      <alignment horizontal="left" wrapText="1"/>
    </xf>
    <xf numFmtId="49" fontId="33" fillId="0" borderId="0" xfId="43" applyNumberFormat="1" applyAlignment="1">
      <alignment horizontal="center" wrapText="1"/>
    </xf>
    <xf numFmtId="2" fontId="33" fillId="0" borderId="0" xfId="43" applyNumberFormat="1" applyAlignment="1">
      <alignment horizontal="left" wrapText="1"/>
    </xf>
    <xf numFmtId="0" fontId="33" fillId="0" borderId="0" xfId="43" applyAlignment="1">
      <alignment horizontal="left" wrapText="1"/>
    </xf>
    <xf numFmtId="167" fontId="33" fillId="0" borderId="0" xfId="43" applyNumberFormat="1" applyAlignment="1">
      <alignment horizontal="left" wrapText="1"/>
    </xf>
    <xf numFmtId="0" fontId="37" fillId="0" borderId="0" xfId="43" applyFont="1" applyAlignment="1">
      <alignment horizontal="left" wrapText="1"/>
    </xf>
    <xf numFmtId="0" fontId="37" fillId="0" borderId="0" xfId="43" applyFont="1" applyAlignment="1">
      <alignment wrapText="1"/>
    </xf>
    <xf numFmtId="0" fontId="33" fillId="0" borderId="0" xfId="43" applyAlignment="1">
      <alignment wrapText="1"/>
    </xf>
    <xf numFmtId="164" fontId="0" fillId="2" borderId="3" xfId="0" applyNumberFormat="1" applyFill="1" applyBorder="1" applyAlignment="1">
      <alignment horizontal="center"/>
    </xf>
    <xf numFmtId="0" fontId="6" fillId="0" borderId="11" xfId="0" applyFont="1" applyBorder="1" applyAlignment="1">
      <alignment horizontal="center"/>
    </xf>
    <xf numFmtId="2" fontId="6" fillId="0" borderId="11" xfId="0" applyNumberFormat="1" applyFont="1" applyBorder="1" applyAlignment="1">
      <alignment horizontal="center"/>
    </xf>
    <xf numFmtId="2" fontId="6" fillId="0" borderId="14" xfId="0" applyNumberFormat="1" applyFont="1" applyBorder="1" applyAlignment="1">
      <alignment horizontal="center"/>
    </xf>
    <xf numFmtId="2" fontId="15" fillId="0" borderId="1" xfId="0" applyNumberFormat="1" applyFont="1" applyBorder="1" applyAlignment="1">
      <alignment horizontal="center"/>
    </xf>
    <xf numFmtId="2" fontId="5" fillId="0" borderId="1" xfId="0" applyNumberFormat="1" applyFont="1" applyBorder="1" applyAlignment="1">
      <alignment horizontal="center"/>
    </xf>
    <xf numFmtId="2" fontId="0" fillId="0" borderId="11" xfId="0" applyNumberFormat="1" applyBorder="1" applyAlignment="1">
      <alignment horizontal="center"/>
    </xf>
    <xf numFmtId="2" fontId="5" fillId="0" borderId="11" xfId="0" applyNumberFormat="1" applyFont="1" applyBorder="1" applyAlignment="1">
      <alignment horizontal="center"/>
    </xf>
    <xf numFmtId="2" fontId="5" fillId="0" borderId="3" xfId="0" applyNumberFormat="1" applyFont="1" applyBorder="1" applyAlignment="1">
      <alignment horizontal="center"/>
    </xf>
    <xf numFmtId="2" fontId="15" fillId="5" borderId="1" xfId="0" applyNumberFormat="1" applyFont="1" applyFill="1" applyBorder="1" applyAlignment="1">
      <alignment horizontal="center"/>
    </xf>
    <xf numFmtId="2" fontId="5" fillId="5" borderId="13" xfId="0" applyNumberFormat="1" applyFont="1" applyFill="1" applyBorder="1" applyAlignment="1">
      <alignment horizontal="center"/>
    </xf>
    <xf numFmtId="2" fontId="5" fillId="5" borderId="1" xfId="0" applyNumberFormat="1" applyFont="1" applyFill="1" applyBorder="1" applyAlignment="1">
      <alignment horizontal="center"/>
    </xf>
    <xf numFmtId="2" fontId="15" fillId="5" borderId="3" xfId="0" applyNumberFormat="1" applyFont="1" applyFill="1" applyBorder="1" applyAlignment="1">
      <alignment horizontal="center"/>
    </xf>
    <xf numFmtId="2" fontId="6" fillId="5" borderId="8" xfId="0" applyNumberFormat="1" applyFont="1" applyFill="1" applyBorder="1" applyAlignment="1">
      <alignment horizontal="center"/>
    </xf>
    <xf numFmtId="2" fontId="5" fillId="5" borderId="3" xfId="0" applyNumberFormat="1" applyFont="1" applyFill="1" applyBorder="1" applyAlignment="1">
      <alignment horizontal="center"/>
    </xf>
    <xf numFmtId="0" fontId="0" fillId="38" borderId="11" xfId="0" applyFill="1" applyBorder="1" applyAlignment="1">
      <alignment horizontal="center"/>
    </xf>
    <xf numFmtId="0" fontId="0" fillId="38" borderId="11" xfId="0" applyFill="1" applyBorder="1"/>
    <xf numFmtId="2" fontId="0" fillId="4" borderId="3" xfId="0" applyNumberFormat="1" applyFill="1" applyBorder="1" applyAlignment="1">
      <alignment horizontal="center"/>
    </xf>
    <xf numFmtId="2" fontId="0" fillId="0" borderId="3" xfId="0" applyNumberFormat="1" applyBorder="1" applyAlignment="1">
      <alignment horizontal="center"/>
    </xf>
    <xf numFmtId="2" fontId="0" fillId="0" borderId="1" xfId="0" applyNumberFormat="1" applyBorder="1" applyAlignment="1">
      <alignment horizontal="center"/>
    </xf>
    <xf numFmtId="2" fontId="0" fillId="0" borderId="0" xfId="0" applyNumberFormat="1" applyAlignment="1">
      <alignment horizontal="center"/>
    </xf>
    <xf numFmtId="0" fontId="0" fillId="0" borderId="9" xfId="0" applyBorder="1" applyAlignment="1">
      <alignment horizontal="center"/>
    </xf>
    <xf numFmtId="2" fontId="0" fillId="5" borderId="1" xfId="0" applyNumberFormat="1" applyFill="1" applyBorder="1" applyAlignment="1">
      <alignment horizontal="center" vertical="center"/>
    </xf>
    <xf numFmtId="2" fontId="0" fillId="5" borderId="3" xfId="0" applyNumberFormat="1" applyFill="1" applyBorder="1" applyAlignment="1">
      <alignment horizontal="center" vertical="center"/>
    </xf>
    <xf numFmtId="0" fontId="2" fillId="0" borderId="0" xfId="1"/>
    <xf numFmtId="0" fontId="38" fillId="0" borderId="0" xfId="1" applyFont="1" applyAlignment="1">
      <alignment horizontal="center"/>
    </xf>
    <xf numFmtId="0" fontId="38" fillId="0" borderId="29" xfId="1" applyFont="1" applyBorder="1" applyAlignment="1">
      <alignment horizontal="center"/>
    </xf>
    <xf numFmtId="0" fontId="39" fillId="0" borderId="0" xfId="1" applyFont="1"/>
    <xf numFmtId="0" fontId="40" fillId="0" borderId="0" xfId="1" applyFont="1" applyAlignment="1">
      <alignment horizontal="right"/>
    </xf>
    <xf numFmtId="0" fontId="40" fillId="0" borderId="0" xfId="1" quotePrefix="1" applyFont="1" applyAlignment="1">
      <alignment horizontal="center"/>
    </xf>
    <xf numFmtId="0" fontId="40" fillId="0" borderId="0" xfId="1" applyFont="1" applyAlignment="1">
      <alignment horizontal="center"/>
    </xf>
    <xf numFmtId="0" fontId="40" fillId="39" borderId="30" xfId="1" applyFont="1" applyFill="1" applyBorder="1" applyAlignment="1">
      <alignment horizontal="center"/>
    </xf>
    <xf numFmtId="0" fontId="2" fillId="0" borderId="31" xfId="1" applyBorder="1"/>
    <xf numFmtId="0" fontId="2" fillId="0" borderId="14" xfId="1" applyBorder="1"/>
    <xf numFmtId="0" fontId="2" fillId="0" borderId="0" xfId="1" applyAlignment="1">
      <alignment horizontal="right" vertical="top"/>
    </xf>
    <xf numFmtId="0" fontId="8" fillId="39" borderId="34" xfId="1" applyFont="1" applyFill="1" applyBorder="1" applyAlignment="1">
      <alignment horizontal="center" vertical="top" wrapText="1"/>
    </xf>
    <xf numFmtId="0" fontId="2" fillId="0" borderId="0" xfId="1" applyAlignment="1">
      <alignment horizontal="right"/>
    </xf>
    <xf numFmtId="0" fontId="2" fillId="0" borderId="0" xfId="1" applyAlignment="1">
      <alignment vertical="top"/>
    </xf>
    <xf numFmtId="0" fontId="41" fillId="0" borderId="0" xfId="1" applyFont="1"/>
    <xf numFmtId="0" fontId="38" fillId="0" borderId="2" xfId="1" applyFont="1" applyBorder="1" applyAlignment="1">
      <alignment horizontal="center" vertical="center"/>
    </xf>
    <xf numFmtId="0" fontId="2" fillId="0" borderId="16" xfId="1" applyBorder="1" applyAlignment="1">
      <alignment horizontal="center" vertical="top"/>
    </xf>
    <xf numFmtId="14" fontId="2" fillId="0" borderId="16" xfId="1" applyNumberFormat="1" applyBorder="1" applyAlignment="1">
      <alignment horizontal="center" vertical="top"/>
    </xf>
    <xf numFmtId="0" fontId="2" fillId="0" borderId="17" xfId="1" applyBorder="1" applyAlignment="1">
      <alignment horizontal="center" vertical="top"/>
    </xf>
    <xf numFmtId="0" fontId="2" fillId="0" borderId="18" xfId="1" applyBorder="1" applyAlignment="1">
      <alignment horizontal="center" vertical="top"/>
    </xf>
    <xf numFmtId="0" fontId="42" fillId="0" borderId="0" xfId="1" applyFont="1"/>
    <xf numFmtId="0" fontId="40" fillId="39" borderId="0" xfId="1" applyFont="1" applyFill="1" applyAlignment="1">
      <alignment horizontal="center"/>
    </xf>
    <xf numFmtId="0" fontId="2" fillId="0" borderId="0" xfId="1" applyAlignment="1">
      <alignment horizontal="left" vertical="top" wrapText="1"/>
    </xf>
    <xf numFmtId="0" fontId="0" fillId="0" borderId="2" xfId="0" applyBorder="1" applyAlignment="1">
      <alignment vertical="top"/>
    </xf>
    <xf numFmtId="0" fontId="0" fillId="0" borderId="2" xfId="0" applyBorder="1" applyAlignment="1">
      <alignment vertical="top" wrapText="1"/>
    </xf>
    <xf numFmtId="164" fontId="0" fillId="0" borderId="13" xfId="0" applyNumberFormat="1" applyBorder="1" applyAlignment="1">
      <alignment horizontal="center"/>
    </xf>
    <xf numFmtId="164" fontId="0" fillId="0" borderId="15" xfId="0" applyNumberFormat="1" applyBorder="1" applyAlignment="1">
      <alignment horizontal="center"/>
    </xf>
    <xf numFmtId="164" fontId="0" fillId="2" borderId="6" xfId="0" applyNumberFormat="1" applyFill="1" applyBorder="1" applyAlignment="1">
      <alignment horizontal="center"/>
    </xf>
    <xf numFmtId="164" fontId="0" fillId="2" borderId="7" xfId="0" applyNumberFormat="1" applyFill="1" applyBorder="1" applyAlignment="1">
      <alignment horizontal="center"/>
    </xf>
    <xf numFmtId="164" fontId="0" fillId="0" borderId="1" xfId="0" applyNumberFormat="1" applyBorder="1" applyAlignment="1">
      <alignment horizontal="center"/>
    </xf>
    <xf numFmtId="0" fontId="0" fillId="4" borderId="2" xfId="0" applyFill="1" applyBorder="1" applyAlignment="1">
      <alignment vertical="center" wrapText="1"/>
    </xf>
    <xf numFmtId="0" fontId="0" fillId="40" borderId="2" xfId="0" applyFill="1" applyBorder="1"/>
    <xf numFmtId="164" fontId="0" fillId="41" borderId="11" xfId="0" applyNumberFormat="1" applyFill="1" applyBorder="1" applyAlignment="1">
      <alignment horizontal="center"/>
    </xf>
    <xf numFmtId="164" fontId="0" fillId="41" borderId="3" xfId="0" applyNumberFormat="1" applyFill="1" applyBorder="1" applyAlignment="1">
      <alignment horizontal="center"/>
    </xf>
    <xf numFmtId="0" fontId="0" fillId="4" borderId="4" xfId="0" applyFill="1" applyBorder="1" applyAlignment="1">
      <alignment horizontal="center" vertical="center"/>
    </xf>
    <xf numFmtId="2" fontId="0" fillId="42" borderId="1" xfId="0" applyNumberFormat="1" applyFill="1" applyBorder="1" applyAlignment="1">
      <alignment horizontal="center"/>
    </xf>
    <xf numFmtId="2" fontId="0" fillId="42" borderId="11" xfId="0" applyNumberFormat="1" applyFill="1" applyBorder="1" applyAlignment="1">
      <alignment horizontal="center"/>
    </xf>
    <xf numFmtId="2" fontId="0" fillId="42" borderId="3" xfId="0" applyNumberFormat="1" applyFill="1" applyBorder="1" applyAlignment="1">
      <alignment horizontal="center"/>
    </xf>
    <xf numFmtId="14" fontId="2" fillId="0" borderId="17" xfId="1" applyNumberFormat="1" applyBorder="1" applyAlignment="1">
      <alignment horizontal="center" vertical="top"/>
    </xf>
    <xf numFmtId="0" fontId="1" fillId="0" borderId="0" xfId="0" applyFont="1" applyAlignment="1">
      <alignment vertical="center"/>
    </xf>
    <xf numFmtId="2" fontId="6" fillId="5" borderId="1" xfId="0" applyNumberFormat="1" applyFont="1" applyFill="1" applyBorder="1" applyAlignment="1">
      <alignment horizontal="center" vertical="center"/>
    </xf>
    <xf numFmtId="2" fontId="6" fillId="5" borderId="3" xfId="0" applyNumberFormat="1" applyFont="1" applyFill="1" applyBorder="1" applyAlignment="1">
      <alignment horizontal="center" vertical="center"/>
    </xf>
    <xf numFmtId="0" fontId="44" fillId="0" borderId="0" xfId="0" applyFont="1"/>
    <xf numFmtId="0" fontId="6" fillId="3" borderId="1" xfId="0" applyFont="1" applyFill="1" applyBorder="1" applyAlignment="1">
      <alignment horizontal="center"/>
    </xf>
    <xf numFmtId="0" fontId="0" fillId="3" borderId="1" xfId="0" applyFill="1" applyBorder="1" applyAlignment="1">
      <alignment horizontal="center"/>
    </xf>
    <xf numFmtId="2" fontId="6" fillId="3" borderId="1" xfId="0" applyNumberFormat="1" applyFont="1" applyFill="1" applyBorder="1" applyAlignment="1">
      <alignment horizontal="center"/>
    </xf>
    <xf numFmtId="2" fontId="0" fillId="3" borderId="1" xfId="0" applyNumberFormat="1" applyFill="1" applyBorder="1" applyAlignment="1">
      <alignment horizontal="center"/>
    </xf>
    <xf numFmtId="2" fontId="5" fillId="3" borderId="1" xfId="0" applyNumberFormat="1" applyFont="1" applyFill="1" applyBorder="1" applyAlignment="1">
      <alignment horizontal="center"/>
    </xf>
    <xf numFmtId="0" fontId="6" fillId="3" borderId="11" xfId="0" applyFont="1" applyFill="1" applyBorder="1" applyAlignment="1">
      <alignment horizontal="center"/>
    </xf>
    <xf numFmtId="0" fontId="0" fillId="3" borderId="11" xfId="0" applyFill="1" applyBorder="1" applyAlignment="1">
      <alignment horizontal="center"/>
    </xf>
    <xf numFmtId="2" fontId="6" fillId="3" borderId="11" xfId="0" applyNumberFormat="1" applyFont="1" applyFill="1" applyBorder="1" applyAlignment="1">
      <alignment horizontal="center"/>
    </xf>
    <xf numFmtId="2" fontId="0" fillId="3" borderId="11" xfId="0" applyNumberFormat="1" applyFill="1" applyBorder="1" applyAlignment="1">
      <alignment horizontal="center"/>
    </xf>
    <xf numFmtId="2" fontId="5" fillId="3" borderId="11" xfId="0" applyNumberFormat="1" applyFont="1" applyFill="1" applyBorder="1" applyAlignment="1">
      <alignment horizontal="center"/>
    </xf>
    <xf numFmtId="0" fontId="6" fillId="3" borderId="3" xfId="0" applyFont="1" applyFill="1" applyBorder="1" applyAlignment="1">
      <alignment horizontal="center"/>
    </xf>
    <xf numFmtId="0" fontId="0" fillId="3" borderId="3" xfId="0" applyFill="1" applyBorder="1" applyAlignment="1">
      <alignment horizontal="center"/>
    </xf>
    <xf numFmtId="2" fontId="6" fillId="3" borderId="3" xfId="0" applyNumberFormat="1" applyFont="1" applyFill="1" applyBorder="1" applyAlignment="1">
      <alignment horizontal="center"/>
    </xf>
    <xf numFmtId="2" fontId="0" fillId="3" borderId="3" xfId="0" applyNumberFormat="1" applyFill="1" applyBorder="1" applyAlignment="1">
      <alignment horizontal="center"/>
    </xf>
    <xf numFmtId="2" fontId="5" fillId="3" borderId="3" xfId="0" applyNumberFormat="1" applyFont="1" applyFill="1" applyBorder="1" applyAlignment="1">
      <alignment horizontal="center"/>
    </xf>
    <xf numFmtId="0" fontId="0" fillId="3" borderId="0" xfId="0" applyFill="1"/>
    <xf numFmtId="0" fontId="6" fillId="3" borderId="0" xfId="0" applyFont="1" applyFill="1"/>
    <xf numFmtId="0" fontId="0" fillId="5" borderId="1" xfId="0" applyFill="1" applyBorder="1" applyAlignment="1">
      <alignment horizontal="center"/>
    </xf>
    <xf numFmtId="2" fontId="6" fillId="5" borderId="3" xfId="0" applyNumberFormat="1" applyFont="1" applyFill="1" applyBorder="1" applyAlignment="1">
      <alignment vertical="center"/>
    </xf>
    <xf numFmtId="12" fontId="0" fillId="0" borderId="15" xfId="0" applyNumberFormat="1" applyBorder="1" applyAlignment="1">
      <alignment horizontal="center" vertical="center"/>
    </xf>
    <xf numFmtId="12" fontId="0" fillId="0" borderId="10" xfId="0" applyNumberFormat="1" applyBorder="1" applyAlignment="1">
      <alignment horizontal="center" vertical="center"/>
    </xf>
    <xf numFmtId="10" fontId="6" fillId="0" borderId="13" xfId="0" applyNumberFormat="1" applyFont="1" applyBorder="1" applyAlignment="1">
      <alignment horizontal="center" vertical="center"/>
    </xf>
    <xf numFmtId="10" fontId="6" fillId="0" borderId="8" xfId="0" applyNumberFormat="1" applyFont="1" applyBorder="1" applyAlignment="1">
      <alignment horizontal="center" vertical="center"/>
    </xf>
    <xf numFmtId="0" fontId="6" fillId="4" borderId="2" xfId="1" applyFont="1" applyFill="1" applyBorder="1" applyAlignment="1">
      <alignment vertical="center"/>
    </xf>
    <xf numFmtId="165" fontId="6" fillId="2" borderId="2" xfId="1" applyNumberFormat="1" applyFont="1" applyFill="1" applyBorder="1" applyAlignment="1">
      <alignment vertical="center" wrapText="1"/>
    </xf>
    <xf numFmtId="0" fontId="0" fillId="5" borderId="0" xfId="0" applyFill="1"/>
    <xf numFmtId="0" fontId="6" fillId="5" borderId="0" xfId="0" applyFont="1" applyFill="1"/>
    <xf numFmtId="10" fontId="6" fillId="5" borderId="13" xfId="0" applyNumberFormat="1" applyFont="1" applyFill="1" applyBorder="1" applyAlignment="1">
      <alignment horizontal="center" vertical="center"/>
    </xf>
    <xf numFmtId="12" fontId="6" fillId="5" borderId="15" xfId="0" applyNumberFormat="1" applyFont="1" applyFill="1" applyBorder="1" applyAlignment="1">
      <alignment horizontal="center" vertical="center"/>
    </xf>
    <xf numFmtId="10" fontId="6" fillId="5" borderId="8" xfId="0" applyNumberFormat="1" applyFont="1" applyFill="1" applyBorder="1" applyAlignment="1">
      <alignment horizontal="center" vertical="center"/>
    </xf>
    <xf numFmtId="12" fontId="6" fillId="5" borderId="10" xfId="0" applyNumberFormat="1" applyFont="1" applyFill="1" applyBorder="1" applyAlignment="1">
      <alignment horizontal="center" vertical="center"/>
    </xf>
    <xf numFmtId="0" fontId="0" fillId="5" borderId="1" xfId="0" applyFill="1" applyBorder="1" applyAlignment="1">
      <alignment horizontal="center" vertical="center" wrapText="1"/>
    </xf>
    <xf numFmtId="0" fontId="0" fillId="5" borderId="3" xfId="0" applyFill="1" applyBorder="1" applyAlignment="1">
      <alignment horizontal="center" vertical="center" wrapText="1"/>
    </xf>
    <xf numFmtId="0" fontId="0" fillId="0" borderId="1" xfId="0" applyBorder="1" applyAlignment="1">
      <alignment vertical="center" wrapText="1"/>
    </xf>
    <xf numFmtId="0" fontId="0" fillId="0" borderId="11" xfId="0" applyBorder="1" applyAlignment="1">
      <alignment vertical="center" wrapText="1"/>
    </xf>
    <xf numFmtId="0" fontId="0" fillId="0" borderId="3" xfId="0" applyBorder="1" applyAlignment="1">
      <alignment vertical="center" wrapText="1"/>
    </xf>
    <xf numFmtId="2" fontId="0" fillId="0" borderId="3" xfId="0" applyNumberFormat="1" applyBorder="1" applyAlignment="1">
      <alignment vertical="center"/>
    </xf>
    <xf numFmtId="2" fontId="0" fillId="0" borderId="14" xfId="0" applyNumberFormat="1" applyBorder="1" applyAlignment="1">
      <alignment horizontal="center"/>
    </xf>
    <xf numFmtId="2" fontId="0" fillId="0" borderId="13" xfId="0" applyNumberFormat="1" applyBorder="1" applyAlignment="1">
      <alignment horizontal="center"/>
    </xf>
    <xf numFmtId="2" fontId="0" fillId="0" borderId="15" xfId="0" applyNumberFormat="1" applyBorder="1" applyAlignment="1">
      <alignment horizontal="center"/>
    </xf>
    <xf numFmtId="0" fontId="0" fillId="0" borderId="8" xfId="0" applyBorder="1"/>
    <xf numFmtId="0" fontId="0" fillId="0" borderId="9" xfId="0" applyBorder="1"/>
    <xf numFmtId="0" fontId="0" fillId="0" borderId="10" xfId="0" applyBorder="1"/>
    <xf numFmtId="0" fontId="0" fillId="0" borderId="13" xfId="0" applyBorder="1"/>
    <xf numFmtId="0" fontId="0" fillId="0" borderId="14" xfId="0" applyBorder="1"/>
    <xf numFmtId="0" fontId="0" fillId="0" borderId="15" xfId="0" applyBorder="1"/>
    <xf numFmtId="0" fontId="0" fillId="0" borderId="8" xfId="0" applyBorder="1" applyAlignment="1">
      <alignment horizontal="center"/>
    </xf>
    <xf numFmtId="0" fontId="0" fillId="0" borderId="10" xfId="0" applyBorder="1" applyAlignment="1">
      <alignment horizontal="center"/>
    </xf>
    <xf numFmtId="164" fontId="0" fillId="0" borderId="4" xfId="0" applyNumberFormat="1" applyBorder="1"/>
    <xf numFmtId="164" fontId="0" fillId="0" borderId="12" xfId="0" applyNumberFormat="1" applyBorder="1"/>
    <xf numFmtId="164" fontId="0" fillId="0" borderId="5" xfId="0" applyNumberFormat="1" applyBorder="1"/>
    <xf numFmtId="0" fontId="8" fillId="0" borderId="32" xfId="1" applyFont="1" applyBorder="1" applyAlignment="1">
      <alignment horizontal="left" vertical="top" wrapText="1"/>
    </xf>
    <xf numFmtId="0" fontId="8" fillId="0" borderId="33" xfId="1" applyFont="1" applyBorder="1" applyAlignment="1">
      <alignment horizontal="left" vertical="top" wrapText="1"/>
    </xf>
    <xf numFmtId="0" fontId="8" fillId="0" borderId="34" xfId="1" applyFont="1" applyBorder="1" applyAlignment="1">
      <alignment horizontal="left" vertical="top" wrapText="1"/>
    </xf>
    <xf numFmtId="0" fontId="44" fillId="0" borderId="0" xfId="0" applyFont="1"/>
    <xf numFmtId="0" fontId="38" fillId="0" borderId="0" xfId="1" applyFont="1" applyAlignment="1">
      <alignment horizontal="center"/>
    </xf>
    <xf numFmtId="0" fontId="40" fillId="39" borderId="0" xfId="1" applyFont="1" applyFill="1" applyAlignment="1">
      <alignment horizontal="center"/>
    </xf>
    <xf numFmtId="0" fontId="8" fillId="39" borderId="32" xfId="1" applyFont="1" applyFill="1" applyBorder="1" applyAlignment="1">
      <alignment horizontal="left" vertical="top" wrapText="1"/>
    </xf>
    <xf numFmtId="0" fontId="8" fillId="39" borderId="33" xfId="1" applyFont="1" applyFill="1" applyBorder="1" applyAlignment="1">
      <alignment horizontal="left" vertical="top" wrapText="1"/>
    </xf>
    <xf numFmtId="0" fontId="8" fillId="39" borderId="34" xfId="1" applyFont="1" applyFill="1" applyBorder="1" applyAlignment="1">
      <alignment horizontal="left" vertical="top" wrapText="1"/>
    </xf>
    <xf numFmtId="0" fontId="2" fillId="0" borderId="32" xfId="1" applyBorder="1" applyAlignment="1">
      <alignment horizontal="center" vertical="top" wrapText="1"/>
    </xf>
    <xf numFmtId="0" fontId="2" fillId="0" borderId="34" xfId="1" applyBorder="1" applyAlignment="1">
      <alignment horizontal="center" vertical="top" wrapText="1"/>
    </xf>
    <xf numFmtId="0" fontId="38" fillId="0" borderId="2" xfId="1" applyFont="1" applyBorder="1" applyAlignment="1">
      <alignment horizontal="center" vertical="center"/>
    </xf>
    <xf numFmtId="0" fontId="2" fillId="0" borderId="35" xfId="1" applyBorder="1" applyAlignment="1">
      <alignment horizontal="left" vertical="top" wrapText="1"/>
    </xf>
    <xf numFmtId="0" fontId="2" fillId="0" borderId="36" xfId="1" applyBorder="1" applyAlignment="1">
      <alignment horizontal="left" vertical="top" wrapText="1"/>
    </xf>
    <xf numFmtId="0" fontId="2" fillId="0" borderId="37" xfId="1" applyBorder="1" applyAlignment="1">
      <alignment horizontal="left" vertical="top" wrapText="1"/>
    </xf>
    <xf numFmtId="0" fontId="2" fillId="0" borderId="35" xfId="1" applyBorder="1" applyAlignment="1">
      <alignment horizontal="center" vertical="top"/>
    </xf>
    <xf numFmtId="0" fontId="2" fillId="0" borderId="37" xfId="1" applyBorder="1" applyAlignment="1">
      <alignment horizontal="center" vertical="top"/>
    </xf>
    <xf numFmtId="0" fontId="2" fillId="0" borderId="38" xfId="1" applyBorder="1" applyAlignment="1">
      <alignment horizontal="left" vertical="top" wrapText="1"/>
    </xf>
    <xf numFmtId="0" fontId="2" fillId="0" borderId="33" xfId="1" applyBorder="1" applyAlignment="1">
      <alignment horizontal="left" vertical="top" wrapText="1"/>
    </xf>
    <xf numFmtId="0" fontId="2" fillId="0" borderId="39" xfId="1" applyBorder="1" applyAlignment="1">
      <alignment horizontal="left" vertical="top" wrapText="1"/>
    </xf>
    <xf numFmtId="0" fontId="2" fillId="0" borderId="38" xfId="1" applyBorder="1" applyAlignment="1">
      <alignment horizontal="center" vertical="top"/>
    </xf>
    <xf numFmtId="0" fontId="2" fillId="0" borderId="39" xfId="1" applyBorder="1" applyAlignment="1">
      <alignment horizontal="center" vertical="top"/>
    </xf>
    <xf numFmtId="0" fontId="2" fillId="2" borderId="38" xfId="1" applyFill="1" applyBorder="1" applyAlignment="1">
      <alignment horizontal="left" vertical="top" wrapText="1"/>
    </xf>
    <xf numFmtId="0" fontId="2" fillId="2" borderId="33" xfId="1" applyFill="1" applyBorder="1" applyAlignment="1">
      <alignment horizontal="left" vertical="top" wrapText="1"/>
    </xf>
    <xf numFmtId="0" fontId="2" fillId="2" borderId="39" xfId="1" applyFill="1" applyBorder="1" applyAlignment="1">
      <alignment horizontal="left" vertical="top" wrapText="1"/>
    </xf>
    <xf numFmtId="0" fontId="2" fillId="0" borderId="40" xfId="1" applyBorder="1" applyAlignment="1">
      <alignment horizontal="left" vertical="top" wrapText="1"/>
    </xf>
    <xf numFmtId="0" fontId="2" fillId="0" borderId="41" xfId="1" applyBorder="1" applyAlignment="1">
      <alignment horizontal="left" vertical="top" wrapText="1"/>
    </xf>
    <xf numFmtId="0" fontId="2" fillId="0" borderId="42" xfId="1" applyBorder="1" applyAlignment="1">
      <alignment horizontal="left" vertical="top" wrapText="1"/>
    </xf>
    <xf numFmtId="0" fontId="2" fillId="0" borderId="40" xfId="1" applyBorder="1" applyAlignment="1">
      <alignment horizontal="center" vertical="top"/>
    </xf>
    <xf numFmtId="0" fontId="2" fillId="0" borderId="42" xfId="1" applyBorder="1" applyAlignment="1">
      <alignment horizontal="center" vertical="top"/>
    </xf>
    <xf numFmtId="0" fontId="42" fillId="0" borderId="0" xfId="1" applyFont="1" applyAlignment="1">
      <alignment wrapText="1"/>
    </xf>
    <xf numFmtId="0" fontId="43" fillId="0" borderId="4" xfId="1" applyFont="1" applyBorder="1" applyAlignment="1">
      <alignment horizontal="center" vertical="center" wrapText="1"/>
    </xf>
    <xf numFmtId="0" fontId="43" fillId="0" borderId="5" xfId="1" applyFont="1" applyBorder="1" applyAlignment="1">
      <alignment horizontal="center" vertical="center" wrapText="1"/>
    </xf>
    <xf numFmtId="0" fontId="2" fillId="0" borderId="45" xfId="1" applyBorder="1" applyAlignment="1">
      <alignment horizontal="left" vertical="top" wrapText="1"/>
    </xf>
    <xf numFmtId="0" fontId="2" fillId="0" borderId="46" xfId="1" applyBorder="1" applyAlignment="1">
      <alignment horizontal="left" vertical="top" wrapText="1"/>
    </xf>
    <xf numFmtId="0" fontId="2" fillId="0" borderId="44" xfId="1" applyBorder="1" applyAlignment="1">
      <alignment horizontal="left" vertical="top" wrapText="1"/>
    </xf>
    <xf numFmtId="0" fontId="43" fillId="0" borderId="13" xfId="1" applyFont="1" applyBorder="1" applyAlignment="1">
      <alignment horizontal="center" vertical="center" wrapText="1"/>
    </xf>
    <xf numFmtId="0" fontId="43" fillId="0" borderId="15" xfId="1" applyFont="1" applyBorder="1" applyAlignment="1">
      <alignment horizontal="center" vertical="center" wrapText="1"/>
    </xf>
    <xf numFmtId="0" fontId="2" fillId="0" borderId="14" xfId="1" applyBorder="1" applyAlignment="1">
      <alignment horizontal="left" vertical="top" wrapText="1"/>
    </xf>
    <xf numFmtId="0" fontId="2" fillId="0" borderId="15" xfId="1" applyBorder="1" applyAlignment="1">
      <alignment horizontal="left" vertical="top" wrapText="1"/>
    </xf>
    <xf numFmtId="0" fontId="40" fillId="0" borderId="0" xfId="1" applyFont="1" applyAlignment="1">
      <alignment horizontal="center"/>
    </xf>
    <xf numFmtId="0" fontId="43" fillId="0" borderId="43" xfId="1" applyFont="1" applyBorder="1" applyAlignment="1">
      <alignment horizontal="center" vertical="center" wrapText="1"/>
    </xf>
    <xf numFmtId="0" fontId="43" fillId="0" borderId="44" xfId="1" applyFont="1" applyBorder="1" applyAlignment="1">
      <alignment horizontal="center" vertical="center" wrapText="1"/>
    </xf>
    <xf numFmtId="0" fontId="43" fillId="0" borderId="2" xfId="1" applyFont="1" applyBorder="1" applyAlignment="1">
      <alignment horizontal="center" vertical="center" wrapText="1"/>
    </xf>
    <xf numFmtId="0" fontId="2" fillId="0" borderId="2" xfId="1" applyBorder="1" applyAlignment="1">
      <alignment horizontal="left" vertical="top" wrapText="1"/>
    </xf>
    <xf numFmtId="0" fontId="0" fillId="4" borderId="1" xfId="0" applyFill="1" applyBorder="1" applyAlignment="1">
      <alignment horizontal="center" vertical="center"/>
    </xf>
    <xf numFmtId="0" fontId="0" fillId="4" borderId="3" xfId="0" applyFill="1" applyBorder="1" applyAlignment="1">
      <alignment horizontal="center" vertical="center"/>
    </xf>
    <xf numFmtId="0" fontId="8" fillId="4" borderId="2" xfId="1" applyFont="1" applyFill="1" applyBorder="1" applyAlignment="1">
      <alignment horizontal="center" vertical="center" wrapText="1"/>
    </xf>
    <xf numFmtId="10" fontId="6" fillId="0" borderId="13" xfId="0" applyNumberFormat="1" applyFont="1" applyBorder="1" applyAlignment="1">
      <alignment horizontal="center" vertical="center"/>
    </xf>
    <xf numFmtId="10" fontId="6" fillId="0" borderId="6" xfId="0" applyNumberFormat="1" applyFont="1" applyBorder="1" applyAlignment="1">
      <alignment horizontal="center" vertical="center"/>
    </xf>
    <xf numFmtId="10" fontId="6" fillId="0" borderId="8" xfId="0" applyNumberFormat="1" applyFont="1" applyBorder="1" applyAlignment="1">
      <alignment horizontal="center" vertical="center"/>
    </xf>
    <xf numFmtId="12" fontId="0" fillId="0" borderId="15" xfId="0" applyNumberFormat="1" applyBorder="1" applyAlignment="1">
      <alignment horizontal="center" vertical="center"/>
    </xf>
    <xf numFmtId="12" fontId="0" fillId="0" borderId="7" xfId="0" applyNumberFormat="1" applyBorder="1" applyAlignment="1">
      <alignment horizontal="center" vertical="center"/>
    </xf>
    <xf numFmtId="12" fontId="0" fillId="0" borderId="10" xfId="0" applyNumberFormat="1" applyBorder="1" applyAlignment="1">
      <alignment horizontal="center" vertical="center"/>
    </xf>
    <xf numFmtId="0" fontId="8" fillId="4" borderId="2" xfId="1" applyFont="1" applyFill="1" applyBorder="1" applyAlignment="1">
      <alignment horizontal="center" vertical="center"/>
    </xf>
    <xf numFmtId="0" fontId="0" fillId="4" borderId="2" xfId="0"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0" fillId="4" borderId="4" xfId="0"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0" fillId="4" borderId="5" xfId="0" applyFill="1" applyBorder="1" applyAlignment="1">
      <alignment horizontal="center" vertical="center" wrapText="1"/>
    </xf>
    <xf numFmtId="0" fontId="6" fillId="4" borderId="1" xfId="1" applyFont="1" applyFill="1" applyBorder="1" applyAlignment="1">
      <alignment horizontal="center" vertical="center" wrapText="1"/>
    </xf>
    <xf numFmtId="0" fontId="6" fillId="4" borderId="11"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6"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0" fillId="4" borderId="4"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0" fillId="4" borderId="4" xfId="0" applyFill="1" applyBorder="1" applyAlignment="1">
      <alignment horizontal="center"/>
    </xf>
    <xf numFmtId="0" fontId="0" fillId="4" borderId="12" xfId="0" applyFill="1" applyBorder="1" applyAlignment="1">
      <alignment horizontal="center"/>
    </xf>
    <xf numFmtId="0" fontId="0" fillId="4" borderId="5" xfId="0" applyFill="1" applyBorder="1" applyAlignment="1">
      <alignment horizont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12" xfId="0" applyFill="1" applyBorder="1" applyAlignment="1">
      <alignment horizontal="center" vertical="center"/>
    </xf>
    <xf numFmtId="0" fontId="0" fillId="4" borderId="1" xfId="0" applyFill="1" applyBorder="1" applyAlignment="1">
      <alignment horizontal="center" vertical="center" wrapText="1"/>
    </xf>
    <xf numFmtId="0" fontId="0" fillId="4" borderId="3" xfId="0" applyFill="1" applyBorder="1" applyAlignment="1">
      <alignment horizontal="center" vertical="center" wrapText="1"/>
    </xf>
    <xf numFmtId="0" fontId="0" fillId="4" borderId="13"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5" xfId="0" applyFill="1" applyBorder="1" applyAlignment="1">
      <alignment horizontal="center" vertical="center" wrapText="1"/>
    </xf>
    <xf numFmtId="12" fontId="6" fillId="0" borderId="15" xfId="0" applyNumberFormat="1" applyFont="1" applyBorder="1" applyAlignment="1">
      <alignment horizontal="center" vertical="center"/>
    </xf>
    <xf numFmtId="12" fontId="6" fillId="0" borderId="10" xfId="0" applyNumberFormat="1" applyFont="1" applyBorder="1" applyAlignment="1">
      <alignment horizontal="center" vertical="center"/>
    </xf>
    <xf numFmtId="0" fontId="0" fillId="4" borderId="1" xfId="0" quotePrefix="1" applyFill="1" applyBorder="1" applyAlignment="1">
      <alignment horizontal="center" vertical="center"/>
    </xf>
    <xf numFmtId="0" fontId="0" fillId="4" borderId="3" xfId="0" quotePrefix="1" applyFill="1" applyBorder="1" applyAlignment="1">
      <alignment horizontal="center" vertical="center"/>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10" xfId="0"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3" xfId="0" applyNumberFormat="1" applyBorder="1" applyAlignment="1">
      <alignment horizontal="center" vertical="center" wrapText="1"/>
    </xf>
    <xf numFmtId="12" fontId="6" fillId="0" borderId="7" xfId="0" applyNumberFormat="1" applyFont="1" applyBorder="1" applyAlignment="1">
      <alignment horizontal="center" vertical="center"/>
    </xf>
    <xf numFmtId="0" fontId="0" fillId="4" borderId="11" xfId="0" applyFill="1" applyBorder="1" applyAlignment="1">
      <alignment horizontal="center" vertical="center" wrapText="1"/>
    </xf>
    <xf numFmtId="49" fontId="35" fillId="37" borderId="28" xfId="43" applyNumberFormat="1" applyFont="1" applyFill="1" applyBorder="1" applyAlignment="1">
      <alignment horizontal="left"/>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xr:uid="{C24F93B1-1695-4E24-BEA3-4A5B300DEF6F}"/>
    <cellStyle name="Normal 7" xfId="1" xr:uid="{00000000-0005-0000-0000-000001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24">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numFmt numFmtId="0" formatCode="General"/>
    </dxf>
    <dxf>
      <alignment vertical="bottom" textRotation="0" wrapText="1"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Upstream of Mereway Gate FDC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'Flow Duration Analysis'!$O$2:$O$2549</c:f>
              <c:numCache>
                <c:formatCode>General</c:formatCode>
                <c:ptCount val="254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numCache>
            </c:numRef>
          </c:xVal>
          <c:yVal>
            <c:numRef>
              <c:f>'Flow Duration Analysis'!$P$2:$P$2549</c:f>
            </c:numRef>
          </c:yVal>
          <c:smooth val="0"/>
          <c:extLst>
            <c:ext xmlns:c16="http://schemas.microsoft.com/office/drawing/2014/chart" uri="{C3380CC4-5D6E-409C-BE32-E72D297353CC}">
              <c16:uniqueId val="{00000000-DF65-4A9B-9A94-A6202DA384B1}"/>
            </c:ext>
          </c:extLst>
        </c:ser>
        <c:ser>
          <c:idx val="1"/>
          <c:order val="1"/>
          <c:tx>
            <c:v>FDC</c:v>
          </c:tx>
          <c:spPr>
            <a:ln w="25400" cap="rnd">
              <a:solidFill>
                <a:srgbClr val="0070C0"/>
              </a:solidFill>
              <a:round/>
            </a:ln>
            <a:effectLst/>
          </c:spPr>
          <c:marker>
            <c:symbol val="none"/>
          </c:marker>
          <c:xVal>
            <c:numRef>
              <c:f>'Flow Duration Analysis'!$Q$2:$Q$2549</c:f>
              <c:numCache>
                <c:formatCode>0.00</c:formatCode>
                <c:ptCount val="2548"/>
                <c:pt idx="0">
                  <c:v>99.960753532182096</c:v>
                </c:pt>
                <c:pt idx="1">
                  <c:v>99.921507064364206</c:v>
                </c:pt>
                <c:pt idx="2">
                  <c:v>99.882260596546317</c:v>
                </c:pt>
                <c:pt idx="3">
                  <c:v>99.843014128728413</c:v>
                </c:pt>
                <c:pt idx="4">
                  <c:v>99.803767660910509</c:v>
                </c:pt>
                <c:pt idx="5">
                  <c:v>99.764521193092619</c:v>
                </c:pt>
                <c:pt idx="6">
                  <c:v>99.72527472527473</c:v>
                </c:pt>
                <c:pt idx="7">
                  <c:v>99.686028257456826</c:v>
                </c:pt>
                <c:pt idx="8">
                  <c:v>99.646781789638922</c:v>
                </c:pt>
                <c:pt idx="9">
                  <c:v>99.607535321821032</c:v>
                </c:pt>
                <c:pt idx="10">
                  <c:v>99.568288854003143</c:v>
                </c:pt>
                <c:pt idx="11">
                  <c:v>99.529042386185239</c:v>
                </c:pt>
                <c:pt idx="12">
                  <c:v>99.489795918367349</c:v>
                </c:pt>
                <c:pt idx="13">
                  <c:v>99.45054945054946</c:v>
                </c:pt>
                <c:pt idx="14">
                  <c:v>99.411302982731556</c:v>
                </c:pt>
                <c:pt idx="15">
                  <c:v>99.372056514913652</c:v>
                </c:pt>
                <c:pt idx="16">
                  <c:v>99.332810047095762</c:v>
                </c:pt>
                <c:pt idx="17">
                  <c:v>99.293563579277873</c:v>
                </c:pt>
                <c:pt idx="18">
                  <c:v>99.254317111459969</c:v>
                </c:pt>
                <c:pt idx="19">
                  <c:v>99.215070643642065</c:v>
                </c:pt>
                <c:pt idx="20">
                  <c:v>99.175824175824175</c:v>
                </c:pt>
                <c:pt idx="21">
                  <c:v>99.136577708006286</c:v>
                </c:pt>
                <c:pt idx="22">
                  <c:v>99.097331240188382</c:v>
                </c:pt>
                <c:pt idx="23">
                  <c:v>99.058084772370492</c:v>
                </c:pt>
                <c:pt idx="24">
                  <c:v>99.018838304552588</c:v>
                </c:pt>
                <c:pt idx="25">
                  <c:v>98.979591836734699</c:v>
                </c:pt>
                <c:pt idx="26">
                  <c:v>98.940345368916795</c:v>
                </c:pt>
                <c:pt idx="27">
                  <c:v>98.901098901098905</c:v>
                </c:pt>
                <c:pt idx="28">
                  <c:v>98.861852433281001</c:v>
                </c:pt>
                <c:pt idx="29">
                  <c:v>98.822605965463111</c:v>
                </c:pt>
                <c:pt idx="30">
                  <c:v>98.783359497645208</c:v>
                </c:pt>
                <c:pt idx="31">
                  <c:v>98.744113029827318</c:v>
                </c:pt>
                <c:pt idx="32">
                  <c:v>98.704866562009414</c:v>
                </c:pt>
                <c:pt idx="33">
                  <c:v>98.665620094191524</c:v>
                </c:pt>
                <c:pt idx="34">
                  <c:v>98.626373626373635</c:v>
                </c:pt>
                <c:pt idx="35">
                  <c:v>98.587127158555731</c:v>
                </c:pt>
                <c:pt idx="36">
                  <c:v>98.547880690737827</c:v>
                </c:pt>
                <c:pt idx="37">
                  <c:v>98.508634222919937</c:v>
                </c:pt>
                <c:pt idx="38">
                  <c:v>98.469387755102048</c:v>
                </c:pt>
                <c:pt idx="39">
                  <c:v>98.430141287284144</c:v>
                </c:pt>
                <c:pt idx="40">
                  <c:v>98.39089481946624</c:v>
                </c:pt>
                <c:pt idx="41">
                  <c:v>98.35164835164835</c:v>
                </c:pt>
                <c:pt idx="42">
                  <c:v>98.312401883830461</c:v>
                </c:pt>
                <c:pt idx="43">
                  <c:v>98.273155416012557</c:v>
                </c:pt>
                <c:pt idx="44">
                  <c:v>98.233908948194653</c:v>
                </c:pt>
                <c:pt idx="45">
                  <c:v>98.194662480376778</c:v>
                </c:pt>
                <c:pt idx="46">
                  <c:v>98.155416012558874</c:v>
                </c:pt>
                <c:pt idx="47">
                  <c:v>98.11616954474097</c:v>
                </c:pt>
                <c:pt idx="48">
                  <c:v>98.076923076923066</c:v>
                </c:pt>
                <c:pt idx="49">
                  <c:v>98.037676609105191</c:v>
                </c:pt>
                <c:pt idx="50">
                  <c:v>97.998430141287287</c:v>
                </c:pt>
                <c:pt idx="51">
                  <c:v>97.959183673469383</c:v>
                </c:pt>
                <c:pt idx="52">
                  <c:v>97.919937205651479</c:v>
                </c:pt>
                <c:pt idx="53">
                  <c:v>97.880690737833604</c:v>
                </c:pt>
                <c:pt idx="54">
                  <c:v>97.8414442700157</c:v>
                </c:pt>
                <c:pt idx="55">
                  <c:v>97.802197802197796</c:v>
                </c:pt>
                <c:pt idx="56">
                  <c:v>97.762951334379906</c:v>
                </c:pt>
                <c:pt idx="57">
                  <c:v>97.723704866562016</c:v>
                </c:pt>
                <c:pt idx="58">
                  <c:v>97.684458398744113</c:v>
                </c:pt>
                <c:pt idx="59">
                  <c:v>97.645211930926209</c:v>
                </c:pt>
                <c:pt idx="60">
                  <c:v>97.605965463108319</c:v>
                </c:pt>
                <c:pt idx="61">
                  <c:v>97.566718995290429</c:v>
                </c:pt>
                <c:pt idx="62">
                  <c:v>97.527472527472526</c:v>
                </c:pt>
                <c:pt idx="63">
                  <c:v>97.488226059654622</c:v>
                </c:pt>
                <c:pt idx="64">
                  <c:v>97.448979591836732</c:v>
                </c:pt>
                <c:pt idx="65">
                  <c:v>97.409733124018842</c:v>
                </c:pt>
                <c:pt idx="66">
                  <c:v>97.370486656200939</c:v>
                </c:pt>
                <c:pt idx="67">
                  <c:v>97.331240188383049</c:v>
                </c:pt>
                <c:pt idx="68">
                  <c:v>97.291993720565145</c:v>
                </c:pt>
                <c:pt idx="69">
                  <c:v>97.252747252747255</c:v>
                </c:pt>
                <c:pt idx="70">
                  <c:v>97.213500784929352</c:v>
                </c:pt>
                <c:pt idx="71">
                  <c:v>97.174254317111462</c:v>
                </c:pt>
                <c:pt idx="72">
                  <c:v>97.135007849293558</c:v>
                </c:pt>
                <c:pt idx="73">
                  <c:v>97.095761381475668</c:v>
                </c:pt>
                <c:pt idx="74">
                  <c:v>97.056514913657765</c:v>
                </c:pt>
                <c:pt idx="75">
                  <c:v>97.017268445839875</c:v>
                </c:pt>
                <c:pt idx="76">
                  <c:v>96.978021978021971</c:v>
                </c:pt>
                <c:pt idx="77">
                  <c:v>96.938775510204081</c:v>
                </c:pt>
                <c:pt idx="78">
                  <c:v>96.899529042386192</c:v>
                </c:pt>
                <c:pt idx="79">
                  <c:v>96.860282574568288</c:v>
                </c:pt>
                <c:pt idx="80">
                  <c:v>96.821036106750398</c:v>
                </c:pt>
                <c:pt idx="81">
                  <c:v>96.781789638932494</c:v>
                </c:pt>
                <c:pt idx="82">
                  <c:v>96.742543171114605</c:v>
                </c:pt>
                <c:pt idx="83">
                  <c:v>96.703296703296701</c:v>
                </c:pt>
                <c:pt idx="84">
                  <c:v>96.664050235478811</c:v>
                </c:pt>
                <c:pt idx="85">
                  <c:v>96.624803767660921</c:v>
                </c:pt>
                <c:pt idx="86">
                  <c:v>96.585557299843018</c:v>
                </c:pt>
                <c:pt idx="87">
                  <c:v>96.546310832025114</c:v>
                </c:pt>
                <c:pt idx="88">
                  <c:v>96.507064364207224</c:v>
                </c:pt>
                <c:pt idx="89">
                  <c:v>96.467817896389334</c:v>
                </c:pt>
                <c:pt idx="90">
                  <c:v>96.428571428571431</c:v>
                </c:pt>
                <c:pt idx="91">
                  <c:v>96.389324960753527</c:v>
                </c:pt>
                <c:pt idx="92">
                  <c:v>96.350078492935637</c:v>
                </c:pt>
                <c:pt idx="93">
                  <c:v>96.310832025117747</c:v>
                </c:pt>
                <c:pt idx="94">
                  <c:v>96.271585557299844</c:v>
                </c:pt>
                <c:pt idx="95">
                  <c:v>96.23233908948194</c:v>
                </c:pt>
                <c:pt idx="96">
                  <c:v>96.19309262166405</c:v>
                </c:pt>
                <c:pt idx="97">
                  <c:v>96.15384615384616</c:v>
                </c:pt>
                <c:pt idx="98">
                  <c:v>96.114599686028257</c:v>
                </c:pt>
                <c:pt idx="99">
                  <c:v>96.075353218210353</c:v>
                </c:pt>
                <c:pt idx="100">
                  <c:v>96.036106750392463</c:v>
                </c:pt>
                <c:pt idx="101">
                  <c:v>95.996860282574573</c:v>
                </c:pt>
                <c:pt idx="102">
                  <c:v>95.95761381475667</c:v>
                </c:pt>
                <c:pt idx="103">
                  <c:v>95.918367346938766</c:v>
                </c:pt>
                <c:pt idx="104">
                  <c:v>95.879120879120876</c:v>
                </c:pt>
                <c:pt idx="105">
                  <c:v>95.839874411302986</c:v>
                </c:pt>
                <c:pt idx="106">
                  <c:v>95.800627943485082</c:v>
                </c:pt>
                <c:pt idx="107">
                  <c:v>95.761381475667193</c:v>
                </c:pt>
                <c:pt idx="108">
                  <c:v>95.722135007849289</c:v>
                </c:pt>
                <c:pt idx="109">
                  <c:v>95.682888540031399</c:v>
                </c:pt>
                <c:pt idx="110">
                  <c:v>95.643642072213495</c:v>
                </c:pt>
                <c:pt idx="111">
                  <c:v>95.604395604395606</c:v>
                </c:pt>
                <c:pt idx="112">
                  <c:v>95.565149136577716</c:v>
                </c:pt>
                <c:pt idx="113">
                  <c:v>95.525902668759812</c:v>
                </c:pt>
                <c:pt idx="114">
                  <c:v>95.486656200941908</c:v>
                </c:pt>
                <c:pt idx="115">
                  <c:v>95.447409733124019</c:v>
                </c:pt>
                <c:pt idx="116">
                  <c:v>95.408163265306129</c:v>
                </c:pt>
                <c:pt idx="117">
                  <c:v>95.368916797488225</c:v>
                </c:pt>
                <c:pt idx="118">
                  <c:v>95.329670329670321</c:v>
                </c:pt>
                <c:pt idx="119">
                  <c:v>95.290423861852432</c:v>
                </c:pt>
                <c:pt idx="120">
                  <c:v>95.251177394034542</c:v>
                </c:pt>
                <c:pt idx="121">
                  <c:v>95.211930926216638</c:v>
                </c:pt>
                <c:pt idx="122">
                  <c:v>95.172684458398749</c:v>
                </c:pt>
                <c:pt idx="123">
                  <c:v>95.133437990580845</c:v>
                </c:pt>
                <c:pt idx="124">
                  <c:v>95.094191522762955</c:v>
                </c:pt>
                <c:pt idx="125">
                  <c:v>95.054945054945051</c:v>
                </c:pt>
                <c:pt idx="126">
                  <c:v>95.015698587127162</c:v>
                </c:pt>
                <c:pt idx="127">
                  <c:v>94.976452119309258</c:v>
                </c:pt>
                <c:pt idx="128">
                  <c:v>94.937205651491368</c:v>
                </c:pt>
                <c:pt idx="129">
                  <c:v>94.897959183673478</c:v>
                </c:pt>
                <c:pt idx="130">
                  <c:v>94.858712715855575</c:v>
                </c:pt>
                <c:pt idx="131">
                  <c:v>94.819466248037671</c:v>
                </c:pt>
                <c:pt idx="132">
                  <c:v>94.780219780219781</c:v>
                </c:pt>
                <c:pt idx="133">
                  <c:v>94.740973312401891</c:v>
                </c:pt>
                <c:pt idx="134">
                  <c:v>94.701726844583987</c:v>
                </c:pt>
                <c:pt idx="135">
                  <c:v>94.662480376766084</c:v>
                </c:pt>
                <c:pt idx="136">
                  <c:v>94.623233908948194</c:v>
                </c:pt>
                <c:pt idx="137">
                  <c:v>94.583987441130304</c:v>
                </c:pt>
                <c:pt idx="138">
                  <c:v>94.5447409733124</c:v>
                </c:pt>
                <c:pt idx="139">
                  <c:v>94.505494505494497</c:v>
                </c:pt>
                <c:pt idx="140">
                  <c:v>94.466248037676607</c:v>
                </c:pt>
                <c:pt idx="141">
                  <c:v>94.427001569858717</c:v>
                </c:pt>
                <c:pt idx="142">
                  <c:v>94.387755102040813</c:v>
                </c:pt>
                <c:pt idx="143">
                  <c:v>94.34850863422291</c:v>
                </c:pt>
                <c:pt idx="144">
                  <c:v>94.309262166405034</c:v>
                </c:pt>
                <c:pt idx="145">
                  <c:v>94.27001569858713</c:v>
                </c:pt>
                <c:pt idx="146">
                  <c:v>94.230769230769226</c:v>
                </c:pt>
                <c:pt idx="147">
                  <c:v>94.191522762951337</c:v>
                </c:pt>
                <c:pt idx="148">
                  <c:v>94.152276295133447</c:v>
                </c:pt>
                <c:pt idx="149">
                  <c:v>94.113029827315543</c:v>
                </c:pt>
                <c:pt idx="150">
                  <c:v>94.073783359497639</c:v>
                </c:pt>
                <c:pt idx="151">
                  <c:v>94.03453689167975</c:v>
                </c:pt>
                <c:pt idx="152">
                  <c:v>93.99529042386186</c:v>
                </c:pt>
                <c:pt idx="153">
                  <c:v>93.956043956043956</c:v>
                </c:pt>
                <c:pt idx="154">
                  <c:v>93.916797488226052</c:v>
                </c:pt>
                <c:pt idx="155">
                  <c:v>93.877551020408163</c:v>
                </c:pt>
                <c:pt idx="156">
                  <c:v>93.838304552590273</c:v>
                </c:pt>
                <c:pt idx="157">
                  <c:v>93.799058084772369</c:v>
                </c:pt>
                <c:pt idx="158">
                  <c:v>93.759811616954465</c:v>
                </c:pt>
                <c:pt idx="159">
                  <c:v>93.720565149136576</c:v>
                </c:pt>
                <c:pt idx="160">
                  <c:v>93.681318681318686</c:v>
                </c:pt>
                <c:pt idx="161">
                  <c:v>93.642072213500782</c:v>
                </c:pt>
                <c:pt idx="162">
                  <c:v>93.602825745682878</c:v>
                </c:pt>
                <c:pt idx="163">
                  <c:v>93.563579277864989</c:v>
                </c:pt>
                <c:pt idx="164">
                  <c:v>93.524332810047099</c:v>
                </c:pt>
                <c:pt idx="165">
                  <c:v>93.485086342229195</c:v>
                </c:pt>
                <c:pt idx="166">
                  <c:v>93.445839874411305</c:v>
                </c:pt>
                <c:pt idx="167">
                  <c:v>93.406593406593402</c:v>
                </c:pt>
                <c:pt idx="168">
                  <c:v>93.367346938775512</c:v>
                </c:pt>
                <c:pt idx="169">
                  <c:v>93.328100470957608</c:v>
                </c:pt>
                <c:pt idx="170">
                  <c:v>93.288854003139718</c:v>
                </c:pt>
                <c:pt idx="171">
                  <c:v>93.249607535321815</c:v>
                </c:pt>
                <c:pt idx="172">
                  <c:v>93.210361067503925</c:v>
                </c:pt>
                <c:pt idx="173">
                  <c:v>93.171114599686035</c:v>
                </c:pt>
                <c:pt idx="174">
                  <c:v>93.131868131868131</c:v>
                </c:pt>
                <c:pt idx="175">
                  <c:v>93.092621664050228</c:v>
                </c:pt>
                <c:pt idx="176">
                  <c:v>93.053375196232338</c:v>
                </c:pt>
                <c:pt idx="177">
                  <c:v>93.014128728414448</c:v>
                </c:pt>
                <c:pt idx="178">
                  <c:v>92.974882260596544</c:v>
                </c:pt>
                <c:pt idx="179">
                  <c:v>92.935635792778655</c:v>
                </c:pt>
                <c:pt idx="180">
                  <c:v>92.896389324960765</c:v>
                </c:pt>
                <c:pt idx="181">
                  <c:v>92.857142857142861</c:v>
                </c:pt>
                <c:pt idx="182">
                  <c:v>92.817896389324957</c:v>
                </c:pt>
                <c:pt idx="183">
                  <c:v>92.778649921507068</c:v>
                </c:pt>
                <c:pt idx="184">
                  <c:v>92.739403453689164</c:v>
                </c:pt>
                <c:pt idx="185">
                  <c:v>92.700156985871274</c:v>
                </c:pt>
                <c:pt idx="186">
                  <c:v>92.66091051805337</c:v>
                </c:pt>
                <c:pt idx="187">
                  <c:v>92.621664050235481</c:v>
                </c:pt>
                <c:pt idx="188">
                  <c:v>92.582417582417591</c:v>
                </c:pt>
                <c:pt idx="189">
                  <c:v>92.543171114599687</c:v>
                </c:pt>
                <c:pt idx="190">
                  <c:v>92.503924646781783</c:v>
                </c:pt>
                <c:pt idx="191">
                  <c:v>92.464678178963894</c:v>
                </c:pt>
                <c:pt idx="192">
                  <c:v>92.425431711146004</c:v>
                </c:pt>
                <c:pt idx="193">
                  <c:v>92.3861852433281</c:v>
                </c:pt>
                <c:pt idx="194">
                  <c:v>92.346938775510196</c:v>
                </c:pt>
                <c:pt idx="195">
                  <c:v>92.307692307692307</c:v>
                </c:pt>
                <c:pt idx="196">
                  <c:v>92.268445839874417</c:v>
                </c:pt>
                <c:pt idx="197">
                  <c:v>92.229199372056513</c:v>
                </c:pt>
                <c:pt idx="198">
                  <c:v>92.189952904238609</c:v>
                </c:pt>
                <c:pt idx="199">
                  <c:v>92.15070643642072</c:v>
                </c:pt>
                <c:pt idx="200">
                  <c:v>92.11145996860283</c:v>
                </c:pt>
                <c:pt idx="201">
                  <c:v>92.072213500784926</c:v>
                </c:pt>
                <c:pt idx="202">
                  <c:v>92.032967032967036</c:v>
                </c:pt>
                <c:pt idx="203">
                  <c:v>91.993720565149147</c:v>
                </c:pt>
                <c:pt idx="204">
                  <c:v>91.954474097331243</c:v>
                </c:pt>
                <c:pt idx="205">
                  <c:v>91.915227629513339</c:v>
                </c:pt>
                <c:pt idx="206">
                  <c:v>91.875981161695435</c:v>
                </c:pt>
                <c:pt idx="207">
                  <c:v>91.83673469387756</c:v>
                </c:pt>
                <c:pt idx="208">
                  <c:v>91.797488226059656</c:v>
                </c:pt>
                <c:pt idx="209">
                  <c:v>91.758241758241752</c:v>
                </c:pt>
                <c:pt idx="210">
                  <c:v>91.718995290423862</c:v>
                </c:pt>
                <c:pt idx="211">
                  <c:v>91.679748822605973</c:v>
                </c:pt>
                <c:pt idx="212">
                  <c:v>91.640502354788069</c:v>
                </c:pt>
                <c:pt idx="213">
                  <c:v>91.601255886970165</c:v>
                </c:pt>
                <c:pt idx="214">
                  <c:v>91.562009419152275</c:v>
                </c:pt>
                <c:pt idx="215">
                  <c:v>91.522762951334386</c:v>
                </c:pt>
                <c:pt idx="216">
                  <c:v>91.483516483516482</c:v>
                </c:pt>
                <c:pt idx="217">
                  <c:v>91.444270015698592</c:v>
                </c:pt>
                <c:pt idx="218">
                  <c:v>91.405023547880688</c:v>
                </c:pt>
                <c:pt idx="219">
                  <c:v>91.365777080062799</c:v>
                </c:pt>
                <c:pt idx="220">
                  <c:v>91.326530612244895</c:v>
                </c:pt>
                <c:pt idx="221">
                  <c:v>91.287284144427005</c:v>
                </c:pt>
                <c:pt idx="222">
                  <c:v>91.248037676609101</c:v>
                </c:pt>
                <c:pt idx="223">
                  <c:v>91.208791208791212</c:v>
                </c:pt>
                <c:pt idx="224">
                  <c:v>91.169544740973322</c:v>
                </c:pt>
                <c:pt idx="225">
                  <c:v>91.130298273155418</c:v>
                </c:pt>
                <c:pt idx="226">
                  <c:v>91.091051805337514</c:v>
                </c:pt>
                <c:pt idx="227">
                  <c:v>91.051805337519625</c:v>
                </c:pt>
                <c:pt idx="228">
                  <c:v>91.012558869701721</c:v>
                </c:pt>
                <c:pt idx="229">
                  <c:v>90.973312401883831</c:v>
                </c:pt>
                <c:pt idx="230">
                  <c:v>90.934065934065927</c:v>
                </c:pt>
                <c:pt idx="231">
                  <c:v>90.894819466248038</c:v>
                </c:pt>
                <c:pt idx="232">
                  <c:v>90.855572998430148</c:v>
                </c:pt>
                <c:pt idx="233">
                  <c:v>90.816326530612244</c:v>
                </c:pt>
                <c:pt idx="234">
                  <c:v>90.77708006279434</c:v>
                </c:pt>
                <c:pt idx="235">
                  <c:v>90.737833594976451</c:v>
                </c:pt>
                <c:pt idx="236">
                  <c:v>90.698587127158561</c:v>
                </c:pt>
                <c:pt idx="237">
                  <c:v>90.659340659340657</c:v>
                </c:pt>
                <c:pt idx="238">
                  <c:v>90.620094191522753</c:v>
                </c:pt>
                <c:pt idx="239">
                  <c:v>90.580847723704878</c:v>
                </c:pt>
                <c:pt idx="240">
                  <c:v>90.541601255886974</c:v>
                </c:pt>
                <c:pt idx="241">
                  <c:v>90.50235478806907</c:v>
                </c:pt>
                <c:pt idx="242">
                  <c:v>90.463108320251166</c:v>
                </c:pt>
                <c:pt idx="243">
                  <c:v>90.423861852433291</c:v>
                </c:pt>
                <c:pt idx="244">
                  <c:v>90.384615384615387</c:v>
                </c:pt>
                <c:pt idx="245">
                  <c:v>90.345368916797483</c:v>
                </c:pt>
                <c:pt idx="246">
                  <c:v>90.306122448979593</c:v>
                </c:pt>
                <c:pt idx="247">
                  <c:v>90.266875981161704</c:v>
                </c:pt>
                <c:pt idx="248">
                  <c:v>90.2276295133438</c:v>
                </c:pt>
                <c:pt idx="249">
                  <c:v>90.188383045525896</c:v>
                </c:pt>
                <c:pt idx="250">
                  <c:v>90.149136577708006</c:v>
                </c:pt>
                <c:pt idx="251">
                  <c:v>90.109890109890117</c:v>
                </c:pt>
                <c:pt idx="252">
                  <c:v>90.070643642072213</c:v>
                </c:pt>
                <c:pt idx="253">
                  <c:v>90.031397174254309</c:v>
                </c:pt>
                <c:pt idx="254">
                  <c:v>89.992150706436419</c:v>
                </c:pt>
                <c:pt idx="255">
                  <c:v>89.95290423861853</c:v>
                </c:pt>
                <c:pt idx="256">
                  <c:v>89.913657770800626</c:v>
                </c:pt>
                <c:pt idx="257">
                  <c:v>89.874411302982722</c:v>
                </c:pt>
                <c:pt idx="258">
                  <c:v>89.835164835164832</c:v>
                </c:pt>
                <c:pt idx="259">
                  <c:v>89.795918367346943</c:v>
                </c:pt>
                <c:pt idx="260">
                  <c:v>89.756671899529039</c:v>
                </c:pt>
                <c:pt idx="261">
                  <c:v>89.717425431711149</c:v>
                </c:pt>
                <c:pt idx="262">
                  <c:v>89.678178963893245</c:v>
                </c:pt>
                <c:pt idx="263">
                  <c:v>89.638932496075356</c:v>
                </c:pt>
                <c:pt idx="264">
                  <c:v>89.599686028257452</c:v>
                </c:pt>
                <c:pt idx="265">
                  <c:v>89.560439560439562</c:v>
                </c:pt>
                <c:pt idx="266">
                  <c:v>89.521193092621658</c:v>
                </c:pt>
                <c:pt idx="267">
                  <c:v>89.481946624803768</c:v>
                </c:pt>
                <c:pt idx="268">
                  <c:v>89.442700156985879</c:v>
                </c:pt>
                <c:pt idx="269">
                  <c:v>89.403453689167975</c:v>
                </c:pt>
                <c:pt idx="270">
                  <c:v>89.364207221350085</c:v>
                </c:pt>
                <c:pt idx="271">
                  <c:v>89.324960753532181</c:v>
                </c:pt>
                <c:pt idx="272">
                  <c:v>89.285714285714292</c:v>
                </c:pt>
                <c:pt idx="273">
                  <c:v>89.246467817896388</c:v>
                </c:pt>
                <c:pt idx="274">
                  <c:v>89.207221350078498</c:v>
                </c:pt>
                <c:pt idx="275">
                  <c:v>89.167974882260594</c:v>
                </c:pt>
                <c:pt idx="276">
                  <c:v>89.128728414442705</c:v>
                </c:pt>
                <c:pt idx="277">
                  <c:v>89.089481946624801</c:v>
                </c:pt>
                <c:pt idx="278">
                  <c:v>89.050235478806911</c:v>
                </c:pt>
                <c:pt idx="279">
                  <c:v>89.010989010989007</c:v>
                </c:pt>
                <c:pt idx="280">
                  <c:v>88.971742543171118</c:v>
                </c:pt>
                <c:pt idx="281">
                  <c:v>88.932496075353214</c:v>
                </c:pt>
                <c:pt idx="282">
                  <c:v>88.893249607535324</c:v>
                </c:pt>
                <c:pt idx="283">
                  <c:v>88.854003139717435</c:v>
                </c:pt>
                <c:pt idx="284">
                  <c:v>88.814756671899531</c:v>
                </c:pt>
                <c:pt idx="285">
                  <c:v>88.775510204081627</c:v>
                </c:pt>
                <c:pt idx="286">
                  <c:v>88.736263736263737</c:v>
                </c:pt>
                <c:pt idx="287">
                  <c:v>88.697017268445848</c:v>
                </c:pt>
                <c:pt idx="288">
                  <c:v>88.657770800627944</c:v>
                </c:pt>
                <c:pt idx="289">
                  <c:v>88.61852433281004</c:v>
                </c:pt>
                <c:pt idx="290">
                  <c:v>88.57927786499215</c:v>
                </c:pt>
                <c:pt idx="291">
                  <c:v>88.540031397174261</c:v>
                </c:pt>
                <c:pt idx="292">
                  <c:v>88.500784929356357</c:v>
                </c:pt>
                <c:pt idx="293">
                  <c:v>88.461538461538453</c:v>
                </c:pt>
                <c:pt idx="294">
                  <c:v>88.422291993720563</c:v>
                </c:pt>
                <c:pt idx="295">
                  <c:v>88.383045525902673</c:v>
                </c:pt>
                <c:pt idx="296">
                  <c:v>88.34379905808477</c:v>
                </c:pt>
                <c:pt idx="297">
                  <c:v>88.304552590266866</c:v>
                </c:pt>
                <c:pt idx="298">
                  <c:v>88.265306122448976</c:v>
                </c:pt>
                <c:pt idx="299">
                  <c:v>88.226059654631086</c:v>
                </c:pt>
                <c:pt idx="300">
                  <c:v>88.186813186813183</c:v>
                </c:pt>
                <c:pt idx="301">
                  <c:v>88.147566718995279</c:v>
                </c:pt>
                <c:pt idx="302">
                  <c:v>88.108320251177403</c:v>
                </c:pt>
                <c:pt idx="303">
                  <c:v>88.069073783359499</c:v>
                </c:pt>
                <c:pt idx="304">
                  <c:v>88.029827315541596</c:v>
                </c:pt>
                <c:pt idx="305">
                  <c:v>87.990580847723706</c:v>
                </c:pt>
                <c:pt idx="306">
                  <c:v>87.951334379905816</c:v>
                </c:pt>
                <c:pt idx="307">
                  <c:v>87.912087912087912</c:v>
                </c:pt>
                <c:pt idx="308">
                  <c:v>87.872841444270009</c:v>
                </c:pt>
                <c:pt idx="309">
                  <c:v>87.833594976452119</c:v>
                </c:pt>
                <c:pt idx="310">
                  <c:v>87.794348508634229</c:v>
                </c:pt>
                <c:pt idx="311">
                  <c:v>87.755102040816325</c:v>
                </c:pt>
                <c:pt idx="312">
                  <c:v>87.715855572998436</c:v>
                </c:pt>
                <c:pt idx="313">
                  <c:v>87.676609105180532</c:v>
                </c:pt>
                <c:pt idx="314">
                  <c:v>87.637362637362642</c:v>
                </c:pt>
                <c:pt idx="315">
                  <c:v>87.598116169544738</c:v>
                </c:pt>
                <c:pt idx="316">
                  <c:v>87.558869701726849</c:v>
                </c:pt>
                <c:pt idx="317">
                  <c:v>87.519623233908945</c:v>
                </c:pt>
                <c:pt idx="318">
                  <c:v>87.480376766091055</c:v>
                </c:pt>
                <c:pt idx="319">
                  <c:v>87.441130298273166</c:v>
                </c:pt>
                <c:pt idx="320">
                  <c:v>87.401883830455262</c:v>
                </c:pt>
                <c:pt idx="321">
                  <c:v>87.362637362637358</c:v>
                </c:pt>
                <c:pt idx="322">
                  <c:v>87.323390894819468</c:v>
                </c:pt>
                <c:pt idx="323">
                  <c:v>87.284144427001564</c:v>
                </c:pt>
                <c:pt idx="324">
                  <c:v>87.244897959183675</c:v>
                </c:pt>
                <c:pt idx="325">
                  <c:v>87.205651491365771</c:v>
                </c:pt>
                <c:pt idx="326">
                  <c:v>87.166405023547881</c:v>
                </c:pt>
                <c:pt idx="327">
                  <c:v>87.127158555729991</c:v>
                </c:pt>
                <c:pt idx="328">
                  <c:v>87.087912087912088</c:v>
                </c:pt>
                <c:pt idx="329">
                  <c:v>87.048665620094184</c:v>
                </c:pt>
                <c:pt idx="330">
                  <c:v>87.009419152276294</c:v>
                </c:pt>
                <c:pt idx="331">
                  <c:v>86.970172684458404</c:v>
                </c:pt>
                <c:pt idx="332">
                  <c:v>86.930926216640501</c:v>
                </c:pt>
                <c:pt idx="333">
                  <c:v>86.891679748822597</c:v>
                </c:pt>
                <c:pt idx="334">
                  <c:v>86.852433281004721</c:v>
                </c:pt>
                <c:pt idx="335">
                  <c:v>86.813186813186817</c:v>
                </c:pt>
                <c:pt idx="336">
                  <c:v>86.773940345368914</c:v>
                </c:pt>
                <c:pt idx="337">
                  <c:v>86.734693877551024</c:v>
                </c:pt>
                <c:pt idx="338">
                  <c:v>86.69544740973312</c:v>
                </c:pt>
                <c:pt idx="339">
                  <c:v>86.65620094191523</c:v>
                </c:pt>
                <c:pt idx="340">
                  <c:v>86.616954474097327</c:v>
                </c:pt>
                <c:pt idx="341">
                  <c:v>86.577708006279437</c:v>
                </c:pt>
                <c:pt idx="342">
                  <c:v>86.538461538461547</c:v>
                </c:pt>
                <c:pt idx="343">
                  <c:v>86.499215070643643</c:v>
                </c:pt>
                <c:pt idx="344">
                  <c:v>86.459968602825739</c:v>
                </c:pt>
                <c:pt idx="345">
                  <c:v>86.42072213500785</c:v>
                </c:pt>
                <c:pt idx="346">
                  <c:v>86.38147566718996</c:v>
                </c:pt>
                <c:pt idx="347">
                  <c:v>86.342229199372056</c:v>
                </c:pt>
                <c:pt idx="348">
                  <c:v>86.302982731554152</c:v>
                </c:pt>
                <c:pt idx="349">
                  <c:v>86.263736263736263</c:v>
                </c:pt>
                <c:pt idx="350">
                  <c:v>86.224489795918373</c:v>
                </c:pt>
                <c:pt idx="351">
                  <c:v>86.185243328100469</c:v>
                </c:pt>
                <c:pt idx="352">
                  <c:v>86.145996860282565</c:v>
                </c:pt>
                <c:pt idx="353">
                  <c:v>86.106750392464676</c:v>
                </c:pt>
                <c:pt idx="354">
                  <c:v>86.067503924646786</c:v>
                </c:pt>
                <c:pt idx="355">
                  <c:v>86.028257456828882</c:v>
                </c:pt>
                <c:pt idx="356">
                  <c:v>85.989010989010993</c:v>
                </c:pt>
                <c:pt idx="357">
                  <c:v>85.949764521193089</c:v>
                </c:pt>
                <c:pt idx="358">
                  <c:v>85.910518053375199</c:v>
                </c:pt>
                <c:pt idx="359">
                  <c:v>85.871271585557295</c:v>
                </c:pt>
                <c:pt idx="360">
                  <c:v>85.832025117739391</c:v>
                </c:pt>
                <c:pt idx="361">
                  <c:v>85.792778649921502</c:v>
                </c:pt>
                <c:pt idx="362">
                  <c:v>85.753532182103612</c:v>
                </c:pt>
                <c:pt idx="363">
                  <c:v>85.714285714285722</c:v>
                </c:pt>
                <c:pt idx="364">
                  <c:v>85.675039246467819</c:v>
                </c:pt>
                <c:pt idx="365">
                  <c:v>85.635792778649915</c:v>
                </c:pt>
                <c:pt idx="366">
                  <c:v>85.596546310832025</c:v>
                </c:pt>
                <c:pt idx="367">
                  <c:v>85.557299843014121</c:v>
                </c:pt>
                <c:pt idx="368">
                  <c:v>85.518053375196232</c:v>
                </c:pt>
                <c:pt idx="369">
                  <c:v>85.478806907378342</c:v>
                </c:pt>
                <c:pt idx="370">
                  <c:v>85.439560439560438</c:v>
                </c:pt>
                <c:pt idx="371">
                  <c:v>85.400313971742548</c:v>
                </c:pt>
                <c:pt idx="372">
                  <c:v>85.361067503924644</c:v>
                </c:pt>
                <c:pt idx="373">
                  <c:v>85.321821036106755</c:v>
                </c:pt>
                <c:pt idx="374">
                  <c:v>85.282574568288851</c:v>
                </c:pt>
                <c:pt idx="375">
                  <c:v>85.243328100470961</c:v>
                </c:pt>
                <c:pt idx="376">
                  <c:v>85.204081632653057</c:v>
                </c:pt>
                <c:pt idx="377">
                  <c:v>85.164835164835168</c:v>
                </c:pt>
                <c:pt idx="378">
                  <c:v>85.125588697017278</c:v>
                </c:pt>
                <c:pt idx="379">
                  <c:v>85.086342229199374</c:v>
                </c:pt>
                <c:pt idx="380">
                  <c:v>85.04709576138147</c:v>
                </c:pt>
                <c:pt idx="381">
                  <c:v>85.007849293563581</c:v>
                </c:pt>
                <c:pt idx="382">
                  <c:v>84.968602825745677</c:v>
                </c:pt>
                <c:pt idx="383">
                  <c:v>84.929356357927787</c:v>
                </c:pt>
                <c:pt idx="384">
                  <c:v>84.890109890109883</c:v>
                </c:pt>
                <c:pt idx="385">
                  <c:v>84.850863422291994</c:v>
                </c:pt>
                <c:pt idx="386">
                  <c:v>84.811616954474104</c:v>
                </c:pt>
                <c:pt idx="387">
                  <c:v>84.7723704866562</c:v>
                </c:pt>
                <c:pt idx="388">
                  <c:v>84.733124018838296</c:v>
                </c:pt>
                <c:pt idx="389">
                  <c:v>84.693877551020407</c:v>
                </c:pt>
                <c:pt idx="390">
                  <c:v>84.654631083202517</c:v>
                </c:pt>
                <c:pt idx="391">
                  <c:v>84.615384615384613</c:v>
                </c:pt>
                <c:pt idx="392">
                  <c:v>84.576138147566709</c:v>
                </c:pt>
                <c:pt idx="393">
                  <c:v>84.536891679748834</c:v>
                </c:pt>
                <c:pt idx="394">
                  <c:v>84.49764521193093</c:v>
                </c:pt>
                <c:pt idx="395">
                  <c:v>84.458398744113026</c:v>
                </c:pt>
                <c:pt idx="396">
                  <c:v>84.419152276295122</c:v>
                </c:pt>
                <c:pt idx="397">
                  <c:v>84.379905808477247</c:v>
                </c:pt>
                <c:pt idx="398">
                  <c:v>84.340659340659343</c:v>
                </c:pt>
                <c:pt idx="399">
                  <c:v>84.301412872841439</c:v>
                </c:pt>
                <c:pt idx="400">
                  <c:v>84.262166405023549</c:v>
                </c:pt>
                <c:pt idx="401">
                  <c:v>84.22291993720566</c:v>
                </c:pt>
                <c:pt idx="402">
                  <c:v>84.183673469387756</c:v>
                </c:pt>
                <c:pt idx="403">
                  <c:v>84.144427001569852</c:v>
                </c:pt>
                <c:pt idx="404">
                  <c:v>84.105180533751962</c:v>
                </c:pt>
                <c:pt idx="405">
                  <c:v>84.065934065934073</c:v>
                </c:pt>
                <c:pt idx="406">
                  <c:v>84.026687598116169</c:v>
                </c:pt>
                <c:pt idx="407">
                  <c:v>83.987441130298279</c:v>
                </c:pt>
                <c:pt idx="408">
                  <c:v>83.948194662480375</c:v>
                </c:pt>
                <c:pt idx="409">
                  <c:v>83.908948194662486</c:v>
                </c:pt>
                <c:pt idx="410">
                  <c:v>83.869701726844582</c:v>
                </c:pt>
                <c:pt idx="411">
                  <c:v>83.830455259026678</c:v>
                </c:pt>
                <c:pt idx="412">
                  <c:v>83.791208791208788</c:v>
                </c:pt>
                <c:pt idx="413">
                  <c:v>83.751962323390899</c:v>
                </c:pt>
                <c:pt idx="414">
                  <c:v>83.712715855572995</c:v>
                </c:pt>
                <c:pt idx="415">
                  <c:v>83.673469387755105</c:v>
                </c:pt>
                <c:pt idx="416">
                  <c:v>83.634222919937201</c:v>
                </c:pt>
                <c:pt idx="417">
                  <c:v>83.594976452119312</c:v>
                </c:pt>
                <c:pt idx="418">
                  <c:v>83.555729984301408</c:v>
                </c:pt>
                <c:pt idx="419">
                  <c:v>83.516483516483518</c:v>
                </c:pt>
                <c:pt idx="420">
                  <c:v>83.477237048665614</c:v>
                </c:pt>
                <c:pt idx="421">
                  <c:v>83.437990580847725</c:v>
                </c:pt>
                <c:pt idx="422">
                  <c:v>83.398744113029835</c:v>
                </c:pt>
                <c:pt idx="423">
                  <c:v>83.359497645211931</c:v>
                </c:pt>
                <c:pt idx="424">
                  <c:v>83.320251177394027</c:v>
                </c:pt>
                <c:pt idx="425">
                  <c:v>83.281004709576138</c:v>
                </c:pt>
                <c:pt idx="426">
                  <c:v>83.241758241758248</c:v>
                </c:pt>
                <c:pt idx="427">
                  <c:v>83.202511773940344</c:v>
                </c:pt>
                <c:pt idx="428">
                  <c:v>83.16326530612244</c:v>
                </c:pt>
                <c:pt idx="429">
                  <c:v>83.124018838304565</c:v>
                </c:pt>
                <c:pt idx="430">
                  <c:v>83.084772370486661</c:v>
                </c:pt>
                <c:pt idx="431">
                  <c:v>83.045525902668757</c:v>
                </c:pt>
                <c:pt idx="432">
                  <c:v>83.006279434850853</c:v>
                </c:pt>
                <c:pt idx="433">
                  <c:v>82.967032967032964</c:v>
                </c:pt>
                <c:pt idx="434">
                  <c:v>82.927786499215074</c:v>
                </c:pt>
                <c:pt idx="435">
                  <c:v>82.88854003139717</c:v>
                </c:pt>
                <c:pt idx="436">
                  <c:v>82.84929356357928</c:v>
                </c:pt>
                <c:pt idx="437">
                  <c:v>82.810047095761391</c:v>
                </c:pt>
                <c:pt idx="438">
                  <c:v>82.770800627943487</c:v>
                </c:pt>
                <c:pt idx="439">
                  <c:v>82.731554160125583</c:v>
                </c:pt>
                <c:pt idx="440">
                  <c:v>82.692307692307693</c:v>
                </c:pt>
                <c:pt idx="441">
                  <c:v>82.653061224489804</c:v>
                </c:pt>
                <c:pt idx="442">
                  <c:v>82.6138147566719</c:v>
                </c:pt>
                <c:pt idx="443">
                  <c:v>82.574568288853996</c:v>
                </c:pt>
                <c:pt idx="444">
                  <c:v>82.535321821036106</c:v>
                </c:pt>
                <c:pt idx="445">
                  <c:v>82.496075353218217</c:v>
                </c:pt>
                <c:pt idx="446">
                  <c:v>82.456828885400313</c:v>
                </c:pt>
                <c:pt idx="447">
                  <c:v>82.417582417582409</c:v>
                </c:pt>
                <c:pt idx="448">
                  <c:v>82.378335949764519</c:v>
                </c:pt>
                <c:pt idx="449">
                  <c:v>82.33908948194663</c:v>
                </c:pt>
                <c:pt idx="450">
                  <c:v>82.299843014128726</c:v>
                </c:pt>
                <c:pt idx="451">
                  <c:v>82.260596546310836</c:v>
                </c:pt>
                <c:pt idx="452">
                  <c:v>82.221350078492932</c:v>
                </c:pt>
                <c:pt idx="453">
                  <c:v>82.182103610675043</c:v>
                </c:pt>
                <c:pt idx="454">
                  <c:v>82.142857142857139</c:v>
                </c:pt>
                <c:pt idx="455">
                  <c:v>82.103610675039235</c:v>
                </c:pt>
                <c:pt idx="456">
                  <c:v>82.064364207221345</c:v>
                </c:pt>
                <c:pt idx="457">
                  <c:v>82.025117739403456</c:v>
                </c:pt>
                <c:pt idx="458">
                  <c:v>81.985871271585566</c:v>
                </c:pt>
                <c:pt idx="459">
                  <c:v>81.946624803767662</c:v>
                </c:pt>
                <c:pt idx="460">
                  <c:v>81.907378335949772</c:v>
                </c:pt>
                <c:pt idx="461">
                  <c:v>81.868131868131869</c:v>
                </c:pt>
                <c:pt idx="462">
                  <c:v>81.828885400313965</c:v>
                </c:pt>
                <c:pt idx="463">
                  <c:v>81.789638932496075</c:v>
                </c:pt>
                <c:pt idx="464">
                  <c:v>81.750392464678185</c:v>
                </c:pt>
                <c:pt idx="465">
                  <c:v>81.711145996860282</c:v>
                </c:pt>
                <c:pt idx="466">
                  <c:v>81.671899529042392</c:v>
                </c:pt>
                <c:pt idx="467">
                  <c:v>81.632653061224488</c:v>
                </c:pt>
                <c:pt idx="468">
                  <c:v>81.593406593406598</c:v>
                </c:pt>
                <c:pt idx="469">
                  <c:v>81.554160125588695</c:v>
                </c:pt>
                <c:pt idx="470">
                  <c:v>81.514913657770805</c:v>
                </c:pt>
                <c:pt idx="471">
                  <c:v>81.475667189952901</c:v>
                </c:pt>
                <c:pt idx="472">
                  <c:v>81.436420722135011</c:v>
                </c:pt>
                <c:pt idx="473">
                  <c:v>81.397174254317122</c:v>
                </c:pt>
                <c:pt idx="474">
                  <c:v>81.357927786499218</c:v>
                </c:pt>
                <c:pt idx="475">
                  <c:v>81.318681318681314</c:v>
                </c:pt>
                <c:pt idx="476">
                  <c:v>81.279434850863424</c:v>
                </c:pt>
                <c:pt idx="477">
                  <c:v>81.24018838304552</c:v>
                </c:pt>
                <c:pt idx="478">
                  <c:v>81.200941915227631</c:v>
                </c:pt>
                <c:pt idx="479">
                  <c:v>81.161695447409727</c:v>
                </c:pt>
                <c:pt idx="480">
                  <c:v>81.122448979591837</c:v>
                </c:pt>
                <c:pt idx="481">
                  <c:v>81.083202511773948</c:v>
                </c:pt>
                <c:pt idx="482">
                  <c:v>81.043956043956044</c:v>
                </c:pt>
                <c:pt idx="483">
                  <c:v>81.00470957613814</c:v>
                </c:pt>
                <c:pt idx="484">
                  <c:v>80.96546310832025</c:v>
                </c:pt>
                <c:pt idx="485">
                  <c:v>80.926216640502361</c:v>
                </c:pt>
                <c:pt idx="486">
                  <c:v>80.886970172684457</c:v>
                </c:pt>
                <c:pt idx="487">
                  <c:v>80.847723704866553</c:v>
                </c:pt>
                <c:pt idx="488">
                  <c:v>80.808477237048663</c:v>
                </c:pt>
                <c:pt idx="489">
                  <c:v>80.769230769230774</c:v>
                </c:pt>
                <c:pt idx="490">
                  <c:v>80.72998430141287</c:v>
                </c:pt>
                <c:pt idx="491">
                  <c:v>80.690737833594966</c:v>
                </c:pt>
                <c:pt idx="492">
                  <c:v>80.65149136577709</c:v>
                </c:pt>
                <c:pt idx="493">
                  <c:v>80.612244897959187</c:v>
                </c:pt>
                <c:pt idx="494">
                  <c:v>80.572998430141283</c:v>
                </c:pt>
                <c:pt idx="495">
                  <c:v>80.533751962323393</c:v>
                </c:pt>
                <c:pt idx="496">
                  <c:v>80.494505494505503</c:v>
                </c:pt>
                <c:pt idx="497">
                  <c:v>80.4552590266876</c:v>
                </c:pt>
                <c:pt idx="498">
                  <c:v>80.416012558869696</c:v>
                </c:pt>
                <c:pt idx="499">
                  <c:v>80.376766091051792</c:v>
                </c:pt>
                <c:pt idx="500">
                  <c:v>80.337519623233916</c:v>
                </c:pt>
                <c:pt idx="501">
                  <c:v>80.298273155416013</c:v>
                </c:pt>
                <c:pt idx="502">
                  <c:v>80.259026687598123</c:v>
                </c:pt>
                <c:pt idx="503">
                  <c:v>80.219780219780219</c:v>
                </c:pt>
                <c:pt idx="504">
                  <c:v>80.180533751962329</c:v>
                </c:pt>
                <c:pt idx="505">
                  <c:v>80.141287284144425</c:v>
                </c:pt>
                <c:pt idx="506">
                  <c:v>80.102040816326522</c:v>
                </c:pt>
                <c:pt idx="507">
                  <c:v>80.062794348508632</c:v>
                </c:pt>
                <c:pt idx="508">
                  <c:v>80.023547880690742</c:v>
                </c:pt>
                <c:pt idx="509">
                  <c:v>79.984301412872838</c:v>
                </c:pt>
                <c:pt idx="510">
                  <c:v>79.945054945054949</c:v>
                </c:pt>
                <c:pt idx="511">
                  <c:v>79.905808477237045</c:v>
                </c:pt>
                <c:pt idx="512">
                  <c:v>79.866562009419155</c:v>
                </c:pt>
                <c:pt idx="513">
                  <c:v>79.827315541601251</c:v>
                </c:pt>
                <c:pt idx="514">
                  <c:v>79.788069073783362</c:v>
                </c:pt>
                <c:pt idx="515">
                  <c:v>79.748822605965458</c:v>
                </c:pt>
                <c:pt idx="516">
                  <c:v>79.709576138147568</c:v>
                </c:pt>
                <c:pt idx="517">
                  <c:v>79.670329670329679</c:v>
                </c:pt>
                <c:pt idx="518">
                  <c:v>79.631083202511775</c:v>
                </c:pt>
                <c:pt idx="519">
                  <c:v>79.591836734693871</c:v>
                </c:pt>
                <c:pt idx="520">
                  <c:v>79.552590266875981</c:v>
                </c:pt>
                <c:pt idx="521">
                  <c:v>79.513343799058077</c:v>
                </c:pt>
                <c:pt idx="522">
                  <c:v>79.474097331240188</c:v>
                </c:pt>
                <c:pt idx="523">
                  <c:v>79.434850863422284</c:v>
                </c:pt>
                <c:pt idx="524">
                  <c:v>79.395604395604408</c:v>
                </c:pt>
                <c:pt idx="525">
                  <c:v>79.356357927786505</c:v>
                </c:pt>
                <c:pt idx="526">
                  <c:v>79.317111459968601</c:v>
                </c:pt>
                <c:pt idx="527">
                  <c:v>79.277864992150711</c:v>
                </c:pt>
                <c:pt idx="528">
                  <c:v>79.238618524332807</c:v>
                </c:pt>
                <c:pt idx="529">
                  <c:v>79.199372056514918</c:v>
                </c:pt>
                <c:pt idx="530">
                  <c:v>79.160125588697014</c:v>
                </c:pt>
                <c:pt idx="531">
                  <c:v>79.120879120879124</c:v>
                </c:pt>
                <c:pt idx="532">
                  <c:v>79.081632653061234</c:v>
                </c:pt>
                <c:pt idx="533">
                  <c:v>79.04238618524333</c:v>
                </c:pt>
                <c:pt idx="534">
                  <c:v>79.003139717425427</c:v>
                </c:pt>
                <c:pt idx="535">
                  <c:v>78.963893249607537</c:v>
                </c:pt>
                <c:pt idx="536">
                  <c:v>78.924646781789647</c:v>
                </c:pt>
                <c:pt idx="537">
                  <c:v>78.885400313971743</c:v>
                </c:pt>
                <c:pt idx="538">
                  <c:v>78.84615384615384</c:v>
                </c:pt>
                <c:pt idx="539">
                  <c:v>78.80690737833595</c:v>
                </c:pt>
                <c:pt idx="540">
                  <c:v>78.76766091051806</c:v>
                </c:pt>
                <c:pt idx="541">
                  <c:v>78.728414442700156</c:v>
                </c:pt>
                <c:pt idx="542">
                  <c:v>78.689167974882253</c:v>
                </c:pt>
                <c:pt idx="543">
                  <c:v>78.649921507064363</c:v>
                </c:pt>
                <c:pt idx="544">
                  <c:v>78.610675039246473</c:v>
                </c:pt>
                <c:pt idx="545">
                  <c:v>78.571428571428569</c:v>
                </c:pt>
                <c:pt idx="546">
                  <c:v>78.53218210361068</c:v>
                </c:pt>
                <c:pt idx="547">
                  <c:v>78.492935635792776</c:v>
                </c:pt>
                <c:pt idx="548">
                  <c:v>78.453689167974886</c:v>
                </c:pt>
                <c:pt idx="549">
                  <c:v>78.414442700156982</c:v>
                </c:pt>
                <c:pt idx="550">
                  <c:v>78.375196232339079</c:v>
                </c:pt>
                <c:pt idx="551">
                  <c:v>78.335949764521189</c:v>
                </c:pt>
                <c:pt idx="552">
                  <c:v>78.296703296703299</c:v>
                </c:pt>
                <c:pt idx="553">
                  <c:v>78.257456828885395</c:v>
                </c:pt>
                <c:pt idx="554">
                  <c:v>78.218210361067506</c:v>
                </c:pt>
                <c:pt idx="555">
                  <c:v>78.178963893249602</c:v>
                </c:pt>
                <c:pt idx="556">
                  <c:v>78.139717425431712</c:v>
                </c:pt>
                <c:pt idx="557">
                  <c:v>78.100470957613808</c:v>
                </c:pt>
                <c:pt idx="558">
                  <c:v>78.061224489795919</c:v>
                </c:pt>
                <c:pt idx="559">
                  <c:v>78.021978021978029</c:v>
                </c:pt>
                <c:pt idx="560">
                  <c:v>77.982731554160125</c:v>
                </c:pt>
                <c:pt idx="561">
                  <c:v>77.943485086342235</c:v>
                </c:pt>
                <c:pt idx="562">
                  <c:v>77.904238618524332</c:v>
                </c:pt>
                <c:pt idx="563">
                  <c:v>77.864992150706442</c:v>
                </c:pt>
                <c:pt idx="564">
                  <c:v>77.825745682888538</c:v>
                </c:pt>
                <c:pt idx="565">
                  <c:v>77.786499215070634</c:v>
                </c:pt>
                <c:pt idx="566">
                  <c:v>77.747252747252745</c:v>
                </c:pt>
                <c:pt idx="567">
                  <c:v>77.708006279434855</c:v>
                </c:pt>
                <c:pt idx="568">
                  <c:v>77.668759811616965</c:v>
                </c:pt>
                <c:pt idx="569">
                  <c:v>77.629513343799061</c:v>
                </c:pt>
                <c:pt idx="570">
                  <c:v>77.590266875981158</c:v>
                </c:pt>
                <c:pt idx="571">
                  <c:v>77.551020408163268</c:v>
                </c:pt>
                <c:pt idx="572">
                  <c:v>77.511773940345364</c:v>
                </c:pt>
                <c:pt idx="573">
                  <c:v>77.472527472527474</c:v>
                </c:pt>
                <c:pt idx="574">
                  <c:v>77.433281004709571</c:v>
                </c:pt>
                <c:pt idx="575">
                  <c:v>77.394034536891681</c:v>
                </c:pt>
                <c:pt idx="576">
                  <c:v>77.354788069073791</c:v>
                </c:pt>
                <c:pt idx="577">
                  <c:v>77.315541601255887</c:v>
                </c:pt>
                <c:pt idx="578">
                  <c:v>77.276295133437984</c:v>
                </c:pt>
                <c:pt idx="579">
                  <c:v>77.237048665620094</c:v>
                </c:pt>
                <c:pt idx="580">
                  <c:v>77.197802197802204</c:v>
                </c:pt>
                <c:pt idx="581">
                  <c:v>77.1585557299843</c:v>
                </c:pt>
                <c:pt idx="582">
                  <c:v>77.119309262166396</c:v>
                </c:pt>
                <c:pt idx="583">
                  <c:v>77.080062794348521</c:v>
                </c:pt>
                <c:pt idx="584">
                  <c:v>77.040816326530617</c:v>
                </c:pt>
                <c:pt idx="585">
                  <c:v>77.001569858712713</c:v>
                </c:pt>
                <c:pt idx="586">
                  <c:v>76.962323390894809</c:v>
                </c:pt>
                <c:pt idx="587">
                  <c:v>76.92307692307692</c:v>
                </c:pt>
                <c:pt idx="588">
                  <c:v>76.88383045525903</c:v>
                </c:pt>
                <c:pt idx="589">
                  <c:v>76.844583987441126</c:v>
                </c:pt>
                <c:pt idx="590">
                  <c:v>76.805337519623237</c:v>
                </c:pt>
                <c:pt idx="591">
                  <c:v>76.766091051805347</c:v>
                </c:pt>
                <c:pt idx="592">
                  <c:v>76.726844583987443</c:v>
                </c:pt>
                <c:pt idx="593">
                  <c:v>76.687598116169539</c:v>
                </c:pt>
                <c:pt idx="594">
                  <c:v>76.64835164835165</c:v>
                </c:pt>
                <c:pt idx="595">
                  <c:v>76.60910518053376</c:v>
                </c:pt>
                <c:pt idx="596">
                  <c:v>76.569858712715856</c:v>
                </c:pt>
                <c:pt idx="597">
                  <c:v>76.530612244897952</c:v>
                </c:pt>
                <c:pt idx="598">
                  <c:v>76.491365777080063</c:v>
                </c:pt>
                <c:pt idx="599">
                  <c:v>76.452119309262173</c:v>
                </c:pt>
                <c:pt idx="600">
                  <c:v>76.412872841444269</c:v>
                </c:pt>
                <c:pt idx="601">
                  <c:v>76.373626373626365</c:v>
                </c:pt>
                <c:pt idx="602">
                  <c:v>76.334379905808476</c:v>
                </c:pt>
                <c:pt idx="603">
                  <c:v>76.295133437990586</c:v>
                </c:pt>
                <c:pt idx="604">
                  <c:v>76.255886970172682</c:v>
                </c:pt>
                <c:pt idx="605">
                  <c:v>76.216640502354792</c:v>
                </c:pt>
                <c:pt idx="606">
                  <c:v>76.177394034536889</c:v>
                </c:pt>
                <c:pt idx="607">
                  <c:v>76.138147566718999</c:v>
                </c:pt>
                <c:pt idx="608">
                  <c:v>76.098901098901095</c:v>
                </c:pt>
                <c:pt idx="609">
                  <c:v>76.059654631083191</c:v>
                </c:pt>
                <c:pt idx="610">
                  <c:v>76.020408163265301</c:v>
                </c:pt>
                <c:pt idx="611">
                  <c:v>75.981161695447412</c:v>
                </c:pt>
                <c:pt idx="612">
                  <c:v>75.941915227629522</c:v>
                </c:pt>
                <c:pt idx="613">
                  <c:v>75.902668759811618</c:v>
                </c:pt>
                <c:pt idx="614">
                  <c:v>75.863422291993714</c:v>
                </c:pt>
                <c:pt idx="615">
                  <c:v>75.824175824175825</c:v>
                </c:pt>
                <c:pt idx="616">
                  <c:v>75.784929356357921</c:v>
                </c:pt>
                <c:pt idx="617">
                  <c:v>75.745682888540031</c:v>
                </c:pt>
                <c:pt idx="618">
                  <c:v>75.706436420722127</c:v>
                </c:pt>
                <c:pt idx="619">
                  <c:v>75.667189952904238</c:v>
                </c:pt>
                <c:pt idx="620">
                  <c:v>75.627943485086348</c:v>
                </c:pt>
                <c:pt idx="621">
                  <c:v>75.588697017268444</c:v>
                </c:pt>
                <c:pt idx="622">
                  <c:v>75.54945054945054</c:v>
                </c:pt>
                <c:pt idx="623">
                  <c:v>75.510204081632651</c:v>
                </c:pt>
                <c:pt idx="624">
                  <c:v>75.470957613814761</c:v>
                </c:pt>
                <c:pt idx="625">
                  <c:v>75.431711145996857</c:v>
                </c:pt>
                <c:pt idx="626">
                  <c:v>75.392464678178968</c:v>
                </c:pt>
                <c:pt idx="627">
                  <c:v>75.353218210361078</c:v>
                </c:pt>
                <c:pt idx="628">
                  <c:v>75.313971742543174</c:v>
                </c:pt>
                <c:pt idx="629">
                  <c:v>75.27472527472527</c:v>
                </c:pt>
                <c:pt idx="630">
                  <c:v>75.235478806907381</c:v>
                </c:pt>
                <c:pt idx="631">
                  <c:v>75.196232339089491</c:v>
                </c:pt>
                <c:pt idx="632">
                  <c:v>75.156985871271587</c:v>
                </c:pt>
                <c:pt idx="633">
                  <c:v>75.117739403453683</c:v>
                </c:pt>
                <c:pt idx="634">
                  <c:v>75.078492935635794</c:v>
                </c:pt>
                <c:pt idx="635">
                  <c:v>75.039246467817904</c:v>
                </c:pt>
                <c:pt idx="636">
                  <c:v>75</c:v>
                </c:pt>
                <c:pt idx="637">
                  <c:v>74.960753532182096</c:v>
                </c:pt>
                <c:pt idx="638">
                  <c:v>74.921507064364206</c:v>
                </c:pt>
                <c:pt idx="639">
                  <c:v>74.882260596546317</c:v>
                </c:pt>
                <c:pt idx="640">
                  <c:v>74.843014128728413</c:v>
                </c:pt>
                <c:pt idx="641">
                  <c:v>74.803767660910523</c:v>
                </c:pt>
                <c:pt idx="642">
                  <c:v>74.764521193092619</c:v>
                </c:pt>
                <c:pt idx="643">
                  <c:v>74.72527472527473</c:v>
                </c:pt>
                <c:pt idx="644">
                  <c:v>74.686028257456826</c:v>
                </c:pt>
                <c:pt idx="645">
                  <c:v>74.646781789638922</c:v>
                </c:pt>
                <c:pt idx="646">
                  <c:v>74.607535321821032</c:v>
                </c:pt>
                <c:pt idx="647">
                  <c:v>74.568288854003143</c:v>
                </c:pt>
                <c:pt idx="648">
                  <c:v>74.529042386185253</c:v>
                </c:pt>
                <c:pt idx="649">
                  <c:v>74.489795918367349</c:v>
                </c:pt>
                <c:pt idx="650">
                  <c:v>74.45054945054946</c:v>
                </c:pt>
                <c:pt idx="651">
                  <c:v>74.411302982731556</c:v>
                </c:pt>
                <c:pt idx="652">
                  <c:v>74.372056514913652</c:v>
                </c:pt>
                <c:pt idx="653">
                  <c:v>74.332810047095748</c:v>
                </c:pt>
                <c:pt idx="654">
                  <c:v>74.293563579277873</c:v>
                </c:pt>
                <c:pt idx="655">
                  <c:v>74.254317111459969</c:v>
                </c:pt>
                <c:pt idx="656">
                  <c:v>74.215070643642079</c:v>
                </c:pt>
                <c:pt idx="657">
                  <c:v>74.175824175824175</c:v>
                </c:pt>
                <c:pt idx="658">
                  <c:v>74.136577708006286</c:v>
                </c:pt>
                <c:pt idx="659">
                  <c:v>74.097331240188382</c:v>
                </c:pt>
                <c:pt idx="660">
                  <c:v>74.058084772370478</c:v>
                </c:pt>
                <c:pt idx="661">
                  <c:v>74.018838304552588</c:v>
                </c:pt>
                <c:pt idx="662">
                  <c:v>73.979591836734699</c:v>
                </c:pt>
                <c:pt idx="663">
                  <c:v>73.940345368916809</c:v>
                </c:pt>
                <c:pt idx="664">
                  <c:v>73.901098901098905</c:v>
                </c:pt>
                <c:pt idx="665">
                  <c:v>73.861852433281001</c:v>
                </c:pt>
                <c:pt idx="666">
                  <c:v>73.822605965463111</c:v>
                </c:pt>
                <c:pt idx="667">
                  <c:v>73.783359497645208</c:v>
                </c:pt>
                <c:pt idx="668">
                  <c:v>73.744113029827304</c:v>
                </c:pt>
                <c:pt idx="669">
                  <c:v>73.704866562009414</c:v>
                </c:pt>
                <c:pt idx="670">
                  <c:v>73.665620094191524</c:v>
                </c:pt>
                <c:pt idx="671">
                  <c:v>73.626373626373635</c:v>
                </c:pt>
                <c:pt idx="672">
                  <c:v>73.587127158555731</c:v>
                </c:pt>
                <c:pt idx="673">
                  <c:v>73.547880690737827</c:v>
                </c:pt>
                <c:pt idx="674">
                  <c:v>73.508634222919937</c:v>
                </c:pt>
                <c:pt idx="675">
                  <c:v>73.469387755102034</c:v>
                </c:pt>
                <c:pt idx="676">
                  <c:v>73.430141287284144</c:v>
                </c:pt>
                <c:pt idx="677">
                  <c:v>73.39089481946624</c:v>
                </c:pt>
                <c:pt idx="678">
                  <c:v>73.35164835164835</c:v>
                </c:pt>
                <c:pt idx="679">
                  <c:v>73.312401883830461</c:v>
                </c:pt>
                <c:pt idx="680">
                  <c:v>73.273155416012557</c:v>
                </c:pt>
                <c:pt idx="681">
                  <c:v>73.233908948194653</c:v>
                </c:pt>
                <c:pt idx="682">
                  <c:v>73.194662480376763</c:v>
                </c:pt>
                <c:pt idx="683">
                  <c:v>73.155416012558874</c:v>
                </c:pt>
                <c:pt idx="684">
                  <c:v>73.11616954474097</c:v>
                </c:pt>
                <c:pt idx="685">
                  <c:v>73.07692307692308</c:v>
                </c:pt>
                <c:pt idx="686">
                  <c:v>73.037676609105191</c:v>
                </c:pt>
                <c:pt idx="687">
                  <c:v>72.998430141287287</c:v>
                </c:pt>
                <c:pt idx="688">
                  <c:v>72.959183673469383</c:v>
                </c:pt>
                <c:pt idx="689">
                  <c:v>72.919937205651479</c:v>
                </c:pt>
                <c:pt idx="690">
                  <c:v>72.880690737833604</c:v>
                </c:pt>
                <c:pt idx="691">
                  <c:v>72.8414442700157</c:v>
                </c:pt>
                <c:pt idx="692">
                  <c:v>72.80219780219781</c:v>
                </c:pt>
                <c:pt idx="693">
                  <c:v>72.762951334379906</c:v>
                </c:pt>
                <c:pt idx="694">
                  <c:v>72.723704866562016</c:v>
                </c:pt>
                <c:pt idx="695">
                  <c:v>72.684458398744113</c:v>
                </c:pt>
                <c:pt idx="696">
                  <c:v>72.645211930926209</c:v>
                </c:pt>
                <c:pt idx="697">
                  <c:v>72.605965463108319</c:v>
                </c:pt>
                <c:pt idx="698">
                  <c:v>72.566718995290429</c:v>
                </c:pt>
                <c:pt idx="699">
                  <c:v>72.527472527472526</c:v>
                </c:pt>
                <c:pt idx="700">
                  <c:v>72.488226059654636</c:v>
                </c:pt>
                <c:pt idx="701">
                  <c:v>72.448979591836732</c:v>
                </c:pt>
                <c:pt idx="702">
                  <c:v>72.409733124018842</c:v>
                </c:pt>
                <c:pt idx="703">
                  <c:v>72.370486656200939</c:v>
                </c:pt>
                <c:pt idx="704">
                  <c:v>72.331240188383035</c:v>
                </c:pt>
                <c:pt idx="705">
                  <c:v>72.291993720565145</c:v>
                </c:pt>
                <c:pt idx="706">
                  <c:v>72.252747252747255</c:v>
                </c:pt>
                <c:pt idx="707">
                  <c:v>72.213500784929366</c:v>
                </c:pt>
                <c:pt idx="708">
                  <c:v>72.174254317111462</c:v>
                </c:pt>
                <c:pt idx="709">
                  <c:v>72.135007849293558</c:v>
                </c:pt>
                <c:pt idx="710">
                  <c:v>72.095761381475668</c:v>
                </c:pt>
                <c:pt idx="711">
                  <c:v>72.056514913657765</c:v>
                </c:pt>
                <c:pt idx="712">
                  <c:v>72.017268445839875</c:v>
                </c:pt>
                <c:pt idx="713">
                  <c:v>71.978021978021971</c:v>
                </c:pt>
                <c:pt idx="714">
                  <c:v>71.938775510204096</c:v>
                </c:pt>
                <c:pt idx="715">
                  <c:v>71.899529042386192</c:v>
                </c:pt>
                <c:pt idx="716">
                  <c:v>71.860282574568288</c:v>
                </c:pt>
                <c:pt idx="717">
                  <c:v>71.821036106750398</c:v>
                </c:pt>
                <c:pt idx="718">
                  <c:v>71.781789638932494</c:v>
                </c:pt>
                <c:pt idx="719">
                  <c:v>71.74254317111459</c:v>
                </c:pt>
                <c:pt idx="720">
                  <c:v>71.703296703296701</c:v>
                </c:pt>
                <c:pt idx="721">
                  <c:v>71.664050235478811</c:v>
                </c:pt>
                <c:pt idx="722">
                  <c:v>71.624803767660921</c:v>
                </c:pt>
                <c:pt idx="723">
                  <c:v>71.585557299843018</c:v>
                </c:pt>
                <c:pt idx="724">
                  <c:v>71.546310832025114</c:v>
                </c:pt>
                <c:pt idx="725">
                  <c:v>71.507064364207224</c:v>
                </c:pt>
                <c:pt idx="726">
                  <c:v>71.46781789638932</c:v>
                </c:pt>
                <c:pt idx="727">
                  <c:v>71.428571428571431</c:v>
                </c:pt>
                <c:pt idx="728">
                  <c:v>71.389324960753527</c:v>
                </c:pt>
                <c:pt idx="729">
                  <c:v>71.350078492935637</c:v>
                </c:pt>
                <c:pt idx="730">
                  <c:v>71.310832025117747</c:v>
                </c:pt>
                <c:pt idx="731">
                  <c:v>71.271585557299844</c:v>
                </c:pt>
                <c:pt idx="732">
                  <c:v>71.23233908948194</c:v>
                </c:pt>
                <c:pt idx="733">
                  <c:v>71.19309262166405</c:v>
                </c:pt>
                <c:pt idx="734">
                  <c:v>71.15384615384616</c:v>
                </c:pt>
                <c:pt idx="735">
                  <c:v>71.114599686028257</c:v>
                </c:pt>
                <c:pt idx="736">
                  <c:v>71.075353218210367</c:v>
                </c:pt>
                <c:pt idx="737">
                  <c:v>71.036106750392463</c:v>
                </c:pt>
                <c:pt idx="738">
                  <c:v>70.996860282574573</c:v>
                </c:pt>
                <c:pt idx="739">
                  <c:v>70.95761381475667</c:v>
                </c:pt>
                <c:pt idx="740">
                  <c:v>70.918367346938766</c:v>
                </c:pt>
                <c:pt idx="741">
                  <c:v>70.879120879120876</c:v>
                </c:pt>
                <c:pt idx="742">
                  <c:v>70.839874411302986</c:v>
                </c:pt>
                <c:pt idx="743">
                  <c:v>70.800627943485082</c:v>
                </c:pt>
                <c:pt idx="744">
                  <c:v>70.761381475667193</c:v>
                </c:pt>
                <c:pt idx="745">
                  <c:v>70.722135007849289</c:v>
                </c:pt>
                <c:pt idx="746">
                  <c:v>70.682888540031399</c:v>
                </c:pt>
                <c:pt idx="747">
                  <c:v>70.643642072213495</c:v>
                </c:pt>
                <c:pt idx="748">
                  <c:v>70.604395604395592</c:v>
                </c:pt>
                <c:pt idx="749">
                  <c:v>70.565149136577716</c:v>
                </c:pt>
                <c:pt idx="750">
                  <c:v>70.525902668759812</c:v>
                </c:pt>
                <c:pt idx="751">
                  <c:v>70.486656200941923</c:v>
                </c:pt>
                <c:pt idx="752">
                  <c:v>70.447409733124019</c:v>
                </c:pt>
                <c:pt idx="753">
                  <c:v>70.408163265306129</c:v>
                </c:pt>
                <c:pt idx="754">
                  <c:v>70.368916797488225</c:v>
                </c:pt>
                <c:pt idx="755">
                  <c:v>70.329670329670321</c:v>
                </c:pt>
                <c:pt idx="756">
                  <c:v>70.290423861852432</c:v>
                </c:pt>
                <c:pt idx="757">
                  <c:v>70.251177394034542</c:v>
                </c:pt>
                <c:pt idx="758">
                  <c:v>70.211930926216652</c:v>
                </c:pt>
                <c:pt idx="759">
                  <c:v>70.172684458398749</c:v>
                </c:pt>
                <c:pt idx="760">
                  <c:v>70.133437990580845</c:v>
                </c:pt>
                <c:pt idx="761">
                  <c:v>70.094191522762955</c:v>
                </c:pt>
                <c:pt idx="762">
                  <c:v>70.054945054945051</c:v>
                </c:pt>
                <c:pt idx="763">
                  <c:v>70.015698587127147</c:v>
                </c:pt>
                <c:pt idx="764">
                  <c:v>69.976452119309258</c:v>
                </c:pt>
                <c:pt idx="765">
                  <c:v>69.937205651491368</c:v>
                </c:pt>
                <c:pt idx="766">
                  <c:v>69.897959183673478</c:v>
                </c:pt>
                <c:pt idx="767">
                  <c:v>69.858712715855575</c:v>
                </c:pt>
                <c:pt idx="768">
                  <c:v>69.819466248037671</c:v>
                </c:pt>
                <c:pt idx="769">
                  <c:v>69.780219780219781</c:v>
                </c:pt>
                <c:pt idx="770">
                  <c:v>69.740973312401877</c:v>
                </c:pt>
                <c:pt idx="771">
                  <c:v>69.701726844583987</c:v>
                </c:pt>
                <c:pt idx="772">
                  <c:v>69.662480376766084</c:v>
                </c:pt>
                <c:pt idx="773">
                  <c:v>69.623233908948208</c:v>
                </c:pt>
                <c:pt idx="774">
                  <c:v>69.583987441130304</c:v>
                </c:pt>
                <c:pt idx="775">
                  <c:v>69.5447409733124</c:v>
                </c:pt>
                <c:pt idx="776">
                  <c:v>69.505494505494497</c:v>
                </c:pt>
                <c:pt idx="777">
                  <c:v>69.466248037676607</c:v>
                </c:pt>
                <c:pt idx="778">
                  <c:v>69.427001569858717</c:v>
                </c:pt>
                <c:pt idx="779">
                  <c:v>69.387755102040813</c:v>
                </c:pt>
                <c:pt idx="780">
                  <c:v>69.348508634222924</c:v>
                </c:pt>
                <c:pt idx="781">
                  <c:v>69.309262166405034</c:v>
                </c:pt>
                <c:pt idx="782">
                  <c:v>69.27001569858713</c:v>
                </c:pt>
                <c:pt idx="783">
                  <c:v>69.230769230769226</c:v>
                </c:pt>
                <c:pt idx="784">
                  <c:v>69.191522762951337</c:v>
                </c:pt>
                <c:pt idx="785">
                  <c:v>69.152276295133433</c:v>
                </c:pt>
                <c:pt idx="786">
                  <c:v>69.113029827315543</c:v>
                </c:pt>
                <c:pt idx="787">
                  <c:v>69.073783359497639</c:v>
                </c:pt>
                <c:pt idx="788">
                  <c:v>69.03453689167975</c:v>
                </c:pt>
                <c:pt idx="789">
                  <c:v>68.99529042386186</c:v>
                </c:pt>
                <c:pt idx="790">
                  <c:v>68.956043956043956</c:v>
                </c:pt>
                <c:pt idx="791">
                  <c:v>68.916797488226052</c:v>
                </c:pt>
                <c:pt idx="792">
                  <c:v>68.877551020408163</c:v>
                </c:pt>
                <c:pt idx="793">
                  <c:v>68.838304552590273</c:v>
                </c:pt>
                <c:pt idx="794">
                  <c:v>68.799058084772369</c:v>
                </c:pt>
                <c:pt idx="795">
                  <c:v>68.75981161695448</c:v>
                </c:pt>
                <c:pt idx="796">
                  <c:v>68.720565149136576</c:v>
                </c:pt>
                <c:pt idx="797">
                  <c:v>68.681318681318686</c:v>
                </c:pt>
                <c:pt idx="798">
                  <c:v>68.642072213500782</c:v>
                </c:pt>
                <c:pt idx="799">
                  <c:v>68.602825745682878</c:v>
                </c:pt>
                <c:pt idx="800">
                  <c:v>68.563579277864989</c:v>
                </c:pt>
                <c:pt idx="801">
                  <c:v>68.524332810047099</c:v>
                </c:pt>
                <c:pt idx="802">
                  <c:v>68.485086342229209</c:v>
                </c:pt>
                <c:pt idx="803">
                  <c:v>68.445839874411305</c:v>
                </c:pt>
                <c:pt idx="804">
                  <c:v>68.406593406593402</c:v>
                </c:pt>
                <c:pt idx="805">
                  <c:v>68.367346938775512</c:v>
                </c:pt>
                <c:pt idx="806">
                  <c:v>68.328100470957608</c:v>
                </c:pt>
                <c:pt idx="807">
                  <c:v>68.288854003139704</c:v>
                </c:pt>
                <c:pt idx="808">
                  <c:v>68.249607535321815</c:v>
                </c:pt>
                <c:pt idx="809">
                  <c:v>68.210361067503939</c:v>
                </c:pt>
                <c:pt idx="810">
                  <c:v>68.171114599686035</c:v>
                </c:pt>
                <c:pt idx="811">
                  <c:v>68.131868131868131</c:v>
                </c:pt>
                <c:pt idx="812">
                  <c:v>68.092621664050228</c:v>
                </c:pt>
                <c:pt idx="813">
                  <c:v>68.053375196232338</c:v>
                </c:pt>
                <c:pt idx="814">
                  <c:v>68.014128728414434</c:v>
                </c:pt>
                <c:pt idx="815">
                  <c:v>67.974882260596544</c:v>
                </c:pt>
                <c:pt idx="816">
                  <c:v>67.935635792778655</c:v>
                </c:pt>
                <c:pt idx="817">
                  <c:v>67.896389324960765</c:v>
                </c:pt>
                <c:pt idx="818">
                  <c:v>67.857142857142861</c:v>
                </c:pt>
                <c:pt idx="819">
                  <c:v>67.817896389324957</c:v>
                </c:pt>
                <c:pt idx="820">
                  <c:v>67.778649921507068</c:v>
                </c:pt>
                <c:pt idx="821">
                  <c:v>67.739403453689164</c:v>
                </c:pt>
                <c:pt idx="822">
                  <c:v>67.700156985871274</c:v>
                </c:pt>
                <c:pt idx="823">
                  <c:v>67.66091051805337</c:v>
                </c:pt>
                <c:pt idx="824">
                  <c:v>67.621664050235481</c:v>
                </c:pt>
                <c:pt idx="825">
                  <c:v>67.582417582417591</c:v>
                </c:pt>
                <c:pt idx="826">
                  <c:v>67.543171114599687</c:v>
                </c:pt>
                <c:pt idx="827">
                  <c:v>67.503924646781783</c:v>
                </c:pt>
                <c:pt idx="828">
                  <c:v>67.464678178963894</c:v>
                </c:pt>
                <c:pt idx="829">
                  <c:v>67.42543171114599</c:v>
                </c:pt>
                <c:pt idx="830">
                  <c:v>67.3861852433281</c:v>
                </c:pt>
                <c:pt idx="831">
                  <c:v>67.34693877551021</c:v>
                </c:pt>
                <c:pt idx="832">
                  <c:v>67.307692307692307</c:v>
                </c:pt>
                <c:pt idx="833">
                  <c:v>67.268445839874417</c:v>
                </c:pt>
                <c:pt idx="834">
                  <c:v>67.229199372056513</c:v>
                </c:pt>
                <c:pt idx="835">
                  <c:v>67.189952904238609</c:v>
                </c:pt>
                <c:pt idx="836">
                  <c:v>67.15070643642072</c:v>
                </c:pt>
                <c:pt idx="837">
                  <c:v>67.11145996860283</c:v>
                </c:pt>
                <c:pt idx="838">
                  <c:v>67.072213500784926</c:v>
                </c:pt>
                <c:pt idx="839">
                  <c:v>67.032967032967036</c:v>
                </c:pt>
                <c:pt idx="840">
                  <c:v>66.993720565149147</c:v>
                </c:pt>
                <c:pt idx="841">
                  <c:v>66.954474097331243</c:v>
                </c:pt>
                <c:pt idx="842">
                  <c:v>66.915227629513339</c:v>
                </c:pt>
                <c:pt idx="843">
                  <c:v>66.875981161695435</c:v>
                </c:pt>
                <c:pt idx="844">
                  <c:v>66.83673469387756</c:v>
                </c:pt>
                <c:pt idx="845">
                  <c:v>66.797488226059656</c:v>
                </c:pt>
                <c:pt idx="846">
                  <c:v>66.758241758241766</c:v>
                </c:pt>
                <c:pt idx="847">
                  <c:v>66.718995290423862</c:v>
                </c:pt>
                <c:pt idx="848">
                  <c:v>66.679748822605973</c:v>
                </c:pt>
                <c:pt idx="849">
                  <c:v>66.640502354788069</c:v>
                </c:pt>
                <c:pt idx="850">
                  <c:v>66.601255886970165</c:v>
                </c:pt>
                <c:pt idx="851">
                  <c:v>66.562009419152275</c:v>
                </c:pt>
                <c:pt idx="852">
                  <c:v>66.522762951334386</c:v>
                </c:pt>
                <c:pt idx="853">
                  <c:v>66.483516483516496</c:v>
                </c:pt>
                <c:pt idx="854">
                  <c:v>66.444270015698592</c:v>
                </c:pt>
                <c:pt idx="855">
                  <c:v>66.405023547880688</c:v>
                </c:pt>
                <c:pt idx="856">
                  <c:v>66.365777080062799</c:v>
                </c:pt>
                <c:pt idx="857">
                  <c:v>66.326530612244895</c:v>
                </c:pt>
                <c:pt idx="858">
                  <c:v>66.287284144426991</c:v>
                </c:pt>
                <c:pt idx="859">
                  <c:v>66.248037676609101</c:v>
                </c:pt>
                <c:pt idx="860">
                  <c:v>66.208791208791212</c:v>
                </c:pt>
                <c:pt idx="861">
                  <c:v>66.169544740973322</c:v>
                </c:pt>
                <c:pt idx="862">
                  <c:v>66.130298273155418</c:v>
                </c:pt>
                <c:pt idx="863">
                  <c:v>66.091051805337514</c:v>
                </c:pt>
                <c:pt idx="864">
                  <c:v>66.051805337519625</c:v>
                </c:pt>
                <c:pt idx="865">
                  <c:v>66.012558869701721</c:v>
                </c:pt>
                <c:pt idx="866">
                  <c:v>65.973312401883831</c:v>
                </c:pt>
                <c:pt idx="867">
                  <c:v>65.934065934065927</c:v>
                </c:pt>
                <c:pt idx="868">
                  <c:v>65.894819466248038</c:v>
                </c:pt>
                <c:pt idx="869">
                  <c:v>65.855572998430148</c:v>
                </c:pt>
                <c:pt idx="870">
                  <c:v>65.816326530612244</c:v>
                </c:pt>
                <c:pt idx="871">
                  <c:v>65.77708006279434</c:v>
                </c:pt>
                <c:pt idx="872">
                  <c:v>65.737833594976451</c:v>
                </c:pt>
                <c:pt idx="873">
                  <c:v>65.698587127158547</c:v>
                </c:pt>
                <c:pt idx="874">
                  <c:v>65.659340659340657</c:v>
                </c:pt>
                <c:pt idx="875">
                  <c:v>65.620094191522767</c:v>
                </c:pt>
                <c:pt idx="876">
                  <c:v>65.580847723704878</c:v>
                </c:pt>
                <c:pt idx="877">
                  <c:v>65.541601255886974</c:v>
                </c:pt>
                <c:pt idx="878">
                  <c:v>65.50235478806907</c:v>
                </c:pt>
                <c:pt idx="879">
                  <c:v>65.463108320251166</c:v>
                </c:pt>
                <c:pt idx="880">
                  <c:v>65.423861852433276</c:v>
                </c:pt>
                <c:pt idx="881">
                  <c:v>65.384615384615387</c:v>
                </c:pt>
                <c:pt idx="882">
                  <c:v>65.345368916797483</c:v>
                </c:pt>
                <c:pt idx="883">
                  <c:v>65.306122448979593</c:v>
                </c:pt>
                <c:pt idx="884">
                  <c:v>65.266875981161704</c:v>
                </c:pt>
                <c:pt idx="885">
                  <c:v>65.2276295133438</c:v>
                </c:pt>
                <c:pt idx="886">
                  <c:v>65.188383045525896</c:v>
                </c:pt>
                <c:pt idx="887">
                  <c:v>65.149136577708006</c:v>
                </c:pt>
                <c:pt idx="888">
                  <c:v>65.109890109890117</c:v>
                </c:pt>
                <c:pt idx="889">
                  <c:v>65.070643642072213</c:v>
                </c:pt>
                <c:pt idx="890">
                  <c:v>65.031397174254323</c:v>
                </c:pt>
                <c:pt idx="891">
                  <c:v>64.992150706436419</c:v>
                </c:pt>
                <c:pt idx="892">
                  <c:v>64.95290423861853</c:v>
                </c:pt>
                <c:pt idx="893">
                  <c:v>64.913657770800626</c:v>
                </c:pt>
                <c:pt idx="894">
                  <c:v>64.874411302982722</c:v>
                </c:pt>
                <c:pt idx="895">
                  <c:v>64.835164835164832</c:v>
                </c:pt>
                <c:pt idx="896">
                  <c:v>64.795918367346943</c:v>
                </c:pt>
                <c:pt idx="897">
                  <c:v>64.756671899529053</c:v>
                </c:pt>
                <c:pt idx="898">
                  <c:v>64.717425431711149</c:v>
                </c:pt>
                <c:pt idx="899">
                  <c:v>64.678178963893245</c:v>
                </c:pt>
                <c:pt idx="900">
                  <c:v>64.638932496075356</c:v>
                </c:pt>
                <c:pt idx="901">
                  <c:v>64.599686028257452</c:v>
                </c:pt>
                <c:pt idx="902">
                  <c:v>64.560439560439548</c:v>
                </c:pt>
                <c:pt idx="903">
                  <c:v>64.521193092621658</c:v>
                </c:pt>
                <c:pt idx="904">
                  <c:v>64.481946624803768</c:v>
                </c:pt>
                <c:pt idx="905">
                  <c:v>64.442700156985879</c:v>
                </c:pt>
                <c:pt idx="906">
                  <c:v>64.403453689167975</c:v>
                </c:pt>
                <c:pt idx="907">
                  <c:v>64.364207221350085</c:v>
                </c:pt>
                <c:pt idx="908">
                  <c:v>64.324960753532181</c:v>
                </c:pt>
                <c:pt idx="909">
                  <c:v>64.285714285714278</c:v>
                </c:pt>
                <c:pt idx="910">
                  <c:v>64.246467817896388</c:v>
                </c:pt>
                <c:pt idx="911">
                  <c:v>64.207221350078498</c:v>
                </c:pt>
                <c:pt idx="912">
                  <c:v>64.167974882260609</c:v>
                </c:pt>
                <c:pt idx="913">
                  <c:v>64.128728414442705</c:v>
                </c:pt>
                <c:pt idx="914">
                  <c:v>64.089481946624801</c:v>
                </c:pt>
                <c:pt idx="915">
                  <c:v>64.050235478806911</c:v>
                </c:pt>
                <c:pt idx="916">
                  <c:v>64.010989010989007</c:v>
                </c:pt>
                <c:pt idx="917">
                  <c:v>63.971742543171118</c:v>
                </c:pt>
                <c:pt idx="918">
                  <c:v>63.932496075353221</c:v>
                </c:pt>
                <c:pt idx="919">
                  <c:v>63.893249607535331</c:v>
                </c:pt>
                <c:pt idx="920">
                  <c:v>63.854003139717427</c:v>
                </c:pt>
                <c:pt idx="921">
                  <c:v>63.814756671899531</c:v>
                </c:pt>
                <c:pt idx="922">
                  <c:v>63.775510204081634</c:v>
                </c:pt>
                <c:pt idx="923">
                  <c:v>63.73626373626373</c:v>
                </c:pt>
                <c:pt idx="924">
                  <c:v>63.697017268445833</c:v>
                </c:pt>
                <c:pt idx="925">
                  <c:v>63.657770800627944</c:v>
                </c:pt>
                <c:pt idx="926">
                  <c:v>63.618524332810047</c:v>
                </c:pt>
                <c:pt idx="927">
                  <c:v>63.579277864992157</c:v>
                </c:pt>
                <c:pt idx="928">
                  <c:v>63.540031397174261</c:v>
                </c:pt>
                <c:pt idx="929">
                  <c:v>63.500784929356357</c:v>
                </c:pt>
                <c:pt idx="930">
                  <c:v>63.46153846153846</c:v>
                </c:pt>
                <c:pt idx="931">
                  <c:v>63.422291993720556</c:v>
                </c:pt>
                <c:pt idx="932">
                  <c:v>63.383045525902673</c:v>
                </c:pt>
                <c:pt idx="933">
                  <c:v>63.34379905808477</c:v>
                </c:pt>
                <c:pt idx="934">
                  <c:v>63.30455259026688</c:v>
                </c:pt>
                <c:pt idx="935">
                  <c:v>63.265306122448983</c:v>
                </c:pt>
                <c:pt idx="936">
                  <c:v>63.226059654631086</c:v>
                </c:pt>
                <c:pt idx="937">
                  <c:v>63.186813186813183</c:v>
                </c:pt>
                <c:pt idx="938">
                  <c:v>63.147566718995286</c:v>
                </c:pt>
                <c:pt idx="939">
                  <c:v>63.108320251177396</c:v>
                </c:pt>
                <c:pt idx="940">
                  <c:v>63.069073783359499</c:v>
                </c:pt>
                <c:pt idx="941">
                  <c:v>63.02982731554161</c:v>
                </c:pt>
                <c:pt idx="942">
                  <c:v>62.990580847723706</c:v>
                </c:pt>
                <c:pt idx="943">
                  <c:v>62.951334379905809</c:v>
                </c:pt>
                <c:pt idx="944">
                  <c:v>62.912087912087912</c:v>
                </c:pt>
                <c:pt idx="945">
                  <c:v>62.872841444270009</c:v>
                </c:pt>
                <c:pt idx="946">
                  <c:v>62.833594976452112</c:v>
                </c:pt>
                <c:pt idx="947">
                  <c:v>62.794348508634222</c:v>
                </c:pt>
                <c:pt idx="948">
                  <c:v>62.755102040816325</c:v>
                </c:pt>
                <c:pt idx="949">
                  <c:v>62.715855572998436</c:v>
                </c:pt>
                <c:pt idx="950">
                  <c:v>62.676609105180539</c:v>
                </c:pt>
                <c:pt idx="951">
                  <c:v>62.637362637362635</c:v>
                </c:pt>
                <c:pt idx="952">
                  <c:v>62.598116169544738</c:v>
                </c:pt>
                <c:pt idx="953">
                  <c:v>62.558869701726834</c:v>
                </c:pt>
                <c:pt idx="954">
                  <c:v>62.519623233908952</c:v>
                </c:pt>
                <c:pt idx="955">
                  <c:v>62.480376766091048</c:v>
                </c:pt>
                <c:pt idx="956">
                  <c:v>62.441130298273166</c:v>
                </c:pt>
                <c:pt idx="957">
                  <c:v>62.401883830455262</c:v>
                </c:pt>
                <c:pt idx="958">
                  <c:v>62.362637362637365</c:v>
                </c:pt>
                <c:pt idx="959">
                  <c:v>62.323390894819461</c:v>
                </c:pt>
                <c:pt idx="960">
                  <c:v>62.284144427001564</c:v>
                </c:pt>
                <c:pt idx="961">
                  <c:v>62.244897959183675</c:v>
                </c:pt>
                <c:pt idx="962">
                  <c:v>62.205651491365778</c:v>
                </c:pt>
                <c:pt idx="963">
                  <c:v>62.166405023547888</c:v>
                </c:pt>
                <c:pt idx="964">
                  <c:v>62.127158555729991</c:v>
                </c:pt>
                <c:pt idx="965">
                  <c:v>62.087912087912088</c:v>
                </c:pt>
                <c:pt idx="966">
                  <c:v>62.048665620094191</c:v>
                </c:pt>
                <c:pt idx="967">
                  <c:v>62.009419152276294</c:v>
                </c:pt>
                <c:pt idx="968">
                  <c:v>61.97017268445839</c:v>
                </c:pt>
                <c:pt idx="969">
                  <c:v>61.930926216640501</c:v>
                </c:pt>
                <c:pt idx="970">
                  <c:v>61.891679748822604</c:v>
                </c:pt>
                <c:pt idx="971">
                  <c:v>61.852433281004714</c:v>
                </c:pt>
                <c:pt idx="972">
                  <c:v>61.813186813186817</c:v>
                </c:pt>
                <c:pt idx="973">
                  <c:v>61.773940345368914</c:v>
                </c:pt>
                <c:pt idx="974">
                  <c:v>61.734693877551017</c:v>
                </c:pt>
                <c:pt idx="975">
                  <c:v>61.69544740973312</c:v>
                </c:pt>
                <c:pt idx="976">
                  <c:v>61.65620094191523</c:v>
                </c:pt>
                <c:pt idx="977">
                  <c:v>61.616954474097327</c:v>
                </c:pt>
                <c:pt idx="978">
                  <c:v>61.577708006279444</c:v>
                </c:pt>
                <c:pt idx="979">
                  <c:v>61.53846153846154</c:v>
                </c:pt>
                <c:pt idx="980">
                  <c:v>61.499215070643643</c:v>
                </c:pt>
                <c:pt idx="981">
                  <c:v>61.459968602825739</c:v>
                </c:pt>
                <c:pt idx="982">
                  <c:v>61.420722135007843</c:v>
                </c:pt>
                <c:pt idx="983">
                  <c:v>61.381475667189953</c:v>
                </c:pt>
                <c:pt idx="984">
                  <c:v>61.342229199372056</c:v>
                </c:pt>
                <c:pt idx="985">
                  <c:v>61.302982731554167</c:v>
                </c:pt>
                <c:pt idx="986">
                  <c:v>61.26373626373627</c:v>
                </c:pt>
                <c:pt idx="987">
                  <c:v>61.224489795918366</c:v>
                </c:pt>
                <c:pt idx="988">
                  <c:v>61.185243328100469</c:v>
                </c:pt>
                <c:pt idx="989">
                  <c:v>61.145996860282573</c:v>
                </c:pt>
                <c:pt idx="990">
                  <c:v>61.106750392464669</c:v>
                </c:pt>
                <c:pt idx="991">
                  <c:v>61.067503924646779</c:v>
                </c:pt>
                <c:pt idx="992">
                  <c:v>61.028257456828882</c:v>
                </c:pt>
                <c:pt idx="993">
                  <c:v>60.989010989010993</c:v>
                </c:pt>
                <c:pt idx="994">
                  <c:v>60.949764521193096</c:v>
                </c:pt>
                <c:pt idx="995">
                  <c:v>60.910518053375199</c:v>
                </c:pt>
                <c:pt idx="996">
                  <c:v>60.871271585557295</c:v>
                </c:pt>
                <c:pt idx="997">
                  <c:v>60.832025117739398</c:v>
                </c:pt>
                <c:pt idx="998">
                  <c:v>60.792778649921509</c:v>
                </c:pt>
                <c:pt idx="999">
                  <c:v>60.753532182103612</c:v>
                </c:pt>
                <c:pt idx="1000">
                  <c:v>60.714285714285722</c:v>
                </c:pt>
                <c:pt idx="1001">
                  <c:v>60.675039246467819</c:v>
                </c:pt>
                <c:pt idx="1002">
                  <c:v>60.635792778649922</c:v>
                </c:pt>
                <c:pt idx="1003">
                  <c:v>60.596546310832025</c:v>
                </c:pt>
                <c:pt idx="1004">
                  <c:v>60.557299843014121</c:v>
                </c:pt>
                <c:pt idx="1005">
                  <c:v>60.518053375196232</c:v>
                </c:pt>
                <c:pt idx="1006">
                  <c:v>60.478806907378335</c:v>
                </c:pt>
                <c:pt idx="1007">
                  <c:v>60.439560439560445</c:v>
                </c:pt>
                <c:pt idx="1008">
                  <c:v>60.400313971742548</c:v>
                </c:pt>
                <c:pt idx="1009">
                  <c:v>60.361067503924644</c:v>
                </c:pt>
                <c:pt idx="1010">
                  <c:v>60.321821036106748</c:v>
                </c:pt>
                <c:pt idx="1011">
                  <c:v>60.282574568288851</c:v>
                </c:pt>
                <c:pt idx="1012">
                  <c:v>60.243328100470947</c:v>
                </c:pt>
                <c:pt idx="1013">
                  <c:v>60.204081632653065</c:v>
                </c:pt>
                <c:pt idx="1014">
                  <c:v>60.164835164835175</c:v>
                </c:pt>
                <c:pt idx="1015">
                  <c:v>60.125588697017271</c:v>
                </c:pt>
                <c:pt idx="1016">
                  <c:v>60.086342229199374</c:v>
                </c:pt>
                <c:pt idx="1017">
                  <c:v>60.047095761381478</c:v>
                </c:pt>
                <c:pt idx="1018">
                  <c:v>60.007849293563574</c:v>
                </c:pt>
                <c:pt idx="1019">
                  <c:v>59.968602825745677</c:v>
                </c:pt>
                <c:pt idx="1020">
                  <c:v>59.929356357927787</c:v>
                </c:pt>
                <c:pt idx="1021">
                  <c:v>59.890109890109891</c:v>
                </c:pt>
                <c:pt idx="1022">
                  <c:v>59.850863422292001</c:v>
                </c:pt>
                <c:pt idx="1023">
                  <c:v>59.811616954474104</c:v>
                </c:pt>
                <c:pt idx="1024">
                  <c:v>59.7723704866562</c:v>
                </c:pt>
                <c:pt idx="1025">
                  <c:v>59.733124018838303</c:v>
                </c:pt>
                <c:pt idx="1026">
                  <c:v>59.6938775510204</c:v>
                </c:pt>
                <c:pt idx="1027">
                  <c:v>59.654631083202517</c:v>
                </c:pt>
                <c:pt idx="1028">
                  <c:v>59.615384615384613</c:v>
                </c:pt>
                <c:pt idx="1029">
                  <c:v>59.576138147566724</c:v>
                </c:pt>
                <c:pt idx="1030">
                  <c:v>59.536891679748827</c:v>
                </c:pt>
                <c:pt idx="1031">
                  <c:v>59.49764521193093</c:v>
                </c:pt>
                <c:pt idx="1032">
                  <c:v>59.458398744113026</c:v>
                </c:pt>
                <c:pt idx="1033">
                  <c:v>59.419152276295129</c:v>
                </c:pt>
                <c:pt idx="1034">
                  <c:v>59.379905808477233</c:v>
                </c:pt>
                <c:pt idx="1035">
                  <c:v>59.340659340659343</c:v>
                </c:pt>
                <c:pt idx="1036">
                  <c:v>59.301412872841453</c:v>
                </c:pt>
                <c:pt idx="1037">
                  <c:v>59.262166405023549</c:v>
                </c:pt>
                <c:pt idx="1038">
                  <c:v>59.222919937205653</c:v>
                </c:pt>
                <c:pt idx="1039">
                  <c:v>59.183673469387756</c:v>
                </c:pt>
                <c:pt idx="1040">
                  <c:v>59.144427001569852</c:v>
                </c:pt>
                <c:pt idx="1041">
                  <c:v>59.105180533751955</c:v>
                </c:pt>
                <c:pt idx="1042">
                  <c:v>59.065934065934066</c:v>
                </c:pt>
                <c:pt idx="1043">
                  <c:v>59.026687598116169</c:v>
                </c:pt>
                <c:pt idx="1044">
                  <c:v>58.987441130298279</c:v>
                </c:pt>
                <c:pt idx="1045">
                  <c:v>58.948194662480383</c:v>
                </c:pt>
                <c:pt idx="1046">
                  <c:v>58.908948194662479</c:v>
                </c:pt>
                <c:pt idx="1047">
                  <c:v>58.869701726844582</c:v>
                </c:pt>
                <c:pt idx="1048">
                  <c:v>58.830455259026678</c:v>
                </c:pt>
                <c:pt idx="1049">
                  <c:v>58.791208791208796</c:v>
                </c:pt>
                <c:pt idx="1050">
                  <c:v>58.751962323390892</c:v>
                </c:pt>
                <c:pt idx="1051">
                  <c:v>58.712715855573009</c:v>
                </c:pt>
                <c:pt idx="1052">
                  <c:v>58.673469387755105</c:v>
                </c:pt>
                <c:pt idx="1053">
                  <c:v>58.634222919937208</c:v>
                </c:pt>
                <c:pt idx="1054">
                  <c:v>58.594976452119305</c:v>
                </c:pt>
                <c:pt idx="1055">
                  <c:v>58.555729984301408</c:v>
                </c:pt>
                <c:pt idx="1056">
                  <c:v>58.516483516483511</c:v>
                </c:pt>
                <c:pt idx="1057">
                  <c:v>58.477237048665621</c:v>
                </c:pt>
                <c:pt idx="1058">
                  <c:v>58.437990580847732</c:v>
                </c:pt>
                <c:pt idx="1059">
                  <c:v>58.398744113029835</c:v>
                </c:pt>
                <c:pt idx="1060">
                  <c:v>58.359497645211931</c:v>
                </c:pt>
                <c:pt idx="1061">
                  <c:v>58.320251177394034</c:v>
                </c:pt>
                <c:pt idx="1062">
                  <c:v>58.281004709576138</c:v>
                </c:pt>
                <c:pt idx="1063">
                  <c:v>58.241758241758234</c:v>
                </c:pt>
                <c:pt idx="1064">
                  <c:v>58.202511773940344</c:v>
                </c:pt>
                <c:pt idx="1065">
                  <c:v>58.163265306122447</c:v>
                </c:pt>
                <c:pt idx="1066">
                  <c:v>58.124018838304558</c:v>
                </c:pt>
                <c:pt idx="1067">
                  <c:v>58.084772370486661</c:v>
                </c:pt>
                <c:pt idx="1068">
                  <c:v>58.045525902668757</c:v>
                </c:pt>
                <c:pt idx="1069">
                  <c:v>58.00627943485086</c:v>
                </c:pt>
                <c:pt idx="1070">
                  <c:v>57.967032967032964</c:v>
                </c:pt>
                <c:pt idx="1071">
                  <c:v>57.927786499215074</c:v>
                </c:pt>
                <c:pt idx="1072">
                  <c:v>57.88854003139717</c:v>
                </c:pt>
                <c:pt idx="1073">
                  <c:v>57.849293563579288</c:v>
                </c:pt>
                <c:pt idx="1074">
                  <c:v>57.810047095761384</c:v>
                </c:pt>
                <c:pt idx="1075">
                  <c:v>57.770800627943487</c:v>
                </c:pt>
                <c:pt idx="1076">
                  <c:v>57.731554160125583</c:v>
                </c:pt>
                <c:pt idx="1077">
                  <c:v>57.692307692307686</c:v>
                </c:pt>
                <c:pt idx="1078">
                  <c:v>57.65306122448979</c:v>
                </c:pt>
                <c:pt idx="1079">
                  <c:v>57.6138147566719</c:v>
                </c:pt>
                <c:pt idx="1080">
                  <c:v>57.57456828885401</c:v>
                </c:pt>
                <c:pt idx="1081">
                  <c:v>57.535321821036113</c:v>
                </c:pt>
                <c:pt idx="1082">
                  <c:v>57.49607535321821</c:v>
                </c:pt>
                <c:pt idx="1083">
                  <c:v>57.456828885400313</c:v>
                </c:pt>
                <c:pt idx="1084">
                  <c:v>57.417582417582416</c:v>
                </c:pt>
                <c:pt idx="1085">
                  <c:v>57.378335949764512</c:v>
                </c:pt>
                <c:pt idx="1086">
                  <c:v>57.339089481946623</c:v>
                </c:pt>
                <c:pt idx="1087">
                  <c:v>57.299843014128726</c:v>
                </c:pt>
                <c:pt idx="1088">
                  <c:v>57.260596546310836</c:v>
                </c:pt>
                <c:pt idx="1089">
                  <c:v>57.221350078492939</c:v>
                </c:pt>
                <c:pt idx="1090">
                  <c:v>57.182103610675043</c:v>
                </c:pt>
                <c:pt idx="1091">
                  <c:v>57.142857142857139</c:v>
                </c:pt>
                <c:pt idx="1092">
                  <c:v>57.103610675039242</c:v>
                </c:pt>
                <c:pt idx="1093">
                  <c:v>57.064364207221352</c:v>
                </c:pt>
                <c:pt idx="1094">
                  <c:v>57.025117739403456</c:v>
                </c:pt>
                <c:pt idx="1095">
                  <c:v>56.985871271585566</c:v>
                </c:pt>
                <c:pt idx="1096">
                  <c:v>56.946624803767662</c:v>
                </c:pt>
                <c:pt idx="1097">
                  <c:v>56.907378335949765</c:v>
                </c:pt>
                <c:pt idx="1098">
                  <c:v>56.868131868131869</c:v>
                </c:pt>
                <c:pt idx="1099">
                  <c:v>56.828885400313965</c:v>
                </c:pt>
                <c:pt idx="1100">
                  <c:v>56.789638932496068</c:v>
                </c:pt>
                <c:pt idx="1101">
                  <c:v>56.750392464678178</c:v>
                </c:pt>
                <c:pt idx="1102">
                  <c:v>56.711145996860289</c:v>
                </c:pt>
                <c:pt idx="1103">
                  <c:v>56.671899529042392</c:v>
                </c:pt>
                <c:pt idx="1104">
                  <c:v>56.632653061224488</c:v>
                </c:pt>
                <c:pt idx="1105">
                  <c:v>56.593406593406591</c:v>
                </c:pt>
                <c:pt idx="1106">
                  <c:v>56.554160125588695</c:v>
                </c:pt>
                <c:pt idx="1107">
                  <c:v>56.514913657770791</c:v>
                </c:pt>
                <c:pt idx="1108">
                  <c:v>56.475667189952908</c:v>
                </c:pt>
                <c:pt idx="1109">
                  <c:v>56.436420722135004</c:v>
                </c:pt>
                <c:pt idx="1110">
                  <c:v>56.397174254317115</c:v>
                </c:pt>
                <c:pt idx="1111">
                  <c:v>56.357927786499218</c:v>
                </c:pt>
                <c:pt idx="1112">
                  <c:v>56.318681318681321</c:v>
                </c:pt>
                <c:pt idx="1113">
                  <c:v>56.279434850863417</c:v>
                </c:pt>
                <c:pt idx="1114">
                  <c:v>56.24018838304552</c:v>
                </c:pt>
                <c:pt idx="1115">
                  <c:v>56.200941915227631</c:v>
                </c:pt>
                <c:pt idx="1116">
                  <c:v>56.161695447409734</c:v>
                </c:pt>
                <c:pt idx="1117">
                  <c:v>56.122448979591844</c:v>
                </c:pt>
                <c:pt idx="1118">
                  <c:v>56.083202511773948</c:v>
                </c:pt>
                <c:pt idx="1119">
                  <c:v>56.043956043956044</c:v>
                </c:pt>
                <c:pt idx="1120">
                  <c:v>56.004709576138147</c:v>
                </c:pt>
                <c:pt idx="1121">
                  <c:v>55.965463108320243</c:v>
                </c:pt>
                <c:pt idx="1122">
                  <c:v>55.926216640502361</c:v>
                </c:pt>
                <c:pt idx="1123">
                  <c:v>55.886970172684457</c:v>
                </c:pt>
                <c:pt idx="1124">
                  <c:v>55.847723704866567</c:v>
                </c:pt>
                <c:pt idx="1125">
                  <c:v>55.80847723704867</c:v>
                </c:pt>
                <c:pt idx="1126">
                  <c:v>55.769230769230774</c:v>
                </c:pt>
                <c:pt idx="1127">
                  <c:v>55.72998430141287</c:v>
                </c:pt>
                <c:pt idx="1128">
                  <c:v>55.690737833594973</c:v>
                </c:pt>
                <c:pt idx="1129">
                  <c:v>55.651491365777076</c:v>
                </c:pt>
                <c:pt idx="1130">
                  <c:v>55.612244897959187</c:v>
                </c:pt>
                <c:pt idx="1131">
                  <c:v>55.572998430141283</c:v>
                </c:pt>
                <c:pt idx="1132">
                  <c:v>55.533751962323393</c:v>
                </c:pt>
                <c:pt idx="1133">
                  <c:v>55.494505494505496</c:v>
                </c:pt>
                <c:pt idx="1134">
                  <c:v>55.4552590266876</c:v>
                </c:pt>
                <c:pt idx="1135">
                  <c:v>55.416012558869696</c:v>
                </c:pt>
                <c:pt idx="1136">
                  <c:v>55.376766091051799</c:v>
                </c:pt>
                <c:pt idx="1137">
                  <c:v>55.337519623233909</c:v>
                </c:pt>
                <c:pt idx="1138">
                  <c:v>55.298273155416013</c:v>
                </c:pt>
                <c:pt idx="1139">
                  <c:v>55.259026687598123</c:v>
                </c:pt>
                <c:pt idx="1140">
                  <c:v>55.219780219780226</c:v>
                </c:pt>
                <c:pt idx="1141">
                  <c:v>55.180533751962322</c:v>
                </c:pt>
                <c:pt idx="1142">
                  <c:v>55.141287284144425</c:v>
                </c:pt>
                <c:pt idx="1143">
                  <c:v>55.102040816326522</c:v>
                </c:pt>
                <c:pt idx="1144">
                  <c:v>55.062794348508639</c:v>
                </c:pt>
                <c:pt idx="1145">
                  <c:v>55.023547880690735</c:v>
                </c:pt>
                <c:pt idx="1146">
                  <c:v>54.984301412872853</c:v>
                </c:pt>
                <c:pt idx="1147">
                  <c:v>54.945054945054949</c:v>
                </c:pt>
                <c:pt idx="1148">
                  <c:v>54.905808477237052</c:v>
                </c:pt>
                <c:pt idx="1149">
                  <c:v>54.866562009419148</c:v>
                </c:pt>
                <c:pt idx="1150">
                  <c:v>54.827315541601251</c:v>
                </c:pt>
                <c:pt idx="1151">
                  <c:v>54.788069073783355</c:v>
                </c:pt>
                <c:pt idx="1152">
                  <c:v>54.748822605965465</c:v>
                </c:pt>
                <c:pt idx="1153">
                  <c:v>54.709576138147561</c:v>
                </c:pt>
                <c:pt idx="1154">
                  <c:v>54.670329670329679</c:v>
                </c:pt>
                <c:pt idx="1155">
                  <c:v>54.631083202511775</c:v>
                </c:pt>
                <c:pt idx="1156">
                  <c:v>54.591836734693878</c:v>
                </c:pt>
                <c:pt idx="1157">
                  <c:v>54.552590266875981</c:v>
                </c:pt>
                <c:pt idx="1158">
                  <c:v>54.513343799058077</c:v>
                </c:pt>
                <c:pt idx="1159">
                  <c:v>54.474097331240188</c:v>
                </c:pt>
                <c:pt idx="1160">
                  <c:v>54.434850863422291</c:v>
                </c:pt>
                <c:pt idx="1161">
                  <c:v>54.395604395604401</c:v>
                </c:pt>
                <c:pt idx="1162">
                  <c:v>54.356357927786505</c:v>
                </c:pt>
                <c:pt idx="1163">
                  <c:v>54.317111459968601</c:v>
                </c:pt>
                <c:pt idx="1164">
                  <c:v>54.277864992150704</c:v>
                </c:pt>
                <c:pt idx="1165">
                  <c:v>54.238618524332807</c:v>
                </c:pt>
                <c:pt idx="1166">
                  <c:v>54.199372056514918</c:v>
                </c:pt>
                <c:pt idx="1167">
                  <c:v>54.160125588697014</c:v>
                </c:pt>
                <c:pt idx="1168">
                  <c:v>54.120879120879131</c:v>
                </c:pt>
                <c:pt idx="1169">
                  <c:v>54.081632653061227</c:v>
                </c:pt>
                <c:pt idx="1170">
                  <c:v>54.04238618524333</c:v>
                </c:pt>
                <c:pt idx="1171">
                  <c:v>54.003139717425427</c:v>
                </c:pt>
                <c:pt idx="1172">
                  <c:v>53.96389324960753</c:v>
                </c:pt>
                <c:pt idx="1173">
                  <c:v>53.924646781789633</c:v>
                </c:pt>
                <c:pt idx="1174">
                  <c:v>53.885400313971743</c:v>
                </c:pt>
                <c:pt idx="1175">
                  <c:v>53.846153846153847</c:v>
                </c:pt>
                <c:pt idx="1176">
                  <c:v>53.806907378335957</c:v>
                </c:pt>
                <c:pt idx="1177">
                  <c:v>53.767660910518053</c:v>
                </c:pt>
                <c:pt idx="1178">
                  <c:v>53.728414442700156</c:v>
                </c:pt>
                <c:pt idx="1179">
                  <c:v>53.68916797488226</c:v>
                </c:pt>
                <c:pt idx="1180">
                  <c:v>53.649921507064356</c:v>
                </c:pt>
                <c:pt idx="1181">
                  <c:v>53.610675039246466</c:v>
                </c:pt>
                <c:pt idx="1182">
                  <c:v>53.571428571428569</c:v>
                </c:pt>
                <c:pt idx="1183">
                  <c:v>53.53218210361068</c:v>
                </c:pt>
                <c:pt idx="1184">
                  <c:v>53.492935635792783</c:v>
                </c:pt>
                <c:pt idx="1185">
                  <c:v>53.453689167974886</c:v>
                </c:pt>
                <c:pt idx="1186">
                  <c:v>53.414442700156982</c:v>
                </c:pt>
                <c:pt idx="1187">
                  <c:v>53.375196232339086</c:v>
                </c:pt>
                <c:pt idx="1188">
                  <c:v>53.335949764521196</c:v>
                </c:pt>
                <c:pt idx="1189">
                  <c:v>53.296703296703299</c:v>
                </c:pt>
                <c:pt idx="1190">
                  <c:v>53.25745682888541</c:v>
                </c:pt>
                <c:pt idx="1191">
                  <c:v>53.218210361067506</c:v>
                </c:pt>
                <c:pt idx="1192">
                  <c:v>53.178963893249609</c:v>
                </c:pt>
                <c:pt idx="1193">
                  <c:v>53.139717425431712</c:v>
                </c:pt>
                <c:pt idx="1194">
                  <c:v>53.100470957613808</c:v>
                </c:pt>
                <c:pt idx="1195">
                  <c:v>53.061224489795912</c:v>
                </c:pt>
                <c:pt idx="1196">
                  <c:v>53.021978021978022</c:v>
                </c:pt>
                <c:pt idx="1197">
                  <c:v>52.982731554160125</c:v>
                </c:pt>
                <c:pt idx="1198">
                  <c:v>52.943485086342235</c:v>
                </c:pt>
                <c:pt idx="1199">
                  <c:v>52.904238618524332</c:v>
                </c:pt>
                <c:pt idx="1200">
                  <c:v>52.864992150706435</c:v>
                </c:pt>
                <c:pt idx="1201">
                  <c:v>52.825745682888538</c:v>
                </c:pt>
                <c:pt idx="1202">
                  <c:v>52.786499215070634</c:v>
                </c:pt>
                <c:pt idx="1203">
                  <c:v>52.747252747252752</c:v>
                </c:pt>
                <c:pt idx="1204">
                  <c:v>52.708006279434848</c:v>
                </c:pt>
                <c:pt idx="1205">
                  <c:v>52.668759811616958</c:v>
                </c:pt>
                <c:pt idx="1206">
                  <c:v>52.629513343799061</c:v>
                </c:pt>
                <c:pt idx="1207">
                  <c:v>52.590266875981165</c:v>
                </c:pt>
                <c:pt idx="1208">
                  <c:v>52.551020408163261</c:v>
                </c:pt>
                <c:pt idx="1209">
                  <c:v>52.511773940345364</c:v>
                </c:pt>
                <c:pt idx="1210">
                  <c:v>52.472527472527474</c:v>
                </c:pt>
                <c:pt idx="1211">
                  <c:v>52.433281004709578</c:v>
                </c:pt>
                <c:pt idx="1212">
                  <c:v>52.394034536891688</c:v>
                </c:pt>
                <c:pt idx="1213">
                  <c:v>52.354788069073791</c:v>
                </c:pt>
                <c:pt idx="1214">
                  <c:v>52.315541601255887</c:v>
                </c:pt>
                <c:pt idx="1215">
                  <c:v>52.276295133437991</c:v>
                </c:pt>
                <c:pt idx="1216">
                  <c:v>52.237048665620087</c:v>
                </c:pt>
                <c:pt idx="1217">
                  <c:v>52.19780219780219</c:v>
                </c:pt>
                <c:pt idx="1218">
                  <c:v>52.1585557299843</c:v>
                </c:pt>
                <c:pt idx="1219">
                  <c:v>52.119309262166404</c:v>
                </c:pt>
                <c:pt idx="1220">
                  <c:v>52.080062794348514</c:v>
                </c:pt>
                <c:pt idx="1221">
                  <c:v>52.040816326530617</c:v>
                </c:pt>
                <c:pt idx="1222">
                  <c:v>52.001569858712713</c:v>
                </c:pt>
                <c:pt idx="1223">
                  <c:v>51.962323390894817</c:v>
                </c:pt>
                <c:pt idx="1224">
                  <c:v>51.92307692307692</c:v>
                </c:pt>
                <c:pt idx="1225">
                  <c:v>51.88383045525903</c:v>
                </c:pt>
                <c:pt idx="1226">
                  <c:v>51.844583987441126</c:v>
                </c:pt>
                <c:pt idx="1227">
                  <c:v>51.805337519623237</c:v>
                </c:pt>
                <c:pt idx="1228">
                  <c:v>51.76609105180534</c:v>
                </c:pt>
                <c:pt idx="1229">
                  <c:v>51.726844583987443</c:v>
                </c:pt>
                <c:pt idx="1230">
                  <c:v>51.687598116169539</c:v>
                </c:pt>
                <c:pt idx="1231">
                  <c:v>51.648351648351642</c:v>
                </c:pt>
                <c:pt idx="1232">
                  <c:v>51.609105180533753</c:v>
                </c:pt>
                <c:pt idx="1233">
                  <c:v>51.569858712715856</c:v>
                </c:pt>
                <c:pt idx="1234">
                  <c:v>51.530612244897966</c:v>
                </c:pt>
                <c:pt idx="1235">
                  <c:v>51.49136577708007</c:v>
                </c:pt>
                <c:pt idx="1236">
                  <c:v>51.452119309262166</c:v>
                </c:pt>
                <c:pt idx="1237">
                  <c:v>51.412872841444269</c:v>
                </c:pt>
                <c:pt idx="1238">
                  <c:v>51.373626373626365</c:v>
                </c:pt>
                <c:pt idx="1239">
                  <c:v>51.334379905808468</c:v>
                </c:pt>
                <c:pt idx="1240">
                  <c:v>51.295133437990579</c:v>
                </c:pt>
                <c:pt idx="1241">
                  <c:v>51.255886970172696</c:v>
                </c:pt>
                <c:pt idx="1242">
                  <c:v>51.216640502354792</c:v>
                </c:pt>
                <c:pt idx="1243">
                  <c:v>51.177394034536896</c:v>
                </c:pt>
                <c:pt idx="1244">
                  <c:v>51.138147566718992</c:v>
                </c:pt>
                <c:pt idx="1245">
                  <c:v>51.098901098901095</c:v>
                </c:pt>
                <c:pt idx="1246">
                  <c:v>51.059654631083198</c:v>
                </c:pt>
                <c:pt idx="1247">
                  <c:v>51.020408163265309</c:v>
                </c:pt>
                <c:pt idx="1248">
                  <c:v>50.981161695447405</c:v>
                </c:pt>
                <c:pt idx="1249">
                  <c:v>50.941915227629522</c:v>
                </c:pt>
                <c:pt idx="1250">
                  <c:v>50.902668759811618</c:v>
                </c:pt>
                <c:pt idx="1251">
                  <c:v>50.863422291993722</c:v>
                </c:pt>
                <c:pt idx="1252">
                  <c:v>50.824175824175825</c:v>
                </c:pt>
                <c:pt idx="1253">
                  <c:v>50.784929356357921</c:v>
                </c:pt>
                <c:pt idx="1254">
                  <c:v>50.745682888540031</c:v>
                </c:pt>
                <c:pt idx="1255">
                  <c:v>50.706436420722135</c:v>
                </c:pt>
                <c:pt idx="1256">
                  <c:v>50.667189952904245</c:v>
                </c:pt>
                <c:pt idx="1257">
                  <c:v>50.627943485086348</c:v>
                </c:pt>
                <c:pt idx="1258">
                  <c:v>50.588697017268444</c:v>
                </c:pt>
                <c:pt idx="1259">
                  <c:v>50.549450549450547</c:v>
                </c:pt>
                <c:pt idx="1260">
                  <c:v>50.510204081632651</c:v>
                </c:pt>
                <c:pt idx="1261">
                  <c:v>50.470957613814747</c:v>
                </c:pt>
                <c:pt idx="1262">
                  <c:v>50.431711145996857</c:v>
                </c:pt>
                <c:pt idx="1263">
                  <c:v>50.392464678178975</c:v>
                </c:pt>
                <c:pt idx="1264">
                  <c:v>50.353218210361071</c:v>
                </c:pt>
                <c:pt idx="1265">
                  <c:v>50.313971742543174</c:v>
                </c:pt>
                <c:pt idx="1266">
                  <c:v>50.27472527472527</c:v>
                </c:pt>
                <c:pt idx="1267">
                  <c:v>50.235478806907373</c:v>
                </c:pt>
                <c:pt idx="1268">
                  <c:v>50.196232339089477</c:v>
                </c:pt>
                <c:pt idx="1269">
                  <c:v>50.156985871271587</c:v>
                </c:pt>
                <c:pt idx="1270">
                  <c:v>50.11773940345369</c:v>
                </c:pt>
                <c:pt idx="1271">
                  <c:v>50.078492935635801</c:v>
                </c:pt>
                <c:pt idx="1272">
                  <c:v>50.039246467817897</c:v>
                </c:pt>
                <c:pt idx="1273">
                  <c:v>50</c:v>
                </c:pt>
                <c:pt idx="1274">
                  <c:v>49.960753532182103</c:v>
                </c:pt>
                <c:pt idx="1275">
                  <c:v>49.921507064364214</c:v>
                </c:pt>
                <c:pt idx="1276">
                  <c:v>49.88226059654631</c:v>
                </c:pt>
                <c:pt idx="1277">
                  <c:v>49.843014128728413</c:v>
                </c:pt>
                <c:pt idx="1278">
                  <c:v>49.803767660910516</c:v>
                </c:pt>
                <c:pt idx="1279">
                  <c:v>49.764521193092627</c:v>
                </c:pt>
                <c:pt idx="1280">
                  <c:v>49.72527472527473</c:v>
                </c:pt>
                <c:pt idx="1281">
                  <c:v>49.686028257456826</c:v>
                </c:pt>
                <c:pt idx="1282">
                  <c:v>49.646781789638929</c:v>
                </c:pt>
                <c:pt idx="1283">
                  <c:v>49.60753532182104</c:v>
                </c:pt>
                <c:pt idx="1284">
                  <c:v>49.568288854003143</c:v>
                </c:pt>
                <c:pt idx="1285">
                  <c:v>49.529042386185239</c:v>
                </c:pt>
                <c:pt idx="1286">
                  <c:v>49.489795918367349</c:v>
                </c:pt>
                <c:pt idx="1287">
                  <c:v>49.450549450549453</c:v>
                </c:pt>
                <c:pt idx="1288">
                  <c:v>49.411302982731556</c:v>
                </c:pt>
                <c:pt idx="1289">
                  <c:v>49.372056514913652</c:v>
                </c:pt>
                <c:pt idx="1290">
                  <c:v>49.332810047095762</c:v>
                </c:pt>
                <c:pt idx="1291">
                  <c:v>49.293563579277865</c:v>
                </c:pt>
                <c:pt idx="1292">
                  <c:v>49.254317111459969</c:v>
                </c:pt>
                <c:pt idx="1293">
                  <c:v>49.215070643642065</c:v>
                </c:pt>
                <c:pt idx="1294">
                  <c:v>49.175824175824175</c:v>
                </c:pt>
                <c:pt idx="1295">
                  <c:v>49.136577708006278</c:v>
                </c:pt>
                <c:pt idx="1296">
                  <c:v>49.097331240188382</c:v>
                </c:pt>
                <c:pt idx="1297">
                  <c:v>49.058084772370492</c:v>
                </c:pt>
                <c:pt idx="1298">
                  <c:v>49.018838304552595</c:v>
                </c:pt>
                <c:pt idx="1299">
                  <c:v>48.979591836734691</c:v>
                </c:pt>
                <c:pt idx="1300">
                  <c:v>48.940345368916795</c:v>
                </c:pt>
                <c:pt idx="1301">
                  <c:v>48.901098901098905</c:v>
                </c:pt>
                <c:pt idx="1302">
                  <c:v>48.861852433281008</c:v>
                </c:pt>
                <c:pt idx="1303">
                  <c:v>48.822605965463104</c:v>
                </c:pt>
                <c:pt idx="1304">
                  <c:v>48.783359497645208</c:v>
                </c:pt>
                <c:pt idx="1305">
                  <c:v>48.744113029827318</c:v>
                </c:pt>
                <c:pt idx="1306">
                  <c:v>48.704866562009421</c:v>
                </c:pt>
                <c:pt idx="1307">
                  <c:v>48.665620094191517</c:v>
                </c:pt>
                <c:pt idx="1308">
                  <c:v>48.626373626373635</c:v>
                </c:pt>
                <c:pt idx="1309">
                  <c:v>48.587127158555731</c:v>
                </c:pt>
                <c:pt idx="1310">
                  <c:v>48.547880690737834</c:v>
                </c:pt>
                <c:pt idx="1311">
                  <c:v>48.50863422291993</c:v>
                </c:pt>
                <c:pt idx="1312">
                  <c:v>48.469387755102048</c:v>
                </c:pt>
                <c:pt idx="1313">
                  <c:v>48.430141287284144</c:v>
                </c:pt>
                <c:pt idx="1314">
                  <c:v>48.390894819466247</c:v>
                </c:pt>
                <c:pt idx="1315">
                  <c:v>48.351648351648343</c:v>
                </c:pt>
                <c:pt idx="1316">
                  <c:v>48.312401883830461</c:v>
                </c:pt>
                <c:pt idx="1317">
                  <c:v>48.273155416012557</c:v>
                </c:pt>
                <c:pt idx="1318">
                  <c:v>48.23390894819466</c:v>
                </c:pt>
                <c:pt idx="1319">
                  <c:v>48.19466248037677</c:v>
                </c:pt>
                <c:pt idx="1320">
                  <c:v>48.155416012558874</c:v>
                </c:pt>
                <c:pt idx="1321">
                  <c:v>48.11616954474097</c:v>
                </c:pt>
                <c:pt idx="1322">
                  <c:v>48.076923076923073</c:v>
                </c:pt>
                <c:pt idx="1323">
                  <c:v>48.037676609105183</c:v>
                </c:pt>
                <c:pt idx="1324">
                  <c:v>47.998430141287287</c:v>
                </c:pt>
                <c:pt idx="1325">
                  <c:v>47.959183673469383</c:v>
                </c:pt>
                <c:pt idx="1326">
                  <c:v>47.919937205651486</c:v>
                </c:pt>
                <c:pt idx="1327">
                  <c:v>47.880690737833596</c:v>
                </c:pt>
                <c:pt idx="1328">
                  <c:v>47.8414442700157</c:v>
                </c:pt>
                <c:pt idx="1329">
                  <c:v>47.802197802197796</c:v>
                </c:pt>
                <c:pt idx="1330">
                  <c:v>47.762951334379913</c:v>
                </c:pt>
                <c:pt idx="1331">
                  <c:v>47.723704866562009</c:v>
                </c:pt>
                <c:pt idx="1332">
                  <c:v>47.684458398744113</c:v>
                </c:pt>
                <c:pt idx="1333">
                  <c:v>47.645211930926209</c:v>
                </c:pt>
                <c:pt idx="1334">
                  <c:v>47.605965463108326</c:v>
                </c:pt>
                <c:pt idx="1335">
                  <c:v>47.566718995290422</c:v>
                </c:pt>
                <c:pt idx="1336">
                  <c:v>47.527472527472526</c:v>
                </c:pt>
                <c:pt idx="1337">
                  <c:v>47.488226059654629</c:v>
                </c:pt>
                <c:pt idx="1338">
                  <c:v>47.448979591836739</c:v>
                </c:pt>
                <c:pt idx="1339">
                  <c:v>47.409733124018835</c:v>
                </c:pt>
                <c:pt idx="1340">
                  <c:v>47.370486656200939</c:v>
                </c:pt>
                <c:pt idx="1341">
                  <c:v>47.331240188383049</c:v>
                </c:pt>
                <c:pt idx="1342">
                  <c:v>47.291993720565152</c:v>
                </c:pt>
                <c:pt idx="1343">
                  <c:v>47.252747252747248</c:v>
                </c:pt>
                <c:pt idx="1344">
                  <c:v>47.213500784929352</c:v>
                </c:pt>
                <c:pt idx="1345">
                  <c:v>47.174254317111462</c:v>
                </c:pt>
                <c:pt idx="1346">
                  <c:v>47.135007849293565</c:v>
                </c:pt>
                <c:pt idx="1347">
                  <c:v>47.095761381475668</c:v>
                </c:pt>
                <c:pt idx="1348">
                  <c:v>47.056514913657765</c:v>
                </c:pt>
                <c:pt idx="1349">
                  <c:v>47.017268445839875</c:v>
                </c:pt>
                <c:pt idx="1350">
                  <c:v>46.978021978021978</c:v>
                </c:pt>
                <c:pt idx="1351">
                  <c:v>46.938775510204081</c:v>
                </c:pt>
                <c:pt idx="1352">
                  <c:v>46.899529042386192</c:v>
                </c:pt>
                <c:pt idx="1353">
                  <c:v>46.860282574568288</c:v>
                </c:pt>
                <c:pt idx="1354">
                  <c:v>46.821036106750391</c:v>
                </c:pt>
                <c:pt idx="1355">
                  <c:v>46.781789638932494</c:v>
                </c:pt>
                <c:pt idx="1356">
                  <c:v>46.742543171114605</c:v>
                </c:pt>
                <c:pt idx="1357">
                  <c:v>46.703296703296701</c:v>
                </c:pt>
                <c:pt idx="1358">
                  <c:v>46.664050235478804</c:v>
                </c:pt>
                <c:pt idx="1359">
                  <c:v>46.624803767660907</c:v>
                </c:pt>
                <c:pt idx="1360">
                  <c:v>46.585557299843018</c:v>
                </c:pt>
                <c:pt idx="1361">
                  <c:v>46.546310832025114</c:v>
                </c:pt>
                <c:pt idx="1362">
                  <c:v>46.507064364207217</c:v>
                </c:pt>
                <c:pt idx="1363">
                  <c:v>46.467817896389327</c:v>
                </c:pt>
                <c:pt idx="1364">
                  <c:v>46.428571428571431</c:v>
                </c:pt>
                <c:pt idx="1365">
                  <c:v>46.389324960753534</c:v>
                </c:pt>
                <c:pt idx="1366">
                  <c:v>46.35007849293563</c:v>
                </c:pt>
                <c:pt idx="1367">
                  <c:v>46.31083202511774</c:v>
                </c:pt>
                <c:pt idx="1368">
                  <c:v>46.271585557299844</c:v>
                </c:pt>
                <c:pt idx="1369">
                  <c:v>46.232339089481947</c:v>
                </c:pt>
                <c:pt idx="1370">
                  <c:v>46.193092621664043</c:v>
                </c:pt>
                <c:pt idx="1371">
                  <c:v>46.153846153846153</c:v>
                </c:pt>
                <c:pt idx="1372">
                  <c:v>46.114599686028257</c:v>
                </c:pt>
                <c:pt idx="1373">
                  <c:v>46.07535321821036</c:v>
                </c:pt>
                <c:pt idx="1374">
                  <c:v>46.03610675039247</c:v>
                </c:pt>
                <c:pt idx="1375">
                  <c:v>45.996860282574573</c:v>
                </c:pt>
                <c:pt idx="1376">
                  <c:v>45.95761381475667</c:v>
                </c:pt>
                <c:pt idx="1377">
                  <c:v>45.918367346938773</c:v>
                </c:pt>
                <c:pt idx="1378">
                  <c:v>45.879120879120883</c:v>
                </c:pt>
                <c:pt idx="1379">
                  <c:v>45.839874411302986</c:v>
                </c:pt>
                <c:pt idx="1380">
                  <c:v>45.800627943485082</c:v>
                </c:pt>
                <c:pt idx="1381">
                  <c:v>45.761381475667193</c:v>
                </c:pt>
                <c:pt idx="1382">
                  <c:v>45.722135007849296</c:v>
                </c:pt>
                <c:pt idx="1383">
                  <c:v>45.682888540031399</c:v>
                </c:pt>
                <c:pt idx="1384">
                  <c:v>45.643642072213495</c:v>
                </c:pt>
                <c:pt idx="1385">
                  <c:v>45.604395604395606</c:v>
                </c:pt>
                <c:pt idx="1386">
                  <c:v>45.565149136577709</c:v>
                </c:pt>
                <c:pt idx="1387">
                  <c:v>45.525902668759812</c:v>
                </c:pt>
                <c:pt idx="1388">
                  <c:v>45.486656200941908</c:v>
                </c:pt>
                <c:pt idx="1389">
                  <c:v>45.447409733124019</c:v>
                </c:pt>
                <c:pt idx="1390">
                  <c:v>45.408163265306122</c:v>
                </c:pt>
                <c:pt idx="1391">
                  <c:v>45.368916797488225</c:v>
                </c:pt>
                <c:pt idx="1392">
                  <c:v>45.329670329670336</c:v>
                </c:pt>
                <c:pt idx="1393">
                  <c:v>45.290423861852439</c:v>
                </c:pt>
                <c:pt idx="1394">
                  <c:v>45.251177394034535</c:v>
                </c:pt>
                <c:pt idx="1395">
                  <c:v>45.211930926216638</c:v>
                </c:pt>
                <c:pt idx="1396">
                  <c:v>45.172684458398749</c:v>
                </c:pt>
                <c:pt idx="1397">
                  <c:v>45.133437990580852</c:v>
                </c:pt>
                <c:pt idx="1398">
                  <c:v>45.094191522762948</c:v>
                </c:pt>
                <c:pt idx="1399">
                  <c:v>45.054945054945051</c:v>
                </c:pt>
                <c:pt idx="1400">
                  <c:v>45.015698587127162</c:v>
                </c:pt>
                <c:pt idx="1401">
                  <c:v>44.976452119309265</c:v>
                </c:pt>
                <c:pt idx="1402">
                  <c:v>44.937205651491361</c:v>
                </c:pt>
                <c:pt idx="1403">
                  <c:v>44.897959183673478</c:v>
                </c:pt>
                <c:pt idx="1404">
                  <c:v>44.858712715855575</c:v>
                </c:pt>
                <c:pt idx="1405">
                  <c:v>44.819466248037678</c:v>
                </c:pt>
                <c:pt idx="1406">
                  <c:v>44.780219780219774</c:v>
                </c:pt>
                <c:pt idx="1407">
                  <c:v>44.740973312401891</c:v>
                </c:pt>
                <c:pt idx="1408">
                  <c:v>44.701726844583987</c:v>
                </c:pt>
                <c:pt idx="1409">
                  <c:v>44.662480376766091</c:v>
                </c:pt>
                <c:pt idx="1410">
                  <c:v>44.623233908948187</c:v>
                </c:pt>
                <c:pt idx="1411">
                  <c:v>44.583987441130304</c:v>
                </c:pt>
                <c:pt idx="1412">
                  <c:v>44.5447409733124</c:v>
                </c:pt>
                <c:pt idx="1413">
                  <c:v>44.505494505494504</c:v>
                </c:pt>
                <c:pt idx="1414">
                  <c:v>44.466248037676614</c:v>
                </c:pt>
                <c:pt idx="1415">
                  <c:v>44.427001569858717</c:v>
                </c:pt>
                <c:pt idx="1416">
                  <c:v>44.387755102040813</c:v>
                </c:pt>
                <c:pt idx="1417">
                  <c:v>44.348508634222917</c:v>
                </c:pt>
                <c:pt idx="1418">
                  <c:v>44.309262166405027</c:v>
                </c:pt>
                <c:pt idx="1419">
                  <c:v>44.27001569858713</c:v>
                </c:pt>
                <c:pt idx="1420">
                  <c:v>44.230769230769226</c:v>
                </c:pt>
                <c:pt idx="1421">
                  <c:v>44.19152276295133</c:v>
                </c:pt>
                <c:pt idx="1422">
                  <c:v>44.15227629513344</c:v>
                </c:pt>
                <c:pt idx="1423">
                  <c:v>44.113029827315543</c:v>
                </c:pt>
                <c:pt idx="1424">
                  <c:v>44.073783359497639</c:v>
                </c:pt>
                <c:pt idx="1425">
                  <c:v>44.034536891679757</c:v>
                </c:pt>
                <c:pt idx="1426">
                  <c:v>43.995290423861853</c:v>
                </c:pt>
                <c:pt idx="1427">
                  <c:v>43.956043956043956</c:v>
                </c:pt>
                <c:pt idx="1428">
                  <c:v>43.916797488226052</c:v>
                </c:pt>
                <c:pt idx="1429">
                  <c:v>43.87755102040817</c:v>
                </c:pt>
                <c:pt idx="1430">
                  <c:v>43.838304552590266</c:v>
                </c:pt>
                <c:pt idx="1431">
                  <c:v>43.799058084772369</c:v>
                </c:pt>
                <c:pt idx="1432">
                  <c:v>43.759811616954472</c:v>
                </c:pt>
                <c:pt idx="1433">
                  <c:v>43.720565149136583</c:v>
                </c:pt>
                <c:pt idx="1434">
                  <c:v>43.681318681318679</c:v>
                </c:pt>
                <c:pt idx="1435">
                  <c:v>43.642072213500782</c:v>
                </c:pt>
                <c:pt idx="1436">
                  <c:v>43.602825745682892</c:v>
                </c:pt>
                <c:pt idx="1437">
                  <c:v>43.563579277864996</c:v>
                </c:pt>
                <c:pt idx="1438">
                  <c:v>43.524332810047092</c:v>
                </c:pt>
                <c:pt idx="1439">
                  <c:v>43.485086342229195</c:v>
                </c:pt>
                <c:pt idx="1440">
                  <c:v>43.445839874411305</c:v>
                </c:pt>
                <c:pt idx="1441">
                  <c:v>43.406593406593409</c:v>
                </c:pt>
                <c:pt idx="1442">
                  <c:v>43.367346938775512</c:v>
                </c:pt>
                <c:pt idx="1443">
                  <c:v>43.328100470957608</c:v>
                </c:pt>
                <c:pt idx="1444">
                  <c:v>43.288854003139718</c:v>
                </c:pt>
                <c:pt idx="1445">
                  <c:v>43.249607535321822</c:v>
                </c:pt>
                <c:pt idx="1446">
                  <c:v>43.210361067503925</c:v>
                </c:pt>
                <c:pt idx="1447">
                  <c:v>43.171114599686035</c:v>
                </c:pt>
                <c:pt idx="1448">
                  <c:v>43.131868131868131</c:v>
                </c:pt>
                <c:pt idx="1449">
                  <c:v>43.092621664050235</c:v>
                </c:pt>
                <c:pt idx="1450">
                  <c:v>43.053375196232338</c:v>
                </c:pt>
                <c:pt idx="1451">
                  <c:v>43.014128728414448</c:v>
                </c:pt>
                <c:pt idx="1452">
                  <c:v>42.974882260596544</c:v>
                </c:pt>
                <c:pt idx="1453">
                  <c:v>42.935635792778648</c:v>
                </c:pt>
                <c:pt idx="1454">
                  <c:v>42.896389324960751</c:v>
                </c:pt>
                <c:pt idx="1455">
                  <c:v>42.857142857142861</c:v>
                </c:pt>
                <c:pt idx="1456">
                  <c:v>42.817896389324957</c:v>
                </c:pt>
                <c:pt idx="1457">
                  <c:v>42.778649921507061</c:v>
                </c:pt>
                <c:pt idx="1458">
                  <c:v>42.739403453689171</c:v>
                </c:pt>
                <c:pt idx="1459">
                  <c:v>42.700156985871274</c:v>
                </c:pt>
                <c:pt idx="1460">
                  <c:v>42.660910518053377</c:v>
                </c:pt>
                <c:pt idx="1461">
                  <c:v>42.621664050235474</c:v>
                </c:pt>
                <c:pt idx="1462">
                  <c:v>42.582417582417584</c:v>
                </c:pt>
                <c:pt idx="1463">
                  <c:v>42.543171114599687</c:v>
                </c:pt>
                <c:pt idx="1464">
                  <c:v>42.50392464678179</c:v>
                </c:pt>
                <c:pt idx="1465">
                  <c:v>42.464678178963887</c:v>
                </c:pt>
                <c:pt idx="1466">
                  <c:v>42.425431711145997</c:v>
                </c:pt>
                <c:pt idx="1467">
                  <c:v>42.3861852433281</c:v>
                </c:pt>
                <c:pt idx="1468">
                  <c:v>42.346938775510203</c:v>
                </c:pt>
                <c:pt idx="1469">
                  <c:v>42.307692307692314</c:v>
                </c:pt>
                <c:pt idx="1470">
                  <c:v>42.268445839874417</c:v>
                </c:pt>
                <c:pt idx="1471">
                  <c:v>42.229199372056513</c:v>
                </c:pt>
                <c:pt idx="1472">
                  <c:v>42.189952904238616</c:v>
                </c:pt>
                <c:pt idx="1473">
                  <c:v>42.150706436420727</c:v>
                </c:pt>
                <c:pt idx="1474">
                  <c:v>42.11145996860283</c:v>
                </c:pt>
                <c:pt idx="1475">
                  <c:v>42.072213500784926</c:v>
                </c:pt>
                <c:pt idx="1476">
                  <c:v>42.032967032967029</c:v>
                </c:pt>
                <c:pt idx="1477">
                  <c:v>41.99372056514914</c:v>
                </c:pt>
                <c:pt idx="1478">
                  <c:v>41.954474097331243</c:v>
                </c:pt>
                <c:pt idx="1479">
                  <c:v>41.915227629513339</c:v>
                </c:pt>
                <c:pt idx="1480">
                  <c:v>41.875981161695449</c:v>
                </c:pt>
                <c:pt idx="1481">
                  <c:v>41.836734693877553</c:v>
                </c:pt>
                <c:pt idx="1482">
                  <c:v>41.797488226059656</c:v>
                </c:pt>
                <c:pt idx="1483">
                  <c:v>41.758241758241752</c:v>
                </c:pt>
                <c:pt idx="1484">
                  <c:v>41.718995290423862</c:v>
                </c:pt>
                <c:pt idx="1485">
                  <c:v>41.679748822605966</c:v>
                </c:pt>
                <c:pt idx="1486">
                  <c:v>41.640502354788069</c:v>
                </c:pt>
                <c:pt idx="1487">
                  <c:v>41.601255886970165</c:v>
                </c:pt>
                <c:pt idx="1488">
                  <c:v>41.562009419152282</c:v>
                </c:pt>
                <c:pt idx="1489">
                  <c:v>41.522762951334379</c:v>
                </c:pt>
                <c:pt idx="1490">
                  <c:v>41.483516483516482</c:v>
                </c:pt>
                <c:pt idx="1491">
                  <c:v>41.444270015698592</c:v>
                </c:pt>
                <c:pt idx="1492">
                  <c:v>41.405023547880695</c:v>
                </c:pt>
                <c:pt idx="1493">
                  <c:v>41.365777080062792</c:v>
                </c:pt>
                <c:pt idx="1494">
                  <c:v>41.326530612244895</c:v>
                </c:pt>
                <c:pt idx="1495">
                  <c:v>41.287284144427005</c:v>
                </c:pt>
                <c:pt idx="1496">
                  <c:v>41.248037676609108</c:v>
                </c:pt>
                <c:pt idx="1497">
                  <c:v>41.208791208791204</c:v>
                </c:pt>
                <c:pt idx="1498">
                  <c:v>41.169544740973308</c:v>
                </c:pt>
                <c:pt idx="1499">
                  <c:v>41.130298273155418</c:v>
                </c:pt>
                <c:pt idx="1500">
                  <c:v>41.091051805337521</c:v>
                </c:pt>
                <c:pt idx="1501">
                  <c:v>41.051805337519617</c:v>
                </c:pt>
                <c:pt idx="1502">
                  <c:v>41.012558869701735</c:v>
                </c:pt>
                <c:pt idx="1503">
                  <c:v>40.973312401883831</c:v>
                </c:pt>
                <c:pt idx="1504">
                  <c:v>40.934065934065934</c:v>
                </c:pt>
                <c:pt idx="1505">
                  <c:v>40.89481946624803</c:v>
                </c:pt>
                <c:pt idx="1506">
                  <c:v>40.855572998430148</c:v>
                </c:pt>
                <c:pt idx="1507">
                  <c:v>40.816326530612244</c:v>
                </c:pt>
                <c:pt idx="1508">
                  <c:v>40.777080062794347</c:v>
                </c:pt>
                <c:pt idx="1509">
                  <c:v>40.737833594976451</c:v>
                </c:pt>
                <c:pt idx="1510">
                  <c:v>40.698587127158561</c:v>
                </c:pt>
                <c:pt idx="1511">
                  <c:v>40.659340659340657</c:v>
                </c:pt>
                <c:pt idx="1512">
                  <c:v>40.62009419152276</c:v>
                </c:pt>
                <c:pt idx="1513">
                  <c:v>40.580847723704871</c:v>
                </c:pt>
                <c:pt idx="1514">
                  <c:v>40.541601255886974</c:v>
                </c:pt>
                <c:pt idx="1515">
                  <c:v>40.50235478806907</c:v>
                </c:pt>
                <c:pt idx="1516">
                  <c:v>40.463108320251173</c:v>
                </c:pt>
                <c:pt idx="1517">
                  <c:v>40.423861852433284</c:v>
                </c:pt>
                <c:pt idx="1518">
                  <c:v>40.384615384615387</c:v>
                </c:pt>
                <c:pt idx="1519">
                  <c:v>40.345368916797483</c:v>
                </c:pt>
                <c:pt idx="1520">
                  <c:v>40.306122448979586</c:v>
                </c:pt>
                <c:pt idx="1521">
                  <c:v>40.266875981161697</c:v>
                </c:pt>
                <c:pt idx="1522">
                  <c:v>40.2276295133438</c:v>
                </c:pt>
                <c:pt idx="1523">
                  <c:v>40.188383045525896</c:v>
                </c:pt>
                <c:pt idx="1524">
                  <c:v>40.149136577708013</c:v>
                </c:pt>
                <c:pt idx="1525">
                  <c:v>40.109890109890109</c:v>
                </c:pt>
                <c:pt idx="1526">
                  <c:v>40.070643642072213</c:v>
                </c:pt>
                <c:pt idx="1527">
                  <c:v>40.031397174254316</c:v>
                </c:pt>
                <c:pt idx="1528">
                  <c:v>39.992150706436426</c:v>
                </c:pt>
                <c:pt idx="1529">
                  <c:v>39.952904238618522</c:v>
                </c:pt>
                <c:pt idx="1530">
                  <c:v>39.913657770800626</c:v>
                </c:pt>
                <c:pt idx="1531">
                  <c:v>39.874411302982729</c:v>
                </c:pt>
                <c:pt idx="1532">
                  <c:v>39.835164835164839</c:v>
                </c:pt>
                <c:pt idx="1533">
                  <c:v>39.795918367346935</c:v>
                </c:pt>
                <c:pt idx="1534">
                  <c:v>39.756671899529039</c:v>
                </c:pt>
                <c:pt idx="1535">
                  <c:v>39.717425431711149</c:v>
                </c:pt>
                <c:pt idx="1536">
                  <c:v>39.678178963893252</c:v>
                </c:pt>
                <c:pt idx="1537">
                  <c:v>39.638932496075356</c:v>
                </c:pt>
                <c:pt idx="1538">
                  <c:v>39.599686028257452</c:v>
                </c:pt>
                <c:pt idx="1539">
                  <c:v>39.560439560439562</c:v>
                </c:pt>
                <c:pt idx="1540">
                  <c:v>39.521193092621665</c:v>
                </c:pt>
                <c:pt idx="1541">
                  <c:v>39.481946624803768</c:v>
                </c:pt>
                <c:pt idx="1542">
                  <c:v>39.442700156985865</c:v>
                </c:pt>
                <c:pt idx="1543">
                  <c:v>39.403453689167975</c:v>
                </c:pt>
                <c:pt idx="1544">
                  <c:v>39.364207221350078</c:v>
                </c:pt>
                <c:pt idx="1545">
                  <c:v>39.324960753532181</c:v>
                </c:pt>
                <c:pt idx="1546">
                  <c:v>39.285714285714292</c:v>
                </c:pt>
                <c:pt idx="1547">
                  <c:v>39.246467817896388</c:v>
                </c:pt>
                <c:pt idx="1548">
                  <c:v>39.207221350078491</c:v>
                </c:pt>
                <c:pt idx="1549">
                  <c:v>39.167974882260594</c:v>
                </c:pt>
                <c:pt idx="1550">
                  <c:v>39.128728414442705</c:v>
                </c:pt>
                <c:pt idx="1551">
                  <c:v>39.089481946624801</c:v>
                </c:pt>
                <c:pt idx="1552">
                  <c:v>39.050235478806904</c:v>
                </c:pt>
                <c:pt idx="1553">
                  <c:v>39.010989010989007</c:v>
                </c:pt>
                <c:pt idx="1554">
                  <c:v>38.971742543171118</c:v>
                </c:pt>
                <c:pt idx="1555">
                  <c:v>38.932496075353221</c:v>
                </c:pt>
                <c:pt idx="1556">
                  <c:v>38.893249607535317</c:v>
                </c:pt>
                <c:pt idx="1557">
                  <c:v>38.854003139717427</c:v>
                </c:pt>
                <c:pt idx="1558">
                  <c:v>38.814756671899531</c:v>
                </c:pt>
                <c:pt idx="1559">
                  <c:v>38.775510204081634</c:v>
                </c:pt>
                <c:pt idx="1560">
                  <c:v>38.73626373626373</c:v>
                </c:pt>
                <c:pt idx="1561">
                  <c:v>38.69701726844584</c:v>
                </c:pt>
                <c:pt idx="1562">
                  <c:v>38.657770800627944</c:v>
                </c:pt>
                <c:pt idx="1563">
                  <c:v>38.618524332810047</c:v>
                </c:pt>
                <c:pt idx="1564">
                  <c:v>38.579277864992143</c:v>
                </c:pt>
                <c:pt idx="1565">
                  <c:v>38.540031397174261</c:v>
                </c:pt>
                <c:pt idx="1566">
                  <c:v>38.500784929356357</c:v>
                </c:pt>
                <c:pt idx="1567">
                  <c:v>38.46153846153846</c:v>
                </c:pt>
                <c:pt idx="1568">
                  <c:v>38.42229199372057</c:v>
                </c:pt>
                <c:pt idx="1569">
                  <c:v>38.383045525902673</c:v>
                </c:pt>
                <c:pt idx="1570">
                  <c:v>38.34379905808477</c:v>
                </c:pt>
                <c:pt idx="1571">
                  <c:v>38.304552590266873</c:v>
                </c:pt>
                <c:pt idx="1572">
                  <c:v>38.265306122448983</c:v>
                </c:pt>
                <c:pt idx="1573">
                  <c:v>38.226059654631086</c:v>
                </c:pt>
                <c:pt idx="1574">
                  <c:v>38.186813186813183</c:v>
                </c:pt>
                <c:pt idx="1575">
                  <c:v>38.147566718995286</c:v>
                </c:pt>
                <c:pt idx="1576">
                  <c:v>38.108320251177396</c:v>
                </c:pt>
                <c:pt idx="1577">
                  <c:v>38.069073783359499</c:v>
                </c:pt>
                <c:pt idx="1578">
                  <c:v>38.029827315541596</c:v>
                </c:pt>
                <c:pt idx="1579">
                  <c:v>37.990580847723706</c:v>
                </c:pt>
                <c:pt idx="1580">
                  <c:v>37.951334379905809</c:v>
                </c:pt>
                <c:pt idx="1581">
                  <c:v>37.912087912087912</c:v>
                </c:pt>
                <c:pt idx="1582">
                  <c:v>37.872841444270009</c:v>
                </c:pt>
                <c:pt idx="1583">
                  <c:v>37.833594976452126</c:v>
                </c:pt>
                <c:pt idx="1584">
                  <c:v>37.794348508634222</c:v>
                </c:pt>
                <c:pt idx="1585">
                  <c:v>37.755102040816325</c:v>
                </c:pt>
                <c:pt idx="1586">
                  <c:v>37.715855572998422</c:v>
                </c:pt>
                <c:pt idx="1587">
                  <c:v>37.676609105180539</c:v>
                </c:pt>
                <c:pt idx="1588">
                  <c:v>37.637362637362635</c:v>
                </c:pt>
                <c:pt idx="1589">
                  <c:v>37.598116169544738</c:v>
                </c:pt>
                <c:pt idx="1590">
                  <c:v>37.558869701726849</c:v>
                </c:pt>
                <c:pt idx="1591">
                  <c:v>37.519623233908952</c:v>
                </c:pt>
                <c:pt idx="1592">
                  <c:v>37.480376766091048</c:v>
                </c:pt>
                <c:pt idx="1593">
                  <c:v>37.441130298273151</c:v>
                </c:pt>
                <c:pt idx="1594">
                  <c:v>37.401883830455262</c:v>
                </c:pt>
                <c:pt idx="1595">
                  <c:v>37.362637362637365</c:v>
                </c:pt>
                <c:pt idx="1596">
                  <c:v>37.323390894819461</c:v>
                </c:pt>
                <c:pt idx="1597">
                  <c:v>37.284144427001578</c:v>
                </c:pt>
                <c:pt idx="1598">
                  <c:v>37.244897959183675</c:v>
                </c:pt>
                <c:pt idx="1599">
                  <c:v>37.205651491365778</c:v>
                </c:pt>
                <c:pt idx="1600">
                  <c:v>37.166405023547874</c:v>
                </c:pt>
                <c:pt idx="1601">
                  <c:v>37.127158555729991</c:v>
                </c:pt>
                <c:pt idx="1602">
                  <c:v>37.087912087912088</c:v>
                </c:pt>
                <c:pt idx="1603">
                  <c:v>37.048665620094191</c:v>
                </c:pt>
                <c:pt idx="1604">
                  <c:v>37.009419152276294</c:v>
                </c:pt>
                <c:pt idx="1605">
                  <c:v>36.970172684458404</c:v>
                </c:pt>
                <c:pt idx="1606">
                  <c:v>36.930926216640501</c:v>
                </c:pt>
                <c:pt idx="1607">
                  <c:v>36.891679748822604</c:v>
                </c:pt>
                <c:pt idx="1608">
                  <c:v>36.852433281004714</c:v>
                </c:pt>
                <c:pt idx="1609">
                  <c:v>36.813186813186817</c:v>
                </c:pt>
                <c:pt idx="1610">
                  <c:v>36.773940345368914</c:v>
                </c:pt>
                <c:pt idx="1611">
                  <c:v>36.734693877551017</c:v>
                </c:pt>
                <c:pt idx="1612">
                  <c:v>36.695447409733127</c:v>
                </c:pt>
                <c:pt idx="1613">
                  <c:v>36.65620094191523</c:v>
                </c:pt>
                <c:pt idx="1614">
                  <c:v>36.616954474097327</c:v>
                </c:pt>
                <c:pt idx="1615">
                  <c:v>36.57770800627943</c:v>
                </c:pt>
                <c:pt idx="1616">
                  <c:v>36.53846153846154</c:v>
                </c:pt>
                <c:pt idx="1617">
                  <c:v>36.499215070643643</c:v>
                </c:pt>
                <c:pt idx="1618">
                  <c:v>36.459968602825739</c:v>
                </c:pt>
                <c:pt idx="1619">
                  <c:v>36.420722135007857</c:v>
                </c:pt>
                <c:pt idx="1620">
                  <c:v>36.381475667189953</c:v>
                </c:pt>
                <c:pt idx="1621">
                  <c:v>36.342229199372056</c:v>
                </c:pt>
                <c:pt idx="1622">
                  <c:v>36.30298273155416</c:v>
                </c:pt>
                <c:pt idx="1623">
                  <c:v>36.26373626373627</c:v>
                </c:pt>
                <c:pt idx="1624">
                  <c:v>36.224489795918366</c:v>
                </c:pt>
                <c:pt idx="1625">
                  <c:v>36.185243328100469</c:v>
                </c:pt>
                <c:pt idx="1626">
                  <c:v>36.145996860282573</c:v>
                </c:pt>
                <c:pt idx="1627">
                  <c:v>36.106750392464683</c:v>
                </c:pt>
                <c:pt idx="1628">
                  <c:v>36.067503924646779</c:v>
                </c:pt>
                <c:pt idx="1629">
                  <c:v>36.028257456828882</c:v>
                </c:pt>
                <c:pt idx="1630">
                  <c:v>35.989010989010993</c:v>
                </c:pt>
                <c:pt idx="1631">
                  <c:v>35.949764521193096</c:v>
                </c:pt>
                <c:pt idx="1632">
                  <c:v>35.910518053375199</c:v>
                </c:pt>
                <c:pt idx="1633">
                  <c:v>35.871271585557295</c:v>
                </c:pt>
                <c:pt idx="1634">
                  <c:v>35.832025117739406</c:v>
                </c:pt>
                <c:pt idx="1635">
                  <c:v>35.792778649921509</c:v>
                </c:pt>
                <c:pt idx="1636">
                  <c:v>35.753532182103612</c:v>
                </c:pt>
                <c:pt idx="1637">
                  <c:v>35.714285714285708</c:v>
                </c:pt>
                <c:pt idx="1638">
                  <c:v>35.675039246467819</c:v>
                </c:pt>
                <c:pt idx="1639">
                  <c:v>35.635792778649922</c:v>
                </c:pt>
                <c:pt idx="1640">
                  <c:v>35.596546310832025</c:v>
                </c:pt>
                <c:pt idx="1641">
                  <c:v>35.557299843014135</c:v>
                </c:pt>
                <c:pt idx="1642">
                  <c:v>35.518053375196232</c:v>
                </c:pt>
                <c:pt idx="1643">
                  <c:v>35.478806907378335</c:v>
                </c:pt>
                <c:pt idx="1644">
                  <c:v>35.439560439560438</c:v>
                </c:pt>
                <c:pt idx="1645">
                  <c:v>35.400313971742548</c:v>
                </c:pt>
                <c:pt idx="1646">
                  <c:v>35.361067503924644</c:v>
                </c:pt>
                <c:pt idx="1647">
                  <c:v>35.321821036106748</c:v>
                </c:pt>
                <c:pt idx="1648">
                  <c:v>35.282574568288851</c:v>
                </c:pt>
                <c:pt idx="1649">
                  <c:v>35.243328100470961</c:v>
                </c:pt>
                <c:pt idx="1650">
                  <c:v>35.204081632653065</c:v>
                </c:pt>
                <c:pt idx="1651">
                  <c:v>35.164835164835161</c:v>
                </c:pt>
                <c:pt idx="1652">
                  <c:v>35.125588697017271</c:v>
                </c:pt>
                <c:pt idx="1653">
                  <c:v>35.086342229199374</c:v>
                </c:pt>
                <c:pt idx="1654">
                  <c:v>35.047095761381478</c:v>
                </c:pt>
                <c:pt idx="1655">
                  <c:v>35.007849293563574</c:v>
                </c:pt>
                <c:pt idx="1656">
                  <c:v>34.968602825745684</c:v>
                </c:pt>
                <c:pt idx="1657">
                  <c:v>34.929356357927787</c:v>
                </c:pt>
                <c:pt idx="1658">
                  <c:v>34.890109890109891</c:v>
                </c:pt>
                <c:pt idx="1659">
                  <c:v>34.850863422291987</c:v>
                </c:pt>
                <c:pt idx="1660">
                  <c:v>34.811616954474104</c:v>
                </c:pt>
                <c:pt idx="1661">
                  <c:v>34.7723704866562</c:v>
                </c:pt>
                <c:pt idx="1662">
                  <c:v>34.733124018838303</c:v>
                </c:pt>
                <c:pt idx="1663">
                  <c:v>34.693877551020414</c:v>
                </c:pt>
                <c:pt idx="1664">
                  <c:v>34.654631083202517</c:v>
                </c:pt>
                <c:pt idx="1665">
                  <c:v>34.615384615384613</c:v>
                </c:pt>
                <c:pt idx="1666">
                  <c:v>34.576138147566716</c:v>
                </c:pt>
                <c:pt idx="1667">
                  <c:v>34.536891679748827</c:v>
                </c:pt>
                <c:pt idx="1668">
                  <c:v>34.49764521193093</c:v>
                </c:pt>
                <c:pt idx="1669">
                  <c:v>34.458398744113026</c:v>
                </c:pt>
                <c:pt idx="1670">
                  <c:v>34.419152276295129</c:v>
                </c:pt>
                <c:pt idx="1671">
                  <c:v>34.37990580847724</c:v>
                </c:pt>
                <c:pt idx="1672">
                  <c:v>34.340659340659343</c:v>
                </c:pt>
                <c:pt idx="1673">
                  <c:v>34.301412872841439</c:v>
                </c:pt>
                <c:pt idx="1674">
                  <c:v>34.262166405023549</c:v>
                </c:pt>
                <c:pt idx="1675">
                  <c:v>34.222919937205653</c:v>
                </c:pt>
                <c:pt idx="1676">
                  <c:v>34.183673469387756</c:v>
                </c:pt>
                <c:pt idx="1677">
                  <c:v>34.144427001569852</c:v>
                </c:pt>
                <c:pt idx="1678">
                  <c:v>34.10518053375197</c:v>
                </c:pt>
                <c:pt idx="1679">
                  <c:v>34.065934065934066</c:v>
                </c:pt>
                <c:pt idx="1680">
                  <c:v>34.026687598116169</c:v>
                </c:pt>
                <c:pt idx="1681">
                  <c:v>33.987441130298265</c:v>
                </c:pt>
                <c:pt idx="1682">
                  <c:v>33.948194662480383</c:v>
                </c:pt>
                <c:pt idx="1683">
                  <c:v>33.908948194662479</c:v>
                </c:pt>
                <c:pt idx="1684">
                  <c:v>33.869701726844582</c:v>
                </c:pt>
                <c:pt idx="1685">
                  <c:v>33.830455259026692</c:v>
                </c:pt>
                <c:pt idx="1686">
                  <c:v>33.791208791208796</c:v>
                </c:pt>
                <c:pt idx="1687">
                  <c:v>33.751962323390892</c:v>
                </c:pt>
                <c:pt idx="1688">
                  <c:v>33.712715855572995</c:v>
                </c:pt>
                <c:pt idx="1689">
                  <c:v>33.673469387755105</c:v>
                </c:pt>
                <c:pt idx="1690">
                  <c:v>33.634222919937208</c:v>
                </c:pt>
                <c:pt idx="1691">
                  <c:v>33.594976452119305</c:v>
                </c:pt>
                <c:pt idx="1692">
                  <c:v>33.555729984301408</c:v>
                </c:pt>
                <c:pt idx="1693">
                  <c:v>33.516483516483518</c:v>
                </c:pt>
                <c:pt idx="1694">
                  <c:v>33.477237048665621</c:v>
                </c:pt>
                <c:pt idx="1695">
                  <c:v>33.437990580847718</c:v>
                </c:pt>
                <c:pt idx="1696">
                  <c:v>33.398744113029835</c:v>
                </c:pt>
                <c:pt idx="1697">
                  <c:v>33.359497645211931</c:v>
                </c:pt>
                <c:pt idx="1698">
                  <c:v>33.320251177394034</c:v>
                </c:pt>
                <c:pt idx="1699">
                  <c:v>33.281004709576138</c:v>
                </c:pt>
                <c:pt idx="1700">
                  <c:v>33.241758241758248</c:v>
                </c:pt>
                <c:pt idx="1701">
                  <c:v>33.202511773940344</c:v>
                </c:pt>
                <c:pt idx="1702">
                  <c:v>33.163265306122447</c:v>
                </c:pt>
                <c:pt idx="1703">
                  <c:v>33.124018838304551</c:v>
                </c:pt>
                <c:pt idx="1704">
                  <c:v>33.084772370486661</c:v>
                </c:pt>
                <c:pt idx="1705">
                  <c:v>33.045525902668757</c:v>
                </c:pt>
                <c:pt idx="1706">
                  <c:v>33.00627943485086</c:v>
                </c:pt>
                <c:pt idx="1707">
                  <c:v>32.967032967032971</c:v>
                </c:pt>
                <c:pt idx="1708">
                  <c:v>32.927786499215074</c:v>
                </c:pt>
                <c:pt idx="1709">
                  <c:v>32.88854003139717</c:v>
                </c:pt>
                <c:pt idx="1710">
                  <c:v>32.849293563579273</c:v>
                </c:pt>
                <c:pt idx="1711">
                  <c:v>32.810047095761384</c:v>
                </c:pt>
                <c:pt idx="1712">
                  <c:v>32.770800627943487</c:v>
                </c:pt>
                <c:pt idx="1713">
                  <c:v>32.731554160125583</c:v>
                </c:pt>
                <c:pt idx="1714">
                  <c:v>32.692307692307686</c:v>
                </c:pt>
                <c:pt idx="1715">
                  <c:v>32.653061224489797</c:v>
                </c:pt>
                <c:pt idx="1716">
                  <c:v>32.6138147566719</c:v>
                </c:pt>
                <c:pt idx="1717">
                  <c:v>32.574568288854003</c:v>
                </c:pt>
                <c:pt idx="1718">
                  <c:v>32.535321821036113</c:v>
                </c:pt>
                <c:pt idx="1719">
                  <c:v>32.49607535321821</c:v>
                </c:pt>
                <c:pt idx="1720">
                  <c:v>32.456828885400313</c:v>
                </c:pt>
                <c:pt idx="1721">
                  <c:v>32.417582417582416</c:v>
                </c:pt>
                <c:pt idx="1722">
                  <c:v>32.378335949764526</c:v>
                </c:pt>
                <c:pt idx="1723">
                  <c:v>32.339089481946623</c:v>
                </c:pt>
                <c:pt idx="1724">
                  <c:v>32.299843014128726</c:v>
                </c:pt>
                <c:pt idx="1725">
                  <c:v>32.260596546310829</c:v>
                </c:pt>
                <c:pt idx="1726">
                  <c:v>32.221350078492939</c:v>
                </c:pt>
                <c:pt idx="1727">
                  <c:v>32.182103610675043</c:v>
                </c:pt>
                <c:pt idx="1728">
                  <c:v>32.142857142857139</c:v>
                </c:pt>
                <c:pt idx="1729">
                  <c:v>32.103610675039249</c:v>
                </c:pt>
                <c:pt idx="1730">
                  <c:v>32.064364207221352</c:v>
                </c:pt>
                <c:pt idx="1731">
                  <c:v>32.025117739403456</c:v>
                </c:pt>
                <c:pt idx="1732">
                  <c:v>31.985871271585552</c:v>
                </c:pt>
                <c:pt idx="1733">
                  <c:v>31.946624803767666</c:v>
                </c:pt>
                <c:pt idx="1734">
                  <c:v>31.907378335949765</c:v>
                </c:pt>
                <c:pt idx="1735">
                  <c:v>31.868131868131865</c:v>
                </c:pt>
                <c:pt idx="1736">
                  <c:v>31.828885400313965</c:v>
                </c:pt>
                <c:pt idx="1737">
                  <c:v>31.789638932496079</c:v>
                </c:pt>
                <c:pt idx="1738">
                  <c:v>31.750392464678178</c:v>
                </c:pt>
                <c:pt idx="1739">
                  <c:v>31.711145996860278</c:v>
                </c:pt>
                <c:pt idx="1740">
                  <c:v>31.671899529042392</c:v>
                </c:pt>
                <c:pt idx="1741">
                  <c:v>31.632653061224492</c:v>
                </c:pt>
                <c:pt idx="1742">
                  <c:v>31.593406593406591</c:v>
                </c:pt>
                <c:pt idx="1743">
                  <c:v>31.554160125588695</c:v>
                </c:pt>
                <c:pt idx="1744">
                  <c:v>31.514913657770805</c:v>
                </c:pt>
                <c:pt idx="1745">
                  <c:v>31.475667189952905</c:v>
                </c:pt>
                <c:pt idx="1746">
                  <c:v>31.436420722135004</c:v>
                </c:pt>
                <c:pt idx="1747">
                  <c:v>31.397174254317108</c:v>
                </c:pt>
                <c:pt idx="1748">
                  <c:v>31.357927786499218</c:v>
                </c:pt>
                <c:pt idx="1749">
                  <c:v>31.318681318681318</c:v>
                </c:pt>
                <c:pt idx="1750">
                  <c:v>31.279434850863417</c:v>
                </c:pt>
                <c:pt idx="1751">
                  <c:v>31.240188383045531</c:v>
                </c:pt>
                <c:pt idx="1752">
                  <c:v>31.200941915227631</c:v>
                </c:pt>
                <c:pt idx="1753">
                  <c:v>31.161695447409731</c:v>
                </c:pt>
                <c:pt idx="1754">
                  <c:v>31.122448979591834</c:v>
                </c:pt>
                <c:pt idx="1755">
                  <c:v>31.083202511773944</c:v>
                </c:pt>
                <c:pt idx="1756">
                  <c:v>31.043956043956044</c:v>
                </c:pt>
                <c:pt idx="1757">
                  <c:v>31.004709576138147</c:v>
                </c:pt>
                <c:pt idx="1758">
                  <c:v>30.965463108320247</c:v>
                </c:pt>
                <c:pt idx="1759">
                  <c:v>30.926216640502357</c:v>
                </c:pt>
                <c:pt idx="1760">
                  <c:v>30.886970172684457</c:v>
                </c:pt>
                <c:pt idx="1761">
                  <c:v>30.84772370486656</c:v>
                </c:pt>
                <c:pt idx="1762">
                  <c:v>30.80847723704867</c:v>
                </c:pt>
                <c:pt idx="1763">
                  <c:v>30.76923076923077</c:v>
                </c:pt>
                <c:pt idx="1764">
                  <c:v>30.72998430141287</c:v>
                </c:pt>
                <c:pt idx="1765">
                  <c:v>30.690737833594973</c:v>
                </c:pt>
                <c:pt idx="1766">
                  <c:v>30.651491365777083</c:v>
                </c:pt>
                <c:pt idx="1767">
                  <c:v>30.612244897959183</c:v>
                </c:pt>
                <c:pt idx="1768">
                  <c:v>30.572998430141286</c:v>
                </c:pt>
                <c:pt idx="1769">
                  <c:v>30.533751962323386</c:v>
                </c:pt>
                <c:pt idx="1770">
                  <c:v>30.494505494505496</c:v>
                </c:pt>
                <c:pt idx="1771">
                  <c:v>30.4552590266876</c:v>
                </c:pt>
                <c:pt idx="1772">
                  <c:v>30.416012558869699</c:v>
                </c:pt>
                <c:pt idx="1773">
                  <c:v>30.37676609105181</c:v>
                </c:pt>
                <c:pt idx="1774">
                  <c:v>30.337519623233909</c:v>
                </c:pt>
                <c:pt idx="1775">
                  <c:v>30.298273155416013</c:v>
                </c:pt>
                <c:pt idx="1776">
                  <c:v>30.259026687598112</c:v>
                </c:pt>
                <c:pt idx="1777">
                  <c:v>30.219780219780223</c:v>
                </c:pt>
                <c:pt idx="1778">
                  <c:v>30.180533751962322</c:v>
                </c:pt>
                <c:pt idx="1779">
                  <c:v>30.141287284144425</c:v>
                </c:pt>
                <c:pt idx="1780">
                  <c:v>30.102040816326525</c:v>
                </c:pt>
                <c:pt idx="1781">
                  <c:v>30.062794348508636</c:v>
                </c:pt>
                <c:pt idx="1782">
                  <c:v>30.023547880690739</c:v>
                </c:pt>
                <c:pt idx="1783">
                  <c:v>29.984301412872838</c:v>
                </c:pt>
                <c:pt idx="1784">
                  <c:v>29.945054945054949</c:v>
                </c:pt>
                <c:pt idx="1785">
                  <c:v>29.905808477237052</c:v>
                </c:pt>
                <c:pt idx="1786">
                  <c:v>29.866562009419152</c:v>
                </c:pt>
                <c:pt idx="1787">
                  <c:v>29.827315541601251</c:v>
                </c:pt>
                <c:pt idx="1788">
                  <c:v>29.788069073783362</c:v>
                </c:pt>
                <c:pt idx="1789">
                  <c:v>29.748822605965465</c:v>
                </c:pt>
                <c:pt idx="1790">
                  <c:v>29.709576138147565</c:v>
                </c:pt>
                <c:pt idx="1791">
                  <c:v>29.670329670329664</c:v>
                </c:pt>
                <c:pt idx="1792">
                  <c:v>29.631083202511775</c:v>
                </c:pt>
                <c:pt idx="1793">
                  <c:v>29.591836734693878</c:v>
                </c:pt>
                <c:pt idx="1794">
                  <c:v>29.552590266875978</c:v>
                </c:pt>
                <c:pt idx="1795">
                  <c:v>29.513343799058088</c:v>
                </c:pt>
                <c:pt idx="1796">
                  <c:v>29.474097331240191</c:v>
                </c:pt>
                <c:pt idx="1797">
                  <c:v>29.434850863422291</c:v>
                </c:pt>
                <c:pt idx="1798">
                  <c:v>29.395604395604391</c:v>
                </c:pt>
                <c:pt idx="1799">
                  <c:v>29.356357927786505</c:v>
                </c:pt>
                <c:pt idx="1800">
                  <c:v>29.317111459968604</c:v>
                </c:pt>
                <c:pt idx="1801">
                  <c:v>29.277864992150704</c:v>
                </c:pt>
                <c:pt idx="1802">
                  <c:v>29.238618524332804</c:v>
                </c:pt>
                <c:pt idx="1803">
                  <c:v>29.199372056514918</c:v>
                </c:pt>
                <c:pt idx="1804">
                  <c:v>29.160125588697017</c:v>
                </c:pt>
                <c:pt idx="1805">
                  <c:v>29.120879120879117</c:v>
                </c:pt>
                <c:pt idx="1806">
                  <c:v>29.081632653061227</c:v>
                </c:pt>
                <c:pt idx="1807">
                  <c:v>29.04238618524333</c:v>
                </c:pt>
                <c:pt idx="1808">
                  <c:v>29.00313971742543</c:v>
                </c:pt>
                <c:pt idx="1809">
                  <c:v>28.96389324960753</c:v>
                </c:pt>
                <c:pt idx="1810">
                  <c:v>28.924646781789644</c:v>
                </c:pt>
                <c:pt idx="1811">
                  <c:v>28.885400313971743</c:v>
                </c:pt>
                <c:pt idx="1812">
                  <c:v>28.846153846153843</c:v>
                </c:pt>
                <c:pt idx="1813">
                  <c:v>28.806907378335957</c:v>
                </c:pt>
                <c:pt idx="1814">
                  <c:v>28.767660910518057</c:v>
                </c:pt>
                <c:pt idx="1815">
                  <c:v>28.728414442700156</c:v>
                </c:pt>
                <c:pt idx="1816">
                  <c:v>28.689167974882256</c:v>
                </c:pt>
                <c:pt idx="1817">
                  <c:v>28.64992150706437</c:v>
                </c:pt>
                <c:pt idx="1818">
                  <c:v>28.61067503924647</c:v>
                </c:pt>
                <c:pt idx="1819">
                  <c:v>28.571428571428569</c:v>
                </c:pt>
                <c:pt idx="1820">
                  <c:v>28.532182103610669</c:v>
                </c:pt>
                <c:pt idx="1821">
                  <c:v>28.492935635792783</c:v>
                </c:pt>
                <c:pt idx="1822">
                  <c:v>28.453689167974883</c:v>
                </c:pt>
                <c:pt idx="1823">
                  <c:v>28.414442700156982</c:v>
                </c:pt>
                <c:pt idx="1824">
                  <c:v>28.375196232339096</c:v>
                </c:pt>
                <c:pt idx="1825">
                  <c:v>28.335949764521196</c:v>
                </c:pt>
                <c:pt idx="1826">
                  <c:v>28.296703296703296</c:v>
                </c:pt>
                <c:pt idx="1827">
                  <c:v>28.257456828885395</c:v>
                </c:pt>
                <c:pt idx="1828">
                  <c:v>28.218210361067509</c:v>
                </c:pt>
                <c:pt idx="1829">
                  <c:v>28.178963893249609</c:v>
                </c:pt>
                <c:pt idx="1830">
                  <c:v>28.139717425431709</c:v>
                </c:pt>
                <c:pt idx="1831">
                  <c:v>28.100470957613808</c:v>
                </c:pt>
                <c:pt idx="1832">
                  <c:v>28.061224489795922</c:v>
                </c:pt>
                <c:pt idx="1833">
                  <c:v>28.021978021978022</c:v>
                </c:pt>
                <c:pt idx="1834">
                  <c:v>27.982731554160122</c:v>
                </c:pt>
                <c:pt idx="1835">
                  <c:v>27.943485086342235</c:v>
                </c:pt>
                <c:pt idx="1836">
                  <c:v>27.904238618524335</c:v>
                </c:pt>
                <c:pt idx="1837">
                  <c:v>27.864992150706435</c:v>
                </c:pt>
                <c:pt idx="1838">
                  <c:v>27.825745682888538</c:v>
                </c:pt>
                <c:pt idx="1839">
                  <c:v>27.786499215070648</c:v>
                </c:pt>
                <c:pt idx="1840">
                  <c:v>27.747252747252748</c:v>
                </c:pt>
                <c:pt idx="1841">
                  <c:v>27.708006279434848</c:v>
                </c:pt>
                <c:pt idx="1842">
                  <c:v>27.668759811616951</c:v>
                </c:pt>
                <c:pt idx="1843">
                  <c:v>27.629513343799061</c:v>
                </c:pt>
                <c:pt idx="1844">
                  <c:v>27.590266875981161</c:v>
                </c:pt>
                <c:pt idx="1845">
                  <c:v>27.551020408163261</c:v>
                </c:pt>
                <c:pt idx="1846">
                  <c:v>27.511773940345375</c:v>
                </c:pt>
                <c:pt idx="1847">
                  <c:v>27.472527472527474</c:v>
                </c:pt>
                <c:pt idx="1848">
                  <c:v>27.433281004709574</c:v>
                </c:pt>
                <c:pt idx="1849">
                  <c:v>27.394034536891677</c:v>
                </c:pt>
                <c:pt idx="1850">
                  <c:v>27.354788069073788</c:v>
                </c:pt>
                <c:pt idx="1851">
                  <c:v>27.315541601255887</c:v>
                </c:pt>
                <c:pt idx="1852">
                  <c:v>27.276295133437991</c:v>
                </c:pt>
                <c:pt idx="1853">
                  <c:v>27.23704866562009</c:v>
                </c:pt>
                <c:pt idx="1854">
                  <c:v>27.197802197802201</c:v>
                </c:pt>
                <c:pt idx="1855">
                  <c:v>27.1585557299843</c:v>
                </c:pt>
                <c:pt idx="1856">
                  <c:v>27.119309262166404</c:v>
                </c:pt>
                <c:pt idx="1857">
                  <c:v>27.080062794348514</c:v>
                </c:pt>
                <c:pt idx="1858">
                  <c:v>27.040816326530614</c:v>
                </c:pt>
                <c:pt idx="1859">
                  <c:v>27.001569858712713</c:v>
                </c:pt>
                <c:pt idx="1860">
                  <c:v>26.962323390894817</c:v>
                </c:pt>
                <c:pt idx="1861">
                  <c:v>26.923076923076927</c:v>
                </c:pt>
                <c:pt idx="1862">
                  <c:v>26.883830455259027</c:v>
                </c:pt>
                <c:pt idx="1863">
                  <c:v>26.84458398744113</c:v>
                </c:pt>
                <c:pt idx="1864">
                  <c:v>26.80533751962323</c:v>
                </c:pt>
                <c:pt idx="1865">
                  <c:v>26.76609105180534</c:v>
                </c:pt>
                <c:pt idx="1866">
                  <c:v>26.726844583987443</c:v>
                </c:pt>
                <c:pt idx="1867">
                  <c:v>26.687598116169543</c:v>
                </c:pt>
                <c:pt idx="1868">
                  <c:v>26.648351648351653</c:v>
                </c:pt>
                <c:pt idx="1869">
                  <c:v>26.609105180533753</c:v>
                </c:pt>
                <c:pt idx="1870">
                  <c:v>26.569858712715856</c:v>
                </c:pt>
                <c:pt idx="1871">
                  <c:v>26.530612244897956</c:v>
                </c:pt>
                <c:pt idx="1872">
                  <c:v>26.491365777080066</c:v>
                </c:pt>
                <c:pt idx="1873">
                  <c:v>26.452119309262166</c:v>
                </c:pt>
                <c:pt idx="1874">
                  <c:v>26.412872841444269</c:v>
                </c:pt>
                <c:pt idx="1875">
                  <c:v>26.373626373626369</c:v>
                </c:pt>
                <c:pt idx="1876">
                  <c:v>26.334379905808479</c:v>
                </c:pt>
                <c:pt idx="1877">
                  <c:v>26.295133437990582</c:v>
                </c:pt>
                <c:pt idx="1878">
                  <c:v>26.255886970172682</c:v>
                </c:pt>
                <c:pt idx="1879">
                  <c:v>26.216640502354792</c:v>
                </c:pt>
                <c:pt idx="1880">
                  <c:v>26.177394034536896</c:v>
                </c:pt>
                <c:pt idx="1881">
                  <c:v>26.138147566718995</c:v>
                </c:pt>
                <c:pt idx="1882">
                  <c:v>26.098901098901095</c:v>
                </c:pt>
                <c:pt idx="1883">
                  <c:v>26.059654631083205</c:v>
                </c:pt>
                <c:pt idx="1884">
                  <c:v>26.020408163265309</c:v>
                </c:pt>
                <c:pt idx="1885">
                  <c:v>25.981161695447408</c:v>
                </c:pt>
                <c:pt idx="1886">
                  <c:v>25.941915227629508</c:v>
                </c:pt>
                <c:pt idx="1887">
                  <c:v>25.902668759811618</c:v>
                </c:pt>
                <c:pt idx="1888">
                  <c:v>25.863422291993722</c:v>
                </c:pt>
                <c:pt idx="1889">
                  <c:v>25.824175824175821</c:v>
                </c:pt>
                <c:pt idx="1890">
                  <c:v>25.784929356357932</c:v>
                </c:pt>
                <c:pt idx="1891">
                  <c:v>25.745682888540035</c:v>
                </c:pt>
                <c:pt idx="1892">
                  <c:v>25.706436420722135</c:v>
                </c:pt>
                <c:pt idx="1893">
                  <c:v>25.667189952904234</c:v>
                </c:pt>
                <c:pt idx="1894">
                  <c:v>25.627943485086348</c:v>
                </c:pt>
                <c:pt idx="1895">
                  <c:v>25.588697017268448</c:v>
                </c:pt>
                <c:pt idx="1896">
                  <c:v>25.549450549450547</c:v>
                </c:pt>
                <c:pt idx="1897">
                  <c:v>25.510204081632647</c:v>
                </c:pt>
                <c:pt idx="1898">
                  <c:v>25.470957613814761</c:v>
                </c:pt>
                <c:pt idx="1899">
                  <c:v>25.431711145996861</c:v>
                </c:pt>
                <c:pt idx="1900">
                  <c:v>25.39246467817896</c:v>
                </c:pt>
                <c:pt idx="1901">
                  <c:v>25.353218210361071</c:v>
                </c:pt>
                <c:pt idx="1902">
                  <c:v>25.313971742543174</c:v>
                </c:pt>
                <c:pt idx="1903">
                  <c:v>25.274725274725274</c:v>
                </c:pt>
                <c:pt idx="1904">
                  <c:v>25.235478806907373</c:v>
                </c:pt>
                <c:pt idx="1905">
                  <c:v>25.196232339089487</c:v>
                </c:pt>
                <c:pt idx="1906">
                  <c:v>25.156985871271587</c:v>
                </c:pt>
                <c:pt idx="1907">
                  <c:v>25.117739403453687</c:v>
                </c:pt>
                <c:pt idx="1908">
                  <c:v>25.078492935635786</c:v>
                </c:pt>
                <c:pt idx="1909">
                  <c:v>25.0392464678179</c:v>
                </c:pt>
                <c:pt idx="1910">
                  <c:v>25</c:v>
                </c:pt>
                <c:pt idx="1911">
                  <c:v>24.9607535321821</c:v>
                </c:pt>
                <c:pt idx="1912">
                  <c:v>24.921507064364214</c:v>
                </c:pt>
                <c:pt idx="1913">
                  <c:v>24.882260596546313</c:v>
                </c:pt>
                <c:pt idx="1914">
                  <c:v>24.843014128728413</c:v>
                </c:pt>
                <c:pt idx="1915">
                  <c:v>24.803767660910513</c:v>
                </c:pt>
                <c:pt idx="1916">
                  <c:v>24.764521193092627</c:v>
                </c:pt>
                <c:pt idx="1917">
                  <c:v>24.725274725274726</c:v>
                </c:pt>
                <c:pt idx="1918">
                  <c:v>24.686028257456826</c:v>
                </c:pt>
                <c:pt idx="1919">
                  <c:v>24.646781789638929</c:v>
                </c:pt>
                <c:pt idx="1920">
                  <c:v>24.60753532182104</c:v>
                </c:pt>
                <c:pt idx="1921">
                  <c:v>24.568288854003139</c:v>
                </c:pt>
                <c:pt idx="1922">
                  <c:v>24.529042386185239</c:v>
                </c:pt>
                <c:pt idx="1923">
                  <c:v>24.489795918367353</c:v>
                </c:pt>
                <c:pt idx="1924">
                  <c:v>24.450549450549453</c:v>
                </c:pt>
                <c:pt idx="1925">
                  <c:v>24.411302982731552</c:v>
                </c:pt>
                <c:pt idx="1926">
                  <c:v>24.372056514913652</c:v>
                </c:pt>
                <c:pt idx="1927">
                  <c:v>24.332810047095766</c:v>
                </c:pt>
                <c:pt idx="1928">
                  <c:v>24.293563579277865</c:v>
                </c:pt>
                <c:pt idx="1929">
                  <c:v>24.254317111459965</c:v>
                </c:pt>
                <c:pt idx="1930">
                  <c:v>24.215070643642068</c:v>
                </c:pt>
                <c:pt idx="1931">
                  <c:v>24.175824175824179</c:v>
                </c:pt>
                <c:pt idx="1932">
                  <c:v>24.136577708006278</c:v>
                </c:pt>
                <c:pt idx="1933">
                  <c:v>24.097331240188382</c:v>
                </c:pt>
                <c:pt idx="1934">
                  <c:v>24.058084772370492</c:v>
                </c:pt>
                <c:pt idx="1935">
                  <c:v>24.018838304552592</c:v>
                </c:pt>
                <c:pt idx="1936">
                  <c:v>23.979591836734691</c:v>
                </c:pt>
                <c:pt idx="1937">
                  <c:v>23.940345368916795</c:v>
                </c:pt>
                <c:pt idx="1938">
                  <c:v>23.901098901098905</c:v>
                </c:pt>
                <c:pt idx="1939">
                  <c:v>23.861852433281005</c:v>
                </c:pt>
                <c:pt idx="1940">
                  <c:v>23.822605965463104</c:v>
                </c:pt>
                <c:pt idx="1941">
                  <c:v>23.783359497645208</c:v>
                </c:pt>
                <c:pt idx="1942">
                  <c:v>23.744113029827318</c:v>
                </c:pt>
                <c:pt idx="1943">
                  <c:v>23.704866562009418</c:v>
                </c:pt>
                <c:pt idx="1944">
                  <c:v>23.665620094191521</c:v>
                </c:pt>
                <c:pt idx="1945">
                  <c:v>23.626373626373631</c:v>
                </c:pt>
                <c:pt idx="1946">
                  <c:v>23.587127158555731</c:v>
                </c:pt>
                <c:pt idx="1947">
                  <c:v>23.547880690737834</c:v>
                </c:pt>
                <c:pt idx="1948">
                  <c:v>23.508634222919934</c:v>
                </c:pt>
                <c:pt idx="1949">
                  <c:v>23.469387755102044</c:v>
                </c:pt>
                <c:pt idx="1950">
                  <c:v>23.430141287284144</c:v>
                </c:pt>
                <c:pt idx="1951">
                  <c:v>23.390894819466247</c:v>
                </c:pt>
                <c:pt idx="1952">
                  <c:v>23.351648351648347</c:v>
                </c:pt>
                <c:pt idx="1953">
                  <c:v>23.312401883830457</c:v>
                </c:pt>
                <c:pt idx="1954">
                  <c:v>23.273155416012557</c:v>
                </c:pt>
                <c:pt idx="1955">
                  <c:v>23.23390894819466</c:v>
                </c:pt>
                <c:pt idx="1956">
                  <c:v>23.19466248037677</c:v>
                </c:pt>
                <c:pt idx="1957">
                  <c:v>23.15541601255887</c:v>
                </c:pt>
                <c:pt idx="1958">
                  <c:v>23.116169544740973</c:v>
                </c:pt>
                <c:pt idx="1959">
                  <c:v>23.076923076923073</c:v>
                </c:pt>
                <c:pt idx="1960">
                  <c:v>23.037676609105183</c:v>
                </c:pt>
                <c:pt idx="1961">
                  <c:v>22.998430141287287</c:v>
                </c:pt>
                <c:pt idx="1962">
                  <c:v>22.959183673469386</c:v>
                </c:pt>
                <c:pt idx="1963">
                  <c:v>22.919937205651486</c:v>
                </c:pt>
                <c:pt idx="1964">
                  <c:v>22.880690737833596</c:v>
                </c:pt>
                <c:pt idx="1965">
                  <c:v>22.8414442700157</c:v>
                </c:pt>
                <c:pt idx="1966">
                  <c:v>22.802197802197799</c:v>
                </c:pt>
                <c:pt idx="1967">
                  <c:v>22.76295133437991</c:v>
                </c:pt>
                <c:pt idx="1968">
                  <c:v>22.723704866562009</c:v>
                </c:pt>
                <c:pt idx="1969">
                  <c:v>22.684458398744113</c:v>
                </c:pt>
                <c:pt idx="1970">
                  <c:v>22.645211930926212</c:v>
                </c:pt>
                <c:pt idx="1971">
                  <c:v>22.605965463108323</c:v>
                </c:pt>
                <c:pt idx="1972">
                  <c:v>22.566718995290426</c:v>
                </c:pt>
                <c:pt idx="1973">
                  <c:v>22.527472527472526</c:v>
                </c:pt>
                <c:pt idx="1974">
                  <c:v>22.488226059654625</c:v>
                </c:pt>
                <c:pt idx="1975">
                  <c:v>22.448979591836739</c:v>
                </c:pt>
                <c:pt idx="1976">
                  <c:v>22.409733124018839</c:v>
                </c:pt>
                <c:pt idx="1977">
                  <c:v>22.370486656200939</c:v>
                </c:pt>
                <c:pt idx="1978">
                  <c:v>22.331240188383049</c:v>
                </c:pt>
                <c:pt idx="1979">
                  <c:v>22.291993720565152</c:v>
                </c:pt>
                <c:pt idx="1980">
                  <c:v>22.252747252747252</c:v>
                </c:pt>
                <c:pt idx="1981">
                  <c:v>22.213500784929352</c:v>
                </c:pt>
                <c:pt idx="1982">
                  <c:v>22.174254317111462</c:v>
                </c:pt>
                <c:pt idx="1983">
                  <c:v>22.135007849293565</c:v>
                </c:pt>
                <c:pt idx="1984">
                  <c:v>22.095761381475665</c:v>
                </c:pt>
                <c:pt idx="1985">
                  <c:v>22.056514913657765</c:v>
                </c:pt>
                <c:pt idx="1986">
                  <c:v>22.017268445839878</c:v>
                </c:pt>
                <c:pt idx="1987">
                  <c:v>21.978021978021978</c:v>
                </c:pt>
                <c:pt idx="1988">
                  <c:v>21.938775510204078</c:v>
                </c:pt>
                <c:pt idx="1989">
                  <c:v>21.899529042386192</c:v>
                </c:pt>
                <c:pt idx="1990">
                  <c:v>21.860282574568291</c:v>
                </c:pt>
                <c:pt idx="1991">
                  <c:v>21.821036106750391</c:v>
                </c:pt>
                <c:pt idx="1992">
                  <c:v>21.781789638932491</c:v>
                </c:pt>
                <c:pt idx="1993">
                  <c:v>21.742543171114605</c:v>
                </c:pt>
                <c:pt idx="1994">
                  <c:v>21.703296703296704</c:v>
                </c:pt>
                <c:pt idx="1995">
                  <c:v>21.664050235478804</c:v>
                </c:pt>
                <c:pt idx="1996">
                  <c:v>21.624803767660904</c:v>
                </c:pt>
                <c:pt idx="1997">
                  <c:v>21.585557299843018</c:v>
                </c:pt>
                <c:pt idx="1998">
                  <c:v>21.546310832025117</c:v>
                </c:pt>
                <c:pt idx="1999">
                  <c:v>21.507064364207217</c:v>
                </c:pt>
                <c:pt idx="2000">
                  <c:v>21.467817896389331</c:v>
                </c:pt>
                <c:pt idx="2001">
                  <c:v>21.428571428571431</c:v>
                </c:pt>
                <c:pt idx="2002">
                  <c:v>21.38932496075353</c:v>
                </c:pt>
                <c:pt idx="2003">
                  <c:v>21.35007849293563</c:v>
                </c:pt>
                <c:pt idx="2004">
                  <c:v>21.310832025117744</c:v>
                </c:pt>
                <c:pt idx="2005">
                  <c:v>21.271585557299844</c:v>
                </c:pt>
                <c:pt idx="2006">
                  <c:v>21.232339089481943</c:v>
                </c:pt>
                <c:pt idx="2007">
                  <c:v>21.193092621664043</c:v>
                </c:pt>
                <c:pt idx="2008">
                  <c:v>21.153846153846157</c:v>
                </c:pt>
                <c:pt idx="2009">
                  <c:v>21.114599686028257</c:v>
                </c:pt>
                <c:pt idx="2010">
                  <c:v>21.075353218210356</c:v>
                </c:pt>
                <c:pt idx="2011">
                  <c:v>21.03610675039247</c:v>
                </c:pt>
                <c:pt idx="2012">
                  <c:v>20.99686028257457</c:v>
                </c:pt>
                <c:pt idx="2013">
                  <c:v>20.95761381475667</c:v>
                </c:pt>
                <c:pt idx="2014">
                  <c:v>20.918367346938773</c:v>
                </c:pt>
                <c:pt idx="2015">
                  <c:v>20.879120879120883</c:v>
                </c:pt>
                <c:pt idx="2016">
                  <c:v>20.839874411302983</c:v>
                </c:pt>
                <c:pt idx="2017">
                  <c:v>20.800627943485082</c:v>
                </c:pt>
                <c:pt idx="2018">
                  <c:v>20.761381475667196</c:v>
                </c:pt>
                <c:pt idx="2019">
                  <c:v>20.722135007849296</c:v>
                </c:pt>
                <c:pt idx="2020">
                  <c:v>20.682888540031396</c:v>
                </c:pt>
                <c:pt idx="2021">
                  <c:v>20.643642072213495</c:v>
                </c:pt>
                <c:pt idx="2022">
                  <c:v>20.604395604395609</c:v>
                </c:pt>
                <c:pt idx="2023">
                  <c:v>20.565149136577709</c:v>
                </c:pt>
                <c:pt idx="2024">
                  <c:v>20.525902668759809</c:v>
                </c:pt>
                <c:pt idx="2025">
                  <c:v>20.486656200941912</c:v>
                </c:pt>
                <c:pt idx="2026">
                  <c:v>20.447409733124022</c:v>
                </c:pt>
                <c:pt idx="2027">
                  <c:v>20.408163265306122</c:v>
                </c:pt>
                <c:pt idx="2028">
                  <c:v>20.368916797488225</c:v>
                </c:pt>
                <c:pt idx="2029">
                  <c:v>20.329670329670336</c:v>
                </c:pt>
                <c:pt idx="2030">
                  <c:v>20.290423861852435</c:v>
                </c:pt>
                <c:pt idx="2031">
                  <c:v>20.251177394034535</c:v>
                </c:pt>
                <c:pt idx="2032">
                  <c:v>20.211930926216638</c:v>
                </c:pt>
                <c:pt idx="2033">
                  <c:v>20.172684458398749</c:v>
                </c:pt>
                <c:pt idx="2034">
                  <c:v>20.133437990580848</c:v>
                </c:pt>
                <c:pt idx="2035">
                  <c:v>20.094191522762948</c:v>
                </c:pt>
                <c:pt idx="2036">
                  <c:v>20.054945054945051</c:v>
                </c:pt>
                <c:pt idx="2037">
                  <c:v>20.015698587127162</c:v>
                </c:pt>
                <c:pt idx="2038">
                  <c:v>19.976452119309261</c:v>
                </c:pt>
                <c:pt idx="2039">
                  <c:v>19.937205651491364</c:v>
                </c:pt>
                <c:pt idx="2040">
                  <c:v>19.897959183673475</c:v>
                </c:pt>
                <c:pt idx="2041">
                  <c:v>19.858712715855575</c:v>
                </c:pt>
                <c:pt idx="2042">
                  <c:v>19.819466248037678</c:v>
                </c:pt>
                <c:pt idx="2043">
                  <c:v>19.780219780219777</c:v>
                </c:pt>
                <c:pt idx="2044">
                  <c:v>19.740973312401888</c:v>
                </c:pt>
                <c:pt idx="2045">
                  <c:v>19.701726844583987</c:v>
                </c:pt>
                <c:pt idx="2046">
                  <c:v>19.662480376766091</c:v>
                </c:pt>
                <c:pt idx="2047">
                  <c:v>19.62323390894819</c:v>
                </c:pt>
                <c:pt idx="2048">
                  <c:v>19.583987441130301</c:v>
                </c:pt>
                <c:pt idx="2049">
                  <c:v>19.5447409733124</c:v>
                </c:pt>
                <c:pt idx="2050">
                  <c:v>19.505494505494504</c:v>
                </c:pt>
                <c:pt idx="2051">
                  <c:v>19.466248037676614</c:v>
                </c:pt>
                <c:pt idx="2052">
                  <c:v>19.427001569858714</c:v>
                </c:pt>
                <c:pt idx="2053">
                  <c:v>19.387755102040817</c:v>
                </c:pt>
                <c:pt idx="2054">
                  <c:v>19.348508634222917</c:v>
                </c:pt>
                <c:pt idx="2055">
                  <c:v>19.309262166405027</c:v>
                </c:pt>
                <c:pt idx="2056">
                  <c:v>19.27001569858713</c:v>
                </c:pt>
                <c:pt idx="2057">
                  <c:v>19.23076923076923</c:v>
                </c:pt>
                <c:pt idx="2058">
                  <c:v>19.19152276295133</c:v>
                </c:pt>
                <c:pt idx="2059">
                  <c:v>19.15227629513344</c:v>
                </c:pt>
                <c:pt idx="2060">
                  <c:v>19.113029827315543</c:v>
                </c:pt>
                <c:pt idx="2061">
                  <c:v>19.073783359497643</c:v>
                </c:pt>
                <c:pt idx="2062">
                  <c:v>19.034536891679753</c:v>
                </c:pt>
                <c:pt idx="2063">
                  <c:v>18.995290423861853</c:v>
                </c:pt>
                <c:pt idx="2064">
                  <c:v>18.956043956043956</c:v>
                </c:pt>
                <c:pt idx="2065">
                  <c:v>18.916797488226056</c:v>
                </c:pt>
                <c:pt idx="2066">
                  <c:v>18.877551020408166</c:v>
                </c:pt>
                <c:pt idx="2067">
                  <c:v>18.838304552590269</c:v>
                </c:pt>
                <c:pt idx="2068">
                  <c:v>18.799058084772369</c:v>
                </c:pt>
                <c:pt idx="2069">
                  <c:v>18.759811616954469</c:v>
                </c:pt>
                <c:pt idx="2070">
                  <c:v>18.720565149136583</c:v>
                </c:pt>
                <c:pt idx="2071">
                  <c:v>18.681318681318682</c:v>
                </c:pt>
                <c:pt idx="2072">
                  <c:v>18.642072213500782</c:v>
                </c:pt>
                <c:pt idx="2073">
                  <c:v>18.602825745682892</c:v>
                </c:pt>
                <c:pt idx="2074">
                  <c:v>18.563579277864996</c:v>
                </c:pt>
                <c:pt idx="2075">
                  <c:v>18.524332810047095</c:v>
                </c:pt>
                <c:pt idx="2076">
                  <c:v>18.485086342229195</c:v>
                </c:pt>
                <c:pt idx="2077">
                  <c:v>18.445839874411305</c:v>
                </c:pt>
                <c:pt idx="2078">
                  <c:v>18.406593406593409</c:v>
                </c:pt>
                <c:pt idx="2079">
                  <c:v>18.367346938775508</c:v>
                </c:pt>
                <c:pt idx="2080">
                  <c:v>18.328100470957608</c:v>
                </c:pt>
                <c:pt idx="2081">
                  <c:v>18.288854003139722</c:v>
                </c:pt>
                <c:pt idx="2082">
                  <c:v>18.249607535321822</c:v>
                </c:pt>
                <c:pt idx="2083">
                  <c:v>18.210361067503921</c:v>
                </c:pt>
                <c:pt idx="2084">
                  <c:v>18.171114599686035</c:v>
                </c:pt>
                <c:pt idx="2085">
                  <c:v>18.131868131868135</c:v>
                </c:pt>
                <c:pt idx="2086">
                  <c:v>18.092621664050235</c:v>
                </c:pt>
                <c:pt idx="2087">
                  <c:v>18.053375196232334</c:v>
                </c:pt>
                <c:pt idx="2088">
                  <c:v>18.014128728414448</c:v>
                </c:pt>
                <c:pt idx="2089">
                  <c:v>17.974882260596548</c:v>
                </c:pt>
                <c:pt idx="2090">
                  <c:v>17.935635792778648</c:v>
                </c:pt>
                <c:pt idx="2091">
                  <c:v>17.896389324960747</c:v>
                </c:pt>
                <c:pt idx="2092">
                  <c:v>17.857142857142861</c:v>
                </c:pt>
                <c:pt idx="2093">
                  <c:v>17.817896389324961</c:v>
                </c:pt>
                <c:pt idx="2094">
                  <c:v>17.778649921507061</c:v>
                </c:pt>
                <c:pt idx="2095">
                  <c:v>17.739403453689174</c:v>
                </c:pt>
                <c:pt idx="2096">
                  <c:v>17.700156985871274</c:v>
                </c:pt>
                <c:pt idx="2097">
                  <c:v>17.660910518053374</c:v>
                </c:pt>
                <c:pt idx="2098">
                  <c:v>17.621664050235474</c:v>
                </c:pt>
                <c:pt idx="2099">
                  <c:v>17.582417582417587</c:v>
                </c:pt>
                <c:pt idx="2100">
                  <c:v>17.543171114599687</c:v>
                </c:pt>
                <c:pt idx="2101">
                  <c:v>17.503924646781787</c:v>
                </c:pt>
                <c:pt idx="2102">
                  <c:v>17.464678178963887</c:v>
                </c:pt>
                <c:pt idx="2103">
                  <c:v>17.425431711146</c:v>
                </c:pt>
                <c:pt idx="2104">
                  <c:v>17.3861852433281</c:v>
                </c:pt>
                <c:pt idx="2105">
                  <c:v>17.3469387755102</c:v>
                </c:pt>
                <c:pt idx="2106">
                  <c:v>17.307692307692314</c:v>
                </c:pt>
                <c:pt idx="2107">
                  <c:v>17.268445839874413</c:v>
                </c:pt>
                <c:pt idx="2108">
                  <c:v>17.229199372056513</c:v>
                </c:pt>
                <c:pt idx="2109">
                  <c:v>17.189952904238616</c:v>
                </c:pt>
                <c:pt idx="2110">
                  <c:v>17.150706436420727</c:v>
                </c:pt>
                <c:pt idx="2111">
                  <c:v>17.111459968602826</c:v>
                </c:pt>
                <c:pt idx="2112">
                  <c:v>17.072213500784926</c:v>
                </c:pt>
                <c:pt idx="2113">
                  <c:v>17.032967032967029</c:v>
                </c:pt>
                <c:pt idx="2114">
                  <c:v>16.99372056514914</c:v>
                </c:pt>
                <c:pt idx="2115">
                  <c:v>16.954474097331239</c:v>
                </c:pt>
                <c:pt idx="2116">
                  <c:v>16.915227629513339</c:v>
                </c:pt>
                <c:pt idx="2117">
                  <c:v>16.875981161695453</c:v>
                </c:pt>
                <c:pt idx="2118">
                  <c:v>16.836734693877553</c:v>
                </c:pt>
                <c:pt idx="2119">
                  <c:v>16.797488226059652</c:v>
                </c:pt>
                <c:pt idx="2120">
                  <c:v>16.758241758241756</c:v>
                </c:pt>
                <c:pt idx="2121">
                  <c:v>16.718995290423866</c:v>
                </c:pt>
                <c:pt idx="2122">
                  <c:v>16.679748822605966</c:v>
                </c:pt>
                <c:pt idx="2123">
                  <c:v>16.640502354788069</c:v>
                </c:pt>
                <c:pt idx="2124">
                  <c:v>16.601255886970169</c:v>
                </c:pt>
                <c:pt idx="2125">
                  <c:v>16.562009419152279</c:v>
                </c:pt>
                <c:pt idx="2126">
                  <c:v>16.522762951334379</c:v>
                </c:pt>
                <c:pt idx="2127">
                  <c:v>16.483516483516482</c:v>
                </c:pt>
                <c:pt idx="2128">
                  <c:v>16.444270015698592</c:v>
                </c:pt>
                <c:pt idx="2129">
                  <c:v>16.405023547880692</c:v>
                </c:pt>
                <c:pt idx="2130">
                  <c:v>16.365777080062792</c:v>
                </c:pt>
                <c:pt idx="2131">
                  <c:v>16.326530612244895</c:v>
                </c:pt>
                <c:pt idx="2132">
                  <c:v>16.287284144427005</c:v>
                </c:pt>
                <c:pt idx="2133">
                  <c:v>16.248037676609105</c:v>
                </c:pt>
                <c:pt idx="2134">
                  <c:v>16.208791208791208</c:v>
                </c:pt>
                <c:pt idx="2135">
                  <c:v>16.169544740973308</c:v>
                </c:pt>
                <c:pt idx="2136">
                  <c:v>16.130298273155418</c:v>
                </c:pt>
                <c:pt idx="2137">
                  <c:v>16.091051805337521</c:v>
                </c:pt>
                <c:pt idx="2138">
                  <c:v>16.051805337519621</c:v>
                </c:pt>
                <c:pt idx="2139">
                  <c:v>16.012558869701731</c:v>
                </c:pt>
                <c:pt idx="2140">
                  <c:v>15.973312401883833</c:v>
                </c:pt>
                <c:pt idx="2141">
                  <c:v>15.934065934065933</c:v>
                </c:pt>
                <c:pt idx="2142">
                  <c:v>15.894819466248034</c:v>
                </c:pt>
                <c:pt idx="2143">
                  <c:v>15.855572998430144</c:v>
                </c:pt>
                <c:pt idx="2144">
                  <c:v>15.816326530612246</c:v>
                </c:pt>
                <c:pt idx="2145">
                  <c:v>15.777080062794347</c:v>
                </c:pt>
                <c:pt idx="2146">
                  <c:v>15.737833594976447</c:v>
                </c:pt>
                <c:pt idx="2147">
                  <c:v>15.698587127158559</c:v>
                </c:pt>
                <c:pt idx="2148">
                  <c:v>15.659340659340659</c:v>
                </c:pt>
                <c:pt idx="2149">
                  <c:v>15.62009419152276</c:v>
                </c:pt>
                <c:pt idx="2150">
                  <c:v>15.580847723704871</c:v>
                </c:pt>
                <c:pt idx="2151">
                  <c:v>15.541601255886972</c:v>
                </c:pt>
                <c:pt idx="2152">
                  <c:v>15.502354788069074</c:v>
                </c:pt>
                <c:pt idx="2153">
                  <c:v>15.463108320251173</c:v>
                </c:pt>
                <c:pt idx="2154">
                  <c:v>15.423861852433285</c:v>
                </c:pt>
                <c:pt idx="2155">
                  <c:v>15.384615384615385</c:v>
                </c:pt>
                <c:pt idx="2156">
                  <c:v>15.345368916797486</c:v>
                </c:pt>
                <c:pt idx="2157">
                  <c:v>15.306122448979586</c:v>
                </c:pt>
                <c:pt idx="2158">
                  <c:v>15.266875981161698</c:v>
                </c:pt>
                <c:pt idx="2159">
                  <c:v>15.2276295133438</c:v>
                </c:pt>
                <c:pt idx="2160">
                  <c:v>15.188383045525899</c:v>
                </c:pt>
                <c:pt idx="2161">
                  <c:v>15.149136577708012</c:v>
                </c:pt>
                <c:pt idx="2162">
                  <c:v>15.109890109890111</c:v>
                </c:pt>
                <c:pt idx="2163">
                  <c:v>15.070643642072213</c:v>
                </c:pt>
                <c:pt idx="2164">
                  <c:v>15.031397174254312</c:v>
                </c:pt>
                <c:pt idx="2165">
                  <c:v>14.992150706436425</c:v>
                </c:pt>
                <c:pt idx="2166">
                  <c:v>14.952904238618526</c:v>
                </c:pt>
                <c:pt idx="2167">
                  <c:v>14.913657770800626</c:v>
                </c:pt>
                <c:pt idx="2168">
                  <c:v>14.874411302982725</c:v>
                </c:pt>
                <c:pt idx="2169">
                  <c:v>14.835164835164838</c:v>
                </c:pt>
                <c:pt idx="2170">
                  <c:v>14.795918367346939</c:v>
                </c:pt>
                <c:pt idx="2171">
                  <c:v>14.756671899529039</c:v>
                </c:pt>
                <c:pt idx="2172">
                  <c:v>14.717425431711151</c:v>
                </c:pt>
                <c:pt idx="2173">
                  <c:v>14.678178963893252</c:v>
                </c:pt>
                <c:pt idx="2174">
                  <c:v>14.638932496075352</c:v>
                </c:pt>
                <c:pt idx="2175">
                  <c:v>14.599686028257452</c:v>
                </c:pt>
                <c:pt idx="2176">
                  <c:v>14.560439560439564</c:v>
                </c:pt>
                <c:pt idx="2177">
                  <c:v>14.521193092621665</c:v>
                </c:pt>
                <c:pt idx="2178">
                  <c:v>14.481946624803765</c:v>
                </c:pt>
                <c:pt idx="2179">
                  <c:v>14.442700156985866</c:v>
                </c:pt>
                <c:pt idx="2180">
                  <c:v>14.403453689167979</c:v>
                </c:pt>
                <c:pt idx="2181">
                  <c:v>14.364207221350078</c:v>
                </c:pt>
                <c:pt idx="2182">
                  <c:v>14.324960753532178</c:v>
                </c:pt>
                <c:pt idx="2183">
                  <c:v>14.28571428571429</c:v>
                </c:pt>
                <c:pt idx="2184">
                  <c:v>14.246467817896391</c:v>
                </c:pt>
                <c:pt idx="2185">
                  <c:v>14.207221350078491</c:v>
                </c:pt>
                <c:pt idx="2186">
                  <c:v>14.167974882260593</c:v>
                </c:pt>
                <c:pt idx="2187">
                  <c:v>14.128728414442705</c:v>
                </c:pt>
                <c:pt idx="2188">
                  <c:v>14.089481946624804</c:v>
                </c:pt>
                <c:pt idx="2189">
                  <c:v>14.050235478806904</c:v>
                </c:pt>
                <c:pt idx="2190">
                  <c:v>14.010989010989006</c:v>
                </c:pt>
                <c:pt idx="2191">
                  <c:v>13.971742543171118</c:v>
                </c:pt>
                <c:pt idx="2192">
                  <c:v>13.932496075353217</c:v>
                </c:pt>
                <c:pt idx="2193">
                  <c:v>13.893249607535319</c:v>
                </c:pt>
                <c:pt idx="2194">
                  <c:v>13.854003139717431</c:v>
                </c:pt>
                <c:pt idx="2195">
                  <c:v>13.814756671899531</c:v>
                </c:pt>
                <c:pt idx="2196">
                  <c:v>13.77551020408163</c:v>
                </c:pt>
                <c:pt idx="2197">
                  <c:v>13.736263736263732</c:v>
                </c:pt>
                <c:pt idx="2198">
                  <c:v>13.697017268445844</c:v>
                </c:pt>
                <c:pt idx="2199">
                  <c:v>13.657770800627944</c:v>
                </c:pt>
                <c:pt idx="2200">
                  <c:v>13.618524332810045</c:v>
                </c:pt>
                <c:pt idx="2201">
                  <c:v>13.579277864992145</c:v>
                </c:pt>
                <c:pt idx="2202">
                  <c:v>13.540031397174257</c:v>
                </c:pt>
                <c:pt idx="2203">
                  <c:v>13.500784929356357</c:v>
                </c:pt>
                <c:pt idx="2204">
                  <c:v>13.461538461538458</c:v>
                </c:pt>
                <c:pt idx="2205">
                  <c:v>13.42229199372057</c:v>
                </c:pt>
                <c:pt idx="2206">
                  <c:v>13.38304552590267</c:v>
                </c:pt>
                <c:pt idx="2207">
                  <c:v>13.343799058084771</c:v>
                </c:pt>
                <c:pt idx="2208">
                  <c:v>13.304552590266871</c:v>
                </c:pt>
                <c:pt idx="2209">
                  <c:v>13.265306122448983</c:v>
                </c:pt>
                <c:pt idx="2210">
                  <c:v>13.226059654631083</c:v>
                </c:pt>
                <c:pt idx="2211">
                  <c:v>13.186813186813184</c:v>
                </c:pt>
                <c:pt idx="2212">
                  <c:v>13.147566718995286</c:v>
                </c:pt>
                <c:pt idx="2213">
                  <c:v>13.108320251177396</c:v>
                </c:pt>
                <c:pt idx="2214">
                  <c:v>13.069073783359498</c:v>
                </c:pt>
                <c:pt idx="2215">
                  <c:v>13.029827315541597</c:v>
                </c:pt>
                <c:pt idx="2216">
                  <c:v>12.990580847723709</c:v>
                </c:pt>
                <c:pt idx="2217">
                  <c:v>12.951334379905809</c:v>
                </c:pt>
                <c:pt idx="2218">
                  <c:v>12.912087912087911</c:v>
                </c:pt>
                <c:pt idx="2219">
                  <c:v>12.872841444270012</c:v>
                </c:pt>
                <c:pt idx="2220">
                  <c:v>12.833594976452122</c:v>
                </c:pt>
                <c:pt idx="2221">
                  <c:v>12.794348508634224</c:v>
                </c:pt>
                <c:pt idx="2222">
                  <c:v>12.755102040816324</c:v>
                </c:pt>
                <c:pt idx="2223">
                  <c:v>12.715855572998425</c:v>
                </c:pt>
                <c:pt idx="2224">
                  <c:v>12.676609105180535</c:v>
                </c:pt>
                <c:pt idx="2225">
                  <c:v>12.637362637362637</c:v>
                </c:pt>
                <c:pt idx="2226">
                  <c:v>12.598116169544738</c:v>
                </c:pt>
                <c:pt idx="2227">
                  <c:v>12.558869701726849</c:v>
                </c:pt>
                <c:pt idx="2228">
                  <c:v>12.51962323390895</c:v>
                </c:pt>
                <c:pt idx="2229">
                  <c:v>12.48037676609105</c:v>
                </c:pt>
                <c:pt idx="2230">
                  <c:v>12.441130298273151</c:v>
                </c:pt>
                <c:pt idx="2231">
                  <c:v>12.401883830455262</c:v>
                </c:pt>
                <c:pt idx="2232">
                  <c:v>12.362637362637363</c:v>
                </c:pt>
                <c:pt idx="2233">
                  <c:v>12.323390894819465</c:v>
                </c:pt>
                <c:pt idx="2234">
                  <c:v>12.284144427001575</c:v>
                </c:pt>
                <c:pt idx="2235">
                  <c:v>12.244897959183676</c:v>
                </c:pt>
                <c:pt idx="2236">
                  <c:v>12.205651491365776</c:v>
                </c:pt>
                <c:pt idx="2237">
                  <c:v>12.166405023547878</c:v>
                </c:pt>
                <c:pt idx="2238">
                  <c:v>12.127158555729988</c:v>
                </c:pt>
                <c:pt idx="2239">
                  <c:v>12.087912087912089</c:v>
                </c:pt>
                <c:pt idx="2240">
                  <c:v>12.048665620094191</c:v>
                </c:pt>
                <c:pt idx="2241">
                  <c:v>12.009419152276291</c:v>
                </c:pt>
                <c:pt idx="2242">
                  <c:v>11.970172684458403</c:v>
                </c:pt>
                <c:pt idx="2243">
                  <c:v>11.930926216640502</c:v>
                </c:pt>
                <c:pt idx="2244">
                  <c:v>11.891679748822604</c:v>
                </c:pt>
                <c:pt idx="2245">
                  <c:v>11.852433281004714</c:v>
                </c:pt>
                <c:pt idx="2246">
                  <c:v>11.813186813186816</c:v>
                </c:pt>
                <c:pt idx="2247">
                  <c:v>11.773940345368917</c:v>
                </c:pt>
                <c:pt idx="2248">
                  <c:v>11.734693877551017</c:v>
                </c:pt>
                <c:pt idx="2249">
                  <c:v>11.695447409733129</c:v>
                </c:pt>
                <c:pt idx="2250">
                  <c:v>11.656200941915229</c:v>
                </c:pt>
                <c:pt idx="2251">
                  <c:v>11.61695447409733</c:v>
                </c:pt>
                <c:pt idx="2252">
                  <c:v>11.57770800627943</c:v>
                </c:pt>
                <c:pt idx="2253">
                  <c:v>11.538461538461542</c:v>
                </c:pt>
                <c:pt idx="2254">
                  <c:v>11.499215070643643</c:v>
                </c:pt>
                <c:pt idx="2255">
                  <c:v>11.459968602825743</c:v>
                </c:pt>
                <c:pt idx="2256">
                  <c:v>11.420722135007855</c:v>
                </c:pt>
                <c:pt idx="2257">
                  <c:v>11.381475667189955</c:v>
                </c:pt>
                <c:pt idx="2258">
                  <c:v>11.342229199372056</c:v>
                </c:pt>
                <c:pt idx="2259">
                  <c:v>11.302982731554156</c:v>
                </c:pt>
                <c:pt idx="2260">
                  <c:v>11.263736263736268</c:v>
                </c:pt>
                <c:pt idx="2261">
                  <c:v>11.22448979591837</c:v>
                </c:pt>
                <c:pt idx="2262">
                  <c:v>11.185243328100469</c:v>
                </c:pt>
                <c:pt idx="2263">
                  <c:v>11.145996860282569</c:v>
                </c:pt>
                <c:pt idx="2264">
                  <c:v>11.106750392464681</c:v>
                </c:pt>
                <c:pt idx="2265">
                  <c:v>11.067503924646783</c:v>
                </c:pt>
                <c:pt idx="2266">
                  <c:v>11.028257456828882</c:v>
                </c:pt>
                <c:pt idx="2267">
                  <c:v>10.989010989010994</c:v>
                </c:pt>
                <c:pt idx="2268">
                  <c:v>10.949764521193096</c:v>
                </c:pt>
                <c:pt idx="2269">
                  <c:v>10.910518053375196</c:v>
                </c:pt>
                <c:pt idx="2270">
                  <c:v>10.871271585557295</c:v>
                </c:pt>
                <c:pt idx="2271">
                  <c:v>10.832025117739407</c:v>
                </c:pt>
                <c:pt idx="2272">
                  <c:v>10.792778649921509</c:v>
                </c:pt>
                <c:pt idx="2273">
                  <c:v>10.753532182103609</c:v>
                </c:pt>
                <c:pt idx="2274">
                  <c:v>10.71428571428571</c:v>
                </c:pt>
                <c:pt idx="2275">
                  <c:v>10.675039246467822</c:v>
                </c:pt>
                <c:pt idx="2276">
                  <c:v>10.635792778649922</c:v>
                </c:pt>
                <c:pt idx="2277">
                  <c:v>10.596546310832021</c:v>
                </c:pt>
                <c:pt idx="2278">
                  <c:v>10.557299843014134</c:v>
                </c:pt>
                <c:pt idx="2279">
                  <c:v>10.518053375196235</c:v>
                </c:pt>
                <c:pt idx="2280">
                  <c:v>10.478806907378335</c:v>
                </c:pt>
                <c:pt idx="2281">
                  <c:v>10.439560439560436</c:v>
                </c:pt>
                <c:pt idx="2282">
                  <c:v>10.400313971742548</c:v>
                </c:pt>
                <c:pt idx="2283">
                  <c:v>10.361067503924648</c:v>
                </c:pt>
                <c:pt idx="2284">
                  <c:v>10.321821036106748</c:v>
                </c:pt>
                <c:pt idx="2285">
                  <c:v>10.282574568288849</c:v>
                </c:pt>
                <c:pt idx="2286">
                  <c:v>10.243328100470961</c:v>
                </c:pt>
                <c:pt idx="2287">
                  <c:v>10.204081632653061</c:v>
                </c:pt>
                <c:pt idx="2288">
                  <c:v>10.164835164835162</c:v>
                </c:pt>
                <c:pt idx="2289">
                  <c:v>10.125588697017275</c:v>
                </c:pt>
                <c:pt idx="2290">
                  <c:v>10.086342229199374</c:v>
                </c:pt>
                <c:pt idx="2291">
                  <c:v>10.047095761381474</c:v>
                </c:pt>
                <c:pt idx="2292">
                  <c:v>10.007849293563575</c:v>
                </c:pt>
                <c:pt idx="2293">
                  <c:v>9.9686028257456876</c:v>
                </c:pt>
                <c:pt idx="2294">
                  <c:v>9.9293563579277873</c:v>
                </c:pt>
                <c:pt idx="2295">
                  <c:v>9.8901098901098887</c:v>
                </c:pt>
                <c:pt idx="2296">
                  <c:v>9.8508634222919884</c:v>
                </c:pt>
                <c:pt idx="2297">
                  <c:v>9.8116169544741005</c:v>
                </c:pt>
                <c:pt idx="2298">
                  <c:v>9.7723704866562002</c:v>
                </c:pt>
                <c:pt idx="2299">
                  <c:v>9.7331240188383017</c:v>
                </c:pt>
                <c:pt idx="2300">
                  <c:v>9.6938775510204138</c:v>
                </c:pt>
                <c:pt idx="2301">
                  <c:v>9.6546310832025135</c:v>
                </c:pt>
                <c:pt idx="2302">
                  <c:v>9.615384615384615</c:v>
                </c:pt>
                <c:pt idx="2303">
                  <c:v>9.5761381475667147</c:v>
                </c:pt>
                <c:pt idx="2304">
                  <c:v>9.5368916797488268</c:v>
                </c:pt>
                <c:pt idx="2305">
                  <c:v>9.4976452119309265</c:v>
                </c:pt>
                <c:pt idx="2306">
                  <c:v>9.4583987441130279</c:v>
                </c:pt>
                <c:pt idx="2307">
                  <c:v>9.4191522762951294</c:v>
                </c:pt>
                <c:pt idx="2308">
                  <c:v>9.3799058084772398</c:v>
                </c:pt>
                <c:pt idx="2309">
                  <c:v>9.3406593406593412</c:v>
                </c:pt>
                <c:pt idx="2310">
                  <c:v>9.3014128728414409</c:v>
                </c:pt>
                <c:pt idx="2311">
                  <c:v>9.262166405023553</c:v>
                </c:pt>
                <c:pt idx="2312">
                  <c:v>9.2229199372056527</c:v>
                </c:pt>
                <c:pt idx="2313">
                  <c:v>9.1836734693877542</c:v>
                </c:pt>
                <c:pt idx="2314">
                  <c:v>9.1444270015698557</c:v>
                </c:pt>
                <c:pt idx="2315">
                  <c:v>9.105180533751966</c:v>
                </c:pt>
                <c:pt idx="2316">
                  <c:v>9.0659340659340675</c:v>
                </c:pt>
                <c:pt idx="2317">
                  <c:v>9.0266875981161672</c:v>
                </c:pt>
                <c:pt idx="2318">
                  <c:v>8.9874411302982686</c:v>
                </c:pt>
                <c:pt idx="2319">
                  <c:v>8.948194662480379</c:v>
                </c:pt>
                <c:pt idx="2320">
                  <c:v>8.9089481946624804</c:v>
                </c:pt>
                <c:pt idx="2321">
                  <c:v>8.8697017268445819</c:v>
                </c:pt>
                <c:pt idx="2322">
                  <c:v>8.8304552590266923</c:v>
                </c:pt>
                <c:pt idx="2323">
                  <c:v>8.7912087912087937</c:v>
                </c:pt>
                <c:pt idx="2324">
                  <c:v>8.7519623233908934</c:v>
                </c:pt>
                <c:pt idx="2325">
                  <c:v>8.7127158555729949</c:v>
                </c:pt>
                <c:pt idx="2326">
                  <c:v>8.6734693877551052</c:v>
                </c:pt>
                <c:pt idx="2327">
                  <c:v>8.6342229199372067</c:v>
                </c:pt>
                <c:pt idx="2328">
                  <c:v>8.5949764521193082</c:v>
                </c:pt>
                <c:pt idx="2329">
                  <c:v>8.5557299843014079</c:v>
                </c:pt>
                <c:pt idx="2330">
                  <c:v>8.51648351648352</c:v>
                </c:pt>
                <c:pt idx="2331">
                  <c:v>8.4772370486656197</c:v>
                </c:pt>
                <c:pt idx="2332">
                  <c:v>8.4379905808477211</c:v>
                </c:pt>
                <c:pt idx="2333">
                  <c:v>8.3987441130298315</c:v>
                </c:pt>
                <c:pt idx="2334">
                  <c:v>8.3594976452119329</c:v>
                </c:pt>
                <c:pt idx="2335">
                  <c:v>8.3202511773940344</c:v>
                </c:pt>
                <c:pt idx="2336">
                  <c:v>8.2810047095761341</c:v>
                </c:pt>
                <c:pt idx="2337">
                  <c:v>8.2417582417582462</c:v>
                </c:pt>
                <c:pt idx="2338">
                  <c:v>8.2025117739403459</c:v>
                </c:pt>
                <c:pt idx="2339">
                  <c:v>8.1632653061224474</c:v>
                </c:pt>
                <c:pt idx="2340">
                  <c:v>8.1240188383045471</c:v>
                </c:pt>
                <c:pt idx="2341">
                  <c:v>8.0847723704866592</c:v>
                </c:pt>
                <c:pt idx="2342">
                  <c:v>8.0455259026687607</c:v>
                </c:pt>
                <c:pt idx="2343">
                  <c:v>8.0062794348508604</c:v>
                </c:pt>
                <c:pt idx="2344">
                  <c:v>7.9670329670329725</c:v>
                </c:pt>
                <c:pt idx="2345">
                  <c:v>7.9277864992150722</c:v>
                </c:pt>
                <c:pt idx="2346">
                  <c:v>7.8885400313971736</c:v>
                </c:pt>
                <c:pt idx="2347">
                  <c:v>7.8492935635792733</c:v>
                </c:pt>
                <c:pt idx="2348">
                  <c:v>7.8100470957613854</c:v>
                </c:pt>
                <c:pt idx="2349">
                  <c:v>7.770800627943486</c:v>
                </c:pt>
                <c:pt idx="2350">
                  <c:v>7.7315541601255866</c:v>
                </c:pt>
                <c:pt idx="2351">
                  <c:v>7.6923076923076872</c:v>
                </c:pt>
                <c:pt idx="2352">
                  <c:v>7.6530612244897984</c:v>
                </c:pt>
                <c:pt idx="2353">
                  <c:v>7.6138147566718999</c:v>
                </c:pt>
                <c:pt idx="2354">
                  <c:v>7.5745682888539996</c:v>
                </c:pt>
                <c:pt idx="2355">
                  <c:v>7.5353218210361117</c:v>
                </c:pt>
                <c:pt idx="2356">
                  <c:v>7.4960753532182123</c:v>
                </c:pt>
                <c:pt idx="2357">
                  <c:v>7.4568288854003129</c:v>
                </c:pt>
                <c:pt idx="2358">
                  <c:v>7.4175824175824134</c:v>
                </c:pt>
                <c:pt idx="2359">
                  <c:v>7.3783359497645247</c:v>
                </c:pt>
                <c:pt idx="2360">
                  <c:v>7.3390894819466261</c:v>
                </c:pt>
                <c:pt idx="2361">
                  <c:v>7.2998430141287258</c:v>
                </c:pt>
                <c:pt idx="2362">
                  <c:v>7.2605965463108273</c:v>
                </c:pt>
                <c:pt idx="2363">
                  <c:v>7.2213500784929385</c:v>
                </c:pt>
                <c:pt idx="2364">
                  <c:v>7.1821036106750391</c:v>
                </c:pt>
                <c:pt idx="2365">
                  <c:v>7.1428571428571397</c:v>
                </c:pt>
                <c:pt idx="2366">
                  <c:v>7.1036106750392509</c:v>
                </c:pt>
                <c:pt idx="2367">
                  <c:v>7.0643642072213524</c:v>
                </c:pt>
                <c:pt idx="2368">
                  <c:v>7.0251177394034521</c:v>
                </c:pt>
                <c:pt idx="2369">
                  <c:v>6.9858712715855535</c:v>
                </c:pt>
                <c:pt idx="2370">
                  <c:v>6.9466248037676648</c:v>
                </c:pt>
                <c:pt idx="2371">
                  <c:v>6.9073783359497654</c:v>
                </c:pt>
                <c:pt idx="2372">
                  <c:v>6.8681318681318659</c:v>
                </c:pt>
                <c:pt idx="2373">
                  <c:v>6.8288854003139665</c:v>
                </c:pt>
                <c:pt idx="2374">
                  <c:v>6.7896389324960786</c:v>
                </c:pt>
                <c:pt idx="2375">
                  <c:v>6.7503924646781783</c:v>
                </c:pt>
                <c:pt idx="2376">
                  <c:v>6.7111459968602798</c:v>
                </c:pt>
                <c:pt idx="2377">
                  <c:v>6.671899529042391</c:v>
                </c:pt>
                <c:pt idx="2378">
                  <c:v>6.6326530612244916</c:v>
                </c:pt>
                <c:pt idx="2379">
                  <c:v>6.5934065934065922</c:v>
                </c:pt>
                <c:pt idx="2380">
                  <c:v>6.5541601255886928</c:v>
                </c:pt>
                <c:pt idx="2381">
                  <c:v>6.5149136577708049</c:v>
                </c:pt>
                <c:pt idx="2382">
                  <c:v>6.4756671899529046</c:v>
                </c:pt>
                <c:pt idx="2383">
                  <c:v>6.436420722135006</c:v>
                </c:pt>
                <c:pt idx="2384">
                  <c:v>6.3971742543171057</c:v>
                </c:pt>
                <c:pt idx="2385">
                  <c:v>6.3579277864992179</c:v>
                </c:pt>
                <c:pt idx="2386">
                  <c:v>6.3186813186813184</c:v>
                </c:pt>
                <c:pt idx="2387">
                  <c:v>6.279434850863419</c:v>
                </c:pt>
                <c:pt idx="2388">
                  <c:v>6.2401883830455311</c:v>
                </c:pt>
                <c:pt idx="2389">
                  <c:v>6.2009419152276308</c:v>
                </c:pt>
                <c:pt idx="2390">
                  <c:v>6.1616954474097323</c:v>
                </c:pt>
                <c:pt idx="2391">
                  <c:v>6.122448979591832</c:v>
                </c:pt>
                <c:pt idx="2392">
                  <c:v>6.0832025117739441</c:v>
                </c:pt>
                <c:pt idx="2393">
                  <c:v>6.0439560439560447</c:v>
                </c:pt>
                <c:pt idx="2394">
                  <c:v>6.0047095761381453</c:v>
                </c:pt>
                <c:pt idx="2395">
                  <c:v>5.9654631083202458</c:v>
                </c:pt>
                <c:pt idx="2396">
                  <c:v>5.9262166405023571</c:v>
                </c:pt>
                <c:pt idx="2397">
                  <c:v>5.8869701726844585</c:v>
                </c:pt>
                <c:pt idx="2398">
                  <c:v>5.8477237048665582</c:v>
                </c:pt>
                <c:pt idx="2399">
                  <c:v>5.8084772370486704</c:v>
                </c:pt>
                <c:pt idx="2400">
                  <c:v>5.7692307692307709</c:v>
                </c:pt>
                <c:pt idx="2401">
                  <c:v>5.7299843014128715</c:v>
                </c:pt>
                <c:pt idx="2402">
                  <c:v>5.6907378335949721</c:v>
                </c:pt>
                <c:pt idx="2403">
                  <c:v>5.6514913657770833</c:v>
                </c:pt>
                <c:pt idx="2404">
                  <c:v>5.6122448979591848</c:v>
                </c:pt>
                <c:pt idx="2405">
                  <c:v>5.5729984301412845</c:v>
                </c:pt>
                <c:pt idx="2406">
                  <c:v>5.533751962323386</c:v>
                </c:pt>
                <c:pt idx="2407">
                  <c:v>5.4945054945054972</c:v>
                </c:pt>
                <c:pt idx="2408">
                  <c:v>5.4552590266875978</c:v>
                </c:pt>
                <c:pt idx="2409">
                  <c:v>5.4160125588696983</c:v>
                </c:pt>
                <c:pt idx="2410">
                  <c:v>5.3767660910518096</c:v>
                </c:pt>
                <c:pt idx="2411">
                  <c:v>5.337519623233911</c:v>
                </c:pt>
                <c:pt idx="2412">
                  <c:v>5.2982731554160107</c:v>
                </c:pt>
                <c:pt idx="2413">
                  <c:v>5.2590266875981122</c:v>
                </c:pt>
                <c:pt idx="2414">
                  <c:v>5.2197802197802234</c:v>
                </c:pt>
                <c:pt idx="2415">
                  <c:v>5.180533751962324</c:v>
                </c:pt>
                <c:pt idx="2416">
                  <c:v>5.1412872841444246</c:v>
                </c:pt>
                <c:pt idx="2417">
                  <c:v>5.1020408163265252</c:v>
                </c:pt>
                <c:pt idx="2418">
                  <c:v>5.0627943485086373</c:v>
                </c:pt>
                <c:pt idx="2419">
                  <c:v>5.023547880690737</c:v>
                </c:pt>
                <c:pt idx="2420">
                  <c:v>4.9843014128728385</c:v>
                </c:pt>
                <c:pt idx="2421">
                  <c:v>4.9450549450549497</c:v>
                </c:pt>
                <c:pt idx="2422">
                  <c:v>4.9058084772370503</c:v>
                </c:pt>
                <c:pt idx="2423">
                  <c:v>4.8665620094191508</c:v>
                </c:pt>
                <c:pt idx="2424">
                  <c:v>4.8273155416012514</c:v>
                </c:pt>
                <c:pt idx="2425">
                  <c:v>4.7880690737833635</c:v>
                </c:pt>
                <c:pt idx="2426">
                  <c:v>4.7488226059654632</c:v>
                </c:pt>
                <c:pt idx="2427">
                  <c:v>4.7095761381475647</c:v>
                </c:pt>
                <c:pt idx="2428">
                  <c:v>4.6703296703296644</c:v>
                </c:pt>
                <c:pt idx="2429">
                  <c:v>4.6310832025117765</c:v>
                </c:pt>
                <c:pt idx="2430">
                  <c:v>4.5918367346938771</c:v>
                </c:pt>
                <c:pt idx="2431">
                  <c:v>4.5525902668759777</c:v>
                </c:pt>
                <c:pt idx="2432">
                  <c:v>4.5133437990580898</c:v>
                </c:pt>
                <c:pt idx="2433">
                  <c:v>4.4740973312401895</c:v>
                </c:pt>
                <c:pt idx="2434">
                  <c:v>4.434850863422291</c:v>
                </c:pt>
                <c:pt idx="2435">
                  <c:v>4.3956043956043906</c:v>
                </c:pt>
                <c:pt idx="2436">
                  <c:v>4.3563579277865028</c:v>
                </c:pt>
                <c:pt idx="2437">
                  <c:v>4.3171114599686033</c:v>
                </c:pt>
                <c:pt idx="2438">
                  <c:v>4.2778649921507039</c:v>
                </c:pt>
                <c:pt idx="2439">
                  <c:v>4.2386185243328045</c:v>
                </c:pt>
                <c:pt idx="2440">
                  <c:v>4.1993720565149157</c:v>
                </c:pt>
                <c:pt idx="2441">
                  <c:v>4.1601255886970172</c:v>
                </c:pt>
                <c:pt idx="2442">
                  <c:v>4.1208791208791169</c:v>
                </c:pt>
                <c:pt idx="2443">
                  <c:v>4.081632653061229</c:v>
                </c:pt>
                <c:pt idx="2444">
                  <c:v>4.0423861852433296</c:v>
                </c:pt>
                <c:pt idx="2445">
                  <c:v>4.0031397174254302</c:v>
                </c:pt>
                <c:pt idx="2446">
                  <c:v>3.9638932496075308</c:v>
                </c:pt>
                <c:pt idx="2447">
                  <c:v>3.9246467817896424</c:v>
                </c:pt>
                <c:pt idx="2448">
                  <c:v>3.885400313971743</c:v>
                </c:pt>
                <c:pt idx="2449">
                  <c:v>3.8461538461538436</c:v>
                </c:pt>
                <c:pt idx="2450">
                  <c:v>3.8069073783359553</c:v>
                </c:pt>
                <c:pt idx="2451">
                  <c:v>3.7676609105180559</c:v>
                </c:pt>
                <c:pt idx="2452">
                  <c:v>3.7284144427001564</c:v>
                </c:pt>
                <c:pt idx="2453">
                  <c:v>3.689167974882257</c:v>
                </c:pt>
                <c:pt idx="2454">
                  <c:v>3.6499215070643687</c:v>
                </c:pt>
                <c:pt idx="2455">
                  <c:v>3.6106750392464693</c:v>
                </c:pt>
                <c:pt idx="2456">
                  <c:v>3.5714285714285698</c:v>
                </c:pt>
                <c:pt idx="2457">
                  <c:v>3.5321821036106704</c:v>
                </c:pt>
                <c:pt idx="2458">
                  <c:v>3.4929356357927821</c:v>
                </c:pt>
                <c:pt idx="2459">
                  <c:v>3.4536891679748827</c:v>
                </c:pt>
                <c:pt idx="2460">
                  <c:v>3.4144427001569833</c:v>
                </c:pt>
                <c:pt idx="2461">
                  <c:v>3.3751962323390949</c:v>
                </c:pt>
                <c:pt idx="2462">
                  <c:v>3.3359497645211955</c:v>
                </c:pt>
                <c:pt idx="2463">
                  <c:v>3.2967032967032961</c:v>
                </c:pt>
                <c:pt idx="2464">
                  <c:v>3.2574568288853967</c:v>
                </c:pt>
                <c:pt idx="2465">
                  <c:v>3.2182103610675084</c:v>
                </c:pt>
                <c:pt idx="2466">
                  <c:v>3.1789638932496089</c:v>
                </c:pt>
                <c:pt idx="2467">
                  <c:v>3.1397174254317095</c:v>
                </c:pt>
                <c:pt idx="2468">
                  <c:v>3.1004709576138101</c:v>
                </c:pt>
                <c:pt idx="2469">
                  <c:v>3.0612244897959218</c:v>
                </c:pt>
                <c:pt idx="2470">
                  <c:v>3.0219780219780223</c:v>
                </c:pt>
                <c:pt idx="2471">
                  <c:v>2.9827315541601229</c:v>
                </c:pt>
                <c:pt idx="2472">
                  <c:v>2.9434850863422346</c:v>
                </c:pt>
                <c:pt idx="2473">
                  <c:v>2.9042386185243352</c:v>
                </c:pt>
                <c:pt idx="2474">
                  <c:v>2.8649921507064358</c:v>
                </c:pt>
                <c:pt idx="2475">
                  <c:v>2.8257456828885363</c:v>
                </c:pt>
                <c:pt idx="2476">
                  <c:v>2.786499215070648</c:v>
                </c:pt>
                <c:pt idx="2477">
                  <c:v>2.7472527472527486</c:v>
                </c:pt>
                <c:pt idx="2478">
                  <c:v>2.7080062794348492</c:v>
                </c:pt>
                <c:pt idx="2479">
                  <c:v>2.6687598116169498</c:v>
                </c:pt>
                <c:pt idx="2480">
                  <c:v>2.6295133437990614</c:v>
                </c:pt>
                <c:pt idx="2481">
                  <c:v>2.590266875981162</c:v>
                </c:pt>
                <c:pt idx="2482">
                  <c:v>2.5510204081632626</c:v>
                </c:pt>
                <c:pt idx="2483">
                  <c:v>2.5117739403453743</c:v>
                </c:pt>
                <c:pt idx="2484">
                  <c:v>2.4725274725274748</c:v>
                </c:pt>
                <c:pt idx="2485">
                  <c:v>2.4332810047095754</c:v>
                </c:pt>
                <c:pt idx="2486">
                  <c:v>2.394034536891676</c:v>
                </c:pt>
                <c:pt idx="2487">
                  <c:v>2.3547880690737877</c:v>
                </c:pt>
                <c:pt idx="2488">
                  <c:v>2.3155416012558883</c:v>
                </c:pt>
                <c:pt idx="2489">
                  <c:v>2.2762951334379888</c:v>
                </c:pt>
                <c:pt idx="2490">
                  <c:v>2.2370486656200894</c:v>
                </c:pt>
                <c:pt idx="2491">
                  <c:v>2.1978021978022011</c:v>
                </c:pt>
                <c:pt idx="2492">
                  <c:v>2.1585557299843017</c:v>
                </c:pt>
                <c:pt idx="2493">
                  <c:v>2.1193092621664023</c:v>
                </c:pt>
                <c:pt idx="2494">
                  <c:v>2.0800627943485139</c:v>
                </c:pt>
                <c:pt idx="2495">
                  <c:v>2.0408163265306145</c:v>
                </c:pt>
                <c:pt idx="2496">
                  <c:v>2.0015698587127151</c:v>
                </c:pt>
                <c:pt idx="2497">
                  <c:v>1.9623233908948157</c:v>
                </c:pt>
                <c:pt idx="2498">
                  <c:v>1.9230769230769273</c:v>
                </c:pt>
                <c:pt idx="2499">
                  <c:v>1.8838304552590279</c:v>
                </c:pt>
                <c:pt idx="2500">
                  <c:v>1.8445839874411285</c:v>
                </c:pt>
                <c:pt idx="2501">
                  <c:v>1.8053375196232291</c:v>
                </c:pt>
                <c:pt idx="2502">
                  <c:v>1.7660910518053408</c:v>
                </c:pt>
                <c:pt idx="2503">
                  <c:v>1.7268445839874413</c:v>
                </c:pt>
                <c:pt idx="2504">
                  <c:v>1.6875981161695419</c:v>
                </c:pt>
                <c:pt idx="2505">
                  <c:v>1.6483516483516536</c:v>
                </c:pt>
                <c:pt idx="2506">
                  <c:v>1.6091051805337542</c:v>
                </c:pt>
                <c:pt idx="2507">
                  <c:v>1.5698587127158548</c:v>
                </c:pt>
                <c:pt idx="2508">
                  <c:v>1.5306122448979553</c:v>
                </c:pt>
                <c:pt idx="2509">
                  <c:v>1.491365777080067</c:v>
                </c:pt>
                <c:pt idx="2510">
                  <c:v>1.4521193092621676</c:v>
                </c:pt>
                <c:pt idx="2511">
                  <c:v>1.4128728414442682</c:v>
                </c:pt>
                <c:pt idx="2512">
                  <c:v>1.3736263736263687</c:v>
                </c:pt>
                <c:pt idx="2513">
                  <c:v>1.3343799058084804</c:v>
                </c:pt>
                <c:pt idx="2514">
                  <c:v>1.295133437990581</c:v>
                </c:pt>
                <c:pt idx="2515">
                  <c:v>1.2558869701726816</c:v>
                </c:pt>
                <c:pt idx="2516">
                  <c:v>1.2166405023547933</c:v>
                </c:pt>
                <c:pt idx="2517">
                  <c:v>1.1773940345368938</c:v>
                </c:pt>
                <c:pt idx="2518">
                  <c:v>1.1381475667189944</c:v>
                </c:pt>
                <c:pt idx="2519">
                  <c:v>1.098901098901095</c:v>
                </c:pt>
                <c:pt idx="2520">
                  <c:v>1.0596546310832067</c:v>
                </c:pt>
                <c:pt idx="2521">
                  <c:v>1.0204081632653073</c:v>
                </c:pt>
                <c:pt idx="2522">
                  <c:v>0.98116169544740783</c:v>
                </c:pt>
                <c:pt idx="2523">
                  <c:v>0.94191522762950841</c:v>
                </c:pt>
                <c:pt idx="2524">
                  <c:v>0.90266875981162009</c:v>
                </c:pt>
                <c:pt idx="2525">
                  <c:v>0.86342229199372067</c:v>
                </c:pt>
                <c:pt idx="2526">
                  <c:v>0.82417582417582125</c:v>
                </c:pt>
                <c:pt idx="2527">
                  <c:v>0.78492935635793293</c:v>
                </c:pt>
                <c:pt idx="2528">
                  <c:v>0.74568288854003351</c:v>
                </c:pt>
                <c:pt idx="2529">
                  <c:v>0.70643642072213408</c:v>
                </c:pt>
                <c:pt idx="2530">
                  <c:v>0.66718995290423466</c:v>
                </c:pt>
                <c:pt idx="2531">
                  <c:v>0.62794348508634634</c:v>
                </c:pt>
                <c:pt idx="2532">
                  <c:v>0.58869701726844692</c:v>
                </c:pt>
                <c:pt idx="2533">
                  <c:v>0.5494505494505475</c:v>
                </c:pt>
                <c:pt idx="2534">
                  <c:v>0.51020408163264808</c:v>
                </c:pt>
                <c:pt idx="2535">
                  <c:v>0.47095761381475976</c:v>
                </c:pt>
                <c:pt idx="2536">
                  <c:v>0.43171114599686033</c:v>
                </c:pt>
                <c:pt idx="2537">
                  <c:v>0.39246467817896091</c:v>
                </c:pt>
                <c:pt idx="2538">
                  <c:v>0.35321821036107259</c:v>
                </c:pt>
                <c:pt idx="2539">
                  <c:v>0.31397174254317317</c:v>
                </c:pt>
                <c:pt idx="2540">
                  <c:v>0.27472527472527375</c:v>
                </c:pt>
                <c:pt idx="2541">
                  <c:v>0.23547880690737433</c:v>
                </c:pt>
                <c:pt idx="2542">
                  <c:v>0.19623233908948601</c:v>
                </c:pt>
                <c:pt idx="2543">
                  <c:v>0.15698587127158659</c:v>
                </c:pt>
                <c:pt idx="2544">
                  <c:v>0.11773940345368716</c:v>
                </c:pt>
                <c:pt idx="2545">
                  <c:v>7.8492935635787742E-2</c:v>
                </c:pt>
                <c:pt idx="2546">
                  <c:v>3.9246467817899422E-2</c:v>
                </c:pt>
                <c:pt idx="2547">
                  <c:v>0</c:v>
                </c:pt>
              </c:numCache>
            </c:numRef>
          </c:xVal>
          <c:yVal>
            <c:numRef>
              <c:f>'Flow Duration Analysis'!$N$2:$N$2549</c:f>
              <c:numCache>
                <c:formatCode>0.0000</c:formatCode>
                <c:ptCount val="2548"/>
                <c:pt idx="0">
                  <c:v>0.18436574074074075</c:v>
                </c:pt>
                <c:pt idx="1">
                  <c:v>0.18710879629629629</c:v>
                </c:pt>
                <c:pt idx="2">
                  <c:v>0.19027546296296297</c:v>
                </c:pt>
                <c:pt idx="3">
                  <c:v>0.19311805555555556</c:v>
                </c:pt>
                <c:pt idx="4">
                  <c:v>0.19686342592592593</c:v>
                </c:pt>
                <c:pt idx="5">
                  <c:v>0.19733796296296297</c:v>
                </c:pt>
                <c:pt idx="6">
                  <c:v>0.19790972222222222</c:v>
                </c:pt>
                <c:pt idx="7">
                  <c:v>0.19796759259259261</c:v>
                </c:pt>
                <c:pt idx="8">
                  <c:v>0.1990787037037037</c:v>
                </c:pt>
                <c:pt idx="9">
                  <c:v>0.20056944444444447</c:v>
                </c:pt>
                <c:pt idx="10">
                  <c:v>0.20113194444444443</c:v>
                </c:pt>
                <c:pt idx="11">
                  <c:v>0.20224074074074075</c:v>
                </c:pt>
                <c:pt idx="12">
                  <c:v>0.20315740740740743</c:v>
                </c:pt>
                <c:pt idx="13">
                  <c:v>0.20707870370370368</c:v>
                </c:pt>
                <c:pt idx="14">
                  <c:v>0.20805324074074075</c:v>
                </c:pt>
                <c:pt idx="15">
                  <c:v>0.20812037037037037</c:v>
                </c:pt>
                <c:pt idx="16">
                  <c:v>0.2092060185185185</c:v>
                </c:pt>
                <c:pt idx="17">
                  <c:v>0.21203472222222222</c:v>
                </c:pt>
                <c:pt idx="18">
                  <c:v>0.21308564814814815</c:v>
                </c:pt>
                <c:pt idx="19">
                  <c:v>0.21325694444444443</c:v>
                </c:pt>
                <c:pt idx="20">
                  <c:v>0.21356481481481482</c:v>
                </c:pt>
                <c:pt idx="21">
                  <c:v>0.21647222222222223</c:v>
                </c:pt>
                <c:pt idx="22">
                  <c:v>0.21665046296296298</c:v>
                </c:pt>
                <c:pt idx="23">
                  <c:v>0.21709490740740742</c:v>
                </c:pt>
                <c:pt idx="24">
                  <c:v>0.2189814814814815</c:v>
                </c:pt>
                <c:pt idx="25">
                  <c:v>0.21918981481481481</c:v>
                </c:pt>
                <c:pt idx="26">
                  <c:v>0.21937962962962965</c:v>
                </c:pt>
                <c:pt idx="27">
                  <c:v>0.2205347222222222</c:v>
                </c:pt>
                <c:pt idx="28">
                  <c:v>0.22067592592592594</c:v>
                </c:pt>
                <c:pt idx="29">
                  <c:v>0.22161111111111109</c:v>
                </c:pt>
                <c:pt idx="30">
                  <c:v>0.22215509259259258</c:v>
                </c:pt>
                <c:pt idx="31">
                  <c:v>0.22274074074074074</c:v>
                </c:pt>
                <c:pt idx="32">
                  <c:v>0.22366898148148148</c:v>
                </c:pt>
                <c:pt idx="33">
                  <c:v>0.22497453703703701</c:v>
                </c:pt>
                <c:pt idx="34">
                  <c:v>0.22590509259259262</c:v>
                </c:pt>
                <c:pt idx="35">
                  <c:v>0.22620601851851851</c:v>
                </c:pt>
                <c:pt idx="36">
                  <c:v>0.22643750000000001</c:v>
                </c:pt>
                <c:pt idx="37">
                  <c:v>0.22644675925925928</c:v>
                </c:pt>
                <c:pt idx="38">
                  <c:v>0.2265462962962963</c:v>
                </c:pt>
                <c:pt idx="39">
                  <c:v>0.22688888888888889</c:v>
                </c:pt>
                <c:pt idx="40">
                  <c:v>0.22690046296296296</c:v>
                </c:pt>
                <c:pt idx="41">
                  <c:v>0.22724074074074074</c:v>
                </c:pt>
                <c:pt idx="42">
                  <c:v>0.22725694444444444</c:v>
                </c:pt>
                <c:pt idx="43">
                  <c:v>0.22749305555555557</c:v>
                </c:pt>
                <c:pt idx="44">
                  <c:v>0.22791898148148149</c:v>
                </c:pt>
                <c:pt idx="45">
                  <c:v>0.22825925925925927</c:v>
                </c:pt>
                <c:pt idx="46">
                  <c:v>0.22875231481481481</c:v>
                </c:pt>
                <c:pt idx="47">
                  <c:v>0.2290902777777778</c:v>
                </c:pt>
                <c:pt idx="48">
                  <c:v>0.2293310185185185</c:v>
                </c:pt>
                <c:pt idx="49">
                  <c:v>0.2298263888888889</c:v>
                </c:pt>
                <c:pt idx="50">
                  <c:v>0.23006712962962964</c:v>
                </c:pt>
                <c:pt idx="51">
                  <c:v>0.2301064814814815</c:v>
                </c:pt>
                <c:pt idx="52">
                  <c:v>0.23031944444444447</c:v>
                </c:pt>
                <c:pt idx="53">
                  <c:v>0.23051157407407408</c:v>
                </c:pt>
                <c:pt idx="54">
                  <c:v>0.23069444444444445</c:v>
                </c:pt>
                <c:pt idx="55">
                  <c:v>0.23099074074074075</c:v>
                </c:pt>
                <c:pt idx="56">
                  <c:v>0.23131712962962964</c:v>
                </c:pt>
                <c:pt idx="57">
                  <c:v>0.23140509259259259</c:v>
                </c:pt>
                <c:pt idx="58">
                  <c:v>0.2316111111111111</c:v>
                </c:pt>
                <c:pt idx="59">
                  <c:v>0.23202314814814815</c:v>
                </c:pt>
                <c:pt idx="60">
                  <c:v>0.232375</c:v>
                </c:pt>
                <c:pt idx="61">
                  <c:v>0.23241203703703706</c:v>
                </c:pt>
                <c:pt idx="62">
                  <c:v>0.23298148148148146</c:v>
                </c:pt>
                <c:pt idx="63">
                  <c:v>0.23341435185185186</c:v>
                </c:pt>
                <c:pt idx="64">
                  <c:v>0.23415277777777779</c:v>
                </c:pt>
                <c:pt idx="65">
                  <c:v>0.23430092592592591</c:v>
                </c:pt>
                <c:pt idx="66">
                  <c:v>0.23455324074074074</c:v>
                </c:pt>
                <c:pt idx="67">
                  <c:v>0.23491666666666666</c:v>
                </c:pt>
                <c:pt idx="68">
                  <c:v>0.23619907407407409</c:v>
                </c:pt>
                <c:pt idx="69">
                  <c:v>0.23630324074074072</c:v>
                </c:pt>
                <c:pt idx="70">
                  <c:v>0.23656944444444444</c:v>
                </c:pt>
                <c:pt idx="71">
                  <c:v>0.2374236111111111</c:v>
                </c:pt>
                <c:pt idx="72">
                  <c:v>0.23745370370370369</c:v>
                </c:pt>
                <c:pt idx="73">
                  <c:v>0.23747685185185186</c:v>
                </c:pt>
                <c:pt idx="74">
                  <c:v>0.23750462962962965</c:v>
                </c:pt>
                <c:pt idx="75">
                  <c:v>0.23800925925925925</c:v>
                </c:pt>
                <c:pt idx="76">
                  <c:v>0.23849537037037039</c:v>
                </c:pt>
                <c:pt idx="77">
                  <c:v>0.23854166666666665</c:v>
                </c:pt>
                <c:pt idx="78">
                  <c:v>0.23895138888888889</c:v>
                </c:pt>
                <c:pt idx="79">
                  <c:v>0.23936805555555557</c:v>
                </c:pt>
                <c:pt idx="80">
                  <c:v>0.24003240740740742</c:v>
                </c:pt>
                <c:pt idx="81">
                  <c:v>0.24135416666666668</c:v>
                </c:pt>
                <c:pt idx="82">
                  <c:v>0.24199074074074073</c:v>
                </c:pt>
                <c:pt idx="83">
                  <c:v>0.24284259259259261</c:v>
                </c:pt>
                <c:pt idx="84">
                  <c:v>0.24335185185185185</c:v>
                </c:pt>
                <c:pt idx="85">
                  <c:v>0.24395370370370367</c:v>
                </c:pt>
                <c:pt idx="86">
                  <c:v>0.24452314814814816</c:v>
                </c:pt>
                <c:pt idx="87">
                  <c:v>0.24455787037037038</c:v>
                </c:pt>
                <c:pt idx="88">
                  <c:v>0.24591203703703707</c:v>
                </c:pt>
                <c:pt idx="89">
                  <c:v>0.24614814814814817</c:v>
                </c:pt>
                <c:pt idx="90">
                  <c:v>0.24665277777777778</c:v>
                </c:pt>
                <c:pt idx="91">
                  <c:v>0.24810879629629629</c:v>
                </c:pt>
                <c:pt idx="92">
                  <c:v>0.24861342592592595</c:v>
                </c:pt>
                <c:pt idx="93">
                  <c:v>0.24942129629629628</c:v>
                </c:pt>
                <c:pt idx="94">
                  <c:v>0.2494837962962963</c:v>
                </c:pt>
                <c:pt idx="95">
                  <c:v>0.24975925925925924</c:v>
                </c:pt>
                <c:pt idx="96">
                  <c:v>0.24983564814814815</c:v>
                </c:pt>
                <c:pt idx="97">
                  <c:v>0.24989351851851854</c:v>
                </c:pt>
                <c:pt idx="98">
                  <c:v>0.24999074074074074</c:v>
                </c:pt>
                <c:pt idx="99">
                  <c:v>0.25036111111111109</c:v>
                </c:pt>
                <c:pt idx="100">
                  <c:v>0.25036574074074075</c:v>
                </c:pt>
                <c:pt idx="101">
                  <c:v>0.25057175925925923</c:v>
                </c:pt>
                <c:pt idx="102">
                  <c:v>0.25088657407407405</c:v>
                </c:pt>
                <c:pt idx="103">
                  <c:v>0.25202083333333336</c:v>
                </c:pt>
                <c:pt idx="104">
                  <c:v>0.25231944444444443</c:v>
                </c:pt>
                <c:pt idx="105">
                  <c:v>0.25259259259259259</c:v>
                </c:pt>
                <c:pt idx="106">
                  <c:v>0.25332175925925926</c:v>
                </c:pt>
                <c:pt idx="107">
                  <c:v>0.25347222222222221</c:v>
                </c:pt>
                <c:pt idx="108">
                  <c:v>0.25353472222222223</c:v>
                </c:pt>
                <c:pt idx="109">
                  <c:v>0.25387731481481479</c:v>
                </c:pt>
                <c:pt idx="110">
                  <c:v>0.25457638888888889</c:v>
                </c:pt>
                <c:pt idx="111">
                  <c:v>0.25467824074074075</c:v>
                </c:pt>
                <c:pt idx="112">
                  <c:v>0.25468287037037035</c:v>
                </c:pt>
                <c:pt idx="113">
                  <c:v>0.25476157407407407</c:v>
                </c:pt>
                <c:pt idx="114">
                  <c:v>0.25494907407407408</c:v>
                </c:pt>
                <c:pt idx="115">
                  <c:v>0.25499768518518517</c:v>
                </c:pt>
                <c:pt idx="116">
                  <c:v>0.25521759259259258</c:v>
                </c:pt>
                <c:pt idx="117">
                  <c:v>0.25526157407407407</c:v>
                </c:pt>
                <c:pt idx="118">
                  <c:v>0.25589814814814815</c:v>
                </c:pt>
                <c:pt idx="119">
                  <c:v>0.25606712962962963</c:v>
                </c:pt>
                <c:pt idx="120">
                  <c:v>0.25612731481481482</c:v>
                </c:pt>
                <c:pt idx="121">
                  <c:v>0.25615509259259261</c:v>
                </c:pt>
                <c:pt idx="122">
                  <c:v>0.25631018518518522</c:v>
                </c:pt>
                <c:pt idx="123">
                  <c:v>0.25645601851851851</c:v>
                </c:pt>
                <c:pt idx="124">
                  <c:v>0.2565810185185185</c:v>
                </c:pt>
                <c:pt idx="125">
                  <c:v>0.2568611111111111</c:v>
                </c:pt>
                <c:pt idx="126">
                  <c:v>0.25770833333333332</c:v>
                </c:pt>
                <c:pt idx="127">
                  <c:v>0.25777314814814811</c:v>
                </c:pt>
                <c:pt idx="128">
                  <c:v>0.258349537037037</c:v>
                </c:pt>
                <c:pt idx="129">
                  <c:v>0.25856249999999997</c:v>
                </c:pt>
                <c:pt idx="130">
                  <c:v>0.25920601851851854</c:v>
                </c:pt>
                <c:pt idx="131">
                  <c:v>0.25927083333333334</c:v>
                </c:pt>
                <c:pt idx="132">
                  <c:v>0.25948842592592591</c:v>
                </c:pt>
                <c:pt idx="133">
                  <c:v>0.260162037037037</c:v>
                </c:pt>
                <c:pt idx="134">
                  <c:v>0.26021759259259258</c:v>
                </c:pt>
                <c:pt idx="135">
                  <c:v>0.26036342592592593</c:v>
                </c:pt>
                <c:pt idx="136">
                  <c:v>0.26051620370370371</c:v>
                </c:pt>
                <c:pt idx="137">
                  <c:v>0.26075000000000004</c:v>
                </c:pt>
                <c:pt idx="138">
                  <c:v>0.26079398148148147</c:v>
                </c:pt>
                <c:pt idx="139">
                  <c:v>0.26087037037037036</c:v>
                </c:pt>
                <c:pt idx="140">
                  <c:v>0.26089814814814816</c:v>
                </c:pt>
                <c:pt idx="141">
                  <c:v>0.26111805555555556</c:v>
                </c:pt>
                <c:pt idx="142">
                  <c:v>0.26113657407407409</c:v>
                </c:pt>
                <c:pt idx="143">
                  <c:v>0.26141203703703703</c:v>
                </c:pt>
                <c:pt idx="144">
                  <c:v>0.26199537037037035</c:v>
                </c:pt>
                <c:pt idx="145">
                  <c:v>0.2620925925925926</c:v>
                </c:pt>
                <c:pt idx="146">
                  <c:v>0.26276388888888891</c:v>
                </c:pt>
                <c:pt idx="147">
                  <c:v>0.26320601851851849</c:v>
                </c:pt>
                <c:pt idx="148">
                  <c:v>0.26321990740740742</c:v>
                </c:pt>
                <c:pt idx="149">
                  <c:v>0.26379398148148148</c:v>
                </c:pt>
                <c:pt idx="150">
                  <c:v>0.2638888888888889</c:v>
                </c:pt>
                <c:pt idx="151">
                  <c:v>0.26396759259259261</c:v>
                </c:pt>
                <c:pt idx="152">
                  <c:v>0.26428703703703704</c:v>
                </c:pt>
                <c:pt idx="153">
                  <c:v>0.26468518518518519</c:v>
                </c:pt>
                <c:pt idx="154">
                  <c:v>0.26474537037037038</c:v>
                </c:pt>
                <c:pt idx="155">
                  <c:v>0.2649097222222222</c:v>
                </c:pt>
                <c:pt idx="156">
                  <c:v>0.26496296296296296</c:v>
                </c:pt>
                <c:pt idx="157">
                  <c:v>0.26528240740740738</c:v>
                </c:pt>
                <c:pt idx="158">
                  <c:v>0.26559722222222226</c:v>
                </c:pt>
                <c:pt idx="159">
                  <c:v>0.26563425925925926</c:v>
                </c:pt>
                <c:pt idx="160">
                  <c:v>0.26591435185185186</c:v>
                </c:pt>
                <c:pt idx="161">
                  <c:v>0.26624768518518516</c:v>
                </c:pt>
                <c:pt idx="162">
                  <c:v>0.26651157407407405</c:v>
                </c:pt>
                <c:pt idx="163">
                  <c:v>0.26700231481481485</c:v>
                </c:pt>
                <c:pt idx="164">
                  <c:v>0.26709490740740738</c:v>
                </c:pt>
                <c:pt idx="165">
                  <c:v>0.26725462962962965</c:v>
                </c:pt>
                <c:pt idx="166">
                  <c:v>0.26728009259259261</c:v>
                </c:pt>
                <c:pt idx="167">
                  <c:v>0.26736574074074071</c:v>
                </c:pt>
                <c:pt idx="168">
                  <c:v>0.26753472222222219</c:v>
                </c:pt>
                <c:pt idx="169">
                  <c:v>0.26758101851851851</c:v>
                </c:pt>
                <c:pt idx="170">
                  <c:v>0.26762037037037034</c:v>
                </c:pt>
                <c:pt idx="171">
                  <c:v>0.26792824074074073</c:v>
                </c:pt>
                <c:pt idx="172">
                  <c:v>0.26807870370370368</c:v>
                </c:pt>
                <c:pt idx="173">
                  <c:v>0.2681087962962963</c:v>
                </c:pt>
                <c:pt idx="174">
                  <c:v>0.2682060185185185</c:v>
                </c:pt>
                <c:pt idx="175">
                  <c:v>0.26831481481481484</c:v>
                </c:pt>
                <c:pt idx="176">
                  <c:v>0.2689212962962963</c:v>
                </c:pt>
                <c:pt idx="177">
                  <c:v>0.26906018518518521</c:v>
                </c:pt>
                <c:pt idx="178">
                  <c:v>0.26926388888888886</c:v>
                </c:pt>
                <c:pt idx="179">
                  <c:v>0.26947222222222222</c:v>
                </c:pt>
                <c:pt idx="180">
                  <c:v>0.26968287037037036</c:v>
                </c:pt>
                <c:pt idx="181">
                  <c:v>0.2698564814814815</c:v>
                </c:pt>
                <c:pt idx="182">
                  <c:v>0.27022685185185186</c:v>
                </c:pt>
                <c:pt idx="183">
                  <c:v>0.27041435185185181</c:v>
                </c:pt>
                <c:pt idx="184">
                  <c:v>0.27063194444444444</c:v>
                </c:pt>
                <c:pt idx="185">
                  <c:v>0.2717546296296296</c:v>
                </c:pt>
                <c:pt idx="186">
                  <c:v>0.27187037037037037</c:v>
                </c:pt>
                <c:pt idx="187">
                  <c:v>0.27237499999999998</c:v>
                </c:pt>
                <c:pt idx="188">
                  <c:v>0.27249305555555559</c:v>
                </c:pt>
                <c:pt idx="189">
                  <c:v>0.27259490740740738</c:v>
                </c:pt>
                <c:pt idx="190">
                  <c:v>0.27274305555555556</c:v>
                </c:pt>
                <c:pt idx="191">
                  <c:v>0.27290277777777777</c:v>
                </c:pt>
                <c:pt idx="192">
                  <c:v>0.27290277777777777</c:v>
                </c:pt>
                <c:pt idx="193">
                  <c:v>0.27296759259259262</c:v>
                </c:pt>
                <c:pt idx="194">
                  <c:v>0.27298842592592593</c:v>
                </c:pt>
                <c:pt idx="195">
                  <c:v>0.27312731481481484</c:v>
                </c:pt>
                <c:pt idx="196">
                  <c:v>0.27314583333333331</c:v>
                </c:pt>
                <c:pt idx="197">
                  <c:v>0.2733888888888889</c:v>
                </c:pt>
                <c:pt idx="198">
                  <c:v>0.27353703703703702</c:v>
                </c:pt>
                <c:pt idx="199">
                  <c:v>0.27366898148148144</c:v>
                </c:pt>
                <c:pt idx="200">
                  <c:v>0.27368749999999997</c:v>
                </c:pt>
                <c:pt idx="201">
                  <c:v>0.2739537037037037</c:v>
                </c:pt>
                <c:pt idx="202">
                  <c:v>0.27397916666666666</c:v>
                </c:pt>
                <c:pt idx="203">
                  <c:v>0.27437037037037038</c:v>
                </c:pt>
                <c:pt idx="204">
                  <c:v>0.27458101851851852</c:v>
                </c:pt>
                <c:pt idx="205">
                  <c:v>0.27460879629629631</c:v>
                </c:pt>
                <c:pt idx="206">
                  <c:v>0.27488194444444441</c:v>
                </c:pt>
                <c:pt idx="207">
                  <c:v>0.27490509259259255</c:v>
                </c:pt>
                <c:pt idx="208">
                  <c:v>0.27519444444444446</c:v>
                </c:pt>
                <c:pt idx="209">
                  <c:v>0.27524305555555556</c:v>
                </c:pt>
                <c:pt idx="210">
                  <c:v>0.27546296296296297</c:v>
                </c:pt>
                <c:pt idx="211">
                  <c:v>0.27590509259259255</c:v>
                </c:pt>
                <c:pt idx="212">
                  <c:v>0.27594212962962961</c:v>
                </c:pt>
                <c:pt idx="213">
                  <c:v>0.27610648148148148</c:v>
                </c:pt>
                <c:pt idx="214">
                  <c:v>0.27630092592592592</c:v>
                </c:pt>
                <c:pt idx="215">
                  <c:v>0.27671990740740737</c:v>
                </c:pt>
                <c:pt idx="216">
                  <c:v>0.27712037037037035</c:v>
                </c:pt>
                <c:pt idx="217">
                  <c:v>0.2774375</c:v>
                </c:pt>
                <c:pt idx="218">
                  <c:v>0.27749305555555553</c:v>
                </c:pt>
                <c:pt idx="219">
                  <c:v>0.27757175925925925</c:v>
                </c:pt>
                <c:pt idx="220">
                  <c:v>0.27784259259259259</c:v>
                </c:pt>
                <c:pt idx="221">
                  <c:v>0.27792824074074074</c:v>
                </c:pt>
                <c:pt idx="222">
                  <c:v>0.27832407407407411</c:v>
                </c:pt>
                <c:pt idx="223">
                  <c:v>0.27858333333333335</c:v>
                </c:pt>
                <c:pt idx="224">
                  <c:v>0.27862731481481479</c:v>
                </c:pt>
                <c:pt idx="225">
                  <c:v>0.27935648148148151</c:v>
                </c:pt>
                <c:pt idx="226">
                  <c:v>0.27963194444444445</c:v>
                </c:pt>
                <c:pt idx="227">
                  <c:v>0.28000694444444446</c:v>
                </c:pt>
                <c:pt idx="228">
                  <c:v>0.28014351851851849</c:v>
                </c:pt>
                <c:pt idx="229">
                  <c:v>0.28045833333333337</c:v>
                </c:pt>
                <c:pt idx="230">
                  <c:v>0.28087962962962965</c:v>
                </c:pt>
                <c:pt idx="231">
                  <c:v>0.28104398148148146</c:v>
                </c:pt>
                <c:pt idx="232">
                  <c:v>0.2813148148148148</c:v>
                </c:pt>
                <c:pt idx="233">
                  <c:v>0.28149074074074076</c:v>
                </c:pt>
                <c:pt idx="234">
                  <c:v>0.28172453703703704</c:v>
                </c:pt>
                <c:pt idx="235">
                  <c:v>0.28250462962962963</c:v>
                </c:pt>
                <c:pt idx="236">
                  <c:v>0.28266666666666662</c:v>
                </c:pt>
                <c:pt idx="237">
                  <c:v>0.28290972222222222</c:v>
                </c:pt>
                <c:pt idx="238">
                  <c:v>0.28314120370370366</c:v>
                </c:pt>
                <c:pt idx="239">
                  <c:v>0.2832824074074074</c:v>
                </c:pt>
                <c:pt idx="240">
                  <c:v>0.28357175925925926</c:v>
                </c:pt>
                <c:pt idx="241">
                  <c:v>0.28367361111111111</c:v>
                </c:pt>
                <c:pt idx="242">
                  <c:v>0.28395370370370371</c:v>
                </c:pt>
                <c:pt idx="243">
                  <c:v>0.28402777777777777</c:v>
                </c:pt>
                <c:pt idx="244">
                  <c:v>0.28417129629629628</c:v>
                </c:pt>
                <c:pt idx="245">
                  <c:v>0.28430555555555553</c:v>
                </c:pt>
                <c:pt idx="246">
                  <c:v>0.28443055555555552</c:v>
                </c:pt>
                <c:pt idx="247">
                  <c:v>0.28472916666666664</c:v>
                </c:pt>
                <c:pt idx="248">
                  <c:v>0.28492824074074075</c:v>
                </c:pt>
                <c:pt idx="249">
                  <c:v>0.2849652777777778</c:v>
                </c:pt>
                <c:pt idx="250">
                  <c:v>0.28502083333333333</c:v>
                </c:pt>
                <c:pt idx="251">
                  <c:v>0.28509953703703705</c:v>
                </c:pt>
                <c:pt idx="252">
                  <c:v>0.28511111111111109</c:v>
                </c:pt>
                <c:pt idx="253">
                  <c:v>0.28520138888888891</c:v>
                </c:pt>
                <c:pt idx="254">
                  <c:v>0.2853310185185185</c:v>
                </c:pt>
                <c:pt idx="255">
                  <c:v>0.28602777777777777</c:v>
                </c:pt>
                <c:pt idx="256">
                  <c:v>0.28621064814814812</c:v>
                </c:pt>
                <c:pt idx="257">
                  <c:v>0.28650694444444447</c:v>
                </c:pt>
                <c:pt idx="258">
                  <c:v>0.28654166666666669</c:v>
                </c:pt>
                <c:pt idx="259">
                  <c:v>0.28666898148148146</c:v>
                </c:pt>
                <c:pt idx="260">
                  <c:v>0.2868356481481481</c:v>
                </c:pt>
                <c:pt idx="261">
                  <c:v>0.2869976851851852</c:v>
                </c:pt>
                <c:pt idx="262">
                  <c:v>0.28702314814814811</c:v>
                </c:pt>
                <c:pt idx="263">
                  <c:v>0.28791435185185188</c:v>
                </c:pt>
                <c:pt idx="264">
                  <c:v>0.28845833333333332</c:v>
                </c:pt>
                <c:pt idx="265">
                  <c:v>0.28854166666666664</c:v>
                </c:pt>
                <c:pt idx="266">
                  <c:v>0.28869212962962965</c:v>
                </c:pt>
                <c:pt idx="267">
                  <c:v>0.28872453703703704</c:v>
                </c:pt>
                <c:pt idx="268">
                  <c:v>0.28887037037037033</c:v>
                </c:pt>
                <c:pt idx="269">
                  <c:v>0.28932175925925924</c:v>
                </c:pt>
                <c:pt idx="270">
                  <c:v>0.28948148148148145</c:v>
                </c:pt>
                <c:pt idx="271">
                  <c:v>0.28956018518518517</c:v>
                </c:pt>
                <c:pt idx="272">
                  <c:v>0.28966666666666668</c:v>
                </c:pt>
                <c:pt idx="273">
                  <c:v>0.28973148148148148</c:v>
                </c:pt>
                <c:pt idx="274">
                  <c:v>0.2897986111111111</c:v>
                </c:pt>
                <c:pt idx="275">
                  <c:v>0.29000231481481481</c:v>
                </c:pt>
                <c:pt idx="276">
                  <c:v>0.2903263888888889</c:v>
                </c:pt>
                <c:pt idx="277">
                  <c:v>0.29050694444444447</c:v>
                </c:pt>
                <c:pt idx="278">
                  <c:v>0.29053703703703704</c:v>
                </c:pt>
                <c:pt idx="279">
                  <c:v>0.29072685185185188</c:v>
                </c:pt>
                <c:pt idx="280">
                  <c:v>0.29073148148148148</c:v>
                </c:pt>
                <c:pt idx="281">
                  <c:v>0.29098148148148145</c:v>
                </c:pt>
                <c:pt idx="282">
                  <c:v>0.29102546296296294</c:v>
                </c:pt>
                <c:pt idx="283">
                  <c:v>0.29114814814814816</c:v>
                </c:pt>
                <c:pt idx="284">
                  <c:v>0.29128703703703707</c:v>
                </c:pt>
                <c:pt idx="285">
                  <c:v>0.29139814814814813</c:v>
                </c:pt>
                <c:pt idx="286">
                  <c:v>0.29142361111111115</c:v>
                </c:pt>
                <c:pt idx="287">
                  <c:v>0.29143287037037036</c:v>
                </c:pt>
                <c:pt idx="288">
                  <c:v>0.29147685185185185</c:v>
                </c:pt>
                <c:pt idx="289">
                  <c:v>0.29167824074074078</c:v>
                </c:pt>
                <c:pt idx="290">
                  <c:v>0.29187731481481483</c:v>
                </c:pt>
                <c:pt idx="291">
                  <c:v>0.2918842592592592</c:v>
                </c:pt>
                <c:pt idx="292">
                  <c:v>0.29203935185185187</c:v>
                </c:pt>
                <c:pt idx="293">
                  <c:v>0.29217592592592595</c:v>
                </c:pt>
                <c:pt idx="294">
                  <c:v>0.29230555555555554</c:v>
                </c:pt>
                <c:pt idx="295">
                  <c:v>0.2923310185185185</c:v>
                </c:pt>
                <c:pt idx="296">
                  <c:v>0.29243518518518519</c:v>
                </c:pt>
                <c:pt idx="297">
                  <c:v>0.2925740740740741</c:v>
                </c:pt>
                <c:pt idx="298">
                  <c:v>0.29266203703703703</c:v>
                </c:pt>
                <c:pt idx="299">
                  <c:v>0.29300925925925925</c:v>
                </c:pt>
                <c:pt idx="300">
                  <c:v>0.29305787037037034</c:v>
                </c:pt>
                <c:pt idx="301">
                  <c:v>0.29315046296296299</c:v>
                </c:pt>
                <c:pt idx="302">
                  <c:v>0.29331944444444447</c:v>
                </c:pt>
                <c:pt idx="303">
                  <c:v>0.29352314814814812</c:v>
                </c:pt>
                <c:pt idx="304">
                  <c:v>0.29361805555555553</c:v>
                </c:pt>
                <c:pt idx="305">
                  <c:v>0.29365972222222225</c:v>
                </c:pt>
                <c:pt idx="306">
                  <c:v>0.29387268518518517</c:v>
                </c:pt>
                <c:pt idx="307">
                  <c:v>0.29408101851851853</c:v>
                </c:pt>
                <c:pt idx="308">
                  <c:v>0.29421759259259261</c:v>
                </c:pt>
                <c:pt idx="309">
                  <c:v>0.29453703703703704</c:v>
                </c:pt>
                <c:pt idx="310">
                  <c:v>0.29465972222222225</c:v>
                </c:pt>
                <c:pt idx="311">
                  <c:v>0.29469212962962965</c:v>
                </c:pt>
                <c:pt idx="312">
                  <c:v>0.29481712962962964</c:v>
                </c:pt>
                <c:pt idx="313">
                  <c:v>0.29502777777777778</c:v>
                </c:pt>
                <c:pt idx="314">
                  <c:v>0.29523611111111109</c:v>
                </c:pt>
                <c:pt idx="315">
                  <c:v>0.29526620370370371</c:v>
                </c:pt>
                <c:pt idx="316">
                  <c:v>0.29554629629629625</c:v>
                </c:pt>
                <c:pt idx="317">
                  <c:v>0.29558101851851848</c:v>
                </c:pt>
                <c:pt idx="318">
                  <c:v>0.29566666666666663</c:v>
                </c:pt>
                <c:pt idx="319">
                  <c:v>0.29571990740740739</c:v>
                </c:pt>
                <c:pt idx="320">
                  <c:v>0.2958425925925926</c:v>
                </c:pt>
                <c:pt idx="321">
                  <c:v>0.29588425925925926</c:v>
                </c:pt>
                <c:pt idx="322">
                  <c:v>0.29621296296296296</c:v>
                </c:pt>
                <c:pt idx="323">
                  <c:v>0.296375</c:v>
                </c:pt>
                <c:pt idx="324">
                  <c:v>0.2963958333333333</c:v>
                </c:pt>
                <c:pt idx="325">
                  <c:v>0.29647222222222225</c:v>
                </c:pt>
                <c:pt idx="326">
                  <c:v>0.29653703703703704</c:v>
                </c:pt>
                <c:pt idx="327">
                  <c:v>0.29668287037037039</c:v>
                </c:pt>
                <c:pt idx="328">
                  <c:v>0.2971759259259259</c:v>
                </c:pt>
                <c:pt idx="329">
                  <c:v>0.29727314814814815</c:v>
                </c:pt>
                <c:pt idx="330">
                  <c:v>0.29738194444444443</c:v>
                </c:pt>
                <c:pt idx="331">
                  <c:v>0.29743750000000002</c:v>
                </c:pt>
                <c:pt idx="332">
                  <c:v>0.29763657407407407</c:v>
                </c:pt>
                <c:pt idx="333">
                  <c:v>0.29831944444444447</c:v>
                </c:pt>
                <c:pt idx="334">
                  <c:v>0.29847685185185185</c:v>
                </c:pt>
                <c:pt idx="335">
                  <c:v>0.29872685185185183</c:v>
                </c:pt>
                <c:pt idx="336">
                  <c:v>0.29873842592592592</c:v>
                </c:pt>
                <c:pt idx="337">
                  <c:v>0.29924768518518519</c:v>
                </c:pt>
                <c:pt idx="338">
                  <c:v>0.29925694444444445</c:v>
                </c:pt>
                <c:pt idx="339">
                  <c:v>0.29968055555555556</c:v>
                </c:pt>
                <c:pt idx="340">
                  <c:v>0.29970370370370369</c:v>
                </c:pt>
                <c:pt idx="341">
                  <c:v>0.29975231481481479</c:v>
                </c:pt>
                <c:pt idx="342">
                  <c:v>0.30045138888888889</c:v>
                </c:pt>
                <c:pt idx="343">
                  <c:v>0.30056944444444444</c:v>
                </c:pt>
                <c:pt idx="344">
                  <c:v>0.30085185185185181</c:v>
                </c:pt>
                <c:pt idx="345">
                  <c:v>0.30097916666666669</c:v>
                </c:pt>
                <c:pt idx="346">
                  <c:v>0.30182638888888891</c:v>
                </c:pt>
                <c:pt idx="347">
                  <c:v>0.30189814814814814</c:v>
                </c:pt>
                <c:pt idx="348">
                  <c:v>0.30193287037037037</c:v>
                </c:pt>
                <c:pt idx="349">
                  <c:v>0.30194675925925923</c:v>
                </c:pt>
                <c:pt idx="350">
                  <c:v>0.30200462962962965</c:v>
                </c:pt>
                <c:pt idx="351">
                  <c:v>0.30210879629629628</c:v>
                </c:pt>
                <c:pt idx="352">
                  <c:v>0.30241435185185184</c:v>
                </c:pt>
                <c:pt idx="353">
                  <c:v>0.30263425925925924</c:v>
                </c:pt>
                <c:pt idx="354">
                  <c:v>0.30317824074074073</c:v>
                </c:pt>
                <c:pt idx="355">
                  <c:v>0.30318750000000005</c:v>
                </c:pt>
                <c:pt idx="356">
                  <c:v>0.30331481481481481</c:v>
                </c:pt>
                <c:pt idx="357">
                  <c:v>0.30358564814814815</c:v>
                </c:pt>
                <c:pt idx="358">
                  <c:v>0.30374999999999996</c:v>
                </c:pt>
                <c:pt idx="359">
                  <c:v>0.30456018518518518</c:v>
                </c:pt>
                <c:pt idx="360">
                  <c:v>0.30460648148148145</c:v>
                </c:pt>
                <c:pt idx="361">
                  <c:v>0.30493287037037037</c:v>
                </c:pt>
                <c:pt idx="362">
                  <c:v>0.30501157407407409</c:v>
                </c:pt>
                <c:pt idx="363">
                  <c:v>0.3053541666666667</c:v>
                </c:pt>
                <c:pt idx="364">
                  <c:v>0.30550925925925926</c:v>
                </c:pt>
                <c:pt idx="365">
                  <c:v>0.30620601851851853</c:v>
                </c:pt>
                <c:pt idx="366">
                  <c:v>0.30633101851851852</c:v>
                </c:pt>
                <c:pt idx="367">
                  <c:v>0.30633796296296295</c:v>
                </c:pt>
                <c:pt idx="368">
                  <c:v>0.30635185185185188</c:v>
                </c:pt>
                <c:pt idx="369">
                  <c:v>0.30652546296296296</c:v>
                </c:pt>
                <c:pt idx="370">
                  <c:v>0.30653703703703705</c:v>
                </c:pt>
                <c:pt idx="371">
                  <c:v>0.30678472222222219</c:v>
                </c:pt>
                <c:pt idx="372">
                  <c:v>0.30691666666666667</c:v>
                </c:pt>
                <c:pt idx="373">
                  <c:v>0.30725925925925923</c:v>
                </c:pt>
                <c:pt idx="374">
                  <c:v>0.30731018518518516</c:v>
                </c:pt>
                <c:pt idx="375">
                  <c:v>0.30806250000000002</c:v>
                </c:pt>
                <c:pt idx="376">
                  <c:v>0.30809027777777775</c:v>
                </c:pt>
                <c:pt idx="377">
                  <c:v>0.30814351851851851</c:v>
                </c:pt>
                <c:pt idx="378">
                  <c:v>0.30842824074074071</c:v>
                </c:pt>
                <c:pt idx="379">
                  <c:v>0.30851388888888887</c:v>
                </c:pt>
                <c:pt idx="380">
                  <c:v>0.30871527777777774</c:v>
                </c:pt>
                <c:pt idx="381">
                  <c:v>0.30886342592592592</c:v>
                </c:pt>
                <c:pt idx="382">
                  <c:v>0.30923842592592593</c:v>
                </c:pt>
                <c:pt idx="383">
                  <c:v>0.3094884259259259</c:v>
                </c:pt>
                <c:pt idx="384">
                  <c:v>0.30951157407407409</c:v>
                </c:pt>
                <c:pt idx="385">
                  <c:v>0.30952083333333336</c:v>
                </c:pt>
                <c:pt idx="386">
                  <c:v>0.30961111111111117</c:v>
                </c:pt>
                <c:pt idx="387">
                  <c:v>0.31074305555555554</c:v>
                </c:pt>
                <c:pt idx="388">
                  <c:v>0.31085185185185182</c:v>
                </c:pt>
                <c:pt idx="389">
                  <c:v>0.31096296296296294</c:v>
                </c:pt>
                <c:pt idx="390">
                  <c:v>0.31153703703703706</c:v>
                </c:pt>
                <c:pt idx="391">
                  <c:v>0.31188888888888888</c:v>
                </c:pt>
                <c:pt idx="392">
                  <c:v>0.31189351851851854</c:v>
                </c:pt>
                <c:pt idx="393">
                  <c:v>0.31197685185185187</c:v>
                </c:pt>
                <c:pt idx="394">
                  <c:v>0.31209027777777776</c:v>
                </c:pt>
                <c:pt idx="395">
                  <c:v>0.31228240740740743</c:v>
                </c:pt>
                <c:pt idx="396">
                  <c:v>0.31244675925925924</c:v>
                </c:pt>
                <c:pt idx="397">
                  <c:v>0.31290972222222224</c:v>
                </c:pt>
                <c:pt idx="398">
                  <c:v>0.31315509259259255</c:v>
                </c:pt>
                <c:pt idx="399">
                  <c:v>0.31327083333333333</c:v>
                </c:pt>
                <c:pt idx="400">
                  <c:v>0.31329629629629629</c:v>
                </c:pt>
                <c:pt idx="401">
                  <c:v>0.31332638888888886</c:v>
                </c:pt>
                <c:pt idx="402">
                  <c:v>0.31335648148148149</c:v>
                </c:pt>
                <c:pt idx="403">
                  <c:v>0.31391203703703702</c:v>
                </c:pt>
                <c:pt idx="404">
                  <c:v>0.31393981481481481</c:v>
                </c:pt>
                <c:pt idx="405">
                  <c:v>0.3142361111111111</c:v>
                </c:pt>
                <c:pt idx="406">
                  <c:v>0.31437962962962962</c:v>
                </c:pt>
                <c:pt idx="407">
                  <c:v>0.31478240740740737</c:v>
                </c:pt>
                <c:pt idx="408">
                  <c:v>0.31483796296296296</c:v>
                </c:pt>
                <c:pt idx="409">
                  <c:v>0.314849537037037</c:v>
                </c:pt>
                <c:pt idx="410">
                  <c:v>0.31491898148148145</c:v>
                </c:pt>
                <c:pt idx="411">
                  <c:v>0.31498842592592591</c:v>
                </c:pt>
                <c:pt idx="412">
                  <c:v>0.31501388888888887</c:v>
                </c:pt>
                <c:pt idx="413">
                  <c:v>0.31501851851851853</c:v>
                </c:pt>
                <c:pt idx="414">
                  <c:v>0.31518981481481478</c:v>
                </c:pt>
                <c:pt idx="415">
                  <c:v>0.31593518518518515</c:v>
                </c:pt>
                <c:pt idx="416">
                  <c:v>0.31596990740740738</c:v>
                </c:pt>
                <c:pt idx="417">
                  <c:v>0.3163287037037037</c:v>
                </c:pt>
                <c:pt idx="418">
                  <c:v>0.31668287037037035</c:v>
                </c:pt>
                <c:pt idx="419">
                  <c:v>0.3167476851851852</c:v>
                </c:pt>
                <c:pt idx="420">
                  <c:v>0.31703472222222218</c:v>
                </c:pt>
                <c:pt idx="421">
                  <c:v>0.31728240740740737</c:v>
                </c:pt>
                <c:pt idx="422">
                  <c:v>0.31735416666666671</c:v>
                </c:pt>
                <c:pt idx="423">
                  <c:v>0.31744444444444442</c:v>
                </c:pt>
                <c:pt idx="424">
                  <c:v>0.31744444444444442</c:v>
                </c:pt>
                <c:pt idx="425">
                  <c:v>0.31759953703703703</c:v>
                </c:pt>
                <c:pt idx="426">
                  <c:v>0.31774768518518515</c:v>
                </c:pt>
                <c:pt idx="427">
                  <c:v>0.31843518518518521</c:v>
                </c:pt>
                <c:pt idx="428">
                  <c:v>0.31848842592592597</c:v>
                </c:pt>
                <c:pt idx="429">
                  <c:v>0.31856944444444446</c:v>
                </c:pt>
                <c:pt idx="430">
                  <c:v>0.31857407407407407</c:v>
                </c:pt>
                <c:pt idx="431">
                  <c:v>0.31865046296296295</c:v>
                </c:pt>
                <c:pt idx="432">
                  <c:v>0.31865509259259261</c:v>
                </c:pt>
                <c:pt idx="433">
                  <c:v>0.31887962962962962</c:v>
                </c:pt>
                <c:pt idx="434">
                  <c:v>0.31893055555555555</c:v>
                </c:pt>
                <c:pt idx="435">
                  <c:v>0.31928472222222221</c:v>
                </c:pt>
                <c:pt idx="436">
                  <c:v>0.31943518518518521</c:v>
                </c:pt>
                <c:pt idx="437">
                  <c:v>0.31956944444444446</c:v>
                </c:pt>
                <c:pt idx="438">
                  <c:v>0.31960416666666669</c:v>
                </c:pt>
                <c:pt idx="439">
                  <c:v>0.31996064814814817</c:v>
                </c:pt>
                <c:pt idx="440">
                  <c:v>0.32017129629629631</c:v>
                </c:pt>
                <c:pt idx="441">
                  <c:v>0.32021990740740741</c:v>
                </c:pt>
                <c:pt idx="442">
                  <c:v>0.32038888888888889</c:v>
                </c:pt>
                <c:pt idx="443">
                  <c:v>0.32088425925925923</c:v>
                </c:pt>
                <c:pt idx="444">
                  <c:v>0.3213611111111111</c:v>
                </c:pt>
                <c:pt idx="445">
                  <c:v>0.32142361111111112</c:v>
                </c:pt>
                <c:pt idx="446">
                  <c:v>0.32169675925925928</c:v>
                </c:pt>
                <c:pt idx="447">
                  <c:v>0.32174768518518515</c:v>
                </c:pt>
                <c:pt idx="448">
                  <c:v>0.32200462962962961</c:v>
                </c:pt>
                <c:pt idx="449">
                  <c:v>0.3220486111111111</c:v>
                </c:pt>
                <c:pt idx="450">
                  <c:v>0.32260185185185186</c:v>
                </c:pt>
                <c:pt idx="451">
                  <c:v>0.32260416666666669</c:v>
                </c:pt>
                <c:pt idx="452">
                  <c:v>0.32278009259259255</c:v>
                </c:pt>
                <c:pt idx="453">
                  <c:v>0.32283564814814814</c:v>
                </c:pt>
                <c:pt idx="454">
                  <c:v>0.32302314814814814</c:v>
                </c:pt>
                <c:pt idx="455">
                  <c:v>0.32337962962962963</c:v>
                </c:pt>
                <c:pt idx="456">
                  <c:v>0.32357870370370367</c:v>
                </c:pt>
                <c:pt idx="457">
                  <c:v>0.32468518518518519</c:v>
                </c:pt>
                <c:pt idx="458">
                  <c:v>0.3248657407407407</c:v>
                </c:pt>
                <c:pt idx="459">
                  <c:v>0.32487268518518519</c:v>
                </c:pt>
                <c:pt idx="460">
                  <c:v>0.32529629629629631</c:v>
                </c:pt>
                <c:pt idx="461">
                  <c:v>0.32552546296296297</c:v>
                </c:pt>
                <c:pt idx="462">
                  <c:v>0.32571990740740742</c:v>
                </c:pt>
                <c:pt idx="463">
                  <c:v>0.32595833333333335</c:v>
                </c:pt>
                <c:pt idx="464">
                  <c:v>0.32673148148148151</c:v>
                </c:pt>
                <c:pt idx="465">
                  <c:v>0.32711111111111113</c:v>
                </c:pt>
                <c:pt idx="466">
                  <c:v>0.32720370370370366</c:v>
                </c:pt>
                <c:pt idx="467">
                  <c:v>0.32735416666666667</c:v>
                </c:pt>
                <c:pt idx="468">
                  <c:v>0.32743287037037039</c:v>
                </c:pt>
                <c:pt idx="469">
                  <c:v>0.32845138888888886</c:v>
                </c:pt>
                <c:pt idx="470">
                  <c:v>0.32887037037037037</c:v>
                </c:pt>
                <c:pt idx="471">
                  <c:v>0.32909953703703704</c:v>
                </c:pt>
                <c:pt idx="472">
                  <c:v>0.32924768518518516</c:v>
                </c:pt>
                <c:pt idx="473">
                  <c:v>0.33018287037037036</c:v>
                </c:pt>
                <c:pt idx="474">
                  <c:v>0.33075462962962965</c:v>
                </c:pt>
                <c:pt idx="475">
                  <c:v>0.33087037037037037</c:v>
                </c:pt>
                <c:pt idx="476">
                  <c:v>0.33103935185185185</c:v>
                </c:pt>
                <c:pt idx="477">
                  <c:v>0.33131944444444444</c:v>
                </c:pt>
                <c:pt idx="478">
                  <c:v>0.33240740740740743</c:v>
                </c:pt>
                <c:pt idx="479">
                  <c:v>0.33276620370370369</c:v>
                </c:pt>
                <c:pt idx="480">
                  <c:v>0.33293981481481483</c:v>
                </c:pt>
                <c:pt idx="481">
                  <c:v>0.33309259259259261</c:v>
                </c:pt>
                <c:pt idx="482">
                  <c:v>0.33344907407407409</c:v>
                </c:pt>
                <c:pt idx="483">
                  <c:v>0.3334583333333333</c:v>
                </c:pt>
                <c:pt idx="484">
                  <c:v>0.33371296296296293</c:v>
                </c:pt>
                <c:pt idx="485">
                  <c:v>0.33429166666666665</c:v>
                </c:pt>
                <c:pt idx="486">
                  <c:v>0.33467824074074071</c:v>
                </c:pt>
                <c:pt idx="487">
                  <c:v>0.33471064814814816</c:v>
                </c:pt>
                <c:pt idx="488">
                  <c:v>0.33480787037037035</c:v>
                </c:pt>
                <c:pt idx="489">
                  <c:v>0.33502083333333332</c:v>
                </c:pt>
                <c:pt idx="490">
                  <c:v>0.33516666666666667</c:v>
                </c:pt>
                <c:pt idx="491">
                  <c:v>0.33544907407407409</c:v>
                </c:pt>
                <c:pt idx="492">
                  <c:v>0.33575694444444443</c:v>
                </c:pt>
                <c:pt idx="493">
                  <c:v>0.33583796296296298</c:v>
                </c:pt>
                <c:pt idx="494">
                  <c:v>0.33663425925925927</c:v>
                </c:pt>
                <c:pt idx="495">
                  <c:v>0.3367222222222222</c:v>
                </c:pt>
                <c:pt idx="496">
                  <c:v>0.3372175925925926</c:v>
                </c:pt>
                <c:pt idx="497">
                  <c:v>0.33749768518518519</c:v>
                </c:pt>
                <c:pt idx="498">
                  <c:v>0.33767129629629633</c:v>
                </c:pt>
                <c:pt idx="499">
                  <c:v>0.33821296296296299</c:v>
                </c:pt>
                <c:pt idx="500">
                  <c:v>0.33857870370370369</c:v>
                </c:pt>
                <c:pt idx="501">
                  <c:v>0.33899768518518519</c:v>
                </c:pt>
                <c:pt idx="502">
                  <c:v>0.33908333333333335</c:v>
                </c:pt>
                <c:pt idx="503">
                  <c:v>0.33931712962962962</c:v>
                </c:pt>
                <c:pt idx="504">
                  <c:v>0.33953472222222225</c:v>
                </c:pt>
                <c:pt idx="505">
                  <c:v>0.33974537037037034</c:v>
                </c:pt>
                <c:pt idx="506">
                  <c:v>0.33975462962962966</c:v>
                </c:pt>
                <c:pt idx="507">
                  <c:v>0.3400347222222222</c:v>
                </c:pt>
                <c:pt idx="508">
                  <c:v>0.34010879629629631</c:v>
                </c:pt>
                <c:pt idx="509">
                  <c:v>0.3402060185185185</c:v>
                </c:pt>
                <c:pt idx="510">
                  <c:v>0.34032638888888889</c:v>
                </c:pt>
                <c:pt idx="511">
                  <c:v>0.34091203703703704</c:v>
                </c:pt>
                <c:pt idx="512">
                  <c:v>0.34134490740740742</c:v>
                </c:pt>
                <c:pt idx="513">
                  <c:v>0.34156481481481482</c:v>
                </c:pt>
                <c:pt idx="514">
                  <c:v>0.34199305555555559</c:v>
                </c:pt>
                <c:pt idx="515">
                  <c:v>0.34291666666666665</c:v>
                </c:pt>
                <c:pt idx="516">
                  <c:v>0.34396296296296297</c:v>
                </c:pt>
                <c:pt idx="517">
                  <c:v>0.34431481481481485</c:v>
                </c:pt>
                <c:pt idx="518">
                  <c:v>0.3445300925925926</c:v>
                </c:pt>
                <c:pt idx="519">
                  <c:v>0.34490046296296295</c:v>
                </c:pt>
                <c:pt idx="520">
                  <c:v>0.34519444444444447</c:v>
                </c:pt>
                <c:pt idx="521">
                  <c:v>0.3451967592592593</c:v>
                </c:pt>
                <c:pt idx="522">
                  <c:v>0.34563194444444445</c:v>
                </c:pt>
                <c:pt idx="523">
                  <c:v>0.34699999999999998</c:v>
                </c:pt>
                <c:pt idx="524">
                  <c:v>0.34708796296296296</c:v>
                </c:pt>
                <c:pt idx="525">
                  <c:v>0.34727314814814814</c:v>
                </c:pt>
                <c:pt idx="526">
                  <c:v>0.34743750000000001</c:v>
                </c:pt>
                <c:pt idx="527">
                  <c:v>0.34746064814814814</c:v>
                </c:pt>
                <c:pt idx="528">
                  <c:v>0.34867361111111111</c:v>
                </c:pt>
                <c:pt idx="529">
                  <c:v>0.3488796296296296</c:v>
                </c:pt>
                <c:pt idx="530">
                  <c:v>0.34898842592592594</c:v>
                </c:pt>
                <c:pt idx="531">
                  <c:v>0.34924999999999995</c:v>
                </c:pt>
                <c:pt idx="532">
                  <c:v>0.34956018518518517</c:v>
                </c:pt>
                <c:pt idx="533">
                  <c:v>0.34968287037037038</c:v>
                </c:pt>
                <c:pt idx="534">
                  <c:v>0.34971064814814812</c:v>
                </c:pt>
                <c:pt idx="535">
                  <c:v>0.34978009259259257</c:v>
                </c:pt>
                <c:pt idx="536">
                  <c:v>0.34982407407407407</c:v>
                </c:pt>
                <c:pt idx="537">
                  <c:v>0.35044212962962962</c:v>
                </c:pt>
                <c:pt idx="538">
                  <c:v>0.35056018518518517</c:v>
                </c:pt>
                <c:pt idx="539">
                  <c:v>0.35069444444444442</c:v>
                </c:pt>
                <c:pt idx="540">
                  <c:v>0.35075462962962961</c:v>
                </c:pt>
                <c:pt idx="541">
                  <c:v>0.35166898148148151</c:v>
                </c:pt>
                <c:pt idx="542">
                  <c:v>0.3518148148148148</c:v>
                </c:pt>
                <c:pt idx="543">
                  <c:v>0.35190277777777779</c:v>
                </c:pt>
                <c:pt idx="544">
                  <c:v>0.3528958333333333</c:v>
                </c:pt>
                <c:pt idx="545">
                  <c:v>0.35315277777777776</c:v>
                </c:pt>
                <c:pt idx="546">
                  <c:v>0.35326620370370371</c:v>
                </c:pt>
                <c:pt idx="547">
                  <c:v>0.3532939814814815</c:v>
                </c:pt>
                <c:pt idx="548">
                  <c:v>0.35407638888888887</c:v>
                </c:pt>
                <c:pt idx="549">
                  <c:v>0.35453240740740743</c:v>
                </c:pt>
                <c:pt idx="550">
                  <c:v>0.35481249999999998</c:v>
                </c:pt>
                <c:pt idx="551">
                  <c:v>0.35489814814814813</c:v>
                </c:pt>
                <c:pt idx="552">
                  <c:v>0.35578703703703707</c:v>
                </c:pt>
                <c:pt idx="553">
                  <c:v>0.35642361111111109</c:v>
                </c:pt>
                <c:pt idx="554">
                  <c:v>0.35650231481481476</c:v>
                </c:pt>
                <c:pt idx="555">
                  <c:v>0.3566273148148148</c:v>
                </c:pt>
                <c:pt idx="556">
                  <c:v>0.35665046296296299</c:v>
                </c:pt>
                <c:pt idx="557">
                  <c:v>0.35714814814814816</c:v>
                </c:pt>
                <c:pt idx="558">
                  <c:v>0.35724074074074075</c:v>
                </c:pt>
                <c:pt idx="559">
                  <c:v>0.35725000000000001</c:v>
                </c:pt>
                <c:pt idx="560">
                  <c:v>0.35740277777777774</c:v>
                </c:pt>
                <c:pt idx="561">
                  <c:v>0.35776388888888888</c:v>
                </c:pt>
                <c:pt idx="562">
                  <c:v>0.35801157407407408</c:v>
                </c:pt>
                <c:pt idx="563">
                  <c:v>0.35855787037037035</c:v>
                </c:pt>
                <c:pt idx="564">
                  <c:v>0.35894907407407406</c:v>
                </c:pt>
                <c:pt idx="565">
                  <c:v>0.36002314814814818</c:v>
                </c:pt>
                <c:pt idx="566">
                  <c:v>0.36041203703703706</c:v>
                </c:pt>
                <c:pt idx="567">
                  <c:v>0.36043055555555559</c:v>
                </c:pt>
                <c:pt idx="568">
                  <c:v>0.36077314814814815</c:v>
                </c:pt>
                <c:pt idx="569">
                  <c:v>0.36082870370370368</c:v>
                </c:pt>
                <c:pt idx="570">
                  <c:v>0.36095833333333333</c:v>
                </c:pt>
                <c:pt idx="571">
                  <c:v>0.36120833333333335</c:v>
                </c:pt>
                <c:pt idx="572">
                  <c:v>0.36146296296296299</c:v>
                </c:pt>
                <c:pt idx="573">
                  <c:v>0.36151388888888891</c:v>
                </c:pt>
                <c:pt idx="574">
                  <c:v>0.36204398148148148</c:v>
                </c:pt>
                <c:pt idx="575">
                  <c:v>0.36213425925925924</c:v>
                </c:pt>
                <c:pt idx="576">
                  <c:v>0.36215277777777777</c:v>
                </c:pt>
                <c:pt idx="577">
                  <c:v>0.3623587962962963</c:v>
                </c:pt>
                <c:pt idx="578">
                  <c:v>0.3626550925925926</c:v>
                </c:pt>
                <c:pt idx="579">
                  <c:v>0.36268055555555556</c:v>
                </c:pt>
                <c:pt idx="580">
                  <c:v>0.36318287037037034</c:v>
                </c:pt>
                <c:pt idx="581">
                  <c:v>0.36336342592592596</c:v>
                </c:pt>
                <c:pt idx="582">
                  <c:v>0.36378472222222225</c:v>
                </c:pt>
                <c:pt idx="583">
                  <c:v>0.3642199074074074</c:v>
                </c:pt>
                <c:pt idx="584">
                  <c:v>0.36426388888888889</c:v>
                </c:pt>
                <c:pt idx="585">
                  <c:v>0.36427546296296298</c:v>
                </c:pt>
                <c:pt idx="586">
                  <c:v>0.36488425925925927</c:v>
                </c:pt>
                <c:pt idx="587">
                  <c:v>0.36531712962962964</c:v>
                </c:pt>
                <c:pt idx="588">
                  <c:v>0.36536574074074074</c:v>
                </c:pt>
                <c:pt idx="589">
                  <c:v>0.36611111111111111</c:v>
                </c:pt>
                <c:pt idx="590">
                  <c:v>0.3666712962962963</c:v>
                </c:pt>
                <c:pt idx="591">
                  <c:v>0.36691666666666667</c:v>
                </c:pt>
                <c:pt idx="592">
                  <c:v>0.36693287037037037</c:v>
                </c:pt>
                <c:pt idx="593">
                  <c:v>0.36694212962962963</c:v>
                </c:pt>
                <c:pt idx="594">
                  <c:v>0.36708101851851854</c:v>
                </c:pt>
                <c:pt idx="595">
                  <c:v>0.36735185185185182</c:v>
                </c:pt>
                <c:pt idx="596">
                  <c:v>0.36809722222222219</c:v>
                </c:pt>
                <c:pt idx="597">
                  <c:v>0.36811805555555555</c:v>
                </c:pt>
                <c:pt idx="598">
                  <c:v>0.36814814814814811</c:v>
                </c:pt>
                <c:pt idx="599">
                  <c:v>0.36880555555555555</c:v>
                </c:pt>
                <c:pt idx="600">
                  <c:v>0.36936111111111114</c:v>
                </c:pt>
                <c:pt idx="601">
                  <c:v>0.37060416666666668</c:v>
                </c:pt>
                <c:pt idx="602">
                  <c:v>0.37065277777777778</c:v>
                </c:pt>
                <c:pt idx="603">
                  <c:v>0.37113888888888891</c:v>
                </c:pt>
                <c:pt idx="604">
                  <c:v>0.37140972222222224</c:v>
                </c:pt>
                <c:pt idx="605">
                  <c:v>0.37144675925925924</c:v>
                </c:pt>
                <c:pt idx="606">
                  <c:v>0.37182407407407408</c:v>
                </c:pt>
                <c:pt idx="607">
                  <c:v>0.37212268518518521</c:v>
                </c:pt>
                <c:pt idx="608">
                  <c:v>0.37277777777777776</c:v>
                </c:pt>
                <c:pt idx="609">
                  <c:v>0.37279398148148146</c:v>
                </c:pt>
                <c:pt idx="610">
                  <c:v>0.37305902777777777</c:v>
                </c:pt>
                <c:pt idx="611">
                  <c:v>0.37388888888888888</c:v>
                </c:pt>
                <c:pt idx="612">
                  <c:v>0.37399305555555556</c:v>
                </c:pt>
                <c:pt idx="613">
                  <c:v>0.37508564814814815</c:v>
                </c:pt>
                <c:pt idx="614">
                  <c:v>0.37510879629629629</c:v>
                </c:pt>
                <c:pt idx="615">
                  <c:v>0.37534953703703705</c:v>
                </c:pt>
                <c:pt idx="616">
                  <c:v>0.37536805555555558</c:v>
                </c:pt>
                <c:pt idx="617">
                  <c:v>0.3754675925925926</c:v>
                </c:pt>
                <c:pt idx="618">
                  <c:v>0.3755046296296296</c:v>
                </c:pt>
                <c:pt idx="619">
                  <c:v>0.37554166666666666</c:v>
                </c:pt>
                <c:pt idx="620">
                  <c:v>0.37558101851851855</c:v>
                </c:pt>
                <c:pt idx="621">
                  <c:v>0.37578935185185186</c:v>
                </c:pt>
                <c:pt idx="622">
                  <c:v>0.37581481481481482</c:v>
                </c:pt>
                <c:pt idx="623">
                  <c:v>0.37614814814814812</c:v>
                </c:pt>
                <c:pt idx="624">
                  <c:v>0.37615277777777778</c:v>
                </c:pt>
                <c:pt idx="625">
                  <c:v>0.37659259259259259</c:v>
                </c:pt>
                <c:pt idx="626">
                  <c:v>0.37684259259259262</c:v>
                </c:pt>
                <c:pt idx="627">
                  <c:v>0.37710185185185185</c:v>
                </c:pt>
                <c:pt idx="628">
                  <c:v>0.37748611111111113</c:v>
                </c:pt>
                <c:pt idx="629">
                  <c:v>0.37782870370370369</c:v>
                </c:pt>
                <c:pt idx="630">
                  <c:v>0.37819212962962961</c:v>
                </c:pt>
                <c:pt idx="631">
                  <c:v>0.37845833333333334</c:v>
                </c:pt>
                <c:pt idx="632">
                  <c:v>0.37890740740740741</c:v>
                </c:pt>
                <c:pt idx="633">
                  <c:v>0.3790324074074074</c:v>
                </c:pt>
                <c:pt idx="634">
                  <c:v>0.37920601851851854</c:v>
                </c:pt>
                <c:pt idx="635">
                  <c:v>0.37923379629629628</c:v>
                </c:pt>
                <c:pt idx="636">
                  <c:v>0.38105092592592593</c:v>
                </c:pt>
                <c:pt idx="637">
                  <c:v>0.38254629629629627</c:v>
                </c:pt>
                <c:pt idx="638">
                  <c:v>0.38316898148148149</c:v>
                </c:pt>
                <c:pt idx="639">
                  <c:v>0.38336111111111115</c:v>
                </c:pt>
                <c:pt idx="640">
                  <c:v>0.38362731481481482</c:v>
                </c:pt>
                <c:pt idx="641">
                  <c:v>0.38367361111111109</c:v>
                </c:pt>
                <c:pt idx="642">
                  <c:v>0.38398379629629631</c:v>
                </c:pt>
                <c:pt idx="643">
                  <c:v>0.38445138888888891</c:v>
                </c:pt>
                <c:pt idx="644">
                  <c:v>0.38450694444444444</c:v>
                </c:pt>
                <c:pt idx="645">
                  <c:v>0.3848287037037037</c:v>
                </c:pt>
                <c:pt idx="646">
                  <c:v>0.38515277777777779</c:v>
                </c:pt>
                <c:pt idx="647">
                  <c:v>0.38584259259259257</c:v>
                </c:pt>
                <c:pt idx="648">
                  <c:v>0.3860115740740741</c:v>
                </c:pt>
                <c:pt idx="649">
                  <c:v>0.38608333333333333</c:v>
                </c:pt>
                <c:pt idx="650">
                  <c:v>0.38615509259259262</c:v>
                </c:pt>
                <c:pt idx="651">
                  <c:v>0.38620833333333338</c:v>
                </c:pt>
                <c:pt idx="652">
                  <c:v>0.38626851851851851</c:v>
                </c:pt>
                <c:pt idx="653">
                  <c:v>0.38665509259259256</c:v>
                </c:pt>
                <c:pt idx="654">
                  <c:v>0.38675000000000004</c:v>
                </c:pt>
                <c:pt idx="655">
                  <c:v>0.38728009259259261</c:v>
                </c:pt>
                <c:pt idx="656">
                  <c:v>0.38747685185185188</c:v>
                </c:pt>
                <c:pt idx="657">
                  <c:v>0.38832638888888893</c:v>
                </c:pt>
                <c:pt idx="658">
                  <c:v>0.38834953703703701</c:v>
                </c:pt>
                <c:pt idx="659">
                  <c:v>0.3883564814814815</c:v>
                </c:pt>
                <c:pt idx="660">
                  <c:v>0.38875925925925925</c:v>
                </c:pt>
                <c:pt idx="661">
                  <c:v>0.38901388888888888</c:v>
                </c:pt>
                <c:pt idx="662">
                  <c:v>0.38934953703703701</c:v>
                </c:pt>
                <c:pt idx="663">
                  <c:v>0.38935879629629627</c:v>
                </c:pt>
                <c:pt idx="664">
                  <c:v>0.38938425925925924</c:v>
                </c:pt>
                <c:pt idx="665">
                  <c:v>0.38958101851851851</c:v>
                </c:pt>
                <c:pt idx="666">
                  <c:v>0.38961111111111113</c:v>
                </c:pt>
                <c:pt idx="667">
                  <c:v>0.38984259259259257</c:v>
                </c:pt>
                <c:pt idx="668">
                  <c:v>0.39005324074074071</c:v>
                </c:pt>
                <c:pt idx="669">
                  <c:v>0.39007870370370373</c:v>
                </c:pt>
                <c:pt idx="670">
                  <c:v>0.39015509259259262</c:v>
                </c:pt>
                <c:pt idx="671">
                  <c:v>0.3903564814814815</c:v>
                </c:pt>
                <c:pt idx="672">
                  <c:v>0.3916898148148148</c:v>
                </c:pt>
                <c:pt idx="673">
                  <c:v>0.39238425925925924</c:v>
                </c:pt>
                <c:pt idx="674">
                  <c:v>0.39250000000000002</c:v>
                </c:pt>
                <c:pt idx="675">
                  <c:v>0.39278240740740744</c:v>
                </c:pt>
                <c:pt idx="676">
                  <c:v>0.39282870370370371</c:v>
                </c:pt>
                <c:pt idx="677">
                  <c:v>0.39315509259259257</c:v>
                </c:pt>
                <c:pt idx="678">
                  <c:v>0.39331944444444444</c:v>
                </c:pt>
                <c:pt idx="679">
                  <c:v>0.39336111111111111</c:v>
                </c:pt>
                <c:pt idx="680">
                  <c:v>0.39350462962962962</c:v>
                </c:pt>
                <c:pt idx="681">
                  <c:v>0.39379398148148148</c:v>
                </c:pt>
                <c:pt idx="682">
                  <c:v>0.3938356481481482</c:v>
                </c:pt>
                <c:pt idx="683">
                  <c:v>0.393974537037037</c:v>
                </c:pt>
                <c:pt idx="684">
                  <c:v>0.39461111111111113</c:v>
                </c:pt>
                <c:pt idx="685">
                  <c:v>0.39510648148148148</c:v>
                </c:pt>
                <c:pt idx="686">
                  <c:v>0.39518287037037036</c:v>
                </c:pt>
                <c:pt idx="687">
                  <c:v>0.3953726851851852</c:v>
                </c:pt>
                <c:pt idx="688">
                  <c:v>0.3954907407407407</c:v>
                </c:pt>
                <c:pt idx="689">
                  <c:v>0.39595601851851853</c:v>
                </c:pt>
                <c:pt idx="690">
                  <c:v>0.39639120370370373</c:v>
                </c:pt>
                <c:pt idx="691">
                  <c:v>0.39681481481481484</c:v>
                </c:pt>
                <c:pt idx="692">
                  <c:v>0.39689351851851851</c:v>
                </c:pt>
                <c:pt idx="693">
                  <c:v>0.3969583333333333</c:v>
                </c:pt>
                <c:pt idx="694">
                  <c:v>0.39738194444444441</c:v>
                </c:pt>
                <c:pt idx="695">
                  <c:v>0.39903703703703708</c:v>
                </c:pt>
                <c:pt idx="696">
                  <c:v>0.39931944444444445</c:v>
                </c:pt>
                <c:pt idx="697">
                  <c:v>0.39951157407407401</c:v>
                </c:pt>
                <c:pt idx="698">
                  <c:v>0.39958564814814812</c:v>
                </c:pt>
                <c:pt idx="699">
                  <c:v>0.39970370370370373</c:v>
                </c:pt>
                <c:pt idx="700">
                  <c:v>0.39994675925925927</c:v>
                </c:pt>
                <c:pt idx="701">
                  <c:v>0.40008333333333335</c:v>
                </c:pt>
                <c:pt idx="702">
                  <c:v>0.40053009259259259</c:v>
                </c:pt>
                <c:pt idx="703">
                  <c:v>0.40114120370370376</c:v>
                </c:pt>
                <c:pt idx="704">
                  <c:v>0.40134259259259258</c:v>
                </c:pt>
                <c:pt idx="705">
                  <c:v>0.40150694444444446</c:v>
                </c:pt>
                <c:pt idx="706">
                  <c:v>0.401787037037037</c:v>
                </c:pt>
                <c:pt idx="707">
                  <c:v>0.40184953703703707</c:v>
                </c:pt>
                <c:pt idx="708">
                  <c:v>0.40186111111111111</c:v>
                </c:pt>
                <c:pt idx="709">
                  <c:v>0.40280555555555558</c:v>
                </c:pt>
                <c:pt idx="710">
                  <c:v>0.40321296296296294</c:v>
                </c:pt>
                <c:pt idx="711">
                  <c:v>0.40324537037037034</c:v>
                </c:pt>
                <c:pt idx="712">
                  <c:v>0.40349537037037037</c:v>
                </c:pt>
                <c:pt idx="713">
                  <c:v>0.40399074074074071</c:v>
                </c:pt>
                <c:pt idx="714">
                  <c:v>0.40419907407407407</c:v>
                </c:pt>
                <c:pt idx="715">
                  <c:v>0.40420370370370368</c:v>
                </c:pt>
                <c:pt idx="716">
                  <c:v>0.40530324074074076</c:v>
                </c:pt>
                <c:pt idx="717">
                  <c:v>0.40536574074074072</c:v>
                </c:pt>
                <c:pt idx="718">
                  <c:v>0.40570833333333334</c:v>
                </c:pt>
                <c:pt idx="719">
                  <c:v>0.40584027777777776</c:v>
                </c:pt>
                <c:pt idx="720">
                  <c:v>0.40597916666666667</c:v>
                </c:pt>
                <c:pt idx="721">
                  <c:v>0.40663194444444439</c:v>
                </c:pt>
                <c:pt idx="722">
                  <c:v>0.40762037037037036</c:v>
                </c:pt>
                <c:pt idx="723">
                  <c:v>0.40795138888888888</c:v>
                </c:pt>
                <c:pt idx="724">
                  <c:v>0.40796759259259263</c:v>
                </c:pt>
                <c:pt idx="725">
                  <c:v>0.40798842592592593</c:v>
                </c:pt>
                <c:pt idx="726">
                  <c:v>0.40820138888888891</c:v>
                </c:pt>
                <c:pt idx="727">
                  <c:v>0.40899537037037037</c:v>
                </c:pt>
                <c:pt idx="728">
                  <c:v>0.40905902777777775</c:v>
                </c:pt>
                <c:pt idx="729">
                  <c:v>0.40916666666666668</c:v>
                </c:pt>
                <c:pt idx="730">
                  <c:v>0.40920370370370368</c:v>
                </c:pt>
                <c:pt idx="731">
                  <c:v>0.40947453703703707</c:v>
                </c:pt>
                <c:pt idx="732">
                  <c:v>0.40964351851851855</c:v>
                </c:pt>
                <c:pt idx="733">
                  <c:v>0.41001620370370373</c:v>
                </c:pt>
                <c:pt idx="734">
                  <c:v>0.41007638888888887</c:v>
                </c:pt>
                <c:pt idx="735">
                  <c:v>0.41117592592592589</c:v>
                </c:pt>
                <c:pt idx="736">
                  <c:v>0.41144907407407405</c:v>
                </c:pt>
                <c:pt idx="737">
                  <c:v>0.4115347222222222</c:v>
                </c:pt>
                <c:pt idx="738">
                  <c:v>0.41164814814814815</c:v>
                </c:pt>
                <c:pt idx="739">
                  <c:v>0.41171527777777778</c:v>
                </c:pt>
                <c:pt idx="740">
                  <c:v>0.41294675925925928</c:v>
                </c:pt>
                <c:pt idx="741">
                  <c:v>0.41321527777777778</c:v>
                </c:pt>
                <c:pt idx="742">
                  <c:v>0.41324768518518518</c:v>
                </c:pt>
                <c:pt idx="743">
                  <c:v>0.41396064814814815</c:v>
                </c:pt>
                <c:pt idx="744">
                  <c:v>0.41409027777777779</c:v>
                </c:pt>
                <c:pt idx="745">
                  <c:v>0.41431249999999997</c:v>
                </c:pt>
                <c:pt idx="746">
                  <c:v>0.41451388888888885</c:v>
                </c:pt>
                <c:pt idx="747">
                  <c:v>0.41469907407407408</c:v>
                </c:pt>
                <c:pt idx="748">
                  <c:v>0.41501620370370373</c:v>
                </c:pt>
                <c:pt idx="749">
                  <c:v>0.41505324074074074</c:v>
                </c:pt>
                <c:pt idx="750">
                  <c:v>0.41535879629629635</c:v>
                </c:pt>
                <c:pt idx="751">
                  <c:v>0.4154768518518519</c:v>
                </c:pt>
                <c:pt idx="752">
                  <c:v>0.41637731481481483</c:v>
                </c:pt>
                <c:pt idx="753">
                  <c:v>0.41672685185185188</c:v>
                </c:pt>
                <c:pt idx="754">
                  <c:v>0.41693287037037036</c:v>
                </c:pt>
                <c:pt idx="755">
                  <c:v>0.41768749999999999</c:v>
                </c:pt>
                <c:pt idx="756">
                  <c:v>0.41802083333333329</c:v>
                </c:pt>
                <c:pt idx="757">
                  <c:v>0.41816435185185186</c:v>
                </c:pt>
                <c:pt idx="758">
                  <c:v>0.41843055555555553</c:v>
                </c:pt>
                <c:pt idx="759">
                  <c:v>0.4185578703703704</c:v>
                </c:pt>
                <c:pt idx="760">
                  <c:v>0.41926620370370371</c:v>
                </c:pt>
                <c:pt idx="761">
                  <c:v>0.41929629629629628</c:v>
                </c:pt>
                <c:pt idx="762">
                  <c:v>0.41976157407407411</c:v>
                </c:pt>
                <c:pt idx="763">
                  <c:v>0.41989351851851853</c:v>
                </c:pt>
                <c:pt idx="764">
                  <c:v>0.42057638888888887</c:v>
                </c:pt>
                <c:pt idx="765">
                  <c:v>0.42061805555555559</c:v>
                </c:pt>
                <c:pt idx="766">
                  <c:v>0.42063194444444441</c:v>
                </c:pt>
                <c:pt idx="767">
                  <c:v>0.42180092592592588</c:v>
                </c:pt>
                <c:pt idx="768">
                  <c:v>0.42223379629629632</c:v>
                </c:pt>
                <c:pt idx="769">
                  <c:v>0.42232407407407413</c:v>
                </c:pt>
                <c:pt idx="770">
                  <c:v>0.42234722222222221</c:v>
                </c:pt>
                <c:pt idx="771">
                  <c:v>0.42248842592592595</c:v>
                </c:pt>
                <c:pt idx="772">
                  <c:v>0.42293287037037036</c:v>
                </c:pt>
                <c:pt idx="773">
                  <c:v>0.4235902777777778</c:v>
                </c:pt>
                <c:pt idx="774">
                  <c:v>0.42413657407407401</c:v>
                </c:pt>
                <c:pt idx="775">
                  <c:v>0.42414120370370367</c:v>
                </c:pt>
                <c:pt idx="776">
                  <c:v>0.42490277777777774</c:v>
                </c:pt>
                <c:pt idx="777">
                  <c:v>0.42504629629629631</c:v>
                </c:pt>
                <c:pt idx="778">
                  <c:v>0.42512731481481481</c:v>
                </c:pt>
                <c:pt idx="779">
                  <c:v>0.42567824074074073</c:v>
                </c:pt>
                <c:pt idx="780">
                  <c:v>0.42644212962962963</c:v>
                </c:pt>
                <c:pt idx="781">
                  <c:v>0.4272083333333333</c:v>
                </c:pt>
                <c:pt idx="782">
                  <c:v>0.42760648148148145</c:v>
                </c:pt>
                <c:pt idx="783">
                  <c:v>0.42826851851851849</c:v>
                </c:pt>
                <c:pt idx="784">
                  <c:v>0.42846527777777776</c:v>
                </c:pt>
                <c:pt idx="785">
                  <c:v>0.42888425925925927</c:v>
                </c:pt>
                <c:pt idx="786">
                  <c:v>0.42902777777777779</c:v>
                </c:pt>
                <c:pt idx="787">
                  <c:v>0.42956018518518524</c:v>
                </c:pt>
                <c:pt idx="788">
                  <c:v>0.43022222222222217</c:v>
                </c:pt>
                <c:pt idx="789">
                  <c:v>0.43032870370370369</c:v>
                </c:pt>
                <c:pt idx="790">
                  <c:v>0.43042129629629627</c:v>
                </c:pt>
                <c:pt idx="791">
                  <c:v>0.43069444444444449</c:v>
                </c:pt>
                <c:pt idx="792">
                  <c:v>0.43125925925925923</c:v>
                </c:pt>
                <c:pt idx="793">
                  <c:v>0.43131712962962965</c:v>
                </c:pt>
                <c:pt idx="794">
                  <c:v>0.43206481481481479</c:v>
                </c:pt>
                <c:pt idx="795">
                  <c:v>0.43209722222222224</c:v>
                </c:pt>
                <c:pt idx="796">
                  <c:v>0.43220138888888893</c:v>
                </c:pt>
                <c:pt idx="797">
                  <c:v>0.43224768518518519</c:v>
                </c:pt>
                <c:pt idx="798">
                  <c:v>0.43263194444444442</c:v>
                </c:pt>
                <c:pt idx="799">
                  <c:v>0.43282175925925925</c:v>
                </c:pt>
                <c:pt idx="800">
                  <c:v>0.43310416666666668</c:v>
                </c:pt>
                <c:pt idx="801">
                  <c:v>0.43329166666666663</c:v>
                </c:pt>
                <c:pt idx="802">
                  <c:v>0.43354398148148149</c:v>
                </c:pt>
                <c:pt idx="803">
                  <c:v>0.43409953703703702</c:v>
                </c:pt>
                <c:pt idx="804">
                  <c:v>0.43443750000000003</c:v>
                </c:pt>
                <c:pt idx="805">
                  <c:v>0.43466666666666665</c:v>
                </c:pt>
                <c:pt idx="806">
                  <c:v>0.43493055555555554</c:v>
                </c:pt>
                <c:pt idx="807">
                  <c:v>0.43643981481481486</c:v>
                </c:pt>
                <c:pt idx="808">
                  <c:v>0.43676157407407407</c:v>
                </c:pt>
                <c:pt idx="809">
                  <c:v>0.43687731481481484</c:v>
                </c:pt>
                <c:pt idx="810">
                  <c:v>0.43694444444444447</c:v>
                </c:pt>
                <c:pt idx="811">
                  <c:v>0.43749537037037034</c:v>
                </c:pt>
                <c:pt idx="812">
                  <c:v>0.43755555555555559</c:v>
                </c:pt>
                <c:pt idx="813">
                  <c:v>0.43774999999999997</c:v>
                </c:pt>
                <c:pt idx="814">
                  <c:v>0.43808101851851855</c:v>
                </c:pt>
                <c:pt idx="815">
                  <c:v>0.43837499999999996</c:v>
                </c:pt>
                <c:pt idx="816">
                  <c:v>0.4385162037037037</c:v>
                </c:pt>
                <c:pt idx="817">
                  <c:v>0.43856944444444446</c:v>
                </c:pt>
                <c:pt idx="818">
                  <c:v>0.43869675925925922</c:v>
                </c:pt>
                <c:pt idx="819">
                  <c:v>0.43878240740740737</c:v>
                </c:pt>
                <c:pt idx="820">
                  <c:v>0.43927083333333328</c:v>
                </c:pt>
                <c:pt idx="821">
                  <c:v>0.43999074074074074</c:v>
                </c:pt>
                <c:pt idx="822">
                  <c:v>0.44015509259259256</c:v>
                </c:pt>
                <c:pt idx="823">
                  <c:v>0.44020833333333331</c:v>
                </c:pt>
                <c:pt idx="824">
                  <c:v>0.44060648148148146</c:v>
                </c:pt>
                <c:pt idx="825">
                  <c:v>0.44063657407407403</c:v>
                </c:pt>
                <c:pt idx="826">
                  <c:v>0.44111805555555555</c:v>
                </c:pt>
                <c:pt idx="827">
                  <c:v>0.4414837962962963</c:v>
                </c:pt>
                <c:pt idx="828">
                  <c:v>0.44183796296296296</c:v>
                </c:pt>
                <c:pt idx="829">
                  <c:v>0.44210185185185186</c:v>
                </c:pt>
                <c:pt idx="830">
                  <c:v>0.44214583333333335</c:v>
                </c:pt>
                <c:pt idx="831">
                  <c:v>0.44248611111111114</c:v>
                </c:pt>
                <c:pt idx="832">
                  <c:v>0.442849537037037</c:v>
                </c:pt>
                <c:pt idx="833">
                  <c:v>0.44289814814814815</c:v>
                </c:pt>
                <c:pt idx="834">
                  <c:v>0.44294675925925925</c:v>
                </c:pt>
                <c:pt idx="835">
                  <c:v>0.44300694444444444</c:v>
                </c:pt>
                <c:pt idx="836">
                  <c:v>0.44306481481481486</c:v>
                </c:pt>
                <c:pt idx="837">
                  <c:v>0.44450694444444444</c:v>
                </c:pt>
                <c:pt idx="838">
                  <c:v>0.44471296296296303</c:v>
                </c:pt>
                <c:pt idx="839">
                  <c:v>0.44541898148148146</c:v>
                </c:pt>
                <c:pt idx="840">
                  <c:v>0.44568750000000001</c:v>
                </c:pt>
                <c:pt idx="841">
                  <c:v>0.44603703703703701</c:v>
                </c:pt>
                <c:pt idx="842">
                  <c:v>0.44628009259259255</c:v>
                </c:pt>
                <c:pt idx="843">
                  <c:v>0.44639583333333333</c:v>
                </c:pt>
                <c:pt idx="844">
                  <c:v>0.44700462962962961</c:v>
                </c:pt>
                <c:pt idx="845">
                  <c:v>0.44702546296296297</c:v>
                </c:pt>
                <c:pt idx="846">
                  <c:v>0.44718749999999996</c:v>
                </c:pt>
                <c:pt idx="847">
                  <c:v>0.44752083333333331</c:v>
                </c:pt>
                <c:pt idx="848">
                  <c:v>0.44769907407407405</c:v>
                </c:pt>
                <c:pt idx="849">
                  <c:v>0.44795138888888886</c:v>
                </c:pt>
                <c:pt idx="850">
                  <c:v>0.44844907407407408</c:v>
                </c:pt>
                <c:pt idx="851">
                  <c:v>0.44856250000000003</c:v>
                </c:pt>
                <c:pt idx="852">
                  <c:v>0.44871064814814821</c:v>
                </c:pt>
                <c:pt idx="853">
                  <c:v>0.44915277777777773</c:v>
                </c:pt>
                <c:pt idx="854">
                  <c:v>0.44961111111111107</c:v>
                </c:pt>
                <c:pt idx="855">
                  <c:v>0.4496134259259259</c:v>
                </c:pt>
                <c:pt idx="856">
                  <c:v>0.44972685185185191</c:v>
                </c:pt>
                <c:pt idx="857">
                  <c:v>0.44983564814814814</c:v>
                </c:pt>
                <c:pt idx="858">
                  <c:v>0.45029398148148148</c:v>
                </c:pt>
                <c:pt idx="859">
                  <c:v>0.45049305555555552</c:v>
                </c:pt>
                <c:pt idx="860">
                  <c:v>0.45093287037037039</c:v>
                </c:pt>
                <c:pt idx="861">
                  <c:v>0.45128009259259261</c:v>
                </c:pt>
                <c:pt idx="862">
                  <c:v>0.4513726851851852</c:v>
                </c:pt>
                <c:pt idx="863">
                  <c:v>0.45140277777777776</c:v>
                </c:pt>
                <c:pt idx="864">
                  <c:v>0.4515717592592593</c:v>
                </c:pt>
                <c:pt idx="865">
                  <c:v>0.45159722222222221</c:v>
                </c:pt>
                <c:pt idx="866">
                  <c:v>0.45179861111111108</c:v>
                </c:pt>
                <c:pt idx="867">
                  <c:v>0.45197453703703705</c:v>
                </c:pt>
                <c:pt idx="868">
                  <c:v>0.45214814814814813</c:v>
                </c:pt>
                <c:pt idx="869">
                  <c:v>0.45250925925925928</c:v>
                </c:pt>
                <c:pt idx="870">
                  <c:v>0.45273842592592595</c:v>
                </c:pt>
                <c:pt idx="871">
                  <c:v>0.45278240740740738</c:v>
                </c:pt>
                <c:pt idx="872">
                  <c:v>0.45388194444444441</c:v>
                </c:pt>
                <c:pt idx="873">
                  <c:v>0.45418287037037036</c:v>
                </c:pt>
                <c:pt idx="874">
                  <c:v>0.45470601851851855</c:v>
                </c:pt>
                <c:pt idx="875">
                  <c:v>0.45533101851851854</c:v>
                </c:pt>
                <c:pt idx="876">
                  <c:v>0.4553773148148148</c:v>
                </c:pt>
                <c:pt idx="877">
                  <c:v>0.45668981481481485</c:v>
                </c:pt>
                <c:pt idx="878">
                  <c:v>0.45680787037037035</c:v>
                </c:pt>
                <c:pt idx="879">
                  <c:v>0.45687731481481481</c:v>
                </c:pt>
                <c:pt idx="880">
                  <c:v>0.45693518518518517</c:v>
                </c:pt>
                <c:pt idx="881">
                  <c:v>0.45695601851851853</c:v>
                </c:pt>
                <c:pt idx="882">
                  <c:v>0.45716203703703701</c:v>
                </c:pt>
                <c:pt idx="883">
                  <c:v>0.45727314814814812</c:v>
                </c:pt>
                <c:pt idx="884">
                  <c:v>0.45827546296296295</c:v>
                </c:pt>
                <c:pt idx="885">
                  <c:v>0.45879166666666671</c:v>
                </c:pt>
                <c:pt idx="886">
                  <c:v>0.45894675925925926</c:v>
                </c:pt>
                <c:pt idx="887">
                  <c:v>0.4597013888888889</c:v>
                </c:pt>
                <c:pt idx="888">
                  <c:v>0.46023148148148146</c:v>
                </c:pt>
                <c:pt idx="889">
                  <c:v>0.46042361111111108</c:v>
                </c:pt>
                <c:pt idx="890">
                  <c:v>0.46132175925925922</c:v>
                </c:pt>
                <c:pt idx="891">
                  <c:v>0.46155092592592595</c:v>
                </c:pt>
                <c:pt idx="892">
                  <c:v>0.46178472222222222</c:v>
                </c:pt>
                <c:pt idx="893">
                  <c:v>0.46251620370370367</c:v>
                </c:pt>
                <c:pt idx="894">
                  <c:v>0.46260648148148154</c:v>
                </c:pt>
                <c:pt idx="895">
                  <c:v>0.46264120370370371</c:v>
                </c:pt>
                <c:pt idx="896">
                  <c:v>0.46280555555555558</c:v>
                </c:pt>
                <c:pt idx="897">
                  <c:v>0.46300000000000002</c:v>
                </c:pt>
                <c:pt idx="898">
                  <c:v>0.4634050925925926</c:v>
                </c:pt>
                <c:pt idx="899">
                  <c:v>0.46344907407407404</c:v>
                </c:pt>
                <c:pt idx="900">
                  <c:v>0.46459490740740744</c:v>
                </c:pt>
                <c:pt idx="901">
                  <c:v>0.46461111111111109</c:v>
                </c:pt>
                <c:pt idx="902">
                  <c:v>0.46481481481481479</c:v>
                </c:pt>
                <c:pt idx="903">
                  <c:v>0.46484259259259259</c:v>
                </c:pt>
                <c:pt idx="904">
                  <c:v>0.46486111111111106</c:v>
                </c:pt>
                <c:pt idx="905">
                  <c:v>0.46502546296296299</c:v>
                </c:pt>
                <c:pt idx="906">
                  <c:v>0.46570370370370373</c:v>
                </c:pt>
                <c:pt idx="907">
                  <c:v>0.46583101851851849</c:v>
                </c:pt>
                <c:pt idx="908">
                  <c:v>0.4667013888888889</c:v>
                </c:pt>
                <c:pt idx="909">
                  <c:v>0.4668842592592593</c:v>
                </c:pt>
                <c:pt idx="910">
                  <c:v>0.46724537037037039</c:v>
                </c:pt>
                <c:pt idx="911">
                  <c:v>0.46747916666666667</c:v>
                </c:pt>
                <c:pt idx="912">
                  <c:v>0.46799074074074076</c:v>
                </c:pt>
                <c:pt idx="913">
                  <c:v>0.46917824074074072</c:v>
                </c:pt>
                <c:pt idx="914">
                  <c:v>0.469599537037037</c:v>
                </c:pt>
                <c:pt idx="915">
                  <c:v>0.46976851851851853</c:v>
                </c:pt>
                <c:pt idx="916">
                  <c:v>0.46989583333333335</c:v>
                </c:pt>
                <c:pt idx="917">
                  <c:v>0.46995601851851848</c:v>
                </c:pt>
                <c:pt idx="918">
                  <c:v>0.47007638888888892</c:v>
                </c:pt>
                <c:pt idx="919">
                  <c:v>0.47092361111111114</c:v>
                </c:pt>
                <c:pt idx="920">
                  <c:v>0.4712662037037037</c:v>
                </c:pt>
                <c:pt idx="921">
                  <c:v>0.47145370370370371</c:v>
                </c:pt>
                <c:pt idx="922">
                  <c:v>0.47170601851851846</c:v>
                </c:pt>
                <c:pt idx="923">
                  <c:v>0.47243055555555558</c:v>
                </c:pt>
                <c:pt idx="924">
                  <c:v>0.47354166666666675</c:v>
                </c:pt>
                <c:pt idx="925">
                  <c:v>0.47399537037037037</c:v>
                </c:pt>
                <c:pt idx="926">
                  <c:v>0.47409259259259262</c:v>
                </c:pt>
                <c:pt idx="927">
                  <c:v>0.47416203703703708</c:v>
                </c:pt>
                <c:pt idx="928">
                  <c:v>0.47543055555555558</c:v>
                </c:pt>
                <c:pt idx="929">
                  <c:v>0.47545601851851849</c:v>
                </c:pt>
                <c:pt idx="930">
                  <c:v>0.47594444444444439</c:v>
                </c:pt>
                <c:pt idx="931">
                  <c:v>0.4760833333333333</c:v>
                </c:pt>
                <c:pt idx="932">
                  <c:v>0.47611805555555553</c:v>
                </c:pt>
                <c:pt idx="933">
                  <c:v>0.47660185185185189</c:v>
                </c:pt>
                <c:pt idx="934">
                  <c:v>0.47682175925925929</c:v>
                </c:pt>
                <c:pt idx="935">
                  <c:v>0.47749537037037038</c:v>
                </c:pt>
                <c:pt idx="936">
                  <c:v>0.47776388888888888</c:v>
                </c:pt>
                <c:pt idx="937">
                  <c:v>0.4778634259259259</c:v>
                </c:pt>
                <c:pt idx="938">
                  <c:v>0.47826388888888888</c:v>
                </c:pt>
                <c:pt idx="939">
                  <c:v>0.47839583333333335</c:v>
                </c:pt>
                <c:pt idx="940">
                  <c:v>0.47847685185185185</c:v>
                </c:pt>
                <c:pt idx="941">
                  <c:v>0.47857638888888887</c:v>
                </c:pt>
                <c:pt idx="942">
                  <c:v>0.47915740740740737</c:v>
                </c:pt>
                <c:pt idx="943">
                  <c:v>0.47981481481481481</c:v>
                </c:pt>
                <c:pt idx="944">
                  <c:v>0.47998842592592594</c:v>
                </c:pt>
                <c:pt idx="945">
                  <c:v>0.4800787037037037</c:v>
                </c:pt>
                <c:pt idx="946">
                  <c:v>0.48014583333333338</c:v>
                </c:pt>
                <c:pt idx="947">
                  <c:v>0.48045601851851849</c:v>
                </c:pt>
                <c:pt idx="948">
                  <c:v>0.4810578703703704</c:v>
                </c:pt>
                <c:pt idx="949">
                  <c:v>0.48128240740740746</c:v>
                </c:pt>
                <c:pt idx="950">
                  <c:v>0.48142361111111109</c:v>
                </c:pt>
                <c:pt idx="951">
                  <c:v>0.48201851851851851</c:v>
                </c:pt>
                <c:pt idx="952">
                  <c:v>0.48302083333333334</c:v>
                </c:pt>
                <c:pt idx="953">
                  <c:v>0.48318749999999999</c:v>
                </c:pt>
                <c:pt idx="954">
                  <c:v>0.48324999999999996</c:v>
                </c:pt>
                <c:pt idx="955">
                  <c:v>0.48367129629629635</c:v>
                </c:pt>
                <c:pt idx="956">
                  <c:v>0.48388657407407404</c:v>
                </c:pt>
                <c:pt idx="957">
                  <c:v>0.48462499999999997</c:v>
                </c:pt>
                <c:pt idx="958">
                  <c:v>0.4846921296296296</c:v>
                </c:pt>
                <c:pt idx="959">
                  <c:v>0.48520138888888886</c:v>
                </c:pt>
                <c:pt idx="960">
                  <c:v>0.48542361111111115</c:v>
                </c:pt>
                <c:pt idx="961">
                  <c:v>0.48542361111111115</c:v>
                </c:pt>
                <c:pt idx="962">
                  <c:v>0.48630787037037038</c:v>
                </c:pt>
                <c:pt idx="963">
                  <c:v>0.48642824074074076</c:v>
                </c:pt>
                <c:pt idx="964">
                  <c:v>0.48734490740740738</c:v>
                </c:pt>
                <c:pt idx="965">
                  <c:v>0.48774537037037036</c:v>
                </c:pt>
                <c:pt idx="966">
                  <c:v>0.48781712962962964</c:v>
                </c:pt>
                <c:pt idx="967">
                  <c:v>0.48783333333333334</c:v>
                </c:pt>
                <c:pt idx="968">
                  <c:v>0.48786342592592591</c:v>
                </c:pt>
                <c:pt idx="969">
                  <c:v>0.4879722222222222</c:v>
                </c:pt>
                <c:pt idx="970">
                  <c:v>0.48819444444444443</c:v>
                </c:pt>
                <c:pt idx="971">
                  <c:v>0.48846990740740742</c:v>
                </c:pt>
                <c:pt idx="972">
                  <c:v>0.48868287037037039</c:v>
                </c:pt>
                <c:pt idx="973">
                  <c:v>0.4889560185185185</c:v>
                </c:pt>
                <c:pt idx="974">
                  <c:v>0.48908101851851848</c:v>
                </c:pt>
                <c:pt idx="975">
                  <c:v>0.48916203703703698</c:v>
                </c:pt>
                <c:pt idx="976">
                  <c:v>0.48951388888888892</c:v>
                </c:pt>
                <c:pt idx="977">
                  <c:v>0.48987731481481478</c:v>
                </c:pt>
                <c:pt idx="978">
                  <c:v>0.49003703703703699</c:v>
                </c:pt>
                <c:pt idx="979">
                  <c:v>0.49032870370370374</c:v>
                </c:pt>
                <c:pt idx="980">
                  <c:v>0.4924074074074074</c:v>
                </c:pt>
                <c:pt idx="981">
                  <c:v>0.49260648148148145</c:v>
                </c:pt>
                <c:pt idx="982">
                  <c:v>0.4936712962962963</c:v>
                </c:pt>
                <c:pt idx="983">
                  <c:v>0.49384722222222222</c:v>
                </c:pt>
                <c:pt idx="984">
                  <c:v>0.49418518518518517</c:v>
                </c:pt>
                <c:pt idx="985">
                  <c:v>0.49435648148148148</c:v>
                </c:pt>
                <c:pt idx="986">
                  <c:v>0.49487268518518518</c:v>
                </c:pt>
                <c:pt idx="987">
                  <c:v>0.49493287037037037</c:v>
                </c:pt>
                <c:pt idx="988">
                  <c:v>0.49501851851851852</c:v>
                </c:pt>
                <c:pt idx="989">
                  <c:v>0.496</c:v>
                </c:pt>
                <c:pt idx="990">
                  <c:v>0.49608101851851849</c:v>
                </c:pt>
                <c:pt idx="991">
                  <c:v>0.49688425925925928</c:v>
                </c:pt>
                <c:pt idx="992">
                  <c:v>0.49717824074074074</c:v>
                </c:pt>
                <c:pt idx="993">
                  <c:v>0.49734953703703699</c:v>
                </c:pt>
                <c:pt idx="994">
                  <c:v>0.49737037037037035</c:v>
                </c:pt>
                <c:pt idx="995">
                  <c:v>0.49756481481481479</c:v>
                </c:pt>
                <c:pt idx="996">
                  <c:v>0.49826620370370373</c:v>
                </c:pt>
                <c:pt idx="997">
                  <c:v>0.49891666666666667</c:v>
                </c:pt>
                <c:pt idx="998">
                  <c:v>0.49951157407407409</c:v>
                </c:pt>
                <c:pt idx="999">
                  <c:v>0.49989351851851854</c:v>
                </c:pt>
                <c:pt idx="1000">
                  <c:v>0.50046527777777783</c:v>
                </c:pt>
                <c:pt idx="1001">
                  <c:v>0.5008773148148149</c:v>
                </c:pt>
                <c:pt idx="1002">
                  <c:v>0.5011782407407408</c:v>
                </c:pt>
                <c:pt idx="1003">
                  <c:v>0.5014305555555556</c:v>
                </c:pt>
                <c:pt idx="1004">
                  <c:v>0.50149305555555557</c:v>
                </c:pt>
                <c:pt idx="1005">
                  <c:v>0.5017638888888889</c:v>
                </c:pt>
                <c:pt idx="1006">
                  <c:v>0.50198148148148147</c:v>
                </c:pt>
                <c:pt idx="1007">
                  <c:v>0.50229861111111118</c:v>
                </c:pt>
                <c:pt idx="1008">
                  <c:v>0.50233101851851858</c:v>
                </c:pt>
                <c:pt idx="1009">
                  <c:v>0.50241666666666673</c:v>
                </c:pt>
                <c:pt idx="1010">
                  <c:v>0.5026828703703704</c:v>
                </c:pt>
                <c:pt idx="1011">
                  <c:v>0.50277546296296294</c:v>
                </c:pt>
                <c:pt idx="1012">
                  <c:v>0.50313888888888891</c:v>
                </c:pt>
                <c:pt idx="1013">
                  <c:v>0.5033333333333333</c:v>
                </c:pt>
                <c:pt idx="1014">
                  <c:v>0.50385185185185177</c:v>
                </c:pt>
                <c:pt idx="1015">
                  <c:v>0.5043819444444444</c:v>
                </c:pt>
                <c:pt idx="1016">
                  <c:v>0.50485648148148143</c:v>
                </c:pt>
                <c:pt idx="1017">
                  <c:v>0.5050972222222222</c:v>
                </c:pt>
                <c:pt idx="1018">
                  <c:v>0.50518518518518518</c:v>
                </c:pt>
                <c:pt idx="1019">
                  <c:v>0.50544212962962964</c:v>
                </c:pt>
                <c:pt idx="1020">
                  <c:v>0.50568750000000007</c:v>
                </c:pt>
                <c:pt idx="1021">
                  <c:v>0.50623842592592594</c:v>
                </c:pt>
                <c:pt idx="1022">
                  <c:v>0.50625694444444447</c:v>
                </c:pt>
                <c:pt idx="1023">
                  <c:v>0.50693981481481487</c:v>
                </c:pt>
                <c:pt idx="1024">
                  <c:v>0.50772685185185185</c:v>
                </c:pt>
                <c:pt idx="1025">
                  <c:v>0.50810416666666658</c:v>
                </c:pt>
                <c:pt idx="1026">
                  <c:v>0.5085439814814815</c:v>
                </c:pt>
                <c:pt idx="1027">
                  <c:v>0.50888888888888895</c:v>
                </c:pt>
                <c:pt idx="1028">
                  <c:v>0.50895138888888891</c:v>
                </c:pt>
                <c:pt idx="1029">
                  <c:v>0.50917361111111115</c:v>
                </c:pt>
                <c:pt idx="1030">
                  <c:v>0.50949999999999995</c:v>
                </c:pt>
                <c:pt idx="1031">
                  <c:v>0.50955092592592588</c:v>
                </c:pt>
                <c:pt idx="1032">
                  <c:v>0.51010185185185186</c:v>
                </c:pt>
                <c:pt idx="1033">
                  <c:v>0.51083101851851853</c:v>
                </c:pt>
                <c:pt idx="1034">
                  <c:v>0.51140509259259259</c:v>
                </c:pt>
                <c:pt idx="1035">
                  <c:v>0.51170138888888894</c:v>
                </c:pt>
                <c:pt idx="1036">
                  <c:v>0.51215277777777779</c:v>
                </c:pt>
                <c:pt idx="1037">
                  <c:v>0.51218518518518519</c:v>
                </c:pt>
                <c:pt idx="1038">
                  <c:v>0.5123240740740741</c:v>
                </c:pt>
                <c:pt idx="1039">
                  <c:v>0.51303626543209879</c:v>
                </c:pt>
                <c:pt idx="1040">
                  <c:v>0.51340740740740731</c:v>
                </c:pt>
                <c:pt idx="1041">
                  <c:v>0.51343055555555561</c:v>
                </c:pt>
                <c:pt idx="1042">
                  <c:v>0.51349305555555558</c:v>
                </c:pt>
                <c:pt idx="1043">
                  <c:v>0.51353703703703701</c:v>
                </c:pt>
                <c:pt idx="1044">
                  <c:v>0.51446064814814818</c:v>
                </c:pt>
                <c:pt idx="1045">
                  <c:v>0.51513888888888881</c:v>
                </c:pt>
                <c:pt idx="1046">
                  <c:v>0.51578009259259261</c:v>
                </c:pt>
                <c:pt idx="1047">
                  <c:v>0.51643518518518516</c:v>
                </c:pt>
                <c:pt idx="1048">
                  <c:v>0.51779861111111103</c:v>
                </c:pt>
                <c:pt idx="1049">
                  <c:v>0.51783333333333337</c:v>
                </c:pt>
                <c:pt idx="1050">
                  <c:v>0.51800462962962968</c:v>
                </c:pt>
                <c:pt idx="1051">
                  <c:v>0.51858796296296295</c:v>
                </c:pt>
                <c:pt idx="1052">
                  <c:v>0.51900925925925923</c:v>
                </c:pt>
                <c:pt idx="1053">
                  <c:v>0.51964814814814819</c:v>
                </c:pt>
                <c:pt idx="1054">
                  <c:v>0.52076388888888892</c:v>
                </c:pt>
                <c:pt idx="1055">
                  <c:v>0.52118981481481486</c:v>
                </c:pt>
                <c:pt idx="1056">
                  <c:v>0.52127777777777773</c:v>
                </c:pt>
                <c:pt idx="1057">
                  <c:v>0.52131018518518513</c:v>
                </c:pt>
                <c:pt idx="1058">
                  <c:v>0.52235879629629633</c:v>
                </c:pt>
                <c:pt idx="1059">
                  <c:v>0.52262731481481484</c:v>
                </c:pt>
                <c:pt idx="1060">
                  <c:v>0.52268518518518525</c:v>
                </c:pt>
                <c:pt idx="1061">
                  <c:v>0.52278935185185182</c:v>
                </c:pt>
                <c:pt idx="1062">
                  <c:v>0.522900462962963</c:v>
                </c:pt>
                <c:pt idx="1063">
                  <c:v>0.52308101851851851</c:v>
                </c:pt>
                <c:pt idx="1064">
                  <c:v>0.52328240740740739</c:v>
                </c:pt>
                <c:pt idx="1065">
                  <c:v>0.52335185185185185</c:v>
                </c:pt>
                <c:pt idx="1066">
                  <c:v>0.52379861111111103</c:v>
                </c:pt>
                <c:pt idx="1067">
                  <c:v>0.52419907407407407</c:v>
                </c:pt>
                <c:pt idx="1068">
                  <c:v>0.52495370370370376</c:v>
                </c:pt>
                <c:pt idx="1069">
                  <c:v>0.52497453703703711</c:v>
                </c:pt>
                <c:pt idx="1070">
                  <c:v>0.52512731481481478</c:v>
                </c:pt>
                <c:pt idx="1071">
                  <c:v>0.52595601851851859</c:v>
                </c:pt>
                <c:pt idx="1072">
                  <c:v>0.52597222222222229</c:v>
                </c:pt>
                <c:pt idx="1073">
                  <c:v>0.52711111111111109</c:v>
                </c:pt>
                <c:pt idx="1074">
                  <c:v>0.5271527777777778</c:v>
                </c:pt>
                <c:pt idx="1075">
                  <c:v>0.52754629629629624</c:v>
                </c:pt>
                <c:pt idx="1076">
                  <c:v>0.52771759259259254</c:v>
                </c:pt>
                <c:pt idx="1077">
                  <c:v>0.52808101851851852</c:v>
                </c:pt>
                <c:pt idx="1078">
                  <c:v>0.52875925925925926</c:v>
                </c:pt>
                <c:pt idx="1079">
                  <c:v>0.5288842592592593</c:v>
                </c:pt>
                <c:pt idx="1080">
                  <c:v>0.52889583333333334</c:v>
                </c:pt>
                <c:pt idx="1081">
                  <c:v>0.52901620370370372</c:v>
                </c:pt>
                <c:pt idx="1082">
                  <c:v>0.5294699074074074</c:v>
                </c:pt>
                <c:pt idx="1083">
                  <c:v>0.52990277777777772</c:v>
                </c:pt>
                <c:pt idx="1084">
                  <c:v>0.53019907407407407</c:v>
                </c:pt>
                <c:pt idx="1085">
                  <c:v>0.53032870370370366</c:v>
                </c:pt>
                <c:pt idx="1086">
                  <c:v>0.53039351851851846</c:v>
                </c:pt>
                <c:pt idx="1087">
                  <c:v>0.53054398148148141</c:v>
                </c:pt>
                <c:pt idx="1088">
                  <c:v>0.53063657407407405</c:v>
                </c:pt>
                <c:pt idx="1089">
                  <c:v>0.53074074074074074</c:v>
                </c:pt>
                <c:pt idx="1090">
                  <c:v>0.53094675925925927</c:v>
                </c:pt>
                <c:pt idx="1091">
                  <c:v>0.53120833333333328</c:v>
                </c:pt>
                <c:pt idx="1092">
                  <c:v>0.53146527777777774</c:v>
                </c:pt>
                <c:pt idx="1093">
                  <c:v>0.53238425925925925</c:v>
                </c:pt>
                <c:pt idx="1094">
                  <c:v>0.53240509259259261</c:v>
                </c:pt>
                <c:pt idx="1095">
                  <c:v>0.5324861111111111</c:v>
                </c:pt>
                <c:pt idx="1096">
                  <c:v>0.53316435185185185</c:v>
                </c:pt>
                <c:pt idx="1097">
                  <c:v>0.53370601851851851</c:v>
                </c:pt>
                <c:pt idx="1098">
                  <c:v>0.53374999999999995</c:v>
                </c:pt>
                <c:pt idx="1099">
                  <c:v>0.53392129629629625</c:v>
                </c:pt>
                <c:pt idx="1100">
                  <c:v>0.53402083333333339</c:v>
                </c:pt>
                <c:pt idx="1101">
                  <c:v>0.53449537037037032</c:v>
                </c:pt>
                <c:pt idx="1102">
                  <c:v>0.53457870370370375</c:v>
                </c:pt>
                <c:pt idx="1103">
                  <c:v>0.53461111111111115</c:v>
                </c:pt>
                <c:pt idx="1104">
                  <c:v>0.53487037037037033</c:v>
                </c:pt>
                <c:pt idx="1105">
                  <c:v>0.53495833333333331</c:v>
                </c:pt>
                <c:pt idx="1106">
                  <c:v>0.53555787037037039</c:v>
                </c:pt>
                <c:pt idx="1107">
                  <c:v>0.53563657407407406</c:v>
                </c:pt>
                <c:pt idx="1108">
                  <c:v>0.53566203703703708</c:v>
                </c:pt>
                <c:pt idx="1109">
                  <c:v>0.5360362654320987</c:v>
                </c:pt>
                <c:pt idx="1110">
                  <c:v>0.53756944444444443</c:v>
                </c:pt>
                <c:pt idx="1111">
                  <c:v>0.53817129629629634</c:v>
                </c:pt>
                <c:pt idx="1112">
                  <c:v>0.53826157407407405</c:v>
                </c:pt>
                <c:pt idx="1113">
                  <c:v>0.53865740740740731</c:v>
                </c:pt>
                <c:pt idx="1114">
                  <c:v>0.5390138888888889</c:v>
                </c:pt>
                <c:pt idx="1115">
                  <c:v>0.53915277777777781</c:v>
                </c:pt>
                <c:pt idx="1116">
                  <c:v>0.5402986111111111</c:v>
                </c:pt>
                <c:pt idx="1117">
                  <c:v>0.54063657407407406</c:v>
                </c:pt>
                <c:pt idx="1118">
                  <c:v>0.54108796296296291</c:v>
                </c:pt>
                <c:pt idx="1119">
                  <c:v>0.54115972222222219</c:v>
                </c:pt>
                <c:pt idx="1120">
                  <c:v>0.54140740740740734</c:v>
                </c:pt>
                <c:pt idx="1121">
                  <c:v>0.54172685185185188</c:v>
                </c:pt>
                <c:pt idx="1122">
                  <c:v>0.54227546296296292</c:v>
                </c:pt>
                <c:pt idx="1123">
                  <c:v>0.54242361111111115</c:v>
                </c:pt>
                <c:pt idx="1124">
                  <c:v>0.5424282407407407</c:v>
                </c:pt>
                <c:pt idx="1125">
                  <c:v>0.5439722222222223</c:v>
                </c:pt>
                <c:pt idx="1126">
                  <c:v>0.54421527777777778</c:v>
                </c:pt>
                <c:pt idx="1127">
                  <c:v>0.54477777777777781</c:v>
                </c:pt>
                <c:pt idx="1128">
                  <c:v>0.54566666666666663</c:v>
                </c:pt>
                <c:pt idx="1129">
                  <c:v>0.54631249999999998</c:v>
                </c:pt>
                <c:pt idx="1130">
                  <c:v>0.54645601851851855</c:v>
                </c:pt>
                <c:pt idx="1131">
                  <c:v>0.54649999999999999</c:v>
                </c:pt>
                <c:pt idx="1132">
                  <c:v>0.54650694444444448</c:v>
                </c:pt>
                <c:pt idx="1133">
                  <c:v>0.54728703703703707</c:v>
                </c:pt>
                <c:pt idx="1134">
                  <c:v>0.54778935185185185</c:v>
                </c:pt>
                <c:pt idx="1135">
                  <c:v>0.54786342592592596</c:v>
                </c:pt>
                <c:pt idx="1136">
                  <c:v>0.5498912037037037</c:v>
                </c:pt>
                <c:pt idx="1137">
                  <c:v>0.55003240740740744</c:v>
                </c:pt>
                <c:pt idx="1138">
                  <c:v>0.55036805555555557</c:v>
                </c:pt>
                <c:pt idx="1139">
                  <c:v>0.55039583333333342</c:v>
                </c:pt>
                <c:pt idx="1140">
                  <c:v>0.550875</c:v>
                </c:pt>
                <c:pt idx="1141">
                  <c:v>0.55103935185185182</c:v>
                </c:pt>
                <c:pt idx="1142">
                  <c:v>0.55157407407407411</c:v>
                </c:pt>
                <c:pt idx="1143">
                  <c:v>0.5521342592592593</c:v>
                </c:pt>
                <c:pt idx="1144">
                  <c:v>0.55300925925925926</c:v>
                </c:pt>
                <c:pt idx="1145">
                  <c:v>0.55338888888888893</c:v>
                </c:pt>
                <c:pt idx="1146">
                  <c:v>0.55365509259259249</c:v>
                </c:pt>
                <c:pt idx="1147">
                  <c:v>0.55407407407407405</c:v>
                </c:pt>
                <c:pt idx="1148">
                  <c:v>0.55416203703703704</c:v>
                </c:pt>
                <c:pt idx="1149">
                  <c:v>0.55426388888888889</c:v>
                </c:pt>
                <c:pt idx="1150">
                  <c:v>0.55544907407407407</c:v>
                </c:pt>
                <c:pt idx="1151">
                  <c:v>0.55605324074074081</c:v>
                </c:pt>
                <c:pt idx="1152">
                  <c:v>0.55676388888888884</c:v>
                </c:pt>
                <c:pt idx="1153">
                  <c:v>0.55697916666666658</c:v>
                </c:pt>
                <c:pt idx="1154">
                  <c:v>0.55738425925925927</c:v>
                </c:pt>
                <c:pt idx="1155">
                  <c:v>0.55762037037037038</c:v>
                </c:pt>
                <c:pt idx="1156">
                  <c:v>0.55766666666666664</c:v>
                </c:pt>
                <c:pt idx="1157">
                  <c:v>0.55784027777777778</c:v>
                </c:pt>
                <c:pt idx="1158">
                  <c:v>0.55814814814814806</c:v>
                </c:pt>
                <c:pt idx="1159">
                  <c:v>0.55839814814814814</c:v>
                </c:pt>
                <c:pt idx="1160">
                  <c:v>0.55897453703703703</c:v>
                </c:pt>
                <c:pt idx="1161">
                  <c:v>0.55923379629629633</c:v>
                </c:pt>
                <c:pt idx="1162">
                  <c:v>0.55929861111111112</c:v>
                </c:pt>
                <c:pt idx="1163">
                  <c:v>0.56030092592592595</c:v>
                </c:pt>
                <c:pt idx="1164">
                  <c:v>0.56034490740740739</c:v>
                </c:pt>
                <c:pt idx="1165">
                  <c:v>0.56135648148148154</c:v>
                </c:pt>
                <c:pt idx="1166">
                  <c:v>0.56155324074074064</c:v>
                </c:pt>
                <c:pt idx="1167">
                  <c:v>0.56186342592592586</c:v>
                </c:pt>
                <c:pt idx="1168">
                  <c:v>0.56199074074074074</c:v>
                </c:pt>
                <c:pt idx="1169">
                  <c:v>0.56231018518518516</c:v>
                </c:pt>
                <c:pt idx="1170">
                  <c:v>0.56260185185185185</c:v>
                </c:pt>
                <c:pt idx="1171">
                  <c:v>0.56266666666666665</c:v>
                </c:pt>
                <c:pt idx="1172">
                  <c:v>0.56285416666666666</c:v>
                </c:pt>
                <c:pt idx="1173">
                  <c:v>0.56318518518518523</c:v>
                </c:pt>
                <c:pt idx="1174">
                  <c:v>0.56384027777777779</c:v>
                </c:pt>
                <c:pt idx="1175">
                  <c:v>0.56420833333333331</c:v>
                </c:pt>
                <c:pt idx="1176">
                  <c:v>0.56580324074074073</c:v>
                </c:pt>
                <c:pt idx="1177">
                  <c:v>0.56626851851851856</c:v>
                </c:pt>
                <c:pt idx="1178">
                  <c:v>0.56740046296296298</c:v>
                </c:pt>
                <c:pt idx="1179">
                  <c:v>0.56750462962962955</c:v>
                </c:pt>
                <c:pt idx="1180">
                  <c:v>0.56757407407407412</c:v>
                </c:pt>
                <c:pt idx="1181">
                  <c:v>0.56782407407407409</c:v>
                </c:pt>
                <c:pt idx="1182">
                  <c:v>0.56795138888888885</c:v>
                </c:pt>
                <c:pt idx="1183">
                  <c:v>0.56846064814814812</c:v>
                </c:pt>
                <c:pt idx="1184">
                  <c:v>0.56852546296296302</c:v>
                </c:pt>
                <c:pt idx="1185">
                  <c:v>0.56863657407407409</c:v>
                </c:pt>
                <c:pt idx="1186">
                  <c:v>0.56897916666666659</c:v>
                </c:pt>
                <c:pt idx="1187">
                  <c:v>0.56990393518518523</c:v>
                </c:pt>
                <c:pt idx="1188">
                  <c:v>0.57016435185185177</c:v>
                </c:pt>
                <c:pt idx="1189">
                  <c:v>0.57049305555555552</c:v>
                </c:pt>
                <c:pt idx="1190">
                  <c:v>0.57098379629629625</c:v>
                </c:pt>
                <c:pt idx="1191">
                  <c:v>0.57107870370370373</c:v>
                </c:pt>
                <c:pt idx="1192">
                  <c:v>0.57260648148148152</c:v>
                </c:pt>
                <c:pt idx="1193">
                  <c:v>0.5728240740740741</c:v>
                </c:pt>
                <c:pt idx="1194">
                  <c:v>0.57288425925925923</c:v>
                </c:pt>
                <c:pt idx="1195">
                  <c:v>0.57354861111111111</c:v>
                </c:pt>
                <c:pt idx="1196">
                  <c:v>0.57373842592592594</c:v>
                </c:pt>
                <c:pt idx="1197">
                  <c:v>0.57446759259259261</c:v>
                </c:pt>
                <c:pt idx="1198">
                  <c:v>0.57579861111111108</c:v>
                </c:pt>
                <c:pt idx="1199">
                  <c:v>0.57595138888888886</c:v>
                </c:pt>
                <c:pt idx="1200">
                  <c:v>0.5760925925925926</c:v>
                </c:pt>
                <c:pt idx="1201">
                  <c:v>0.57656249999999998</c:v>
                </c:pt>
                <c:pt idx="1202">
                  <c:v>0.57658333333333334</c:v>
                </c:pt>
                <c:pt idx="1203">
                  <c:v>0.5766296296296296</c:v>
                </c:pt>
                <c:pt idx="1204">
                  <c:v>0.57742824074074073</c:v>
                </c:pt>
                <c:pt idx="1205">
                  <c:v>0.57774537037037033</c:v>
                </c:pt>
                <c:pt idx="1206">
                  <c:v>0.57790972222222226</c:v>
                </c:pt>
                <c:pt idx="1207">
                  <c:v>0.57803240740740747</c:v>
                </c:pt>
                <c:pt idx="1208">
                  <c:v>0.57806481481481486</c:v>
                </c:pt>
                <c:pt idx="1209">
                  <c:v>0.57837268518518514</c:v>
                </c:pt>
                <c:pt idx="1210">
                  <c:v>0.57840277777777782</c:v>
                </c:pt>
                <c:pt idx="1211">
                  <c:v>0.57870138888888889</c:v>
                </c:pt>
                <c:pt idx="1212">
                  <c:v>0.57899999999999996</c:v>
                </c:pt>
                <c:pt idx="1213">
                  <c:v>0.57926851851851846</c:v>
                </c:pt>
                <c:pt idx="1214">
                  <c:v>0.57934490740740741</c:v>
                </c:pt>
                <c:pt idx="1215">
                  <c:v>0.57955787037037032</c:v>
                </c:pt>
                <c:pt idx="1216">
                  <c:v>0.57986805555555554</c:v>
                </c:pt>
                <c:pt idx="1217">
                  <c:v>0.57990046296296294</c:v>
                </c:pt>
                <c:pt idx="1218">
                  <c:v>0.58065509259259263</c:v>
                </c:pt>
                <c:pt idx="1219">
                  <c:v>0.58077314814814818</c:v>
                </c:pt>
                <c:pt idx="1220">
                  <c:v>0.58123611111111106</c:v>
                </c:pt>
                <c:pt idx="1221">
                  <c:v>0.58185416666666667</c:v>
                </c:pt>
                <c:pt idx="1222">
                  <c:v>0.58249768518518519</c:v>
                </c:pt>
                <c:pt idx="1223">
                  <c:v>0.58282407407407411</c:v>
                </c:pt>
                <c:pt idx="1224">
                  <c:v>0.58304166666666668</c:v>
                </c:pt>
                <c:pt idx="1225">
                  <c:v>0.58326388888888892</c:v>
                </c:pt>
                <c:pt idx="1226">
                  <c:v>0.58345370370370375</c:v>
                </c:pt>
                <c:pt idx="1227">
                  <c:v>0.58352083333333327</c:v>
                </c:pt>
                <c:pt idx="1228">
                  <c:v>0.58356712962962964</c:v>
                </c:pt>
                <c:pt idx="1229">
                  <c:v>0.58390046296296294</c:v>
                </c:pt>
                <c:pt idx="1230">
                  <c:v>0.58396296296296302</c:v>
                </c:pt>
                <c:pt idx="1231">
                  <c:v>0.5841412037037037</c:v>
                </c:pt>
                <c:pt idx="1232">
                  <c:v>0.58447916666666666</c:v>
                </c:pt>
                <c:pt idx="1233">
                  <c:v>0.58478935185185188</c:v>
                </c:pt>
                <c:pt idx="1234">
                  <c:v>0.5848564814814815</c:v>
                </c:pt>
                <c:pt idx="1235">
                  <c:v>0.58489814814814811</c:v>
                </c:pt>
                <c:pt idx="1236">
                  <c:v>0.58540509259259266</c:v>
                </c:pt>
                <c:pt idx="1237">
                  <c:v>0.58545370370370375</c:v>
                </c:pt>
                <c:pt idx="1238">
                  <c:v>0.5859537037037037</c:v>
                </c:pt>
                <c:pt idx="1239">
                  <c:v>0.58596296296296302</c:v>
                </c:pt>
                <c:pt idx="1240">
                  <c:v>0.58603240740740736</c:v>
                </c:pt>
                <c:pt idx="1241">
                  <c:v>0.58603472222222219</c:v>
                </c:pt>
                <c:pt idx="1242">
                  <c:v>0.58612500000000001</c:v>
                </c:pt>
                <c:pt idx="1243">
                  <c:v>0.58675462962962965</c:v>
                </c:pt>
                <c:pt idx="1244">
                  <c:v>0.58676388888888886</c:v>
                </c:pt>
                <c:pt idx="1245">
                  <c:v>0.58690277777777777</c:v>
                </c:pt>
                <c:pt idx="1246">
                  <c:v>0.58708796296296295</c:v>
                </c:pt>
                <c:pt idx="1247">
                  <c:v>0.58713657407407405</c:v>
                </c:pt>
                <c:pt idx="1248">
                  <c:v>0.58723379629629635</c:v>
                </c:pt>
                <c:pt idx="1249">
                  <c:v>0.58769212962962958</c:v>
                </c:pt>
                <c:pt idx="1250">
                  <c:v>0.58780555555555558</c:v>
                </c:pt>
                <c:pt idx="1251">
                  <c:v>0.58806249999999993</c:v>
                </c:pt>
                <c:pt idx="1252">
                  <c:v>0.58953472222222225</c:v>
                </c:pt>
                <c:pt idx="1253">
                  <c:v>0.59000000000000008</c:v>
                </c:pt>
                <c:pt idx="1254">
                  <c:v>0.59041203703703704</c:v>
                </c:pt>
                <c:pt idx="1255">
                  <c:v>0.59093981481481483</c:v>
                </c:pt>
                <c:pt idx="1256">
                  <c:v>0.59160879629629626</c:v>
                </c:pt>
                <c:pt idx="1257">
                  <c:v>0.59176388888888887</c:v>
                </c:pt>
                <c:pt idx="1258">
                  <c:v>0.59261111111111109</c:v>
                </c:pt>
                <c:pt idx="1259">
                  <c:v>0.59269212962962958</c:v>
                </c:pt>
                <c:pt idx="1260">
                  <c:v>0.59380787037037042</c:v>
                </c:pt>
                <c:pt idx="1261">
                  <c:v>0.59404398148148141</c:v>
                </c:pt>
                <c:pt idx="1262">
                  <c:v>0.59453472222222226</c:v>
                </c:pt>
                <c:pt idx="1263">
                  <c:v>0.59494212962962967</c:v>
                </c:pt>
                <c:pt idx="1264">
                  <c:v>0.59498842592592593</c:v>
                </c:pt>
                <c:pt idx="1265">
                  <c:v>0.59544444444444444</c:v>
                </c:pt>
                <c:pt idx="1266">
                  <c:v>0.59743981481481478</c:v>
                </c:pt>
                <c:pt idx="1267">
                  <c:v>0.59824999999999995</c:v>
                </c:pt>
                <c:pt idx="1268">
                  <c:v>0.5984814814814815</c:v>
                </c:pt>
                <c:pt idx="1269">
                  <c:v>0.59860185185185188</c:v>
                </c:pt>
                <c:pt idx="1270">
                  <c:v>0.59887500000000005</c:v>
                </c:pt>
                <c:pt idx="1271">
                  <c:v>0.59914351851851855</c:v>
                </c:pt>
                <c:pt idx="1272">
                  <c:v>0.59968750000000004</c:v>
                </c:pt>
                <c:pt idx="1273">
                  <c:v>0.59970601851851857</c:v>
                </c:pt>
                <c:pt idx="1274">
                  <c:v>0.5998472222222222</c:v>
                </c:pt>
                <c:pt idx="1275">
                  <c:v>0.60030787037037037</c:v>
                </c:pt>
                <c:pt idx="1276">
                  <c:v>0.6005462962962963</c:v>
                </c:pt>
                <c:pt idx="1277">
                  <c:v>0.60057638888888887</c:v>
                </c:pt>
                <c:pt idx="1278">
                  <c:v>0.60129861111111116</c:v>
                </c:pt>
                <c:pt idx="1279">
                  <c:v>0.60159259259259268</c:v>
                </c:pt>
                <c:pt idx="1280">
                  <c:v>0.60225231481481489</c:v>
                </c:pt>
                <c:pt idx="1281">
                  <c:v>0.60290277777777779</c:v>
                </c:pt>
                <c:pt idx="1282">
                  <c:v>0.60309490740740745</c:v>
                </c:pt>
                <c:pt idx="1283">
                  <c:v>0.60318055555555561</c:v>
                </c:pt>
                <c:pt idx="1284">
                  <c:v>0.60324074074074074</c:v>
                </c:pt>
                <c:pt idx="1285">
                  <c:v>0.60353472222222226</c:v>
                </c:pt>
                <c:pt idx="1286">
                  <c:v>0.60397453703703707</c:v>
                </c:pt>
                <c:pt idx="1287">
                  <c:v>0.60418749999999999</c:v>
                </c:pt>
                <c:pt idx="1288">
                  <c:v>0.60421064814814818</c:v>
                </c:pt>
                <c:pt idx="1289">
                  <c:v>0.60518749999999999</c:v>
                </c:pt>
                <c:pt idx="1290">
                  <c:v>0.60586805555555556</c:v>
                </c:pt>
                <c:pt idx="1291">
                  <c:v>0.60604861111111119</c:v>
                </c:pt>
                <c:pt idx="1292">
                  <c:v>0.60612962962962968</c:v>
                </c:pt>
                <c:pt idx="1293">
                  <c:v>0.60695370370370372</c:v>
                </c:pt>
                <c:pt idx="1294">
                  <c:v>0.60727314814814815</c:v>
                </c:pt>
                <c:pt idx="1295">
                  <c:v>0.60745370370370366</c:v>
                </c:pt>
                <c:pt idx="1296">
                  <c:v>0.6075787037037037</c:v>
                </c:pt>
                <c:pt idx="1297">
                  <c:v>0.60763888888888884</c:v>
                </c:pt>
                <c:pt idx="1298">
                  <c:v>0.60893981481481485</c:v>
                </c:pt>
                <c:pt idx="1299">
                  <c:v>0.61003472222222221</c:v>
                </c:pt>
                <c:pt idx="1300">
                  <c:v>0.61014120370370373</c:v>
                </c:pt>
                <c:pt idx="1301">
                  <c:v>0.61017361111111112</c:v>
                </c:pt>
                <c:pt idx="1302">
                  <c:v>0.61072222222222228</c:v>
                </c:pt>
                <c:pt idx="1303">
                  <c:v>0.61124768518518513</c:v>
                </c:pt>
                <c:pt idx="1304">
                  <c:v>0.61149999999999993</c:v>
                </c:pt>
                <c:pt idx="1305">
                  <c:v>0.61226620370370366</c:v>
                </c:pt>
                <c:pt idx="1306">
                  <c:v>0.61339583333333336</c:v>
                </c:pt>
                <c:pt idx="1307">
                  <c:v>0.61371296296296296</c:v>
                </c:pt>
                <c:pt idx="1308">
                  <c:v>0.61395601851851844</c:v>
                </c:pt>
                <c:pt idx="1309">
                  <c:v>0.61468287037037039</c:v>
                </c:pt>
                <c:pt idx="1310">
                  <c:v>0.61472685185185183</c:v>
                </c:pt>
                <c:pt idx="1311">
                  <c:v>0.61646527777777771</c:v>
                </c:pt>
                <c:pt idx="1312">
                  <c:v>0.61667824074074074</c:v>
                </c:pt>
                <c:pt idx="1313">
                  <c:v>0.61671527777777779</c:v>
                </c:pt>
                <c:pt idx="1314">
                  <c:v>0.61707870370370377</c:v>
                </c:pt>
                <c:pt idx="1315">
                  <c:v>0.61709259259259264</c:v>
                </c:pt>
                <c:pt idx="1316">
                  <c:v>0.61737500000000001</c:v>
                </c:pt>
                <c:pt idx="1317">
                  <c:v>0.61798842592592595</c:v>
                </c:pt>
                <c:pt idx="1318">
                  <c:v>0.61840972222222224</c:v>
                </c:pt>
                <c:pt idx="1319">
                  <c:v>0.61856018518518519</c:v>
                </c:pt>
                <c:pt idx="1320">
                  <c:v>0.61891203703703701</c:v>
                </c:pt>
                <c:pt idx="1321">
                  <c:v>0.61967361111111108</c:v>
                </c:pt>
                <c:pt idx="1322">
                  <c:v>0.62003626543209878</c:v>
                </c:pt>
                <c:pt idx="1323">
                  <c:v>0.62020138888888887</c:v>
                </c:pt>
                <c:pt idx="1324">
                  <c:v>0.62133101851851857</c:v>
                </c:pt>
                <c:pt idx="1325">
                  <c:v>0.6219675925925926</c:v>
                </c:pt>
                <c:pt idx="1326">
                  <c:v>0.62370601851851859</c:v>
                </c:pt>
                <c:pt idx="1327">
                  <c:v>0.62396296296296294</c:v>
                </c:pt>
                <c:pt idx="1328">
                  <c:v>0.62571296296296297</c:v>
                </c:pt>
                <c:pt idx="1329">
                  <c:v>0.62576851851851856</c:v>
                </c:pt>
                <c:pt idx="1330">
                  <c:v>0.62625694444444446</c:v>
                </c:pt>
                <c:pt idx="1331">
                  <c:v>0.62669444444444444</c:v>
                </c:pt>
                <c:pt idx="1332">
                  <c:v>0.62696064814814811</c:v>
                </c:pt>
                <c:pt idx="1333">
                  <c:v>0.62711805555555555</c:v>
                </c:pt>
                <c:pt idx="1334">
                  <c:v>0.62720833333333337</c:v>
                </c:pt>
                <c:pt idx="1335">
                  <c:v>0.62727083333333333</c:v>
                </c:pt>
                <c:pt idx="1336">
                  <c:v>0.62736342592592598</c:v>
                </c:pt>
                <c:pt idx="1337">
                  <c:v>0.62738194444444439</c:v>
                </c:pt>
                <c:pt idx="1338">
                  <c:v>0.62741898148148145</c:v>
                </c:pt>
                <c:pt idx="1339">
                  <c:v>0.62838425925925923</c:v>
                </c:pt>
                <c:pt idx="1340">
                  <c:v>0.62927083333333333</c:v>
                </c:pt>
                <c:pt idx="1341">
                  <c:v>0.62977546296296305</c:v>
                </c:pt>
                <c:pt idx="1342">
                  <c:v>0.62984259259259257</c:v>
                </c:pt>
                <c:pt idx="1343">
                  <c:v>0.63030555555555556</c:v>
                </c:pt>
                <c:pt idx="1344">
                  <c:v>0.63090393518518517</c:v>
                </c:pt>
                <c:pt idx="1345">
                  <c:v>0.63153703703703701</c:v>
                </c:pt>
                <c:pt idx="1346">
                  <c:v>0.63161111111111112</c:v>
                </c:pt>
                <c:pt idx="1347">
                  <c:v>0.63169907407407411</c:v>
                </c:pt>
                <c:pt idx="1348">
                  <c:v>0.63180324074074068</c:v>
                </c:pt>
                <c:pt idx="1349">
                  <c:v>0.63189583333333332</c:v>
                </c:pt>
                <c:pt idx="1350">
                  <c:v>0.63205787037037031</c:v>
                </c:pt>
                <c:pt idx="1351">
                  <c:v>0.63231481481481477</c:v>
                </c:pt>
                <c:pt idx="1352">
                  <c:v>0.63234259259259251</c:v>
                </c:pt>
                <c:pt idx="1353">
                  <c:v>0.63345601851851852</c:v>
                </c:pt>
                <c:pt idx="1354">
                  <c:v>0.63353472222222218</c:v>
                </c:pt>
                <c:pt idx="1355">
                  <c:v>0.6336504629629629</c:v>
                </c:pt>
                <c:pt idx="1356">
                  <c:v>0.63381712962962966</c:v>
                </c:pt>
                <c:pt idx="1357">
                  <c:v>0.6341874999999999</c:v>
                </c:pt>
                <c:pt idx="1358">
                  <c:v>0.63448379629629637</c:v>
                </c:pt>
                <c:pt idx="1359">
                  <c:v>0.63509490740740737</c:v>
                </c:pt>
                <c:pt idx="1360">
                  <c:v>0.63515972222222217</c:v>
                </c:pt>
                <c:pt idx="1361">
                  <c:v>0.63521759259259258</c:v>
                </c:pt>
                <c:pt idx="1362">
                  <c:v>0.63522916666666662</c:v>
                </c:pt>
                <c:pt idx="1363">
                  <c:v>0.63547222222222222</c:v>
                </c:pt>
                <c:pt idx="1364">
                  <c:v>0.63588657407407401</c:v>
                </c:pt>
                <c:pt idx="1365">
                  <c:v>0.6359513888888888</c:v>
                </c:pt>
                <c:pt idx="1366">
                  <c:v>0.63613657407407409</c:v>
                </c:pt>
                <c:pt idx="1367">
                  <c:v>0.6371458333333333</c:v>
                </c:pt>
                <c:pt idx="1368">
                  <c:v>0.63775231481481476</c:v>
                </c:pt>
                <c:pt idx="1369">
                  <c:v>0.63805324074074066</c:v>
                </c:pt>
                <c:pt idx="1370">
                  <c:v>0.63929629629629625</c:v>
                </c:pt>
                <c:pt idx="1371">
                  <c:v>0.63966898148148144</c:v>
                </c:pt>
                <c:pt idx="1372">
                  <c:v>0.63984722222222223</c:v>
                </c:pt>
                <c:pt idx="1373">
                  <c:v>0.64087962962962963</c:v>
                </c:pt>
                <c:pt idx="1374">
                  <c:v>0.64096064814814813</c:v>
                </c:pt>
                <c:pt idx="1375">
                  <c:v>0.64101388888888888</c:v>
                </c:pt>
                <c:pt idx="1376">
                  <c:v>0.64143749999999999</c:v>
                </c:pt>
                <c:pt idx="1377">
                  <c:v>0.64145601851851852</c:v>
                </c:pt>
                <c:pt idx="1378">
                  <c:v>0.64218981481481485</c:v>
                </c:pt>
                <c:pt idx="1379">
                  <c:v>0.64246064814814818</c:v>
                </c:pt>
                <c:pt idx="1380">
                  <c:v>0.64256481481481487</c:v>
                </c:pt>
                <c:pt idx="1381">
                  <c:v>0.64294907407407409</c:v>
                </c:pt>
                <c:pt idx="1382">
                  <c:v>0.64300462962962968</c:v>
                </c:pt>
                <c:pt idx="1383">
                  <c:v>0.64338194444444441</c:v>
                </c:pt>
                <c:pt idx="1384">
                  <c:v>0.64346527777777784</c:v>
                </c:pt>
                <c:pt idx="1385">
                  <c:v>0.64351388888888894</c:v>
                </c:pt>
                <c:pt idx="1386">
                  <c:v>0.64378240740740744</c:v>
                </c:pt>
                <c:pt idx="1387">
                  <c:v>0.64385879629629628</c:v>
                </c:pt>
                <c:pt idx="1388">
                  <c:v>0.64394444444444443</c:v>
                </c:pt>
                <c:pt idx="1389">
                  <c:v>0.6448518518518519</c:v>
                </c:pt>
                <c:pt idx="1390">
                  <c:v>0.64496759259259262</c:v>
                </c:pt>
                <c:pt idx="1391">
                  <c:v>0.64510416666666659</c:v>
                </c:pt>
                <c:pt idx="1392">
                  <c:v>0.64537037037037037</c:v>
                </c:pt>
                <c:pt idx="1393">
                  <c:v>0.64575694444444443</c:v>
                </c:pt>
                <c:pt idx="1394">
                  <c:v>0.64576851851851846</c:v>
                </c:pt>
                <c:pt idx="1395">
                  <c:v>0.64578240740740744</c:v>
                </c:pt>
                <c:pt idx="1396">
                  <c:v>0.64601620370370372</c:v>
                </c:pt>
                <c:pt idx="1397">
                  <c:v>0.64604629629629629</c:v>
                </c:pt>
                <c:pt idx="1398">
                  <c:v>0.64630555555555547</c:v>
                </c:pt>
                <c:pt idx="1399">
                  <c:v>0.64639351851851845</c:v>
                </c:pt>
                <c:pt idx="1400">
                  <c:v>0.64667129629629627</c:v>
                </c:pt>
                <c:pt idx="1401">
                  <c:v>0.64709490740740749</c:v>
                </c:pt>
                <c:pt idx="1402">
                  <c:v>0.64716666666666667</c:v>
                </c:pt>
                <c:pt idx="1403">
                  <c:v>0.64728472222222222</c:v>
                </c:pt>
                <c:pt idx="1404">
                  <c:v>0.64737962962962969</c:v>
                </c:pt>
                <c:pt idx="1405">
                  <c:v>0.64762731481481484</c:v>
                </c:pt>
                <c:pt idx="1406">
                  <c:v>0.64834259259259264</c:v>
                </c:pt>
                <c:pt idx="1407">
                  <c:v>0.64886342592592594</c:v>
                </c:pt>
                <c:pt idx="1408">
                  <c:v>0.64902083333333338</c:v>
                </c:pt>
                <c:pt idx="1409">
                  <c:v>0.64937268518518521</c:v>
                </c:pt>
                <c:pt idx="1410">
                  <c:v>0.64955555555555555</c:v>
                </c:pt>
                <c:pt idx="1411">
                  <c:v>0.64982175925925934</c:v>
                </c:pt>
                <c:pt idx="1412">
                  <c:v>0.65046527777777774</c:v>
                </c:pt>
                <c:pt idx="1413">
                  <c:v>0.65066898148148145</c:v>
                </c:pt>
                <c:pt idx="1414">
                  <c:v>0.65077777777777779</c:v>
                </c:pt>
                <c:pt idx="1415">
                  <c:v>0.65090509259259255</c:v>
                </c:pt>
                <c:pt idx="1416">
                  <c:v>0.65112731481481478</c:v>
                </c:pt>
                <c:pt idx="1417">
                  <c:v>0.65132638888888894</c:v>
                </c:pt>
                <c:pt idx="1418">
                  <c:v>0.6516319444444445</c:v>
                </c:pt>
                <c:pt idx="1419">
                  <c:v>0.65217824074074071</c:v>
                </c:pt>
                <c:pt idx="1420">
                  <c:v>0.65281018518518519</c:v>
                </c:pt>
                <c:pt idx="1421">
                  <c:v>0.65306481481481482</c:v>
                </c:pt>
                <c:pt idx="1422">
                  <c:v>0.65318055555555554</c:v>
                </c:pt>
                <c:pt idx="1423">
                  <c:v>0.65351157407407412</c:v>
                </c:pt>
                <c:pt idx="1424">
                  <c:v>0.6538842592592593</c:v>
                </c:pt>
                <c:pt idx="1425">
                  <c:v>0.65430787037037041</c:v>
                </c:pt>
                <c:pt idx="1426">
                  <c:v>0.65598611111111116</c:v>
                </c:pt>
                <c:pt idx="1427">
                  <c:v>0.65603240740740743</c:v>
                </c:pt>
                <c:pt idx="1428">
                  <c:v>0.65611111111111109</c:v>
                </c:pt>
                <c:pt idx="1429">
                  <c:v>0.65614120370370377</c:v>
                </c:pt>
                <c:pt idx="1430">
                  <c:v>0.65619907407407407</c:v>
                </c:pt>
                <c:pt idx="1431">
                  <c:v>0.65624768518518517</c:v>
                </c:pt>
                <c:pt idx="1432">
                  <c:v>0.65631018518518514</c:v>
                </c:pt>
                <c:pt idx="1433">
                  <c:v>0.65700000000000003</c:v>
                </c:pt>
                <c:pt idx="1434">
                  <c:v>0.6570949074074075</c:v>
                </c:pt>
                <c:pt idx="1435">
                  <c:v>0.65731944444444446</c:v>
                </c:pt>
                <c:pt idx="1436">
                  <c:v>0.65748379629629627</c:v>
                </c:pt>
                <c:pt idx="1437">
                  <c:v>0.65763425925925922</c:v>
                </c:pt>
                <c:pt idx="1438">
                  <c:v>0.65775231481481478</c:v>
                </c:pt>
                <c:pt idx="1439">
                  <c:v>0.65818981481481487</c:v>
                </c:pt>
                <c:pt idx="1440">
                  <c:v>0.65904166666666664</c:v>
                </c:pt>
                <c:pt idx="1441">
                  <c:v>0.65931944444444446</c:v>
                </c:pt>
                <c:pt idx="1442">
                  <c:v>0.65937500000000004</c:v>
                </c:pt>
                <c:pt idx="1443">
                  <c:v>0.659712962962963</c:v>
                </c:pt>
                <c:pt idx="1444">
                  <c:v>0.66099074074074071</c:v>
                </c:pt>
                <c:pt idx="1445">
                  <c:v>0.6612662037037037</c:v>
                </c:pt>
                <c:pt idx="1446">
                  <c:v>0.66192129629629626</c:v>
                </c:pt>
                <c:pt idx="1447">
                  <c:v>0.66216203703703702</c:v>
                </c:pt>
                <c:pt idx="1448">
                  <c:v>0.66218287037037027</c:v>
                </c:pt>
                <c:pt idx="1449">
                  <c:v>0.6623796296296296</c:v>
                </c:pt>
                <c:pt idx="1450">
                  <c:v>0.66253240740740738</c:v>
                </c:pt>
                <c:pt idx="1451">
                  <c:v>0.66277083333333331</c:v>
                </c:pt>
                <c:pt idx="1452">
                  <c:v>0.66295370370370366</c:v>
                </c:pt>
                <c:pt idx="1453">
                  <c:v>0.66340046296296296</c:v>
                </c:pt>
                <c:pt idx="1454">
                  <c:v>0.66341898148148148</c:v>
                </c:pt>
                <c:pt idx="1455">
                  <c:v>0.66525462962962967</c:v>
                </c:pt>
                <c:pt idx="1456">
                  <c:v>0.66531018518518514</c:v>
                </c:pt>
                <c:pt idx="1457">
                  <c:v>0.66559722222222217</c:v>
                </c:pt>
                <c:pt idx="1458">
                  <c:v>0.66610416666666672</c:v>
                </c:pt>
                <c:pt idx="1459">
                  <c:v>0.66693055555555558</c:v>
                </c:pt>
                <c:pt idx="1460">
                  <c:v>0.66742129629629632</c:v>
                </c:pt>
                <c:pt idx="1461">
                  <c:v>0.66746296296296292</c:v>
                </c:pt>
                <c:pt idx="1462">
                  <c:v>0.66752777777777783</c:v>
                </c:pt>
                <c:pt idx="1463">
                  <c:v>0.66756250000000006</c:v>
                </c:pt>
                <c:pt idx="1464">
                  <c:v>0.6680625</c:v>
                </c:pt>
                <c:pt idx="1465">
                  <c:v>0.66827083333333337</c:v>
                </c:pt>
                <c:pt idx="1466">
                  <c:v>0.66876388888888894</c:v>
                </c:pt>
                <c:pt idx="1467">
                  <c:v>0.6695902777777778</c:v>
                </c:pt>
                <c:pt idx="1468">
                  <c:v>0.6699074074074074</c:v>
                </c:pt>
                <c:pt idx="1469">
                  <c:v>0.66995138888888883</c:v>
                </c:pt>
                <c:pt idx="1470">
                  <c:v>0.67035648148148153</c:v>
                </c:pt>
                <c:pt idx="1471">
                  <c:v>0.6703796296296296</c:v>
                </c:pt>
                <c:pt idx="1472">
                  <c:v>0.67069907407407414</c:v>
                </c:pt>
                <c:pt idx="1473">
                  <c:v>0.67148379629629629</c:v>
                </c:pt>
                <c:pt idx="1474">
                  <c:v>0.67179166666666668</c:v>
                </c:pt>
                <c:pt idx="1475">
                  <c:v>0.67202083333333329</c:v>
                </c:pt>
                <c:pt idx="1476">
                  <c:v>0.67263425925925924</c:v>
                </c:pt>
                <c:pt idx="1477">
                  <c:v>0.67287037037037045</c:v>
                </c:pt>
                <c:pt idx="1478">
                  <c:v>0.67360879629629633</c:v>
                </c:pt>
                <c:pt idx="1479">
                  <c:v>0.67369907407407403</c:v>
                </c:pt>
                <c:pt idx="1480">
                  <c:v>0.67373842592592581</c:v>
                </c:pt>
                <c:pt idx="1481">
                  <c:v>0.67377314814814815</c:v>
                </c:pt>
                <c:pt idx="1482">
                  <c:v>0.67403472222222227</c:v>
                </c:pt>
                <c:pt idx="1483">
                  <c:v>0.67446759259259259</c:v>
                </c:pt>
                <c:pt idx="1484">
                  <c:v>0.67491435185185189</c:v>
                </c:pt>
                <c:pt idx="1485">
                  <c:v>0.6753865740740741</c:v>
                </c:pt>
                <c:pt idx="1486">
                  <c:v>0.67543287037037036</c:v>
                </c:pt>
                <c:pt idx="1487">
                  <c:v>0.67629629629629628</c:v>
                </c:pt>
                <c:pt idx="1488">
                  <c:v>0.67699768518518522</c:v>
                </c:pt>
                <c:pt idx="1489">
                  <c:v>0.67708796296296292</c:v>
                </c:pt>
                <c:pt idx="1490">
                  <c:v>0.67732638888888896</c:v>
                </c:pt>
                <c:pt idx="1491">
                  <c:v>0.67738425925925927</c:v>
                </c:pt>
                <c:pt idx="1492">
                  <c:v>0.67766898148148136</c:v>
                </c:pt>
                <c:pt idx="1493">
                  <c:v>0.67773379629629626</c:v>
                </c:pt>
                <c:pt idx="1494">
                  <c:v>0.67843750000000003</c:v>
                </c:pt>
                <c:pt idx="1495">
                  <c:v>0.67843750000000003</c:v>
                </c:pt>
                <c:pt idx="1496">
                  <c:v>0.67948379629629629</c:v>
                </c:pt>
                <c:pt idx="1497">
                  <c:v>0.68018749999999994</c:v>
                </c:pt>
                <c:pt idx="1498">
                  <c:v>0.68033333333333335</c:v>
                </c:pt>
                <c:pt idx="1499">
                  <c:v>0.68072685185185189</c:v>
                </c:pt>
                <c:pt idx="1500">
                  <c:v>0.68125925925925923</c:v>
                </c:pt>
                <c:pt idx="1501">
                  <c:v>0.68166666666666664</c:v>
                </c:pt>
                <c:pt idx="1502">
                  <c:v>0.68189351851851843</c:v>
                </c:pt>
                <c:pt idx="1503">
                  <c:v>0.68355092592592592</c:v>
                </c:pt>
                <c:pt idx="1504">
                  <c:v>0.68384953703703699</c:v>
                </c:pt>
                <c:pt idx="1505">
                  <c:v>0.68604398148148149</c:v>
                </c:pt>
                <c:pt idx="1506">
                  <c:v>0.6862314814814815</c:v>
                </c:pt>
                <c:pt idx="1507">
                  <c:v>0.68656018518518525</c:v>
                </c:pt>
                <c:pt idx="1508">
                  <c:v>0.68734953703703705</c:v>
                </c:pt>
                <c:pt idx="1509">
                  <c:v>0.6875324074074074</c:v>
                </c:pt>
                <c:pt idx="1510">
                  <c:v>0.68811342592592584</c:v>
                </c:pt>
                <c:pt idx="1511">
                  <c:v>0.68816435185185187</c:v>
                </c:pt>
                <c:pt idx="1512">
                  <c:v>0.68817824074074074</c:v>
                </c:pt>
                <c:pt idx="1513">
                  <c:v>0.68825231481481475</c:v>
                </c:pt>
                <c:pt idx="1514">
                  <c:v>0.68959027777777782</c:v>
                </c:pt>
                <c:pt idx="1515">
                  <c:v>0.68990046296296303</c:v>
                </c:pt>
                <c:pt idx="1516">
                  <c:v>0.690037037037037</c:v>
                </c:pt>
                <c:pt idx="1517">
                  <c:v>0.6901666666666666</c:v>
                </c:pt>
                <c:pt idx="1518">
                  <c:v>0.6906944444444445</c:v>
                </c:pt>
                <c:pt idx="1519">
                  <c:v>0.69117361111111109</c:v>
                </c:pt>
                <c:pt idx="1520">
                  <c:v>0.69197453703703704</c:v>
                </c:pt>
                <c:pt idx="1521">
                  <c:v>0.69213657407407403</c:v>
                </c:pt>
                <c:pt idx="1522">
                  <c:v>0.69256018518518514</c:v>
                </c:pt>
                <c:pt idx="1523">
                  <c:v>0.69276157407407413</c:v>
                </c:pt>
                <c:pt idx="1524">
                  <c:v>0.692923611111111</c:v>
                </c:pt>
                <c:pt idx="1525">
                  <c:v>0.69471296296296292</c:v>
                </c:pt>
                <c:pt idx="1526">
                  <c:v>0.69558564814814816</c:v>
                </c:pt>
                <c:pt idx="1527">
                  <c:v>0.69612499999999999</c:v>
                </c:pt>
                <c:pt idx="1528">
                  <c:v>0.69655787037037031</c:v>
                </c:pt>
                <c:pt idx="1529">
                  <c:v>0.6970277777777778</c:v>
                </c:pt>
                <c:pt idx="1530">
                  <c:v>0.69743750000000004</c:v>
                </c:pt>
                <c:pt idx="1531">
                  <c:v>0.69800694444444444</c:v>
                </c:pt>
                <c:pt idx="1532">
                  <c:v>0.69803240740740735</c:v>
                </c:pt>
                <c:pt idx="1533">
                  <c:v>0.69803703703703712</c:v>
                </c:pt>
                <c:pt idx="1534">
                  <c:v>0.69867361111111115</c:v>
                </c:pt>
                <c:pt idx="1535">
                  <c:v>0.70006250000000003</c:v>
                </c:pt>
                <c:pt idx="1536">
                  <c:v>0.70054861111111122</c:v>
                </c:pt>
                <c:pt idx="1537">
                  <c:v>0.70061342592592601</c:v>
                </c:pt>
                <c:pt idx="1538">
                  <c:v>0.70144675925925926</c:v>
                </c:pt>
                <c:pt idx="1539">
                  <c:v>0.70173148148148146</c:v>
                </c:pt>
                <c:pt idx="1540">
                  <c:v>0.70173379629629629</c:v>
                </c:pt>
                <c:pt idx="1541">
                  <c:v>0.70182407407407399</c:v>
                </c:pt>
                <c:pt idx="1542">
                  <c:v>0.702775462962963</c:v>
                </c:pt>
                <c:pt idx="1543">
                  <c:v>0.70299768518518513</c:v>
                </c:pt>
                <c:pt idx="1544">
                  <c:v>0.704125</c:v>
                </c:pt>
                <c:pt idx="1545">
                  <c:v>0.70547685185185194</c:v>
                </c:pt>
                <c:pt idx="1546">
                  <c:v>0.70615277777777785</c:v>
                </c:pt>
                <c:pt idx="1547">
                  <c:v>0.70624537037037038</c:v>
                </c:pt>
                <c:pt idx="1548">
                  <c:v>0.70726388888888891</c:v>
                </c:pt>
                <c:pt idx="1549">
                  <c:v>0.70729398148148148</c:v>
                </c:pt>
                <c:pt idx="1550">
                  <c:v>0.70808564814814812</c:v>
                </c:pt>
                <c:pt idx="1551">
                  <c:v>0.70815509259259257</c:v>
                </c:pt>
                <c:pt idx="1552">
                  <c:v>0.70830555555555552</c:v>
                </c:pt>
                <c:pt idx="1553">
                  <c:v>0.70876620370370369</c:v>
                </c:pt>
                <c:pt idx="1554">
                  <c:v>0.70908333333333329</c:v>
                </c:pt>
                <c:pt idx="1555">
                  <c:v>0.70964814814814814</c:v>
                </c:pt>
                <c:pt idx="1556">
                  <c:v>0.71068749999999992</c:v>
                </c:pt>
                <c:pt idx="1557">
                  <c:v>0.71100000000000008</c:v>
                </c:pt>
                <c:pt idx="1558">
                  <c:v>0.71187037037037038</c:v>
                </c:pt>
                <c:pt idx="1559">
                  <c:v>0.71208796296296295</c:v>
                </c:pt>
                <c:pt idx="1560">
                  <c:v>0.71265509259259252</c:v>
                </c:pt>
                <c:pt idx="1561">
                  <c:v>0.71435648148148145</c:v>
                </c:pt>
                <c:pt idx="1562">
                  <c:v>0.71517361111111111</c:v>
                </c:pt>
                <c:pt idx="1563">
                  <c:v>0.71527546296296296</c:v>
                </c:pt>
                <c:pt idx="1564">
                  <c:v>0.71627777777777779</c:v>
                </c:pt>
                <c:pt idx="1565">
                  <c:v>0.71671527777777777</c:v>
                </c:pt>
                <c:pt idx="1566">
                  <c:v>0.7170185185185185</c:v>
                </c:pt>
                <c:pt idx="1567">
                  <c:v>0.7172708333333333</c:v>
                </c:pt>
                <c:pt idx="1568">
                  <c:v>0.71835185185185191</c:v>
                </c:pt>
                <c:pt idx="1569">
                  <c:v>0.71867592592592588</c:v>
                </c:pt>
                <c:pt idx="1570">
                  <c:v>0.7204652777777778</c:v>
                </c:pt>
                <c:pt idx="1571">
                  <c:v>0.72049074074074082</c:v>
                </c:pt>
                <c:pt idx="1572">
                  <c:v>0.72140277777777784</c:v>
                </c:pt>
                <c:pt idx="1573">
                  <c:v>0.72182870370370367</c:v>
                </c:pt>
                <c:pt idx="1574">
                  <c:v>0.72260879629629637</c:v>
                </c:pt>
                <c:pt idx="1575">
                  <c:v>0.72408796296296296</c:v>
                </c:pt>
                <c:pt idx="1576">
                  <c:v>0.72420370370370368</c:v>
                </c:pt>
                <c:pt idx="1577">
                  <c:v>0.72431481481481474</c:v>
                </c:pt>
                <c:pt idx="1578">
                  <c:v>0.72440046296296301</c:v>
                </c:pt>
                <c:pt idx="1579">
                  <c:v>0.72545370370370366</c:v>
                </c:pt>
                <c:pt idx="1580">
                  <c:v>0.72548611111111105</c:v>
                </c:pt>
                <c:pt idx="1581">
                  <c:v>0.72568981481481487</c:v>
                </c:pt>
                <c:pt idx="1582">
                  <c:v>0.72614120370370372</c:v>
                </c:pt>
                <c:pt idx="1583">
                  <c:v>0.72699074074074077</c:v>
                </c:pt>
                <c:pt idx="1584">
                  <c:v>0.72703240740740749</c:v>
                </c:pt>
                <c:pt idx="1585">
                  <c:v>0.7271481481481481</c:v>
                </c:pt>
                <c:pt idx="1586">
                  <c:v>0.72761805555555559</c:v>
                </c:pt>
                <c:pt idx="1587">
                  <c:v>0.72821064814814818</c:v>
                </c:pt>
                <c:pt idx="1588">
                  <c:v>0.7286273148148148</c:v>
                </c:pt>
                <c:pt idx="1589">
                  <c:v>0.72978472222222224</c:v>
                </c:pt>
                <c:pt idx="1590">
                  <c:v>0.72987731481481477</c:v>
                </c:pt>
                <c:pt idx="1591">
                  <c:v>0.73108564814814814</c:v>
                </c:pt>
                <c:pt idx="1592">
                  <c:v>0.73117592592592595</c:v>
                </c:pt>
                <c:pt idx="1593">
                  <c:v>0.73157407407407415</c:v>
                </c:pt>
                <c:pt idx="1594">
                  <c:v>0.73166435185185186</c:v>
                </c:pt>
                <c:pt idx="1595">
                  <c:v>0.73217361111111112</c:v>
                </c:pt>
                <c:pt idx="1596">
                  <c:v>0.73286111111111119</c:v>
                </c:pt>
                <c:pt idx="1597">
                  <c:v>0.73297222222222225</c:v>
                </c:pt>
                <c:pt idx="1598">
                  <c:v>0.7337569444444445</c:v>
                </c:pt>
                <c:pt idx="1599">
                  <c:v>0.73409490740740746</c:v>
                </c:pt>
                <c:pt idx="1600">
                  <c:v>0.73466435185185186</c:v>
                </c:pt>
                <c:pt idx="1601">
                  <c:v>0.73492361111111104</c:v>
                </c:pt>
                <c:pt idx="1602">
                  <c:v>0.73499999999999999</c:v>
                </c:pt>
                <c:pt idx="1603">
                  <c:v>0.73514814814814811</c:v>
                </c:pt>
                <c:pt idx="1604">
                  <c:v>0.73533333333333339</c:v>
                </c:pt>
                <c:pt idx="1605">
                  <c:v>0.73535416666666675</c:v>
                </c:pt>
                <c:pt idx="1606">
                  <c:v>0.73549305555555555</c:v>
                </c:pt>
                <c:pt idx="1607">
                  <c:v>0.7358055555555556</c:v>
                </c:pt>
                <c:pt idx="1608">
                  <c:v>0.73663888888888895</c:v>
                </c:pt>
                <c:pt idx="1609">
                  <c:v>0.73680324074074077</c:v>
                </c:pt>
                <c:pt idx="1610">
                  <c:v>0.73706944444444444</c:v>
                </c:pt>
                <c:pt idx="1611">
                  <c:v>0.73787731481481478</c:v>
                </c:pt>
                <c:pt idx="1612">
                  <c:v>0.73806018518518524</c:v>
                </c:pt>
                <c:pt idx="1613">
                  <c:v>0.7384722222222222</c:v>
                </c:pt>
                <c:pt idx="1614">
                  <c:v>0.73901157407407403</c:v>
                </c:pt>
                <c:pt idx="1615">
                  <c:v>0.73913888888888879</c:v>
                </c:pt>
                <c:pt idx="1616">
                  <c:v>0.74002314814814818</c:v>
                </c:pt>
                <c:pt idx="1617">
                  <c:v>0.74032638888888891</c:v>
                </c:pt>
                <c:pt idx="1618">
                  <c:v>0.74073148148148138</c:v>
                </c:pt>
                <c:pt idx="1619">
                  <c:v>0.74095833333333339</c:v>
                </c:pt>
                <c:pt idx="1620">
                  <c:v>0.74183101851851851</c:v>
                </c:pt>
                <c:pt idx="1621">
                  <c:v>0.74234259259259261</c:v>
                </c:pt>
                <c:pt idx="1622">
                  <c:v>0.7425856481481482</c:v>
                </c:pt>
                <c:pt idx="1623">
                  <c:v>0.74285879629629625</c:v>
                </c:pt>
                <c:pt idx="1624">
                  <c:v>0.74309490740740736</c:v>
                </c:pt>
                <c:pt idx="1625">
                  <c:v>0.74465277777777783</c:v>
                </c:pt>
                <c:pt idx="1626">
                  <c:v>0.74529166666666669</c:v>
                </c:pt>
                <c:pt idx="1627">
                  <c:v>0.74533796296296295</c:v>
                </c:pt>
                <c:pt idx="1628">
                  <c:v>0.74568750000000006</c:v>
                </c:pt>
                <c:pt idx="1629">
                  <c:v>0.74865277777777783</c:v>
                </c:pt>
                <c:pt idx="1630">
                  <c:v>0.74907175925925928</c:v>
                </c:pt>
                <c:pt idx="1631">
                  <c:v>0.74918518518518518</c:v>
                </c:pt>
                <c:pt idx="1632">
                  <c:v>0.75120601851851854</c:v>
                </c:pt>
                <c:pt idx="1633">
                  <c:v>0.75296990740740743</c:v>
                </c:pt>
                <c:pt idx="1634">
                  <c:v>0.75323148148148145</c:v>
                </c:pt>
                <c:pt idx="1635">
                  <c:v>0.75340972222222224</c:v>
                </c:pt>
                <c:pt idx="1636">
                  <c:v>0.75494675925925936</c:v>
                </c:pt>
                <c:pt idx="1637">
                  <c:v>0.75511805555555556</c:v>
                </c:pt>
                <c:pt idx="1638">
                  <c:v>0.75543055555555561</c:v>
                </c:pt>
                <c:pt idx="1639">
                  <c:v>0.75570370370370377</c:v>
                </c:pt>
                <c:pt idx="1640">
                  <c:v>0.75612500000000005</c:v>
                </c:pt>
                <c:pt idx="1641">
                  <c:v>0.75613657407407409</c:v>
                </c:pt>
                <c:pt idx="1642">
                  <c:v>0.75727083333333334</c:v>
                </c:pt>
                <c:pt idx="1643">
                  <c:v>0.75795833333333329</c:v>
                </c:pt>
                <c:pt idx="1644">
                  <c:v>0.7580231481481482</c:v>
                </c:pt>
                <c:pt idx="1645">
                  <c:v>0.75889120370370367</c:v>
                </c:pt>
                <c:pt idx="1646">
                  <c:v>0.75955787037037037</c:v>
                </c:pt>
                <c:pt idx="1647">
                  <c:v>0.7598611111111111</c:v>
                </c:pt>
                <c:pt idx="1648">
                  <c:v>0.76039351851851855</c:v>
                </c:pt>
                <c:pt idx="1649">
                  <c:v>0.7604791666666666</c:v>
                </c:pt>
                <c:pt idx="1650">
                  <c:v>0.76069212962962962</c:v>
                </c:pt>
                <c:pt idx="1651">
                  <c:v>0.76069907407407411</c:v>
                </c:pt>
                <c:pt idx="1652">
                  <c:v>0.76080555555555551</c:v>
                </c:pt>
                <c:pt idx="1653">
                  <c:v>0.76083564814814819</c:v>
                </c:pt>
                <c:pt idx="1654">
                  <c:v>0.76094444444444442</c:v>
                </c:pt>
                <c:pt idx="1655">
                  <c:v>0.76105787037037032</c:v>
                </c:pt>
                <c:pt idx="1656">
                  <c:v>0.76110416666666669</c:v>
                </c:pt>
                <c:pt idx="1657">
                  <c:v>0.76239120370370372</c:v>
                </c:pt>
                <c:pt idx="1658">
                  <c:v>0.7625763888888889</c:v>
                </c:pt>
                <c:pt idx="1659">
                  <c:v>0.76309259259259254</c:v>
                </c:pt>
                <c:pt idx="1660">
                  <c:v>0.76369907407407411</c:v>
                </c:pt>
                <c:pt idx="1661">
                  <c:v>0.76392129629629635</c:v>
                </c:pt>
                <c:pt idx="1662">
                  <c:v>0.76414351851851847</c:v>
                </c:pt>
                <c:pt idx="1663">
                  <c:v>0.76429861111111119</c:v>
                </c:pt>
                <c:pt idx="1664">
                  <c:v>0.76492361111111118</c:v>
                </c:pt>
                <c:pt idx="1665">
                  <c:v>0.76563425925925932</c:v>
                </c:pt>
                <c:pt idx="1666">
                  <c:v>0.76572222222222219</c:v>
                </c:pt>
                <c:pt idx="1667">
                  <c:v>0.76641666666666663</c:v>
                </c:pt>
                <c:pt idx="1668">
                  <c:v>0.76657407407407407</c:v>
                </c:pt>
                <c:pt idx="1669">
                  <c:v>0.76665972222222223</c:v>
                </c:pt>
                <c:pt idx="1670">
                  <c:v>0.76708101851851851</c:v>
                </c:pt>
                <c:pt idx="1671">
                  <c:v>0.76719212962962957</c:v>
                </c:pt>
                <c:pt idx="1672">
                  <c:v>0.76730324074074074</c:v>
                </c:pt>
                <c:pt idx="1673">
                  <c:v>0.76828009259259256</c:v>
                </c:pt>
                <c:pt idx="1674">
                  <c:v>0.76861574074074079</c:v>
                </c:pt>
                <c:pt idx="1675">
                  <c:v>0.76871296296296299</c:v>
                </c:pt>
                <c:pt idx="1676">
                  <c:v>0.76957638888888891</c:v>
                </c:pt>
                <c:pt idx="1677">
                  <c:v>0.77013425925925927</c:v>
                </c:pt>
                <c:pt idx="1678">
                  <c:v>0.77191203703703704</c:v>
                </c:pt>
                <c:pt idx="1679">
                  <c:v>0.77205787037037032</c:v>
                </c:pt>
                <c:pt idx="1680">
                  <c:v>0.77260416666666665</c:v>
                </c:pt>
                <c:pt idx="1681">
                  <c:v>0.77279861111111114</c:v>
                </c:pt>
                <c:pt idx="1682">
                  <c:v>0.77325462962962965</c:v>
                </c:pt>
                <c:pt idx="1683">
                  <c:v>0.77377314814814824</c:v>
                </c:pt>
                <c:pt idx="1684">
                  <c:v>0.7750231481481481</c:v>
                </c:pt>
                <c:pt idx="1685">
                  <c:v>0.77510648148148142</c:v>
                </c:pt>
                <c:pt idx="1686">
                  <c:v>0.77517129629629633</c:v>
                </c:pt>
                <c:pt idx="1687">
                  <c:v>0.77691666666666659</c:v>
                </c:pt>
                <c:pt idx="1688">
                  <c:v>0.77727083333333336</c:v>
                </c:pt>
                <c:pt idx="1689">
                  <c:v>0.77800925925925923</c:v>
                </c:pt>
                <c:pt idx="1690">
                  <c:v>0.77809722222222222</c:v>
                </c:pt>
                <c:pt idx="1691">
                  <c:v>0.77895601851851848</c:v>
                </c:pt>
                <c:pt idx="1692">
                  <c:v>0.77896759259259263</c:v>
                </c:pt>
                <c:pt idx="1693">
                  <c:v>0.77903009259259259</c:v>
                </c:pt>
                <c:pt idx="1694">
                  <c:v>0.77935648148148151</c:v>
                </c:pt>
                <c:pt idx="1695">
                  <c:v>0.77979629629629632</c:v>
                </c:pt>
                <c:pt idx="1696">
                  <c:v>0.78024537037037034</c:v>
                </c:pt>
                <c:pt idx="1697">
                  <c:v>0.78111342592592592</c:v>
                </c:pt>
                <c:pt idx="1698">
                  <c:v>0.78266203703703696</c:v>
                </c:pt>
                <c:pt idx="1699">
                  <c:v>0.78291898148148154</c:v>
                </c:pt>
                <c:pt idx="1700">
                  <c:v>0.78431944444444446</c:v>
                </c:pt>
                <c:pt idx="1701">
                  <c:v>0.78433333333333333</c:v>
                </c:pt>
                <c:pt idx="1702">
                  <c:v>0.78443750000000001</c:v>
                </c:pt>
                <c:pt idx="1703">
                  <c:v>0.78598842592592599</c:v>
                </c:pt>
                <c:pt idx="1704">
                  <c:v>0.78617824074074072</c:v>
                </c:pt>
                <c:pt idx="1705">
                  <c:v>0.78645370370370371</c:v>
                </c:pt>
                <c:pt idx="1706">
                  <c:v>0.7864930555555556</c:v>
                </c:pt>
                <c:pt idx="1707">
                  <c:v>0.78664814814814821</c:v>
                </c:pt>
                <c:pt idx="1708">
                  <c:v>0.78732407407407412</c:v>
                </c:pt>
                <c:pt idx="1709">
                  <c:v>0.78747453703703707</c:v>
                </c:pt>
                <c:pt idx="1710">
                  <c:v>0.78820138888888891</c:v>
                </c:pt>
                <c:pt idx="1711">
                  <c:v>0.78859259259259262</c:v>
                </c:pt>
                <c:pt idx="1712">
                  <c:v>0.78923842592592597</c:v>
                </c:pt>
                <c:pt idx="1713">
                  <c:v>0.78987499999999999</c:v>
                </c:pt>
                <c:pt idx="1714">
                  <c:v>0.78996990740740736</c:v>
                </c:pt>
                <c:pt idx="1715">
                  <c:v>0.79010416666666661</c:v>
                </c:pt>
                <c:pt idx="1716">
                  <c:v>0.79029398148148156</c:v>
                </c:pt>
                <c:pt idx="1717">
                  <c:v>0.7908587962962963</c:v>
                </c:pt>
                <c:pt idx="1718">
                  <c:v>0.79136111111111118</c:v>
                </c:pt>
                <c:pt idx="1719">
                  <c:v>0.79140509259259262</c:v>
                </c:pt>
                <c:pt idx="1720">
                  <c:v>0.79174305555555557</c:v>
                </c:pt>
                <c:pt idx="1721">
                  <c:v>0.7931597222222222</c:v>
                </c:pt>
                <c:pt idx="1722">
                  <c:v>0.79320601851851857</c:v>
                </c:pt>
                <c:pt idx="1723">
                  <c:v>0.79355324074074074</c:v>
                </c:pt>
                <c:pt idx="1724">
                  <c:v>0.7935578703703704</c:v>
                </c:pt>
                <c:pt idx="1725">
                  <c:v>0.79387731481481483</c:v>
                </c:pt>
                <c:pt idx="1726">
                  <c:v>0.79510185185185189</c:v>
                </c:pt>
                <c:pt idx="1727">
                  <c:v>0.79645370370370361</c:v>
                </c:pt>
                <c:pt idx="1728">
                  <c:v>0.79665046296296294</c:v>
                </c:pt>
                <c:pt idx="1729">
                  <c:v>0.79707870370370371</c:v>
                </c:pt>
                <c:pt idx="1730">
                  <c:v>0.79724074074074069</c:v>
                </c:pt>
                <c:pt idx="1731">
                  <c:v>0.79748148148148146</c:v>
                </c:pt>
                <c:pt idx="1732">
                  <c:v>0.79766435185185181</c:v>
                </c:pt>
                <c:pt idx="1733">
                  <c:v>0.80065972222222226</c:v>
                </c:pt>
                <c:pt idx="1734">
                  <c:v>0.80134953703703715</c:v>
                </c:pt>
                <c:pt idx="1735">
                  <c:v>0.80167824074074079</c:v>
                </c:pt>
                <c:pt idx="1736">
                  <c:v>0.80253935185185188</c:v>
                </c:pt>
                <c:pt idx="1737">
                  <c:v>0.80274537037037041</c:v>
                </c:pt>
                <c:pt idx="1738">
                  <c:v>0.80329166666666674</c:v>
                </c:pt>
                <c:pt idx="1739">
                  <c:v>0.80348611111111112</c:v>
                </c:pt>
                <c:pt idx="1740">
                  <c:v>0.8041018518518519</c:v>
                </c:pt>
                <c:pt idx="1741">
                  <c:v>0.80414583333333334</c:v>
                </c:pt>
                <c:pt idx="1742">
                  <c:v>0.80625462962962957</c:v>
                </c:pt>
                <c:pt idx="1743">
                  <c:v>0.80753703703703705</c:v>
                </c:pt>
                <c:pt idx="1744">
                  <c:v>0.80895370370370367</c:v>
                </c:pt>
                <c:pt idx="1745">
                  <c:v>0.80952777777777785</c:v>
                </c:pt>
                <c:pt idx="1746">
                  <c:v>0.81068518518518518</c:v>
                </c:pt>
                <c:pt idx="1747">
                  <c:v>0.8114675925925926</c:v>
                </c:pt>
                <c:pt idx="1748">
                  <c:v>0.8115486111111111</c:v>
                </c:pt>
                <c:pt idx="1749">
                  <c:v>0.81162731481481476</c:v>
                </c:pt>
                <c:pt idx="1750">
                  <c:v>0.81164351851851857</c:v>
                </c:pt>
                <c:pt idx="1751">
                  <c:v>0.81189351851851854</c:v>
                </c:pt>
                <c:pt idx="1752">
                  <c:v>0.81209953703703697</c:v>
                </c:pt>
                <c:pt idx="1753">
                  <c:v>0.81211342592592595</c:v>
                </c:pt>
                <c:pt idx="1754">
                  <c:v>0.81274305555555548</c:v>
                </c:pt>
                <c:pt idx="1755">
                  <c:v>0.81370601851851854</c:v>
                </c:pt>
                <c:pt idx="1756">
                  <c:v>0.81390972222222224</c:v>
                </c:pt>
                <c:pt idx="1757">
                  <c:v>0.81409953703703708</c:v>
                </c:pt>
                <c:pt idx="1758">
                  <c:v>0.81451157407407404</c:v>
                </c:pt>
                <c:pt idx="1759">
                  <c:v>0.81461111111111117</c:v>
                </c:pt>
                <c:pt idx="1760">
                  <c:v>0.8148981481481482</c:v>
                </c:pt>
                <c:pt idx="1761">
                  <c:v>0.81492824074074077</c:v>
                </c:pt>
                <c:pt idx="1762">
                  <c:v>0.81583796296296285</c:v>
                </c:pt>
                <c:pt idx="1763">
                  <c:v>0.81718749999999996</c:v>
                </c:pt>
                <c:pt idx="1764">
                  <c:v>0.81771527777777775</c:v>
                </c:pt>
                <c:pt idx="1765">
                  <c:v>0.81773379629629628</c:v>
                </c:pt>
                <c:pt idx="1766">
                  <c:v>0.81818981481481479</c:v>
                </c:pt>
                <c:pt idx="1767">
                  <c:v>0.81851851851851853</c:v>
                </c:pt>
                <c:pt idx="1768">
                  <c:v>0.8190277777777778</c:v>
                </c:pt>
                <c:pt idx="1769">
                  <c:v>0.81915972222222222</c:v>
                </c:pt>
                <c:pt idx="1770">
                  <c:v>0.81955555555555559</c:v>
                </c:pt>
                <c:pt idx="1771">
                  <c:v>0.81968518518518518</c:v>
                </c:pt>
                <c:pt idx="1772">
                  <c:v>0.81971064814814809</c:v>
                </c:pt>
                <c:pt idx="1773">
                  <c:v>0.81999768518518512</c:v>
                </c:pt>
                <c:pt idx="1774">
                  <c:v>0.82007870370370373</c:v>
                </c:pt>
                <c:pt idx="1775">
                  <c:v>0.82029166666666664</c:v>
                </c:pt>
                <c:pt idx="1776">
                  <c:v>0.8211828703703703</c:v>
                </c:pt>
                <c:pt idx="1777">
                  <c:v>0.82121990740740736</c:v>
                </c:pt>
                <c:pt idx="1778">
                  <c:v>0.82154398148148156</c:v>
                </c:pt>
                <c:pt idx="1779">
                  <c:v>0.8225810185185185</c:v>
                </c:pt>
                <c:pt idx="1780">
                  <c:v>0.82269212962962968</c:v>
                </c:pt>
                <c:pt idx="1781">
                  <c:v>0.82350925925925922</c:v>
                </c:pt>
                <c:pt idx="1782">
                  <c:v>0.82632407407407404</c:v>
                </c:pt>
                <c:pt idx="1783">
                  <c:v>0.82641666666666658</c:v>
                </c:pt>
                <c:pt idx="1784">
                  <c:v>0.82663425925925926</c:v>
                </c:pt>
                <c:pt idx="1785">
                  <c:v>0.82672685185185191</c:v>
                </c:pt>
                <c:pt idx="1786">
                  <c:v>0.82706712962962969</c:v>
                </c:pt>
                <c:pt idx="1787">
                  <c:v>0.82781481481481478</c:v>
                </c:pt>
                <c:pt idx="1788">
                  <c:v>0.82787499999999992</c:v>
                </c:pt>
                <c:pt idx="1789">
                  <c:v>0.82795601851851863</c:v>
                </c:pt>
                <c:pt idx="1790">
                  <c:v>0.8283032407407408</c:v>
                </c:pt>
                <c:pt idx="1791">
                  <c:v>0.82910416666666664</c:v>
                </c:pt>
                <c:pt idx="1792">
                  <c:v>0.83046064814814813</c:v>
                </c:pt>
                <c:pt idx="1793">
                  <c:v>0.83160879629629636</c:v>
                </c:pt>
                <c:pt idx="1794">
                  <c:v>0.83221064814814816</c:v>
                </c:pt>
                <c:pt idx="1795">
                  <c:v>0.83226851851851857</c:v>
                </c:pt>
                <c:pt idx="1796">
                  <c:v>0.83257870370370379</c:v>
                </c:pt>
                <c:pt idx="1797">
                  <c:v>0.83260416666666659</c:v>
                </c:pt>
                <c:pt idx="1798">
                  <c:v>0.83284259259259263</c:v>
                </c:pt>
                <c:pt idx="1799">
                  <c:v>0.83395138888888887</c:v>
                </c:pt>
                <c:pt idx="1800">
                  <c:v>0.83434259259259258</c:v>
                </c:pt>
                <c:pt idx="1801">
                  <c:v>0.83511805555555563</c:v>
                </c:pt>
                <c:pt idx="1802">
                  <c:v>0.83534953703703696</c:v>
                </c:pt>
                <c:pt idx="1803">
                  <c:v>0.83547916666666666</c:v>
                </c:pt>
                <c:pt idx="1804">
                  <c:v>0.83603472222222219</c:v>
                </c:pt>
                <c:pt idx="1805">
                  <c:v>0.83609722222222227</c:v>
                </c:pt>
                <c:pt idx="1806">
                  <c:v>0.83617592592592593</c:v>
                </c:pt>
                <c:pt idx="1807">
                  <c:v>0.8371898148148148</c:v>
                </c:pt>
                <c:pt idx="1808">
                  <c:v>0.83758796296296301</c:v>
                </c:pt>
                <c:pt idx="1809">
                  <c:v>0.83865509259259263</c:v>
                </c:pt>
                <c:pt idx="1810">
                  <c:v>0.8389050925925926</c:v>
                </c:pt>
                <c:pt idx="1811">
                  <c:v>0.83933101851851855</c:v>
                </c:pt>
                <c:pt idx="1812">
                  <c:v>0.83963888888888893</c:v>
                </c:pt>
                <c:pt idx="1813">
                  <c:v>0.83980787037037041</c:v>
                </c:pt>
                <c:pt idx="1814">
                  <c:v>0.83986342592592589</c:v>
                </c:pt>
                <c:pt idx="1815">
                  <c:v>0.8418310185185186</c:v>
                </c:pt>
                <c:pt idx="1816">
                  <c:v>0.84219212962962953</c:v>
                </c:pt>
                <c:pt idx="1817">
                  <c:v>0.84280555555555559</c:v>
                </c:pt>
                <c:pt idx="1818">
                  <c:v>0.84310185185185182</c:v>
                </c:pt>
                <c:pt idx="1819">
                  <c:v>0.84329629629629621</c:v>
                </c:pt>
                <c:pt idx="1820">
                  <c:v>0.84620601851851851</c:v>
                </c:pt>
                <c:pt idx="1821">
                  <c:v>0.8486203703703703</c:v>
                </c:pt>
                <c:pt idx="1822">
                  <c:v>0.84975694444444438</c:v>
                </c:pt>
                <c:pt idx="1823">
                  <c:v>0.85138194444444437</c:v>
                </c:pt>
                <c:pt idx="1824">
                  <c:v>0.85167824074074072</c:v>
                </c:pt>
                <c:pt idx="1825">
                  <c:v>0.85297453703703707</c:v>
                </c:pt>
                <c:pt idx="1826">
                  <c:v>0.85320601851851863</c:v>
                </c:pt>
                <c:pt idx="1827">
                  <c:v>0.85389814814814813</c:v>
                </c:pt>
                <c:pt idx="1828">
                  <c:v>0.85409027777777768</c:v>
                </c:pt>
                <c:pt idx="1829">
                  <c:v>0.85450694444444442</c:v>
                </c:pt>
                <c:pt idx="1830">
                  <c:v>0.8547499999999999</c:v>
                </c:pt>
                <c:pt idx="1831">
                  <c:v>0.8558310185185185</c:v>
                </c:pt>
                <c:pt idx="1832">
                  <c:v>0.85667361111111107</c:v>
                </c:pt>
                <c:pt idx="1833">
                  <c:v>0.85685879629629635</c:v>
                </c:pt>
                <c:pt idx="1834">
                  <c:v>0.85750694444444442</c:v>
                </c:pt>
                <c:pt idx="1835">
                  <c:v>0.85773611111111103</c:v>
                </c:pt>
                <c:pt idx="1836">
                  <c:v>0.85776157407407405</c:v>
                </c:pt>
                <c:pt idx="1837">
                  <c:v>0.85780555555555549</c:v>
                </c:pt>
                <c:pt idx="1838">
                  <c:v>0.85814120370370373</c:v>
                </c:pt>
                <c:pt idx="1839">
                  <c:v>0.86244212962962963</c:v>
                </c:pt>
                <c:pt idx="1840">
                  <c:v>0.86439583333333325</c:v>
                </c:pt>
                <c:pt idx="1841">
                  <c:v>0.86444907407407412</c:v>
                </c:pt>
                <c:pt idx="1842">
                  <c:v>0.8662685185185186</c:v>
                </c:pt>
                <c:pt idx="1843">
                  <c:v>0.86660416666666662</c:v>
                </c:pt>
                <c:pt idx="1844">
                  <c:v>0.86684953703703704</c:v>
                </c:pt>
                <c:pt idx="1845">
                  <c:v>0.8686342592592593</c:v>
                </c:pt>
                <c:pt idx="1846">
                  <c:v>0.86865740740740738</c:v>
                </c:pt>
                <c:pt idx="1847">
                  <c:v>0.86921296296296302</c:v>
                </c:pt>
                <c:pt idx="1848">
                  <c:v>0.87128240740740748</c:v>
                </c:pt>
                <c:pt idx="1849">
                  <c:v>0.87136805555555563</c:v>
                </c:pt>
                <c:pt idx="1850">
                  <c:v>0.87194212962962958</c:v>
                </c:pt>
                <c:pt idx="1851">
                  <c:v>0.87284722222222211</c:v>
                </c:pt>
                <c:pt idx="1852">
                  <c:v>0.87340277777777775</c:v>
                </c:pt>
                <c:pt idx="1853">
                  <c:v>0.87376620370370373</c:v>
                </c:pt>
                <c:pt idx="1854">
                  <c:v>0.87444212962962953</c:v>
                </c:pt>
                <c:pt idx="1855">
                  <c:v>0.8755694444444444</c:v>
                </c:pt>
                <c:pt idx="1856">
                  <c:v>0.875925925925926</c:v>
                </c:pt>
                <c:pt idx="1857">
                  <c:v>0.8762847222222222</c:v>
                </c:pt>
                <c:pt idx="1858">
                  <c:v>0.87629861111111107</c:v>
                </c:pt>
                <c:pt idx="1859">
                  <c:v>0.8770648148148148</c:v>
                </c:pt>
                <c:pt idx="1860">
                  <c:v>0.87763888888888886</c:v>
                </c:pt>
                <c:pt idx="1861">
                  <c:v>0.8780810185185185</c:v>
                </c:pt>
                <c:pt idx="1862">
                  <c:v>0.88134259259259262</c:v>
                </c:pt>
                <c:pt idx="1863">
                  <c:v>0.88161574074074078</c:v>
                </c:pt>
                <c:pt idx="1864">
                  <c:v>0.88337500000000002</c:v>
                </c:pt>
                <c:pt idx="1865">
                  <c:v>0.88407407407407401</c:v>
                </c:pt>
                <c:pt idx="1866">
                  <c:v>0.88412731481481477</c:v>
                </c:pt>
                <c:pt idx="1867">
                  <c:v>0.88439120370370372</c:v>
                </c:pt>
                <c:pt idx="1868">
                  <c:v>0.88499768518518529</c:v>
                </c:pt>
                <c:pt idx="1869">
                  <c:v>0.88513194444444443</c:v>
                </c:pt>
                <c:pt idx="1870">
                  <c:v>0.88794675925925926</c:v>
                </c:pt>
                <c:pt idx="1871">
                  <c:v>0.88903703703703707</c:v>
                </c:pt>
                <c:pt idx="1872">
                  <c:v>0.88915277777777779</c:v>
                </c:pt>
                <c:pt idx="1873">
                  <c:v>0.89050694444444445</c:v>
                </c:pt>
                <c:pt idx="1874">
                  <c:v>0.89109722222222221</c:v>
                </c:pt>
                <c:pt idx="1875">
                  <c:v>0.8914467592592592</c:v>
                </c:pt>
                <c:pt idx="1876">
                  <c:v>0.89269444444444446</c:v>
                </c:pt>
                <c:pt idx="1877">
                  <c:v>0.89337500000000003</c:v>
                </c:pt>
                <c:pt idx="1878">
                  <c:v>0.89457870370370374</c:v>
                </c:pt>
                <c:pt idx="1879">
                  <c:v>0.89482638888888888</c:v>
                </c:pt>
                <c:pt idx="1880">
                  <c:v>0.895625</c:v>
                </c:pt>
                <c:pt idx="1881">
                  <c:v>0.89627314814814829</c:v>
                </c:pt>
                <c:pt idx="1882">
                  <c:v>0.89788888888888896</c:v>
                </c:pt>
                <c:pt idx="1883">
                  <c:v>0.89984722222222224</c:v>
                </c:pt>
                <c:pt idx="1884">
                  <c:v>0.89990509259259255</c:v>
                </c:pt>
                <c:pt idx="1885">
                  <c:v>0.90001851851851855</c:v>
                </c:pt>
                <c:pt idx="1886">
                  <c:v>0.90197453703703701</c:v>
                </c:pt>
                <c:pt idx="1887">
                  <c:v>0.90245138888888887</c:v>
                </c:pt>
                <c:pt idx="1888">
                  <c:v>0.90279861111111115</c:v>
                </c:pt>
                <c:pt idx="1889">
                  <c:v>0.90435879629629623</c:v>
                </c:pt>
                <c:pt idx="1890">
                  <c:v>0.90449768518518514</c:v>
                </c:pt>
                <c:pt idx="1891">
                  <c:v>0.90537037037037038</c:v>
                </c:pt>
                <c:pt idx="1892">
                  <c:v>0.90720370370370373</c:v>
                </c:pt>
                <c:pt idx="1893">
                  <c:v>0.90963888888888889</c:v>
                </c:pt>
                <c:pt idx="1894">
                  <c:v>0.91080555555555553</c:v>
                </c:pt>
                <c:pt idx="1895">
                  <c:v>0.91139583333333329</c:v>
                </c:pt>
                <c:pt idx="1896">
                  <c:v>0.91218518518518521</c:v>
                </c:pt>
                <c:pt idx="1897">
                  <c:v>0.91225462962962967</c:v>
                </c:pt>
                <c:pt idx="1898">
                  <c:v>0.91524305555555552</c:v>
                </c:pt>
                <c:pt idx="1899">
                  <c:v>0.91801388888888891</c:v>
                </c:pt>
                <c:pt idx="1900">
                  <c:v>0.91893749999999996</c:v>
                </c:pt>
                <c:pt idx="1901">
                  <c:v>0.9241435185185185</c:v>
                </c:pt>
                <c:pt idx="1902">
                  <c:v>0.92476851851851849</c:v>
                </c:pt>
                <c:pt idx="1903">
                  <c:v>0.92523842592592598</c:v>
                </c:pt>
                <c:pt idx="1904">
                  <c:v>0.92582175925925925</c:v>
                </c:pt>
                <c:pt idx="1905">
                  <c:v>0.92633564814814817</c:v>
                </c:pt>
                <c:pt idx="1906">
                  <c:v>0.92656712962962962</c:v>
                </c:pt>
                <c:pt idx="1907">
                  <c:v>0.92721527777777779</c:v>
                </c:pt>
                <c:pt idx="1908">
                  <c:v>0.92848148148148146</c:v>
                </c:pt>
                <c:pt idx="1909">
                  <c:v>0.92982870370370374</c:v>
                </c:pt>
                <c:pt idx="1910">
                  <c:v>0.9308333333333334</c:v>
                </c:pt>
                <c:pt idx="1911">
                  <c:v>0.93408333333333338</c:v>
                </c:pt>
                <c:pt idx="1912">
                  <c:v>0.93416435185185187</c:v>
                </c:pt>
                <c:pt idx="1913">
                  <c:v>0.93426851851851844</c:v>
                </c:pt>
                <c:pt idx="1914">
                  <c:v>0.93447685185185181</c:v>
                </c:pt>
                <c:pt idx="1915">
                  <c:v>0.93512962962962964</c:v>
                </c:pt>
                <c:pt idx="1916">
                  <c:v>0.93560185185185174</c:v>
                </c:pt>
                <c:pt idx="1917">
                  <c:v>0.93659953703703702</c:v>
                </c:pt>
                <c:pt idx="1918">
                  <c:v>0.93740740740740747</c:v>
                </c:pt>
                <c:pt idx="1919">
                  <c:v>0.93767592592592597</c:v>
                </c:pt>
                <c:pt idx="1920">
                  <c:v>0.94092129629629628</c:v>
                </c:pt>
                <c:pt idx="1921">
                  <c:v>0.94120833333333331</c:v>
                </c:pt>
                <c:pt idx="1922">
                  <c:v>0.94155787037037042</c:v>
                </c:pt>
                <c:pt idx="1923">
                  <c:v>0.94396064814814817</c:v>
                </c:pt>
                <c:pt idx="1924">
                  <c:v>0.94573148148148145</c:v>
                </c:pt>
                <c:pt idx="1925">
                  <c:v>0.94704861111111116</c:v>
                </c:pt>
                <c:pt idx="1926">
                  <c:v>0.94771527777777775</c:v>
                </c:pt>
                <c:pt idx="1927">
                  <c:v>0.94807870370370373</c:v>
                </c:pt>
                <c:pt idx="1928">
                  <c:v>0.95008796296296305</c:v>
                </c:pt>
                <c:pt idx="1929">
                  <c:v>0.95088888888888889</c:v>
                </c:pt>
                <c:pt idx="1930">
                  <c:v>0.95127083333333329</c:v>
                </c:pt>
                <c:pt idx="1931">
                  <c:v>0.95171296296296293</c:v>
                </c:pt>
                <c:pt idx="1932">
                  <c:v>0.95192824074074078</c:v>
                </c:pt>
                <c:pt idx="1933">
                  <c:v>0.95210648148148147</c:v>
                </c:pt>
                <c:pt idx="1934">
                  <c:v>0.95273148148148146</c:v>
                </c:pt>
                <c:pt idx="1935">
                  <c:v>0.95639814814814805</c:v>
                </c:pt>
                <c:pt idx="1936">
                  <c:v>0.95651388888888889</c:v>
                </c:pt>
                <c:pt idx="1937">
                  <c:v>0.95724074074074084</c:v>
                </c:pt>
                <c:pt idx="1938">
                  <c:v>0.95739351851851862</c:v>
                </c:pt>
                <c:pt idx="1939">
                  <c:v>0.95743749999999994</c:v>
                </c:pt>
                <c:pt idx="1940">
                  <c:v>0.9577916666666666</c:v>
                </c:pt>
                <c:pt idx="1941">
                  <c:v>0.95782870370370365</c:v>
                </c:pt>
                <c:pt idx="1942">
                  <c:v>0.96156018518518516</c:v>
                </c:pt>
                <c:pt idx="1943">
                  <c:v>0.96336342592592583</c:v>
                </c:pt>
                <c:pt idx="1944">
                  <c:v>0.9673750000000001</c:v>
                </c:pt>
                <c:pt idx="1945">
                  <c:v>0.96808796296296307</c:v>
                </c:pt>
                <c:pt idx="1946">
                  <c:v>0.96981249999999997</c:v>
                </c:pt>
                <c:pt idx="1947">
                  <c:v>0.97069212962962959</c:v>
                </c:pt>
                <c:pt idx="1948">
                  <c:v>0.97090972222222216</c:v>
                </c:pt>
                <c:pt idx="1949">
                  <c:v>0.97205092592592601</c:v>
                </c:pt>
                <c:pt idx="1950">
                  <c:v>0.97246064814814814</c:v>
                </c:pt>
                <c:pt idx="1951">
                  <c:v>0.97287268518518522</c:v>
                </c:pt>
                <c:pt idx="1952">
                  <c:v>0.97637731481481471</c:v>
                </c:pt>
                <c:pt idx="1953">
                  <c:v>0.9785949074074074</c:v>
                </c:pt>
                <c:pt idx="1954">
                  <c:v>0.98021759259259267</c:v>
                </c:pt>
                <c:pt idx="1955">
                  <c:v>0.98028472222222218</c:v>
                </c:pt>
                <c:pt idx="1956">
                  <c:v>0.98035185185185192</c:v>
                </c:pt>
                <c:pt idx="1957">
                  <c:v>0.98046064814814815</c:v>
                </c:pt>
                <c:pt idx="1958">
                  <c:v>0.98307870370370365</c:v>
                </c:pt>
                <c:pt idx="1959">
                  <c:v>0.98335879629629641</c:v>
                </c:pt>
                <c:pt idx="1960">
                  <c:v>0.9838703703703704</c:v>
                </c:pt>
                <c:pt idx="1961">
                  <c:v>0.98692592592592598</c:v>
                </c:pt>
                <c:pt idx="1962">
                  <c:v>0.98769212962962971</c:v>
                </c:pt>
                <c:pt idx="1963">
                  <c:v>0.99064351851851851</c:v>
                </c:pt>
                <c:pt idx="1964">
                  <c:v>0.99432638888888891</c:v>
                </c:pt>
                <c:pt idx="1965">
                  <c:v>0.99595833333333339</c:v>
                </c:pt>
                <c:pt idx="1966">
                  <c:v>0.99599537037037034</c:v>
                </c:pt>
                <c:pt idx="1967">
                  <c:v>0.99983564814814807</c:v>
                </c:pt>
                <c:pt idx="1968">
                  <c:v>1.0011990740740742</c:v>
                </c:pt>
                <c:pt idx="1969">
                  <c:v>1.0015555555555555</c:v>
                </c:pt>
                <c:pt idx="1970">
                  <c:v>1.0024328703703704</c:v>
                </c:pt>
                <c:pt idx="1971">
                  <c:v>1.0084027777777778</c:v>
                </c:pt>
                <c:pt idx="1972">
                  <c:v>1.0098425925925927</c:v>
                </c:pt>
                <c:pt idx="1973">
                  <c:v>1.0105347222222223</c:v>
                </c:pt>
                <c:pt idx="1974">
                  <c:v>1.0111412037037038</c:v>
                </c:pt>
                <c:pt idx="1975">
                  <c:v>1.011650462962963</c:v>
                </c:pt>
                <c:pt idx="1976">
                  <c:v>1.0135185185185185</c:v>
                </c:pt>
                <c:pt idx="1977">
                  <c:v>1.0135717592592592</c:v>
                </c:pt>
                <c:pt idx="1978">
                  <c:v>1.0136041666666666</c:v>
                </c:pt>
                <c:pt idx="1979">
                  <c:v>1.0143449074074073</c:v>
                </c:pt>
                <c:pt idx="1980">
                  <c:v>1.0165949074074074</c:v>
                </c:pt>
                <c:pt idx="1981">
                  <c:v>1.0192916666666667</c:v>
                </c:pt>
                <c:pt idx="1982">
                  <c:v>1.0214050925925926</c:v>
                </c:pt>
                <c:pt idx="1983">
                  <c:v>1.0227800925925927</c:v>
                </c:pt>
                <c:pt idx="1984">
                  <c:v>1.023037037037037</c:v>
                </c:pt>
                <c:pt idx="1985">
                  <c:v>1.0238425925925925</c:v>
                </c:pt>
                <c:pt idx="1986">
                  <c:v>1.0247638888888888</c:v>
                </c:pt>
                <c:pt idx="1987">
                  <c:v>1.0271527777777778</c:v>
                </c:pt>
                <c:pt idx="1988">
                  <c:v>1.0272546296296297</c:v>
                </c:pt>
                <c:pt idx="1989">
                  <c:v>1.0331250000000001</c:v>
                </c:pt>
                <c:pt idx="1990">
                  <c:v>1.0352847222222223</c:v>
                </c:pt>
                <c:pt idx="1991">
                  <c:v>1.0365671296296297</c:v>
                </c:pt>
                <c:pt idx="1992">
                  <c:v>1.0374606481481483</c:v>
                </c:pt>
                <c:pt idx="1993">
                  <c:v>1.0376689814814815</c:v>
                </c:pt>
                <c:pt idx="1994">
                  <c:v>1.0379097222222222</c:v>
                </c:pt>
                <c:pt idx="1995">
                  <c:v>1.0391736111111112</c:v>
                </c:pt>
                <c:pt idx="1996">
                  <c:v>1.0411458333333332</c:v>
                </c:pt>
                <c:pt idx="1997">
                  <c:v>1.0419699074074074</c:v>
                </c:pt>
                <c:pt idx="1998">
                  <c:v>1.0435787037037036</c:v>
                </c:pt>
                <c:pt idx="1999">
                  <c:v>1.0439282407407409</c:v>
                </c:pt>
                <c:pt idx="2000">
                  <c:v>1.0466504629629629</c:v>
                </c:pt>
                <c:pt idx="2001">
                  <c:v>1.0475370370370372</c:v>
                </c:pt>
                <c:pt idx="2002">
                  <c:v>1.0480717592592594</c:v>
                </c:pt>
                <c:pt idx="2003">
                  <c:v>1.0482754629629629</c:v>
                </c:pt>
                <c:pt idx="2004">
                  <c:v>1.0486388888888889</c:v>
                </c:pt>
                <c:pt idx="2005">
                  <c:v>1.0532013888888889</c:v>
                </c:pt>
                <c:pt idx="2006">
                  <c:v>1.0532152777777779</c:v>
                </c:pt>
                <c:pt idx="2007">
                  <c:v>1.0549166666666667</c:v>
                </c:pt>
                <c:pt idx="2008">
                  <c:v>1.0567916666666666</c:v>
                </c:pt>
                <c:pt idx="2009">
                  <c:v>1.0571759259259259</c:v>
                </c:pt>
                <c:pt idx="2010">
                  <c:v>1.057425925925926</c:v>
                </c:pt>
                <c:pt idx="2011">
                  <c:v>1.0576087962962963</c:v>
                </c:pt>
                <c:pt idx="2012">
                  <c:v>1.0583819444444444</c:v>
                </c:pt>
                <c:pt idx="2013">
                  <c:v>1.0586435185185186</c:v>
                </c:pt>
                <c:pt idx="2014">
                  <c:v>1.060324074074074</c:v>
                </c:pt>
                <c:pt idx="2015">
                  <c:v>1.0632592592592593</c:v>
                </c:pt>
                <c:pt idx="2016">
                  <c:v>1.0634282407407407</c:v>
                </c:pt>
                <c:pt idx="2017">
                  <c:v>1.0635810185185186</c:v>
                </c:pt>
                <c:pt idx="2018">
                  <c:v>1.0647361111111111</c:v>
                </c:pt>
                <c:pt idx="2019">
                  <c:v>1.065375</c:v>
                </c:pt>
                <c:pt idx="2020">
                  <c:v>1.0673680555555556</c:v>
                </c:pt>
                <c:pt idx="2021">
                  <c:v>1.0684976851851851</c:v>
                </c:pt>
                <c:pt idx="2022">
                  <c:v>1.0701782407407407</c:v>
                </c:pt>
                <c:pt idx="2023">
                  <c:v>1.0702245370370371</c:v>
                </c:pt>
                <c:pt idx="2024">
                  <c:v>1.0769212962962962</c:v>
                </c:pt>
                <c:pt idx="2025">
                  <c:v>1.0783726851851851</c:v>
                </c:pt>
                <c:pt idx="2026">
                  <c:v>1.0812731481481481</c:v>
                </c:pt>
                <c:pt idx="2027">
                  <c:v>1.083925925925926</c:v>
                </c:pt>
                <c:pt idx="2028">
                  <c:v>1.0839305555555554</c:v>
                </c:pt>
                <c:pt idx="2029">
                  <c:v>1.084138888888889</c:v>
                </c:pt>
                <c:pt idx="2030">
                  <c:v>1.0841805555555555</c:v>
                </c:pt>
                <c:pt idx="2031">
                  <c:v>1.0851597222222222</c:v>
                </c:pt>
                <c:pt idx="2032">
                  <c:v>1.0852569444444444</c:v>
                </c:pt>
                <c:pt idx="2033">
                  <c:v>1.0868587962962963</c:v>
                </c:pt>
                <c:pt idx="2034">
                  <c:v>1.0908865740740739</c:v>
                </c:pt>
                <c:pt idx="2035">
                  <c:v>1.0926805555555557</c:v>
                </c:pt>
                <c:pt idx="2036">
                  <c:v>1.0933680555555556</c:v>
                </c:pt>
                <c:pt idx="2037">
                  <c:v>1.093412037037037</c:v>
                </c:pt>
                <c:pt idx="2038">
                  <c:v>1.0937476851851853</c:v>
                </c:pt>
                <c:pt idx="2039">
                  <c:v>1.0949212962962962</c:v>
                </c:pt>
                <c:pt idx="2040">
                  <c:v>1.0967500000000001</c:v>
                </c:pt>
                <c:pt idx="2041">
                  <c:v>1.0968935185185185</c:v>
                </c:pt>
                <c:pt idx="2042">
                  <c:v>1.0981620370370371</c:v>
                </c:pt>
                <c:pt idx="2043">
                  <c:v>1.0986157407407409</c:v>
                </c:pt>
                <c:pt idx="2044">
                  <c:v>1.1015162037037036</c:v>
                </c:pt>
                <c:pt idx="2045">
                  <c:v>1.1039097222222223</c:v>
                </c:pt>
                <c:pt idx="2046">
                  <c:v>1.1051736111111112</c:v>
                </c:pt>
                <c:pt idx="2047">
                  <c:v>1.1061435185185184</c:v>
                </c:pt>
                <c:pt idx="2048">
                  <c:v>1.1077800925925927</c:v>
                </c:pt>
                <c:pt idx="2049">
                  <c:v>1.1087592592592592</c:v>
                </c:pt>
                <c:pt idx="2050">
                  <c:v>1.1091273148148149</c:v>
                </c:pt>
                <c:pt idx="2051">
                  <c:v>1.1095601851851853</c:v>
                </c:pt>
                <c:pt idx="2052">
                  <c:v>1.110300925925926</c:v>
                </c:pt>
                <c:pt idx="2053">
                  <c:v>1.1104166666666666</c:v>
                </c:pt>
                <c:pt idx="2054">
                  <c:v>1.1120949074074074</c:v>
                </c:pt>
                <c:pt idx="2055">
                  <c:v>1.1121458333333334</c:v>
                </c:pt>
                <c:pt idx="2056">
                  <c:v>1.1142083333333335</c:v>
                </c:pt>
                <c:pt idx="2057">
                  <c:v>1.1142453703703703</c:v>
                </c:pt>
                <c:pt idx="2058">
                  <c:v>1.1145462962962964</c:v>
                </c:pt>
                <c:pt idx="2059">
                  <c:v>1.1147337962962964</c:v>
                </c:pt>
                <c:pt idx="2060">
                  <c:v>1.1154699074074075</c:v>
                </c:pt>
                <c:pt idx="2061">
                  <c:v>1.116974537037037</c:v>
                </c:pt>
                <c:pt idx="2062">
                  <c:v>1.1205462962962964</c:v>
                </c:pt>
                <c:pt idx="2063">
                  <c:v>1.1219675925925927</c:v>
                </c:pt>
                <c:pt idx="2064">
                  <c:v>1.1227916666666666</c:v>
                </c:pt>
                <c:pt idx="2065">
                  <c:v>1.1241643518518518</c:v>
                </c:pt>
                <c:pt idx="2066">
                  <c:v>1.1242129629629629</c:v>
                </c:pt>
                <c:pt idx="2067">
                  <c:v>1.1252106481481481</c:v>
                </c:pt>
                <c:pt idx="2068">
                  <c:v>1.1286828703703704</c:v>
                </c:pt>
                <c:pt idx="2069">
                  <c:v>1.1358981481481483</c:v>
                </c:pt>
                <c:pt idx="2070">
                  <c:v>1.138800925925926</c:v>
                </c:pt>
                <c:pt idx="2071">
                  <c:v>1.1404467592592593</c:v>
                </c:pt>
                <c:pt idx="2072">
                  <c:v>1.1413310185185186</c:v>
                </c:pt>
                <c:pt idx="2073">
                  <c:v>1.1420671296296296</c:v>
                </c:pt>
                <c:pt idx="2074">
                  <c:v>1.1423425925925927</c:v>
                </c:pt>
                <c:pt idx="2075">
                  <c:v>1.1424884259259258</c:v>
                </c:pt>
                <c:pt idx="2076">
                  <c:v>1.1425000000000001</c:v>
                </c:pt>
                <c:pt idx="2077">
                  <c:v>1.1431365740740742</c:v>
                </c:pt>
                <c:pt idx="2078">
                  <c:v>1.1445925925925926</c:v>
                </c:pt>
                <c:pt idx="2079">
                  <c:v>1.1448171296296297</c:v>
                </c:pt>
                <c:pt idx="2080">
                  <c:v>1.1453761574074073</c:v>
                </c:pt>
                <c:pt idx="2081">
                  <c:v>1.1501782407407406</c:v>
                </c:pt>
                <c:pt idx="2082">
                  <c:v>1.150449074074074</c:v>
                </c:pt>
                <c:pt idx="2083">
                  <c:v>1.1514699074074075</c:v>
                </c:pt>
                <c:pt idx="2084">
                  <c:v>1.1520925925925924</c:v>
                </c:pt>
                <c:pt idx="2085">
                  <c:v>1.1522847222222223</c:v>
                </c:pt>
                <c:pt idx="2086">
                  <c:v>1.1565671296296296</c:v>
                </c:pt>
                <c:pt idx="2087">
                  <c:v>1.159525462962963</c:v>
                </c:pt>
                <c:pt idx="2088">
                  <c:v>1.160625</c:v>
                </c:pt>
                <c:pt idx="2089">
                  <c:v>1.1612499999999999</c:v>
                </c:pt>
                <c:pt idx="2090">
                  <c:v>1.1629027777777778</c:v>
                </c:pt>
                <c:pt idx="2091">
                  <c:v>1.1632407407407408</c:v>
                </c:pt>
                <c:pt idx="2092">
                  <c:v>1.1638402777777777</c:v>
                </c:pt>
                <c:pt idx="2093">
                  <c:v>1.1678541666666666</c:v>
                </c:pt>
                <c:pt idx="2094">
                  <c:v>1.168462962962963</c:v>
                </c:pt>
                <c:pt idx="2095">
                  <c:v>1.1710810185185185</c:v>
                </c:pt>
                <c:pt idx="2096">
                  <c:v>1.1724837962962962</c:v>
                </c:pt>
                <c:pt idx="2097">
                  <c:v>1.1756412037037036</c:v>
                </c:pt>
                <c:pt idx="2098">
                  <c:v>1.1758842592592593</c:v>
                </c:pt>
                <c:pt idx="2099">
                  <c:v>1.1766736111111111</c:v>
                </c:pt>
                <c:pt idx="2100">
                  <c:v>1.1767592592592593</c:v>
                </c:pt>
                <c:pt idx="2101">
                  <c:v>1.1777199074074074</c:v>
                </c:pt>
                <c:pt idx="2102">
                  <c:v>1.1810787037037036</c:v>
                </c:pt>
                <c:pt idx="2103">
                  <c:v>1.1811527777777777</c:v>
                </c:pt>
                <c:pt idx="2104">
                  <c:v>1.1838287037037039</c:v>
                </c:pt>
                <c:pt idx="2105">
                  <c:v>1.1843680555555556</c:v>
                </c:pt>
                <c:pt idx="2106">
                  <c:v>1.188087962962963</c:v>
                </c:pt>
                <c:pt idx="2107">
                  <c:v>1.1934930555555556</c:v>
                </c:pt>
                <c:pt idx="2108">
                  <c:v>1.195824074074074</c:v>
                </c:pt>
                <c:pt idx="2109">
                  <c:v>1.1980416666666667</c:v>
                </c:pt>
                <c:pt idx="2110">
                  <c:v>1.1987685185185184</c:v>
                </c:pt>
                <c:pt idx="2111">
                  <c:v>1.203150462962963</c:v>
                </c:pt>
                <c:pt idx="2112">
                  <c:v>1.2048125000000001</c:v>
                </c:pt>
                <c:pt idx="2113">
                  <c:v>1.2073888888888888</c:v>
                </c:pt>
                <c:pt idx="2114">
                  <c:v>1.2076157407407409</c:v>
                </c:pt>
                <c:pt idx="2115">
                  <c:v>1.2115555555555555</c:v>
                </c:pt>
                <c:pt idx="2116">
                  <c:v>1.214724537037037</c:v>
                </c:pt>
                <c:pt idx="2117">
                  <c:v>1.2153634259259258</c:v>
                </c:pt>
                <c:pt idx="2118">
                  <c:v>1.2170532407407406</c:v>
                </c:pt>
                <c:pt idx="2119">
                  <c:v>1.2182546296296297</c:v>
                </c:pt>
                <c:pt idx="2120">
                  <c:v>1.2205462962962963</c:v>
                </c:pt>
                <c:pt idx="2121">
                  <c:v>1.2216643518518517</c:v>
                </c:pt>
                <c:pt idx="2122">
                  <c:v>1.2220833333333334</c:v>
                </c:pt>
                <c:pt idx="2123">
                  <c:v>1.2239930555555554</c:v>
                </c:pt>
                <c:pt idx="2124">
                  <c:v>1.2248703703703703</c:v>
                </c:pt>
                <c:pt idx="2125">
                  <c:v>1.2277384259259261</c:v>
                </c:pt>
                <c:pt idx="2126">
                  <c:v>1.2285300925925926</c:v>
                </c:pt>
                <c:pt idx="2127">
                  <c:v>1.2294814814814814</c:v>
                </c:pt>
                <c:pt idx="2128">
                  <c:v>1.2320439814814814</c:v>
                </c:pt>
                <c:pt idx="2129">
                  <c:v>1.2379583333333333</c:v>
                </c:pt>
                <c:pt idx="2130">
                  <c:v>1.238375</c:v>
                </c:pt>
                <c:pt idx="2131">
                  <c:v>1.2443310185185186</c:v>
                </c:pt>
                <c:pt idx="2132">
                  <c:v>1.2507685185185187</c:v>
                </c:pt>
                <c:pt idx="2133">
                  <c:v>1.2514166666666666</c:v>
                </c:pt>
                <c:pt idx="2134">
                  <c:v>1.2515185185185187</c:v>
                </c:pt>
                <c:pt idx="2135">
                  <c:v>1.2525277777777779</c:v>
                </c:pt>
                <c:pt idx="2136">
                  <c:v>1.2530324074074073</c:v>
                </c:pt>
                <c:pt idx="2137">
                  <c:v>1.2585856481481481</c:v>
                </c:pt>
                <c:pt idx="2138">
                  <c:v>1.2618356481481481</c:v>
                </c:pt>
                <c:pt idx="2139">
                  <c:v>1.2704583333333332</c:v>
                </c:pt>
                <c:pt idx="2140">
                  <c:v>1.2709814814814815</c:v>
                </c:pt>
                <c:pt idx="2141">
                  <c:v>1.2737268518518519</c:v>
                </c:pt>
                <c:pt idx="2142">
                  <c:v>1.2766111111111111</c:v>
                </c:pt>
                <c:pt idx="2143">
                  <c:v>1.2766435185185185</c:v>
                </c:pt>
                <c:pt idx="2144">
                  <c:v>1.2806805555555556</c:v>
                </c:pt>
                <c:pt idx="2145">
                  <c:v>1.2876875000000001</c:v>
                </c:pt>
                <c:pt idx="2146">
                  <c:v>1.2886064814814815</c:v>
                </c:pt>
                <c:pt idx="2147">
                  <c:v>1.294673611111111</c:v>
                </c:pt>
                <c:pt idx="2148">
                  <c:v>1.2966226851851852</c:v>
                </c:pt>
                <c:pt idx="2149">
                  <c:v>1.3001388888888887</c:v>
                </c:pt>
                <c:pt idx="2150">
                  <c:v>1.3022037037037038</c:v>
                </c:pt>
                <c:pt idx="2151">
                  <c:v>1.3042847222222222</c:v>
                </c:pt>
                <c:pt idx="2152">
                  <c:v>1.308837962962963</c:v>
                </c:pt>
                <c:pt idx="2153">
                  <c:v>1.3160046296296297</c:v>
                </c:pt>
                <c:pt idx="2154">
                  <c:v>1.317962962962963</c:v>
                </c:pt>
                <c:pt idx="2155">
                  <c:v>1.3237615740740742</c:v>
                </c:pt>
                <c:pt idx="2156">
                  <c:v>1.3250347222222223</c:v>
                </c:pt>
                <c:pt idx="2157">
                  <c:v>1.3250578703703704</c:v>
                </c:pt>
                <c:pt idx="2158">
                  <c:v>1.3277291666666666</c:v>
                </c:pt>
                <c:pt idx="2159">
                  <c:v>1.3331898148148147</c:v>
                </c:pt>
                <c:pt idx="2160">
                  <c:v>1.3385208333333334</c:v>
                </c:pt>
                <c:pt idx="2161">
                  <c:v>1.3395925925925924</c:v>
                </c:pt>
                <c:pt idx="2162">
                  <c:v>1.3429884259259259</c:v>
                </c:pt>
                <c:pt idx="2163">
                  <c:v>1.3457847222222223</c:v>
                </c:pt>
                <c:pt idx="2164">
                  <c:v>1.3480833333333333</c:v>
                </c:pt>
                <c:pt idx="2165">
                  <c:v>1.352650462962963</c:v>
                </c:pt>
                <c:pt idx="2166">
                  <c:v>1.3534398148148148</c:v>
                </c:pt>
                <c:pt idx="2167">
                  <c:v>1.3538171296296297</c:v>
                </c:pt>
                <c:pt idx="2168">
                  <c:v>1.3550879629629631</c:v>
                </c:pt>
                <c:pt idx="2169">
                  <c:v>1.3571180555555555</c:v>
                </c:pt>
                <c:pt idx="2170">
                  <c:v>1.360837962962963</c:v>
                </c:pt>
                <c:pt idx="2171">
                  <c:v>1.3633958333333331</c:v>
                </c:pt>
                <c:pt idx="2172">
                  <c:v>1.3640023148148148</c:v>
                </c:pt>
                <c:pt idx="2173">
                  <c:v>1.3660509259259259</c:v>
                </c:pt>
                <c:pt idx="2174">
                  <c:v>1.3672245370370371</c:v>
                </c:pt>
                <c:pt idx="2175">
                  <c:v>1.3672962962962962</c:v>
                </c:pt>
                <c:pt idx="2176">
                  <c:v>1.3684351851851853</c:v>
                </c:pt>
                <c:pt idx="2177">
                  <c:v>1.3726481481481481</c:v>
                </c:pt>
                <c:pt idx="2178">
                  <c:v>1.3792245370370371</c:v>
                </c:pt>
                <c:pt idx="2179">
                  <c:v>1.3847986111111112</c:v>
                </c:pt>
                <c:pt idx="2180">
                  <c:v>1.3887314814814813</c:v>
                </c:pt>
                <c:pt idx="2181">
                  <c:v>1.3930648148148148</c:v>
                </c:pt>
                <c:pt idx="2182">
                  <c:v>1.3959791666666668</c:v>
                </c:pt>
                <c:pt idx="2183">
                  <c:v>1.3967245370370371</c:v>
                </c:pt>
                <c:pt idx="2184">
                  <c:v>1.3967546296296296</c:v>
                </c:pt>
                <c:pt idx="2185">
                  <c:v>1.4030555555555555</c:v>
                </c:pt>
                <c:pt idx="2186">
                  <c:v>1.4036342592592592</c:v>
                </c:pt>
                <c:pt idx="2187">
                  <c:v>1.4126412037037037</c:v>
                </c:pt>
                <c:pt idx="2188">
                  <c:v>1.4151643518518517</c:v>
                </c:pt>
                <c:pt idx="2189">
                  <c:v>1.4160555555555556</c:v>
                </c:pt>
                <c:pt idx="2190">
                  <c:v>1.421576388888889</c:v>
                </c:pt>
                <c:pt idx="2191">
                  <c:v>1.4216574074074075</c:v>
                </c:pt>
                <c:pt idx="2192">
                  <c:v>1.4255625000000001</c:v>
                </c:pt>
                <c:pt idx="2193">
                  <c:v>1.4327986111111111</c:v>
                </c:pt>
                <c:pt idx="2194">
                  <c:v>1.4351180555555554</c:v>
                </c:pt>
                <c:pt idx="2195">
                  <c:v>1.4373472222222223</c:v>
                </c:pt>
                <c:pt idx="2196">
                  <c:v>1.4392407407407406</c:v>
                </c:pt>
                <c:pt idx="2197">
                  <c:v>1.4462453703703704</c:v>
                </c:pt>
                <c:pt idx="2198">
                  <c:v>1.4491921296296297</c:v>
                </c:pt>
                <c:pt idx="2199">
                  <c:v>1.4504814814814813</c:v>
                </c:pt>
                <c:pt idx="2200">
                  <c:v>1.451298611111111</c:v>
                </c:pt>
                <c:pt idx="2201">
                  <c:v>1.4588587962962962</c:v>
                </c:pt>
                <c:pt idx="2202">
                  <c:v>1.4593287037037037</c:v>
                </c:pt>
                <c:pt idx="2203">
                  <c:v>1.4755810185185185</c:v>
                </c:pt>
                <c:pt idx="2204">
                  <c:v>1.4776689814814814</c:v>
                </c:pt>
                <c:pt idx="2205">
                  <c:v>1.4792476851851852</c:v>
                </c:pt>
                <c:pt idx="2206">
                  <c:v>1.4953657407407408</c:v>
                </c:pt>
                <c:pt idx="2207">
                  <c:v>1.5022870370370371</c:v>
                </c:pt>
                <c:pt idx="2208">
                  <c:v>1.5041134259259259</c:v>
                </c:pt>
                <c:pt idx="2209">
                  <c:v>1.5046597222222222</c:v>
                </c:pt>
                <c:pt idx="2210">
                  <c:v>1.5118194444444446</c:v>
                </c:pt>
                <c:pt idx="2211">
                  <c:v>1.5233564814814813</c:v>
                </c:pt>
                <c:pt idx="2212">
                  <c:v>1.5249375000000001</c:v>
                </c:pt>
                <c:pt idx="2213">
                  <c:v>1.5274351851851853</c:v>
                </c:pt>
                <c:pt idx="2214">
                  <c:v>1.5285185185185184</c:v>
                </c:pt>
                <c:pt idx="2215">
                  <c:v>1.5288935185185186</c:v>
                </c:pt>
                <c:pt idx="2216">
                  <c:v>1.5301134259259259</c:v>
                </c:pt>
                <c:pt idx="2217">
                  <c:v>1.5306689814814813</c:v>
                </c:pt>
                <c:pt idx="2218">
                  <c:v>1.5347106481481481</c:v>
                </c:pt>
                <c:pt idx="2219">
                  <c:v>1.5396180555555556</c:v>
                </c:pt>
                <c:pt idx="2220">
                  <c:v>1.5409166666666667</c:v>
                </c:pt>
                <c:pt idx="2221">
                  <c:v>1.5449861111111109</c:v>
                </c:pt>
                <c:pt idx="2222">
                  <c:v>1.5454490740740741</c:v>
                </c:pt>
                <c:pt idx="2223">
                  <c:v>1.5475833333333333</c:v>
                </c:pt>
                <c:pt idx="2224">
                  <c:v>1.549210648148148</c:v>
                </c:pt>
                <c:pt idx="2225">
                  <c:v>1.5500833333333333</c:v>
                </c:pt>
                <c:pt idx="2226">
                  <c:v>1.5530115740740742</c:v>
                </c:pt>
                <c:pt idx="2227">
                  <c:v>1.5552685185185187</c:v>
                </c:pt>
                <c:pt idx="2228">
                  <c:v>1.5564768518518519</c:v>
                </c:pt>
                <c:pt idx="2229">
                  <c:v>1.5587083333333334</c:v>
                </c:pt>
                <c:pt idx="2230">
                  <c:v>1.5597708333333336</c:v>
                </c:pt>
                <c:pt idx="2231">
                  <c:v>1.5672152777777777</c:v>
                </c:pt>
                <c:pt idx="2232">
                  <c:v>1.5687777777777776</c:v>
                </c:pt>
                <c:pt idx="2233">
                  <c:v>1.5705</c:v>
                </c:pt>
                <c:pt idx="2234">
                  <c:v>1.5759699074074074</c:v>
                </c:pt>
                <c:pt idx="2235">
                  <c:v>1.5779513888888888</c:v>
                </c:pt>
                <c:pt idx="2236">
                  <c:v>1.5781018518518519</c:v>
                </c:pt>
                <c:pt idx="2237">
                  <c:v>1.5900925925925926</c:v>
                </c:pt>
                <c:pt idx="2238">
                  <c:v>1.5918750000000002</c:v>
                </c:pt>
                <c:pt idx="2239">
                  <c:v>1.6030231481481481</c:v>
                </c:pt>
                <c:pt idx="2240">
                  <c:v>1.6043449074074076</c:v>
                </c:pt>
                <c:pt idx="2241">
                  <c:v>1.6049907407407407</c:v>
                </c:pt>
                <c:pt idx="2242">
                  <c:v>1.6062037037037036</c:v>
                </c:pt>
                <c:pt idx="2243">
                  <c:v>1.6179166666666664</c:v>
                </c:pt>
                <c:pt idx="2244">
                  <c:v>1.62625</c:v>
                </c:pt>
                <c:pt idx="2245">
                  <c:v>1.6308032407407407</c:v>
                </c:pt>
                <c:pt idx="2246">
                  <c:v>1.6325462962962962</c:v>
                </c:pt>
                <c:pt idx="2247">
                  <c:v>1.6384537037037039</c:v>
                </c:pt>
                <c:pt idx="2248">
                  <c:v>1.6437777777777776</c:v>
                </c:pt>
                <c:pt idx="2249">
                  <c:v>1.6454930555555556</c:v>
                </c:pt>
                <c:pt idx="2250">
                  <c:v>1.6462083333333333</c:v>
                </c:pt>
                <c:pt idx="2251">
                  <c:v>1.6539212962962964</c:v>
                </c:pt>
                <c:pt idx="2252">
                  <c:v>1.6688379629629628</c:v>
                </c:pt>
                <c:pt idx="2253">
                  <c:v>1.6863761574074074</c:v>
                </c:pt>
                <c:pt idx="2254">
                  <c:v>1.6874027777777778</c:v>
                </c:pt>
                <c:pt idx="2255">
                  <c:v>1.6893055555555554</c:v>
                </c:pt>
                <c:pt idx="2256">
                  <c:v>1.6942939814814815</c:v>
                </c:pt>
                <c:pt idx="2257">
                  <c:v>1.6958703703703701</c:v>
                </c:pt>
                <c:pt idx="2258">
                  <c:v>1.6959629629629629</c:v>
                </c:pt>
                <c:pt idx="2259">
                  <c:v>1.7107083333333335</c:v>
                </c:pt>
                <c:pt idx="2260">
                  <c:v>1.7116342592592593</c:v>
                </c:pt>
                <c:pt idx="2261">
                  <c:v>1.7191620370370371</c:v>
                </c:pt>
                <c:pt idx="2262">
                  <c:v>1.7270532407407406</c:v>
                </c:pt>
                <c:pt idx="2263">
                  <c:v>1.729289351851852</c:v>
                </c:pt>
                <c:pt idx="2264">
                  <c:v>1.7365277777777777</c:v>
                </c:pt>
                <c:pt idx="2265">
                  <c:v>1.7372430555555554</c:v>
                </c:pt>
                <c:pt idx="2266">
                  <c:v>1.7374305555555556</c:v>
                </c:pt>
                <c:pt idx="2267">
                  <c:v>1.7398078703703703</c:v>
                </c:pt>
                <c:pt idx="2268">
                  <c:v>1.7408495370370369</c:v>
                </c:pt>
                <c:pt idx="2269">
                  <c:v>1.7467337962962963</c:v>
                </c:pt>
                <c:pt idx="2270">
                  <c:v>1.7490370370370369</c:v>
                </c:pt>
                <c:pt idx="2271">
                  <c:v>1.7491620370370371</c:v>
                </c:pt>
                <c:pt idx="2272">
                  <c:v>1.750335648148148</c:v>
                </c:pt>
                <c:pt idx="2273">
                  <c:v>1.7590023148148148</c:v>
                </c:pt>
                <c:pt idx="2274">
                  <c:v>1.7608634259259259</c:v>
                </c:pt>
                <c:pt idx="2275">
                  <c:v>1.7612337962962965</c:v>
                </c:pt>
                <c:pt idx="2276">
                  <c:v>1.7617569444444445</c:v>
                </c:pt>
                <c:pt idx="2277">
                  <c:v>1.765787037037037</c:v>
                </c:pt>
                <c:pt idx="2278">
                  <c:v>1.7658495370370371</c:v>
                </c:pt>
                <c:pt idx="2279">
                  <c:v>1.7660902777777778</c:v>
                </c:pt>
                <c:pt idx="2280">
                  <c:v>1.7665578703703704</c:v>
                </c:pt>
                <c:pt idx="2281">
                  <c:v>1.7676319444444444</c:v>
                </c:pt>
                <c:pt idx="2282">
                  <c:v>1.7682129629629628</c:v>
                </c:pt>
                <c:pt idx="2283">
                  <c:v>1.7710092592592592</c:v>
                </c:pt>
                <c:pt idx="2284">
                  <c:v>1.7725</c:v>
                </c:pt>
                <c:pt idx="2285">
                  <c:v>1.785358796296296</c:v>
                </c:pt>
                <c:pt idx="2286">
                  <c:v>1.7863912037037037</c:v>
                </c:pt>
                <c:pt idx="2287">
                  <c:v>1.8063472222222223</c:v>
                </c:pt>
                <c:pt idx="2288">
                  <c:v>1.807773148148148</c:v>
                </c:pt>
                <c:pt idx="2289">
                  <c:v>1.8095763888888889</c:v>
                </c:pt>
                <c:pt idx="2290">
                  <c:v>1.8141296296296296</c:v>
                </c:pt>
                <c:pt idx="2291">
                  <c:v>1.8166874999999998</c:v>
                </c:pt>
                <c:pt idx="2292">
                  <c:v>1.8185509259259258</c:v>
                </c:pt>
                <c:pt idx="2293">
                  <c:v>1.8207476851851854</c:v>
                </c:pt>
                <c:pt idx="2294">
                  <c:v>1.8222962962962961</c:v>
                </c:pt>
                <c:pt idx="2295">
                  <c:v>1.8229328703703704</c:v>
                </c:pt>
                <c:pt idx="2296">
                  <c:v>1.8273449074074073</c:v>
                </c:pt>
                <c:pt idx="2297">
                  <c:v>1.8291921296296296</c:v>
                </c:pt>
                <c:pt idx="2298">
                  <c:v>1.8310185185185186</c:v>
                </c:pt>
                <c:pt idx="2299">
                  <c:v>1.8324143518518521</c:v>
                </c:pt>
                <c:pt idx="2300">
                  <c:v>1.8325092592592591</c:v>
                </c:pt>
                <c:pt idx="2301">
                  <c:v>1.8345902777777776</c:v>
                </c:pt>
                <c:pt idx="2302">
                  <c:v>1.8474027777777779</c:v>
                </c:pt>
                <c:pt idx="2303">
                  <c:v>1.8495717592592595</c:v>
                </c:pt>
                <c:pt idx="2304">
                  <c:v>1.8526597222222221</c:v>
                </c:pt>
                <c:pt idx="2305">
                  <c:v>1.8610208333333333</c:v>
                </c:pt>
                <c:pt idx="2306">
                  <c:v>1.8624814814814816</c:v>
                </c:pt>
                <c:pt idx="2307">
                  <c:v>1.8626273148148149</c:v>
                </c:pt>
                <c:pt idx="2308">
                  <c:v>1.8786782407407405</c:v>
                </c:pt>
                <c:pt idx="2309">
                  <c:v>1.8807106481481481</c:v>
                </c:pt>
                <c:pt idx="2310">
                  <c:v>1.886037037037037</c:v>
                </c:pt>
                <c:pt idx="2311">
                  <c:v>1.8869699074074073</c:v>
                </c:pt>
                <c:pt idx="2312">
                  <c:v>1.8902569444444444</c:v>
                </c:pt>
                <c:pt idx="2313">
                  <c:v>1.8952731481481482</c:v>
                </c:pt>
                <c:pt idx="2314">
                  <c:v>1.9017962962962964</c:v>
                </c:pt>
                <c:pt idx="2315">
                  <c:v>1.903298611111111</c:v>
                </c:pt>
                <c:pt idx="2316">
                  <c:v>1.9111944444444444</c:v>
                </c:pt>
                <c:pt idx="2317">
                  <c:v>1.9120439814814814</c:v>
                </c:pt>
                <c:pt idx="2318">
                  <c:v>1.9126574074074074</c:v>
                </c:pt>
                <c:pt idx="2319">
                  <c:v>1.914462962962963</c:v>
                </c:pt>
                <c:pt idx="2320">
                  <c:v>1.9201574074074073</c:v>
                </c:pt>
                <c:pt idx="2321">
                  <c:v>1.9226342592592591</c:v>
                </c:pt>
                <c:pt idx="2322">
                  <c:v>1.9242939814814815</c:v>
                </c:pt>
                <c:pt idx="2323">
                  <c:v>1.9344074074074074</c:v>
                </c:pt>
                <c:pt idx="2324">
                  <c:v>1.935824074074074</c:v>
                </c:pt>
                <c:pt idx="2325">
                  <c:v>1.9419074074074074</c:v>
                </c:pt>
                <c:pt idx="2326">
                  <c:v>1.9423495370370372</c:v>
                </c:pt>
                <c:pt idx="2327">
                  <c:v>1.9449837962962961</c:v>
                </c:pt>
                <c:pt idx="2328">
                  <c:v>1.9472777777777779</c:v>
                </c:pt>
                <c:pt idx="2329">
                  <c:v>1.9704814814814815</c:v>
                </c:pt>
                <c:pt idx="2330">
                  <c:v>1.974224537037037</c:v>
                </c:pt>
                <c:pt idx="2331">
                  <c:v>1.9786481481481482</c:v>
                </c:pt>
                <c:pt idx="2332">
                  <c:v>1.9802314814814812</c:v>
                </c:pt>
                <c:pt idx="2333">
                  <c:v>1.9805185185185183</c:v>
                </c:pt>
                <c:pt idx="2334">
                  <c:v>1.9806134259259258</c:v>
                </c:pt>
                <c:pt idx="2335">
                  <c:v>2.0070694444444444</c:v>
                </c:pt>
                <c:pt idx="2336">
                  <c:v>2.0096712962962964</c:v>
                </c:pt>
                <c:pt idx="2337">
                  <c:v>2.0098402777777782</c:v>
                </c:pt>
                <c:pt idx="2338">
                  <c:v>2.0162939814814815</c:v>
                </c:pt>
                <c:pt idx="2339">
                  <c:v>2.0222569444444445</c:v>
                </c:pt>
                <c:pt idx="2340">
                  <c:v>2.0226805555555556</c:v>
                </c:pt>
                <c:pt idx="2341">
                  <c:v>2.0398078703703706</c:v>
                </c:pt>
                <c:pt idx="2342">
                  <c:v>2.0488842592592591</c:v>
                </c:pt>
                <c:pt idx="2343">
                  <c:v>2.0585092592592593</c:v>
                </c:pt>
                <c:pt idx="2344">
                  <c:v>2.0646689814814816</c:v>
                </c:pt>
                <c:pt idx="2345">
                  <c:v>2.0776157407407405</c:v>
                </c:pt>
                <c:pt idx="2346">
                  <c:v>2.0783078703703706</c:v>
                </c:pt>
                <c:pt idx="2347">
                  <c:v>2.0964675925925924</c:v>
                </c:pt>
                <c:pt idx="2348">
                  <c:v>2.0978194444444442</c:v>
                </c:pt>
                <c:pt idx="2349">
                  <c:v>2.0981921296296298</c:v>
                </c:pt>
                <c:pt idx="2350">
                  <c:v>2.1008819444444446</c:v>
                </c:pt>
                <c:pt idx="2351">
                  <c:v>2.1016828703703703</c:v>
                </c:pt>
                <c:pt idx="2352">
                  <c:v>2.1019722222222224</c:v>
                </c:pt>
                <c:pt idx="2353">
                  <c:v>2.1025694444444447</c:v>
                </c:pt>
                <c:pt idx="2354">
                  <c:v>2.1056550925925928</c:v>
                </c:pt>
                <c:pt idx="2355">
                  <c:v>2.1113657407407405</c:v>
                </c:pt>
                <c:pt idx="2356">
                  <c:v>2.1239861111111109</c:v>
                </c:pt>
                <c:pt idx="2357">
                  <c:v>2.1256180555555555</c:v>
                </c:pt>
                <c:pt idx="2358">
                  <c:v>2.126824074074074</c:v>
                </c:pt>
                <c:pt idx="2359">
                  <c:v>2.1308449074074072</c:v>
                </c:pt>
                <c:pt idx="2360">
                  <c:v>2.1618425925925928</c:v>
                </c:pt>
                <c:pt idx="2361">
                  <c:v>2.1637731481481484</c:v>
                </c:pt>
                <c:pt idx="2362">
                  <c:v>2.1706412037037035</c:v>
                </c:pt>
                <c:pt idx="2363">
                  <c:v>2.1787337962962963</c:v>
                </c:pt>
                <c:pt idx="2364">
                  <c:v>2.1905162037037038</c:v>
                </c:pt>
                <c:pt idx="2365">
                  <c:v>2.1907638888888892</c:v>
                </c:pt>
                <c:pt idx="2366">
                  <c:v>2.2079745370370372</c:v>
                </c:pt>
                <c:pt idx="2367">
                  <c:v>2.2168888888888891</c:v>
                </c:pt>
                <c:pt idx="2368">
                  <c:v>2.2173310185185189</c:v>
                </c:pt>
                <c:pt idx="2369">
                  <c:v>2.2200740740740743</c:v>
                </c:pt>
                <c:pt idx="2370">
                  <c:v>2.2205300925925928</c:v>
                </c:pt>
                <c:pt idx="2371">
                  <c:v>2.2255902777777776</c:v>
                </c:pt>
                <c:pt idx="2372">
                  <c:v>2.2446620370370369</c:v>
                </c:pt>
                <c:pt idx="2373">
                  <c:v>2.2605648148148152</c:v>
                </c:pt>
                <c:pt idx="2374">
                  <c:v>2.2639004629629627</c:v>
                </c:pt>
                <c:pt idx="2375">
                  <c:v>2.2639953703703704</c:v>
                </c:pt>
                <c:pt idx="2376">
                  <c:v>2.2886041666666666</c:v>
                </c:pt>
                <c:pt idx="2377">
                  <c:v>2.2949166666666669</c:v>
                </c:pt>
                <c:pt idx="2378">
                  <c:v>2.2990069444444443</c:v>
                </c:pt>
                <c:pt idx="2379">
                  <c:v>2.3046736111111112</c:v>
                </c:pt>
                <c:pt idx="2380">
                  <c:v>2.3200833333333333</c:v>
                </c:pt>
                <c:pt idx="2381">
                  <c:v>2.3228263888888891</c:v>
                </c:pt>
                <c:pt idx="2382">
                  <c:v>2.3482106481481479</c:v>
                </c:pt>
                <c:pt idx="2383">
                  <c:v>2.3769629629629629</c:v>
                </c:pt>
                <c:pt idx="2384">
                  <c:v>2.3929467592592593</c:v>
                </c:pt>
                <c:pt idx="2385">
                  <c:v>2.3958425925925924</c:v>
                </c:pt>
                <c:pt idx="2386">
                  <c:v>2.4019027777777779</c:v>
                </c:pt>
                <c:pt idx="2387">
                  <c:v>2.4029814814814818</c:v>
                </c:pt>
                <c:pt idx="2388">
                  <c:v>2.4083287037037038</c:v>
                </c:pt>
                <c:pt idx="2389">
                  <c:v>2.4115254629629632</c:v>
                </c:pt>
                <c:pt idx="2390">
                  <c:v>2.4134236111111109</c:v>
                </c:pt>
                <c:pt idx="2391">
                  <c:v>2.4216967592592593</c:v>
                </c:pt>
                <c:pt idx="2392">
                  <c:v>2.4373217592592593</c:v>
                </c:pt>
                <c:pt idx="2393">
                  <c:v>2.4560069444444443</c:v>
                </c:pt>
                <c:pt idx="2394">
                  <c:v>2.4741875000000002</c:v>
                </c:pt>
                <c:pt idx="2395">
                  <c:v>2.5036851851851849</c:v>
                </c:pt>
                <c:pt idx="2396">
                  <c:v>2.5109166666666662</c:v>
                </c:pt>
                <c:pt idx="2397">
                  <c:v>2.5188055555555557</c:v>
                </c:pt>
                <c:pt idx="2398">
                  <c:v>2.519386574074074</c:v>
                </c:pt>
                <c:pt idx="2399">
                  <c:v>2.5201967592592593</c:v>
                </c:pt>
                <c:pt idx="2400">
                  <c:v>2.5337268518518519</c:v>
                </c:pt>
                <c:pt idx="2401">
                  <c:v>2.5356689814814817</c:v>
                </c:pt>
                <c:pt idx="2402">
                  <c:v>2.5732569444444442</c:v>
                </c:pt>
                <c:pt idx="2403">
                  <c:v>2.5785532407407405</c:v>
                </c:pt>
                <c:pt idx="2404">
                  <c:v>2.5830717592592594</c:v>
                </c:pt>
                <c:pt idx="2405">
                  <c:v>2.5878796296296294</c:v>
                </c:pt>
                <c:pt idx="2406">
                  <c:v>2.5880555555555556</c:v>
                </c:pt>
                <c:pt idx="2407">
                  <c:v>2.6137499999999996</c:v>
                </c:pt>
                <c:pt idx="2408">
                  <c:v>2.6267592592592592</c:v>
                </c:pt>
                <c:pt idx="2409">
                  <c:v>2.6338680555555558</c:v>
                </c:pt>
                <c:pt idx="2410">
                  <c:v>2.6434097222222221</c:v>
                </c:pt>
                <c:pt idx="2411">
                  <c:v>2.6547569444444443</c:v>
                </c:pt>
                <c:pt idx="2412">
                  <c:v>2.6557037037037037</c:v>
                </c:pt>
                <c:pt idx="2413">
                  <c:v>2.6789791666666667</c:v>
                </c:pt>
                <c:pt idx="2414">
                  <c:v>2.6843356481481484</c:v>
                </c:pt>
                <c:pt idx="2415">
                  <c:v>2.7145625</c:v>
                </c:pt>
                <c:pt idx="2416">
                  <c:v>2.7208865740740737</c:v>
                </c:pt>
                <c:pt idx="2417">
                  <c:v>2.726078703703704</c:v>
                </c:pt>
                <c:pt idx="2418">
                  <c:v>2.7333217592592591</c:v>
                </c:pt>
                <c:pt idx="2419">
                  <c:v>2.7506226851851849</c:v>
                </c:pt>
                <c:pt idx="2420">
                  <c:v>2.766967592592593</c:v>
                </c:pt>
                <c:pt idx="2421">
                  <c:v>2.7763402777777779</c:v>
                </c:pt>
                <c:pt idx="2422">
                  <c:v>2.7984351851851854</c:v>
                </c:pt>
                <c:pt idx="2423">
                  <c:v>2.8046018518518521</c:v>
                </c:pt>
                <c:pt idx="2424">
                  <c:v>2.8113101851851856</c:v>
                </c:pt>
                <c:pt idx="2425">
                  <c:v>2.8401828703703704</c:v>
                </c:pt>
                <c:pt idx="2426">
                  <c:v>2.8402662037037034</c:v>
                </c:pt>
                <c:pt idx="2427">
                  <c:v>2.8526481481481478</c:v>
                </c:pt>
                <c:pt idx="2428">
                  <c:v>2.8602453703703703</c:v>
                </c:pt>
                <c:pt idx="2429">
                  <c:v>2.9016643518518519</c:v>
                </c:pt>
                <c:pt idx="2430">
                  <c:v>2.924101851851852</c:v>
                </c:pt>
                <c:pt idx="2431">
                  <c:v>2.9483773148148149</c:v>
                </c:pt>
                <c:pt idx="2432">
                  <c:v>2.9833379629629633</c:v>
                </c:pt>
                <c:pt idx="2433">
                  <c:v>2.9907199074074078</c:v>
                </c:pt>
                <c:pt idx="2434">
                  <c:v>2.9981504629629629</c:v>
                </c:pt>
                <c:pt idx="2435">
                  <c:v>3.0164074074074074</c:v>
                </c:pt>
                <c:pt idx="2436">
                  <c:v>3.0304513888888889</c:v>
                </c:pt>
                <c:pt idx="2437">
                  <c:v>3.0553680555555558</c:v>
                </c:pt>
                <c:pt idx="2438">
                  <c:v>3.0555046296296293</c:v>
                </c:pt>
                <c:pt idx="2439">
                  <c:v>3.084488425925926</c:v>
                </c:pt>
                <c:pt idx="2440">
                  <c:v>3.1430694444444445</c:v>
                </c:pt>
                <c:pt idx="2441">
                  <c:v>3.1477384259259256</c:v>
                </c:pt>
                <c:pt idx="2442">
                  <c:v>3.1637986111111109</c:v>
                </c:pt>
                <c:pt idx="2443">
                  <c:v>3.1732777777777779</c:v>
                </c:pt>
                <c:pt idx="2444">
                  <c:v>3.2268865740740744</c:v>
                </c:pt>
                <c:pt idx="2445">
                  <c:v>3.2436527777777777</c:v>
                </c:pt>
                <c:pt idx="2446">
                  <c:v>3.2785833333333336</c:v>
                </c:pt>
                <c:pt idx="2447">
                  <c:v>3.3472824074074072</c:v>
                </c:pt>
                <c:pt idx="2448">
                  <c:v>3.3691898148148152</c:v>
                </c:pt>
                <c:pt idx="2449">
                  <c:v>3.4081550925925925</c:v>
                </c:pt>
                <c:pt idx="2450">
                  <c:v>3.4112800925925928</c:v>
                </c:pt>
                <c:pt idx="2451">
                  <c:v>3.4357222222222221</c:v>
                </c:pt>
                <c:pt idx="2452">
                  <c:v>3.4523148148148151</c:v>
                </c:pt>
                <c:pt idx="2453">
                  <c:v>3.5114351851851855</c:v>
                </c:pt>
                <c:pt idx="2454">
                  <c:v>3.514712962962963</c:v>
                </c:pt>
                <c:pt idx="2455">
                  <c:v>3.5180833333333328</c:v>
                </c:pt>
                <c:pt idx="2456">
                  <c:v>3.5216111111111115</c:v>
                </c:pt>
                <c:pt idx="2457">
                  <c:v>3.5668611111111113</c:v>
                </c:pt>
                <c:pt idx="2458">
                  <c:v>3.6633773148148148</c:v>
                </c:pt>
                <c:pt idx="2459">
                  <c:v>3.6780995370370371</c:v>
                </c:pt>
                <c:pt idx="2460">
                  <c:v>3.6835231481481476</c:v>
                </c:pt>
                <c:pt idx="2461">
                  <c:v>3.7395046296296295</c:v>
                </c:pt>
                <c:pt idx="2462">
                  <c:v>3.7480949074074079</c:v>
                </c:pt>
                <c:pt idx="2463">
                  <c:v>3.7580486111111107</c:v>
                </c:pt>
                <c:pt idx="2464">
                  <c:v>3.787527777777778</c:v>
                </c:pt>
                <c:pt idx="2465">
                  <c:v>3.7998958333333333</c:v>
                </c:pt>
                <c:pt idx="2466">
                  <c:v>3.8176597222222224</c:v>
                </c:pt>
                <c:pt idx="2467">
                  <c:v>3.8366249999999997</c:v>
                </c:pt>
                <c:pt idx="2468">
                  <c:v>3.905791666666667</c:v>
                </c:pt>
                <c:pt idx="2469">
                  <c:v>3.9080023148148153</c:v>
                </c:pt>
                <c:pt idx="2470">
                  <c:v>3.914706018518519</c:v>
                </c:pt>
                <c:pt idx="2471">
                  <c:v>3.9238796296296297</c:v>
                </c:pt>
                <c:pt idx="2472">
                  <c:v>3.9870555555555556</c:v>
                </c:pt>
                <c:pt idx="2473">
                  <c:v>4.0572453703703708</c:v>
                </c:pt>
                <c:pt idx="2474">
                  <c:v>4.0594930555555555</c:v>
                </c:pt>
                <c:pt idx="2475">
                  <c:v>4.0975740740740738</c:v>
                </c:pt>
                <c:pt idx="2476">
                  <c:v>4.1335856481481486</c:v>
                </c:pt>
                <c:pt idx="2477">
                  <c:v>4.193858796296297</c:v>
                </c:pt>
                <c:pt idx="2478">
                  <c:v>4.200418981481481</c:v>
                </c:pt>
                <c:pt idx="2479">
                  <c:v>4.231877314814815</c:v>
                </c:pt>
                <c:pt idx="2480">
                  <c:v>4.2436041666666666</c:v>
                </c:pt>
                <c:pt idx="2481">
                  <c:v>4.2481666666666671</c:v>
                </c:pt>
                <c:pt idx="2482">
                  <c:v>4.2492083333333337</c:v>
                </c:pt>
                <c:pt idx="2483">
                  <c:v>4.2645439814814807</c:v>
                </c:pt>
                <c:pt idx="2484">
                  <c:v>4.2673287037037033</c:v>
                </c:pt>
                <c:pt idx="2485">
                  <c:v>4.2698518518518522</c:v>
                </c:pt>
                <c:pt idx="2486">
                  <c:v>4.280546296296297</c:v>
                </c:pt>
                <c:pt idx="2487">
                  <c:v>4.2836018518518513</c:v>
                </c:pt>
                <c:pt idx="2488">
                  <c:v>4.3181018518518517</c:v>
                </c:pt>
                <c:pt idx="2489">
                  <c:v>4.3513263888888893</c:v>
                </c:pt>
                <c:pt idx="2490">
                  <c:v>4.3707962962962963</c:v>
                </c:pt>
                <c:pt idx="2491">
                  <c:v>4.4359421296296286</c:v>
                </c:pt>
                <c:pt idx="2492">
                  <c:v>4.4504976851851854</c:v>
                </c:pt>
                <c:pt idx="2493">
                  <c:v>4.5492870370370371</c:v>
                </c:pt>
                <c:pt idx="2494">
                  <c:v>4.5642731481481471</c:v>
                </c:pt>
                <c:pt idx="2495">
                  <c:v>4.5930833333333325</c:v>
                </c:pt>
                <c:pt idx="2496">
                  <c:v>4.6439699074074063</c:v>
                </c:pt>
                <c:pt idx="2497">
                  <c:v>4.6590023148148143</c:v>
                </c:pt>
                <c:pt idx="2498">
                  <c:v>4.7188125000000003</c:v>
                </c:pt>
                <c:pt idx="2499">
                  <c:v>4.7632916666666665</c:v>
                </c:pt>
                <c:pt idx="2500">
                  <c:v>4.7857569444444445</c:v>
                </c:pt>
                <c:pt idx="2501">
                  <c:v>4.8039652777777784</c:v>
                </c:pt>
                <c:pt idx="2502">
                  <c:v>4.8569606481481475</c:v>
                </c:pt>
                <c:pt idx="2503">
                  <c:v>4.9618263888888894</c:v>
                </c:pt>
                <c:pt idx="2504">
                  <c:v>4.9736458333333333</c:v>
                </c:pt>
                <c:pt idx="2505">
                  <c:v>5.0172893518518515</c:v>
                </c:pt>
                <c:pt idx="2506">
                  <c:v>5.0653472222222229</c:v>
                </c:pt>
                <c:pt idx="2507">
                  <c:v>5.1456550925925937</c:v>
                </c:pt>
                <c:pt idx="2508">
                  <c:v>5.1655046296296288</c:v>
                </c:pt>
                <c:pt idx="2509">
                  <c:v>5.1745625000000004</c:v>
                </c:pt>
                <c:pt idx="2510">
                  <c:v>5.3350856481481479</c:v>
                </c:pt>
                <c:pt idx="2511">
                  <c:v>5.4433333333333334</c:v>
                </c:pt>
                <c:pt idx="2512">
                  <c:v>5.4894375000000002</c:v>
                </c:pt>
                <c:pt idx="2513">
                  <c:v>5.5028865740740738</c:v>
                </c:pt>
                <c:pt idx="2514">
                  <c:v>5.6162384259259257</c:v>
                </c:pt>
                <c:pt idx="2515">
                  <c:v>5.630344907407407</c:v>
                </c:pt>
                <c:pt idx="2516">
                  <c:v>5.8030856481481479</c:v>
                </c:pt>
                <c:pt idx="2517">
                  <c:v>5.8845972222222231</c:v>
                </c:pt>
                <c:pt idx="2518">
                  <c:v>5.8920393518518521</c:v>
                </c:pt>
                <c:pt idx="2519">
                  <c:v>6.0120347222222223</c:v>
                </c:pt>
                <c:pt idx="2520">
                  <c:v>6.0355763888888889</c:v>
                </c:pt>
                <c:pt idx="2521">
                  <c:v>6.2394259259259259</c:v>
                </c:pt>
                <c:pt idx="2522">
                  <c:v>6.2706805555555549</c:v>
                </c:pt>
                <c:pt idx="2523">
                  <c:v>6.3865740740740744</c:v>
                </c:pt>
                <c:pt idx="2524">
                  <c:v>6.6848055555555561</c:v>
                </c:pt>
                <c:pt idx="2525">
                  <c:v>6.7630833333333342</c:v>
                </c:pt>
                <c:pt idx="2526">
                  <c:v>6.7650833333333331</c:v>
                </c:pt>
                <c:pt idx="2527">
                  <c:v>6.7867847222222224</c:v>
                </c:pt>
                <c:pt idx="2528">
                  <c:v>6.812145833333334</c:v>
                </c:pt>
                <c:pt idx="2529">
                  <c:v>7.1649444444444441</c:v>
                </c:pt>
                <c:pt idx="2530">
                  <c:v>7.268655092592593</c:v>
                </c:pt>
                <c:pt idx="2531">
                  <c:v>7.3693402777777779</c:v>
                </c:pt>
                <c:pt idx="2532">
                  <c:v>7.3775277777777779</c:v>
                </c:pt>
                <c:pt idx="2533">
                  <c:v>7.947222222222222</c:v>
                </c:pt>
                <c:pt idx="2534">
                  <c:v>7.9621643518518521</c:v>
                </c:pt>
                <c:pt idx="2535">
                  <c:v>7.9803101851851856</c:v>
                </c:pt>
                <c:pt idx="2536">
                  <c:v>7.9918055555555565</c:v>
                </c:pt>
                <c:pt idx="2537">
                  <c:v>7.9918333333333331</c:v>
                </c:pt>
                <c:pt idx="2538">
                  <c:v>8.1345671296296285</c:v>
                </c:pt>
                <c:pt idx="2539">
                  <c:v>8.1907060185185188</c:v>
                </c:pt>
                <c:pt idx="2540">
                  <c:v>8.3630092592592593</c:v>
                </c:pt>
                <c:pt idx="2541">
                  <c:v>8.5305902777777778</c:v>
                </c:pt>
                <c:pt idx="2542">
                  <c:v>8.5393842592592577</c:v>
                </c:pt>
                <c:pt idx="2543">
                  <c:v>9.5982268518518516</c:v>
                </c:pt>
                <c:pt idx="2544">
                  <c:v>9.7648518518518532</c:v>
                </c:pt>
                <c:pt idx="2545">
                  <c:v>10.679083333333333</c:v>
                </c:pt>
                <c:pt idx="2546">
                  <c:v>12.388502314814815</c:v>
                </c:pt>
                <c:pt idx="2547">
                  <c:v>12.62550462962963</c:v>
                </c:pt>
              </c:numCache>
            </c:numRef>
          </c:yVal>
          <c:smooth val="0"/>
          <c:extLst>
            <c:ext xmlns:c16="http://schemas.microsoft.com/office/drawing/2014/chart" uri="{C3380CC4-5D6E-409C-BE32-E72D297353CC}">
              <c16:uniqueId val="{00000001-DF65-4A9B-9A94-A6202DA384B1}"/>
            </c:ext>
          </c:extLst>
        </c:ser>
        <c:ser>
          <c:idx val="2"/>
          <c:order val="2"/>
          <c:tx>
            <c:v>2020 Flow</c:v>
          </c:tx>
          <c:spPr>
            <a:ln w="19050" cap="rnd">
              <a:noFill/>
              <a:round/>
            </a:ln>
            <a:effectLst/>
          </c:spPr>
          <c:marker>
            <c:symbol val="circle"/>
            <c:size val="5"/>
            <c:spPr>
              <a:solidFill>
                <a:srgbClr val="FF0000"/>
              </a:solidFill>
              <a:ln w="9525">
                <a:noFill/>
              </a:ln>
              <a:effectLst/>
            </c:spPr>
          </c:marker>
          <c:xVal>
            <c:numRef>
              <c:f>Flows!$A$4:$A$19</c:f>
              <c:numCache>
                <c:formatCode>General</c:formatCode>
                <c:ptCount val="16"/>
                <c:pt idx="0">
                  <c:v>1</c:v>
                </c:pt>
                <c:pt idx="1">
                  <c:v>10</c:v>
                </c:pt>
                <c:pt idx="2">
                  <c:v>20</c:v>
                </c:pt>
                <c:pt idx="3">
                  <c:v>30</c:v>
                </c:pt>
                <c:pt idx="4">
                  <c:v>40</c:v>
                </c:pt>
                <c:pt idx="5">
                  <c:v>50</c:v>
                </c:pt>
                <c:pt idx="6">
                  <c:v>60</c:v>
                </c:pt>
                <c:pt idx="7">
                  <c:v>70</c:v>
                </c:pt>
                <c:pt idx="8">
                  <c:v>75</c:v>
                </c:pt>
                <c:pt idx="9">
                  <c:v>80</c:v>
                </c:pt>
                <c:pt idx="10">
                  <c:v>85</c:v>
                </c:pt>
                <c:pt idx="11">
                  <c:v>90</c:v>
                </c:pt>
                <c:pt idx="12">
                  <c:v>95</c:v>
                </c:pt>
                <c:pt idx="13">
                  <c:v>98</c:v>
                </c:pt>
                <c:pt idx="14">
                  <c:v>99</c:v>
                </c:pt>
                <c:pt idx="15">
                  <c:v>99.9</c:v>
                </c:pt>
              </c:numCache>
            </c:numRef>
          </c:xVal>
          <c:yVal>
            <c:numRef>
              <c:f>Flows!$C$4:$C$19</c:f>
              <c:numCache>
                <c:formatCode>0.000</c:formatCode>
                <c:ptCount val="16"/>
                <c:pt idx="0">
                  <c:v>6.2394259259259259</c:v>
                </c:pt>
                <c:pt idx="1">
                  <c:v>1.8166874999999998</c:v>
                </c:pt>
                <c:pt idx="2">
                  <c:v>1.093412037037037</c:v>
                </c:pt>
                <c:pt idx="3">
                  <c:v>0.82632407407407404</c:v>
                </c:pt>
                <c:pt idx="4">
                  <c:v>0.69612499999999999</c:v>
                </c:pt>
                <c:pt idx="5">
                  <c:v>0.59968750000000004</c:v>
                </c:pt>
                <c:pt idx="6">
                  <c:v>0.5050972222222222</c:v>
                </c:pt>
                <c:pt idx="7">
                  <c:v>0.41989351851851853</c:v>
                </c:pt>
                <c:pt idx="8">
                  <c:v>0.37923379629629628</c:v>
                </c:pt>
                <c:pt idx="9">
                  <c:v>0.34010879629629631</c:v>
                </c:pt>
                <c:pt idx="10">
                  <c:v>0.30871527777777774</c:v>
                </c:pt>
                <c:pt idx="11">
                  <c:v>0.28520138888888891</c:v>
                </c:pt>
                <c:pt idx="12">
                  <c:v>0.25770833333333332</c:v>
                </c:pt>
                <c:pt idx="13">
                  <c:v>0.2298263888888889</c:v>
                </c:pt>
                <c:pt idx="14">
                  <c:v>0.2189814814814815</c:v>
                </c:pt>
                <c:pt idx="15">
                  <c:v>0.18710879629629629</c:v>
                </c:pt>
              </c:numCache>
            </c:numRef>
          </c:yVal>
          <c:smooth val="0"/>
          <c:extLst>
            <c:ext xmlns:c16="http://schemas.microsoft.com/office/drawing/2014/chart" uri="{C3380CC4-5D6E-409C-BE32-E72D297353CC}">
              <c16:uniqueId val="{00000002-DF65-4A9B-9A94-A6202DA384B1}"/>
            </c:ext>
          </c:extLst>
        </c:ser>
        <c:ser>
          <c:idx val="3"/>
          <c:order val="3"/>
          <c:tx>
            <c:v>2018 Flow</c:v>
          </c:tx>
          <c:spPr>
            <a:ln w="19050" cap="rnd">
              <a:noFill/>
              <a:round/>
            </a:ln>
            <a:effectLst/>
          </c:spPr>
          <c:marker>
            <c:symbol val="circle"/>
            <c:size val="5"/>
            <c:spPr>
              <a:solidFill>
                <a:schemeClr val="accent6"/>
              </a:solidFill>
              <a:ln w="9525">
                <a:noFill/>
              </a:ln>
              <a:effectLst/>
            </c:spPr>
          </c:marker>
          <c:xVal>
            <c:numRef>
              <c:f>Flows!$A$4:$A$19</c:f>
              <c:numCache>
                <c:formatCode>General</c:formatCode>
                <c:ptCount val="16"/>
                <c:pt idx="0">
                  <c:v>1</c:v>
                </c:pt>
                <c:pt idx="1">
                  <c:v>10</c:v>
                </c:pt>
                <c:pt idx="2">
                  <c:v>20</c:v>
                </c:pt>
                <c:pt idx="3">
                  <c:v>30</c:v>
                </c:pt>
                <c:pt idx="4">
                  <c:v>40</c:v>
                </c:pt>
                <c:pt idx="5">
                  <c:v>50</c:v>
                </c:pt>
                <c:pt idx="6">
                  <c:v>60</c:v>
                </c:pt>
                <c:pt idx="7">
                  <c:v>70</c:v>
                </c:pt>
                <c:pt idx="8">
                  <c:v>75</c:v>
                </c:pt>
                <c:pt idx="9">
                  <c:v>80</c:v>
                </c:pt>
                <c:pt idx="10">
                  <c:v>85</c:v>
                </c:pt>
                <c:pt idx="11">
                  <c:v>90</c:v>
                </c:pt>
                <c:pt idx="12">
                  <c:v>95</c:v>
                </c:pt>
                <c:pt idx="13">
                  <c:v>98</c:v>
                </c:pt>
                <c:pt idx="14">
                  <c:v>99</c:v>
                </c:pt>
                <c:pt idx="15">
                  <c:v>99.9</c:v>
                </c:pt>
              </c:numCache>
            </c:numRef>
          </c:xVal>
          <c:yVal>
            <c:numRef>
              <c:f>Flows!$B$4:$B$19</c:f>
              <c:numCache>
                <c:formatCode>0.000</c:formatCode>
                <c:ptCount val="16"/>
                <c:pt idx="0">
                  <c:v>3.7610000000000001</c:v>
                </c:pt>
                <c:pt idx="1">
                  <c:v>1.5029999999999999</c:v>
                </c:pt>
                <c:pt idx="2">
                  <c:v>0.95799999999999996</c:v>
                </c:pt>
                <c:pt idx="3">
                  <c:v>0.745</c:v>
                </c:pt>
                <c:pt idx="4">
                  <c:v>0.61299999999999999</c:v>
                </c:pt>
                <c:pt idx="5">
                  <c:v>0.52100000000000002</c:v>
                </c:pt>
                <c:pt idx="6">
                  <c:v>0.45200000000000001</c:v>
                </c:pt>
                <c:pt idx="7">
                  <c:v>0.39200000000000002</c:v>
                </c:pt>
                <c:pt idx="8">
                  <c:v>0.35899999999999999</c:v>
                </c:pt>
                <c:pt idx="9">
                  <c:v>0.32300000000000001</c:v>
                </c:pt>
                <c:pt idx="10">
                  <c:v>0.29399999999999998</c:v>
                </c:pt>
                <c:pt idx="11">
                  <c:v>0.26100000000000001</c:v>
                </c:pt>
                <c:pt idx="12">
                  <c:v>0.22900000000000001</c:v>
                </c:pt>
                <c:pt idx="13">
                  <c:v>0.19800000000000001</c:v>
                </c:pt>
                <c:pt idx="14">
                  <c:v>0.17399999999999999</c:v>
                </c:pt>
                <c:pt idx="15">
                  <c:v>0.14399999999999999</c:v>
                </c:pt>
              </c:numCache>
            </c:numRef>
          </c:yVal>
          <c:smooth val="0"/>
          <c:extLst>
            <c:ext xmlns:c16="http://schemas.microsoft.com/office/drawing/2014/chart" uri="{C3380CC4-5D6E-409C-BE32-E72D297353CC}">
              <c16:uniqueId val="{00000003-DF65-4A9B-9A94-A6202DA384B1}"/>
            </c:ext>
          </c:extLst>
        </c:ser>
        <c:dLbls>
          <c:showLegendKey val="0"/>
          <c:showVal val="0"/>
          <c:showCatName val="0"/>
          <c:showSerName val="0"/>
          <c:showPercent val="0"/>
          <c:showBubbleSize val="0"/>
        </c:dLbls>
        <c:axId val="812082632"/>
        <c:axId val="812170760"/>
      </c:scatterChart>
      <c:valAx>
        <c:axId val="81208263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 Exceedance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170760"/>
        <c:crosses val="autoZero"/>
        <c:crossBetween val="midCat"/>
      </c:valAx>
      <c:valAx>
        <c:axId val="812170760"/>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Flow (m</a:t>
                </a:r>
                <a:r>
                  <a:rPr lang="en-GB" baseline="30000"/>
                  <a:t>3</a:t>
                </a:r>
                <a:r>
                  <a:rPr lang="en-GB"/>
                  <a: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082632"/>
        <c:crosses val="autoZero"/>
        <c:crossBetween val="midCat"/>
      </c:valAx>
      <c:spPr>
        <a:noFill/>
        <a:ln>
          <a:noFill/>
        </a:ln>
        <a:effectLst/>
      </c:spPr>
    </c:plotArea>
    <c:legend>
      <c:legendPos val="r"/>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4"/>
          <c:order val="0"/>
          <c:tx>
            <c:strRef>
              <c:f>'Set up_FPDD11A'!$F$7</c:f>
              <c:strCache>
                <c:ptCount val="1"/>
                <c:pt idx="0">
                  <c:v>0.45m width</c:v>
                </c:pt>
              </c:strCache>
            </c:strRef>
          </c:tx>
          <c:marker>
            <c:symbol val="none"/>
          </c:marker>
          <c:xVal>
            <c:numRef>
              <c:f>'Set up_FPDD11A'!$F$11:$F$100</c:f>
              <c:numCache>
                <c:formatCode>0.000</c:formatCode>
                <c:ptCount val="90"/>
                <c:pt idx="0">
                  <c:v>0</c:v>
                </c:pt>
                <c:pt idx="1">
                  <c:v>1.8000000000000002E-3</c:v>
                </c:pt>
                <c:pt idx="2">
                  <c:v>4.0499999999999998E-3</c:v>
                </c:pt>
                <c:pt idx="3">
                  <c:v>6.3E-3</c:v>
                </c:pt>
                <c:pt idx="4">
                  <c:v>9.0000000000000011E-3</c:v>
                </c:pt>
                <c:pt idx="5">
                  <c:v>1.26E-2</c:v>
                </c:pt>
                <c:pt idx="6">
                  <c:v>1.6199999999999999E-2</c:v>
                </c:pt>
                <c:pt idx="7">
                  <c:v>2.07E-2</c:v>
                </c:pt>
                <c:pt idx="8">
                  <c:v>2.4750000000000001E-2</c:v>
                </c:pt>
                <c:pt idx="9">
                  <c:v>2.8800000000000003E-2</c:v>
                </c:pt>
                <c:pt idx="10">
                  <c:v>3.2849999999999997E-2</c:v>
                </c:pt>
                <c:pt idx="11">
                  <c:v>3.6900000000000002E-2</c:v>
                </c:pt>
                <c:pt idx="12">
                  <c:v>4.1399999999999999E-2</c:v>
                </c:pt>
                <c:pt idx="13">
                  <c:v>4.6349999999999995E-2</c:v>
                </c:pt>
                <c:pt idx="14">
                  <c:v>5.0849999999999999E-2</c:v>
                </c:pt>
                <c:pt idx="15">
                  <c:v>5.5800000000000002E-2</c:v>
                </c:pt>
                <c:pt idx="16">
                  <c:v>6.0750000000000005E-2</c:v>
                </c:pt>
                <c:pt idx="17">
                  <c:v>6.5699999999999995E-2</c:v>
                </c:pt>
                <c:pt idx="18">
                  <c:v>7.0650000000000004E-2</c:v>
                </c:pt>
                <c:pt idx="19">
                  <c:v>7.5600000000000001E-2</c:v>
                </c:pt>
                <c:pt idx="20">
                  <c:v>8.1000000000000003E-2</c:v>
                </c:pt>
                <c:pt idx="21">
                  <c:v>8.6400000000000005E-2</c:v>
                </c:pt>
                <c:pt idx="22">
                  <c:v>9.1350000000000015E-2</c:v>
                </c:pt>
                <c:pt idx="23">
                  <c:v>9.6750000000000003E-2</c:v>
                </c:pt>
                <c:pt idx="24">
                  <c:v>0.10215</c:v>
                </c:pt>
                <c:pt idx="25">
                  <c:v>0.10845</c:v>
                </c:pt>
                <c:pt idx="26">
                  <c:v>0.11475</c:v>
                </c:pt>
                <c:pt idx="27">
                  <c:v>0.12105</c:v>
                </c:pt>
                <c:pt idx="28">
                  <c:v>0.1278</c:v>
                </c:pt>
                <c:pt idx="29">
                  <c:v>0.13455</c:v>
                </c:pt>
                <c:pt idx="30">
                  <c:v>0.14130000000000001</c:v>
                </c:pt>
                <c:pt idx="31">
                  <c:v>0.14805000000000001</c:v>
                </c:pt>
                <c:pt idx="32">
                  <c:v>0.15479999999999999</c:v>
                </c:pt>
                <c:pt idx="33">
                  <c:v>0.16200000000000001</c:v>
                </c:pt>
                <c:pt idx="34">
                  <c:v>0.16920000000000002</c:v>
                </c:pt>
                <c:pt idx="35">
                  <c:v>0.1764</c:v>
                </c:pt>
                <c:pt idx="36">
                  <c:v>0.18404999999999999</c:v>
                </c:pt>
                <c:pt idx="37">
                  <c:v>0.19170000000000001</c:v>
                </c:pt>
                <c:pt idx="38">
                  <c:v>0.19889999999999999</c:v>
                </c:pt>
                <c:pt idx="39">
                  <c:v>0.20700000000000002</c:v>
                </c:pt>
                <c:pt idx="40">
                  <c:v>0.21465000000000001</c:v>
                </c:pt>
                <c:pt idx="41">
                  <c:v>0.2223</c:v>
                </c:pt>
                <c:pt idx="42">
                  <c:v>0.23040000000000002</c:v>
                </c:pt>
                <c:pt idx="43">
                  <c:v>0.23850000000000002</c:v>
                </c:pt>
                <c:pt idx="44">
                  <c:v>0.24660000000000001</c:v>
                </c:pt>
                <c:pt idx="45">
                  <c:v>0.25514999999999999</c:v>
                </c:pt>
                <c:pt idx="46">
                  <c:v>0.26324999999999998</c:v>
                </c:pt>
                <c:pt idx="47">
                  <c:v>0.27179999999999999</c:v>
                </c:pt>
                <c:pt idx="48">
                  <c:v>0.28034999999999999</c:v>
                </c:pt>
                <c:pt idx="49">
                  <c:v>0.28889999999999999</c:v>
                </c:pt>
                <c:pt idx="50">
                  <c:v>0.2979</c:v>
                </c:pt>
                <c:pt idx="51">
                  <c:v>0.30645000000000006</c:v>
                </c:pt>
                <c:pt idx="52">
                  <c:v>0.31545000000000001</c:v>
                </c:pt>
                <c:pt idx="53">
                  <c:v>0.32445000000000002</c:v>
                </c:pt>
                <c:pt idx="54">
                  <c:v>0.33345000000000002</c:v>
                </c:pt>
                <c:pt idx="55">
                  <c:v>0.34245000000000003</c:v>
                </c:pt>
                <c:pt idx="56">
                  <c:v>0.35190000000000005</c:v>
                </c:pt>
                <c:pt idx="57">
                  <c:v>0.36090000000000005</c:v>
                </c:pt>
                <c:pt idx="58">
                  <c:v>0.37035000000000001</c:v>
                </c:pt>
                <c:pt idx="59">
                  <c:v>0.37979999999999997</c:v>
                </c:pt>
                <c:pt idx="60">
                  <c:v>0.38924999999999998</c:v>
                </c:pt>
                <c:pt idx="61">
                  <c:v>0.39915</c:v>
                </c:pt>
                <c:pt idx="62">
                  <c:v>0.40860000000000002</c:v>
                </c:pt>
                <c:pt idx="63">
                  <c:v>0.41850000000000004</c:v>
                </c:pt>
                <c:pt idx="64">
                  <c:v>0.4284</c:v>
                </c:pt>
                <c:pt idx="65">
                  <c:v>0.43830000000000002</c:v>
                </c:pt>
                <c:pt idx="66">
                  <c:v>0.44819999999999999</c:v>
                </c:pt>
                <c:pt idx="67">
                  <c:v>0.45854999999999996</c:v>
                </c:pt>
                <c:pt idx="68">
                  <c:v>0.46844999999999998</c:v>
                </c:pt>
                <c:pt idx="69">
                  <c:v>0.47880000000000006</c:v>
                </c:pt>
                <c:pt idx="70">
                  <c:v>0.48914999999999997</c:v>
                </c:pt>
                <c:pt idx="71">
                  <c:v>0.49950000000000006</c:v>
                </c:pt>
                <c:pt idx="72">
                  <c:v>0.50985000000000003</c:v>
                </c:pt>
                <c:pt idx="73">
                  <c:v>0.5202</c:v>
                </c:pt>
                <c:pt idx="74">
                  <c:v>0.53100000000000003</c:v>
                </c:pt>
                <c:pt idx="75">
                  <c:v>0.54179999999999995</c:v>
                </c:pt>
                <c:pt idx="76">
                  <c:v>0.55215000000000003</c:v>
                </c:pt>
                <c:pt idx="77">
                  <c:v>0.56294999999999995</c:v>
                </c:pt>
                <c:pt idx="78">
                  <c:v>0.57420000000000004</c:v>
                </c:pt>
                <c:pt idx="79">
                  <c:v>0.58500000000000008</c:v>
                </c:pt>
                <c:pt idx="80">
                  <c:v>0.5958</c:v>
                </c:pt>
                <c:pt idx="81">
                  <c:v>0.60704999999999998</c:v>
                </c:pt>
                <c:pt idx="82">
                  <c:v>0.61830000000000007</c:v>
                </c:pt>
                <c:pt idx="83">
                  <c:v>0.62955000000000005</c:v>
                </c:pt>
                <c:pt idx="84">
                  <c:v>0.64080000000000004</c:v>
                </c:pt>
                <c:pt idx="85">
                  <c:v>0.65205000000000002</c:v>
                </c:pt>
                <c:pt idx="86">
                  <c:v>0.6633</c:v>
                </c:pt>
                <c:pt idx="87">
                  <c:v>0.67500000000000004</c:v>
                </c:pt>
                <c:pt idx="88">
                  <c:v>0.68625000000000003</c:v>
                </c:pt>
                <c:pt idx="89">
                  <c:v>0.69794999999999996</c:v>
                </c:pt>
              </c:numCache>
            </c:numRef>
          </c:xVal>
          <c:yVal>
            <c:numRef>
              <c:f>'Set up_FPDD11A'!$A$11:$A$100</c:f>
              <c:numCache>
                <c:formatCode>General</c:formatCode>
                <c:ptCount val="90"/>
                <c:pt idx="0">
                  <c:v>0</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numCache>
            </c:numRef>
          </c:yVal>
          <c:smooth val="0"/>
          <c:extLst>
            <c:ext xmlns:c16="http://schemas.microsoft.com/office/drawing/2014/chart" uri="{C3380CC4-5D6E-409C-BE32-E72D297353CC}">
              <c16:uniqueId val="{00000000-148D-4416-94A5-BE2FAC431184}"/>
            </c:ext>
          </c:extLst>
        </c:ser>
        <c:ser>
          <c:idx val="3"/>
          <c:order val="1"/>
          <c:tx>
            <c:v>Extrapolated</c:v>
          </c:tx>
          <c:marker>
            <c:symbol val="none"/>
          </c:marker>
          <c:xVal>
            <c:numRef>
              <c:f>'Set up_FPDD11A'!$F$100:$F$101</c:f>
              <c:numCache>
                <c:formatCode>General</c:formatCode>
                <c:ptCount val="2"/>
                <c:pt idx="0" formatCode="0.000">
                  <c:v>0.69794999999999996</c:v>
                </c:pt>
                <c:pt idx="1">
                  <c:v>2</c:v>
                </c:pt>
              </c:numCache>
            </c:numRef>
          </c:xVal>
          <c:yVal>
            <c:numRef>
              <c:f>'Set up_FPDD11A'!$A$100:$A$101</c:f>
              <c:numCache>
                <c:formatCode>0.000</c:formatCode>
                <c:ptCount val="2"/>
                <c:pt idx="0" formatCode="General">
                  <c:v>0.9</c:v>
                </c:pt>
                <c:pt idx="1">
                  <c:v>2</c:v>
                </c:pt>
              </c:numCache>
            </c:numRef>
          </c:yVal>
          <c:smooth val="0"/>
          <c:extLst>
            <c:ext xmlns:c16="http://schemas.microsoft.com/office/drawing/2014/chart" uri="{C3380CC4-5D6E-409C-BE32-E72D297353CC}">
              <c16:uniqueId val="{00000001-148D-4416-94A5-BE2FAC431184}"/>
            </c:ext>
          </c:extLst>
        </c:ser>
        <c:dLbls>
          <c:showLegendKey val="0"/>
          <c:showVal val="0"/>
          <c:showCatName val="0"/>
          <c:showSerName val="0"/>
          <c:showPercent val="0"/>
          <c:showBubbleSize val="0"/>
        </c:dLbls>
        <c:axId val="250349056"/>
        <c:axId val="250350976"/>
      </c:scatterChart>
      <c:valAx>
        <c:axId val="250349056"/>
        <c:scaling>
          <c:orientation val="minMax"/>
          <c:max val="2"/>
          <c:min val="0"/>
        </c:scaling>
        <c:delete val="0"/>
        <c:axPos val="b"/>
        <c:majorGridlines>
          <c:spPr>
            <a:ln>
              <a:solidFill>
                <a:schemeClr val="bg1">
                  <a:lumMod val="85000"/>
                </a:schemeClr>
              </a:solidFill>
            </a:ln>
          </c:spPr>
        </c:majorGridlines>
        <c:title>
          <c:tx>
            <c:rich>
              <a:bodyPr/>
              <a:lstStyle/>
              <a:p>
                <a:pPr>
                  <a:defRPr b="0"/>
                </a:pPr>
                <a:r>
                  <a:rPr lang="en-US" b="0"/>
                  <a:t>Flow (m</a:t>
                </a:r>
                <a:r>
                  <a:rPr lang="en-US" b="0" baseline="30000"/>
                  <a:t>3</a:t>
                </a:r>
                <a:r>
                  <a:rPr lang="en-US" b="0"/>
                  <a:t>/s)</a:t>
                </a:r>
              </a:p>
            </c:rich>
          </c:tx>
          <c:overlay val="0"/>
        </c:title>
        <c:numFmt formatCode="#,##0.0" sourceLinked="0"/>
        <c:majorTickMark val="out"/>
        <c:minorTickMark val="out"/>
        <c:tickLblPos val="nextTo"/>
        <c:crossAx val="250350976"/>
        <c:crosses val="autoZero"/>
        <c:crossBetween val="midCat"/>
      </c:valAx>
      <c:valAx>
        <c:axId val="250350976"/>
        <c:scaling>
          <c:orientation val="minMax"/>
          <c:min val="0"/>
        </c:scaling>
        <c:delete val="0"/>
        <c:axPos val="l"/>
        <c:majorGridlines>
          <c:spPr>
            <a:ln>
              <a:solidFill>
                <a:schemeClr val="bg1">
                  <a:lumMod val="85000"/>
                </a:schemeClr>
              </a:solidFill>
            </a:ln>
          </c:spPr>
        </c:majorGridlines>
        <c:title>
          <c:tx>
            <c:rich>
              <a:bodyPr rot="-5400000" vert="horz"/>
              <a:lstStyle/>
              <a:p>
                <a:pPr>
                  <a:defRPr b="0"/>
                </a:pPr>
                <a:r>
                  <a:rPr lang="en-US" b="0"/>
                  <a:t>Upstream</a:t>
                </a:r>
                <a:r>
                  <a:rPr lang="en-US" b="0" baseline="0"/>
                  <a:t> head (m)</a:t>
                </a:r>
                <a:endParaRPr lang="en-US" b="0"/>
              </a:p>
            </c:rich>
          </c:tx>
          <c:overlay val="0"/>
        </c:title>
        <c:numFmt formatCode="#,##0.0" sourceLinked="0"/>
        <c:majorTickMark val="out"/>
        <c:minorTickMark val="out"/>
        <c:tickLblPos val="nextTo"/>
        <c:crossAx val="250349056"/>
        <c:crosses val="autoZero"/>
        <c:crossBetween val="midCat"/>
      </c:valAx>
    </c:plotArea>
    <c:legend>
      <c:legendPos val="b"/>
      <c:layout>
        <c:manualLayout>
          <c:xMode val="edge"/>
          <c:yMode val="edge"/>
          <c:x val="0.14373612389360421"/>
          <c:y val="0.90002724047021954"/>
          <c:w val="0.71252775221279163"/>
          <c:h val="6.4338015654501965E-2"/>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Bed</c:v>
          </c:tx>
          <c:spPr>
            <a:ln w="19050" cap="rnd">
              <a:solidFill>
                <a:schemeClr val="tx1"/>
              </a:solidFill>
              <a:round/>
            </a:ln>
            <a:effectLst/>
          </c:spPr>
          <c:marker>
            <c:symbol val="none"/>
          </c:marker>
          <c:dLbls>
            <c:delete val="1"/>
          </c:dLbls>
          <c:xVal>
            <c:numRef>
              <c:f>'Set up_FPDD11A'!$L$4:$L$17</c:f>
              <c:numCache>
                <c:formatCode>General</c:formatCode>
                <c:ptCount val="14"/>
                <c:pt idx="0" formatCode="0.00">
                  <c:v>0</c:v>
                </c:pt>
                <c:pt idx="1">
                  <c:v>3.53</c:v>
                </c:pt>
                <c:pt idx="2">
                  <c:v>12.48</c:v>
                </c:pt>
                <c:pt idx="3">
                  <c:v>13.48</c:v>
                </c:pt>
                <c:pt idx="4" formatCode="0.00">
                  <c:v>16.48</c:v>
                </c:pt>
                <c:pt idx="5" formatCode="0.00">
                  <c:v>16.48</c:v>
                </c:pt>
                <c:pt idx="6">
                  <c:v>17.48</c:v>
                </c:pt>
                <c:pt idx="7" formatCode="0.00">
                  <c:v>17.48</c:v>
                </c:pt>
                <c:pt idx="8" formatCode="0.00">
                  <c:v>27.145</c:v>
                </c:pt>
                <c:pt idx="9" formatCode="0.00">
                  <c:v>27.145</c:v>
                </c:pt>
                <c:pt idx="10" formatCode="0.00">
                  <c:v>30.145</c:v>
                </c:pt>
              </c:numCache>
            </c:numRef>
          </c:xVal>
          <c:yVal>
            <c:numRef>
              <c:f>'Set up_FPDD11A'!$M$4:$M$19</c:f>
              <c:numCache>
                <c:formatCode>0.00</c:formatCode>
                <c:ptCount val="16"/>
                <c:pt idx="0">
                  <c:v>9.35</c:v>
                </c:pt>
                <c:pt idx="1">
                  <c:v>9.2934294871794876</c:v>
                </c:pt>
                <c:pt idx="2">
                  <c:v>9.15</c:v>
                </c:pt>
                <c:pt idx="3">
                  <c:v>9.15</c:v>
                </c:pt>
                <c:pt idx="4">
                  <c:v>9.15</c:v>
                </c:pt>
                <c:pt idx="5">
                  <c:v>9.15</c:v>
                </c:pt>
                <c:pt idx="6">
                  <c:v>9.3000000000000007</c:v>
                </c:pt>
                <c:pt idx="7">
                  <c:v>9.3000000000000007</c:v>
                </c:pt>
                <c:pt idx="8">
                  <c:v>7.85</c:v>
                </c:pt>
                <c:pt idx="9">
                  <c:v>7.85</c:v>
                </c:pt>
                <c:pt idx="10">
                  <c:v>7.85</c:v>
                </c:pt>
              </c:numCache>
            </c:numRef>
          </c:yVal>
          <c:smooth val="0"/>
          <c:extLst>
            <c:ext xmlns:c16="http://schemas.microsoft.com/office/drawing/2014/chart" uri="{C3380CC4-5D6E-409C-BE32-E72D297353CC}">
              <c16:uniqueId val="{00000000-8E0E-4E7E-8B5E-028FC8EDE821}"/>
            </c:ext>
          </c:extLst>
        </c:ser>
        <c:ser>
          <c:idx val="1"/>
          <c:order val="1"/>
          <c:tx>
            <c:v>Bank</c:v>
          </c:tx>
          <c:spPr>
            <a:ln w="19050" cap="rnd">
              <a:solidFill>
                <a:schemeClr val="accent2"/>
              </a:solidFill>
              <a:round/>
            </a:ln>
            <a:effectLst/>
          </c:spPr>
          <c:marker>
            <c:symbol val="none"/>
          </c:marker>
          <c:dLbls>
            <c:delete val="1"/>
          </c:dLbls>
          <c:xVal>
            <c:numRef>
              <c:f>'Set up_FPDD11A'!$L$4:$L$17</c:f>
              <c:numCache>
                <c:formatCode>General</c:formatCode>
                <c:ptCount val="14"/>
                <c:pt idx="0" formatCode="0.00">
                  <c:v>0</c:v>
                </c:pt>
                <c:pt idx="1">
                  <c:v>3.53</c:v>
                </c:pt>
                <c:pt idx="2">
                  <c:v>12.48</c:v>
                </c:pt>
                <c:pt idx="3">
                  <c:v>13.48</c:v>
                </c:pt>
                <c:pt idx="4" formatCode="0.00">
                  <c:v>16.48</c:v>
                </c:pt>
                <c:pt idx="5" formatCode="0.00">
                  <c:v>16.48</c:v>
                </c:pt>
                <c:pt idx="6">
                  <c:v>17.48</c:v>
                </c:pt>
                <c:pt idx="7" formatCode="0.00">
                  <c:v>17.48</c:v>
                </c:pt>
                <c:pt idx="8" formatCode="0.00">
                  <c:v>27.145</c:v>
                </c:pt>
                <c:pt idx="9" formatCode="0.00">
                  <c:v>27.145</c:v>
                </c:pt>
                <c:pt idx="10" formatCode="0.00">
                  <c:v>30.145</c:v>
                </c:pt>
              </c:numCache>
            </c:numRef>
          </c:xVal>
          <c:yVal>
            <c:numRef>
              <c:f>'Set up_FPDD11A'!$N$4:$N$17</c:f>
              <c:numCache>
                <c:formatCode>0.00</c:formatCode>
                <c:ptCount val="14"/>
                <c:pt idx="0">
                  <c:v>10.85</c:v>
                </c:pt>
                <c:pt idx="1">
                  <c:v>10.85</c:v>
                </c:pt>
                <c:pt idx="2">
                  <c:v>10.65</c:v>
                </c:pt>
                <c:pt idx="3">
                  <c:v>10.65</c:v>
                </c:pt>
                <c:pt idx="4">
                  <c:v>10.65</c:v>
                </c:pt>
                <c:pt idx="5">
                  <c:v>10.65</c:v>
                </c:pt>
                <c:pt idx="6">
                  <c:v>10.65</c:v>
                </c:pt>
                <c:pt idx="7">
                  <c:v>10.65</c:v>
                </c:pt>
                <c:pt idx="8">
                  <c:v>9.76</c:v>
                </c:pt>
                <c:pt idx="9">
                  <c:v>9.76</c:v>
                </c:pt>
                <c:pt idx="10">
                  <c:v>9.76</c:v>
                </c:pt>
              </c:numCache>
            </c:numRef>
          </c:yVal>
          <c:smooth val="0"/>
          <c:extLst>
            <c:ext xmlns:c16="http://schemas.microsoft.com/office/drawing/2014/chart" uri="{C3380CC4-5D6E-409C-BE32-E72D297353CC}">
              <c16:uniqueId val="{00000001-8E0E-4E7E-8B5E-028FC8EDE821}"/>
            </c:ext>
          </c:extLst>
        </c:ser>
        <c:ser>
          <c:idx val="2"/>
          <c:order val="2"/>
          <c:spPr>
            <a:ln w="19050" cap="rnd">
              <a:noFill/>
              <a:round/>
            </a:ln>
            <a:effectLst/>
          </c:spPr>
          <c:marker>
            <c:symbol val="circle"/>
            <c:size val="5"/>
            <c:spPr>
              <a:solidFill>
                <a:schemeClr val="tx1"/>
              </a:solidFill>
              <a:ln w="9525">
                <a:solidFill>
                  <a:srgbClr val="002060"/>
                </a:solidFill>
              </a:ln>
              <a:effectLst/>
            </c:spPr>
          </c:marker>
          <c:dLbls>
            <c:dLbl>
              <c:idx val="0"/>
              <c:tx>
                <c:rich>
                  <a:bodyPr/>
                  <a:lstStyle/>
                  <a:p>
                    <a:fld id="{7CF95AFC-2022-40D6-B231-A3BB2E5400E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B26E-42E1-A938-A3F0A728E6CE}"/>
                </c:ext>
              </c:extLst>
            </c:dLbl>
            <c:dLbl>
              <c:idx val="1"/>
              <c:tx>
                <c:rich>
                  <a:bodyPr/>
                  <a:lstStyle/>
                  <a:p>
                    <a:fld id="{DA9A9CD6-DBD2-4A26-BEA1-C3D8359B9F0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B26E-42E1-A938-A3F0A728E6CE}"/>
                </c:ext>
              </c:extLst>
            </c:dLbl>
            <c:dLbl>
              <c:idx val="2"/>
              <c:tx>
                <c:rich>
                  <a:bodyPr/>
                  <a:lstStyle/>
                  <a:p>
                    <a:fld id="{ED49754F-B2AE-47FD-A8D5-887A341E3DE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B26E-42E1-A938-A3F0A728E6CE}"/>
                </c:ext>
              </c:extLst>
            </c:dLbl>
            <c:dLbl>
              <c:idx val="3"/>
              <c:layout>
                <c:manualLayout>
                  <c:x val="-2.6478601172838408E-2"/>
                  <c:y val="-0.13764947226326252"/>
                </c:manualLayout>
              </c:layout>
              <c:tx>
                <c:rich>
                  <a:bodyPr/>
                  <a:lstStyle/>
                  <a:p>
                    <a:fld id="{2AF644EB-FC1D-483E-9645-3D198C78BD4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B26E-42E1-A938-A3F0A728E6CE}"/>
                </c:ext>
              </c:extLst>
            </c:dLbl>
            <c:dLbl>
              <c:idx val="4"/>
              <c:layout>
                <c:manualLayout>
                  <c:x val="1.9567732814479944E-3"/>
                  <c:y val="-0.10525185744199153"/>
                </c:manualLayout>
              </c:layout>
              <c:tx>
                <c:rich>
                  <a:bodyPr/>
                  <a:lstStyle/>
                  <a:p>
                    <a:fld id="{CC371520-9BE3-443F-8EEB-6DECBA645FE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B26E-42E1-A938-A3F0A728E6CE}"/>
                </c:ext>
              </c:extLst>
            </c:dLbl>
            <c:dLbl>
              <c:idx val="5"/>
              <c:tx>
                <c:rich>
                  <a:bodyPr/>
                  <a:lstStyle/>
                  <a:p>
                    <a:fld id="{B3AB8E6D-A051-4B15-A992-01C64122CA0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B26E-42E1-A938-A3F0A728E6CE}"/>
                </c:ext>
              </c:extLst>
            </c:dLbl>
            <c:dLbl>
              <c:idx val="6"/>
              <c:layout>
                <c:manualLayout>
                  <c:x val="4.9499705924256317E-3"/>
                  <c:y val="-7.8253845090932236E-2"/>
                </c:manualLayout>
              </c:layout>
              <c:tx>
                <c:rich>
                  <a:bodyPr/>
                  <a:lstStyle/>
                  <a:p>
                    <a:fld id="{E3C2C963-848C-4C04-A8BC-DA9A6FB1CF5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26E-42E1-A938-A3F0A728E6CE}"/>
                </c:ext>
              </c:extLst>
            </c:dLbl>
            <c:dLbl>
              <c:idx val="7"/>
              <c:delete val="1"/>
              <c:extLst>
                <c:ext xmlns:c15="http://schemas.microsoft.com/office/drawing/2012/chart" uri="{CE6537A1-D6FC-4f65-9D91-7224C49458BB}"/>
                <c:ext xmlns:c16="http://schemas.microsoft.com/office/drawing/2014/chart" uri="{C3380CC4-5D6E-409C-BE32-E72D297353CC}">
                  <c16:uniqueId val="{00000014-B26E-42E1-A938-A3F0A728E6CE}"/>
                </c:ext>
              </c:extLst>
            </c:dLbl>
            <c:dLbl>
              <c:idx val="8"/>
              <c:tx>
                <c:rich>
                  <a:bodyPr/>
                  <a:lstStyle/>
                  <a:p>
                    <a:fld id="{11A5E97C-B90D-491E-B7B4-D7FEC07B717B}" type="CELLRANGE">
                      <a:rPr lang="en-GB"/>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B26E-42E1-A938-A3F0A728E6CE}"/>
                </c:ext>
              </c:extLst>
            </c:dLbl>
            <c:dLbl>
              <c:idx val="9"/>
              <c:tx>
                <c:rich>
                  <a:bodyPr/>
                  <a:lstStyle/>
                  <a:p>
                    <a:fld id="{3792D95B-4F7F-465B-B0E7-CAFF64613FE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B26E-42E1-A938-A3F0A728E6CE}"/>
                </c:ext>
              </c:extLst>
            </c:dLbl>
            <c:dLbl>
              <c:idx val="10"/>
              <c:tx>
                <c:rich>
                  <a:bodyPr/>
                  <a:lstStyle/>
                  <a:p>
                    <a:fld id="{954DA3BE-084E-4703-BEF3-330FF5A29C4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B26E-42E1-A938-A3F0A728E6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'Set up_FPDD11A'!$L$4:$L$14</c:f>
              <c:numCache>
                <c:formatCode>General</c:formatCode>
                <c:ptCount val="11"/>
                <c:pt idx="0" formatCode="0.00">
                  <c:v>0</c:v>
                </c:pt>
                <c:pt idx="1">
                  <c:v>3.53</c:v>
                </c:pt>
                <c:pt idx="2">
                  <c:v>12.48</c:v>
                </c:pt>
                <c:pt idx="3">
                  <c:v>13.48</c:v>
                </c:pt>
                <c:pt idx="4" formatCode="0.00">
                  <c:v>16.48</c:v>
                </c:pt>
                <c:pt idx="5" formatCode="0.00">
                  <c:v>16.48</c:v>
                </c:pt>
                <c:pt idx="6">
                  <c:v>17.48</c:v>
                </c:pt>
                <c:pt idx="7" formatCode="0.00">
                  <c:v>17.48</c:v>
                </c:pt>
                <c:pt idx="8" formatCode="0.00">
                  <c:v>27.145</c:v>
                </c:pt>
                <c:pt idx="9" formatCode="0.00">
                  <c:v>27.145</c:v>
                </c:pt>
                <c:pt idx="10" formatCode="0.00">
                  <c:v>30.145</c:v>
                </c:pt>
              </c:numCache>
            </c:numRef>
          </c:xVal>
          <c:yVal>
            <c:numRef>
              <c:f>'Set up_FPDD11A'!$M$4:$M$14</c:f>
              <c:numCache>
                <c:formatCode>0.00</c:formatCode>
                <c:ptCount val="11"/>
                <c:pt idx="0">
                  <c:v>9.35</c:v>
                </c:pt>
                <c:pt idx="1">
                  <c:v>9.2934294871794876</c:v>
                </c:pt>
                <c:pt idx="2">
                  <c:v>9.15</c:v>
                </c:pt>
                <c:pt idx="3">
                  <c:v>9.15</c:v>
                </c:pt>
                <c:pt idx="4">
                  <c:v>9.15</c:v>
                </c:pt>
                <c:pt idx="5">
                  <c:v>9.15</c:v>
                </c:pt>
                <c:pt idx="6">
                  <c:v>9.3000000000000007</c:v>
                </c:pt>
                <c:pt idx="7">
                  <c:v>9.3000000000000007</c:v>
                </c:pt>
                <c:pt idx="8">
                  <c:v>7.85</c:v>
                </c:pt>
                <c:pt idx="9">
                  <c:v>7.85</c:v>
                </c:pt>
                <c:pt idx="10">
                  <c:v>7.85</c:v>
                </c:pt>
              </c:numCache>
            </c:numRef>
          </c:yVal>
          <c:smooth val="0"/>
          <c:extLst>
            <c:ext xmlns:c15="http://schemas.microsoft.com/office/drawing/2012/chart" uri="{02D57815-91ED-43cb-92C2-25804820EDAC}">
              <c15:datalabelsRange>
                <c15:f>'Set up_FPDD11A'!$J$4:$J$14</c15:f>
                <c15:dlblRangeCache>
                  <c:ptCount val="11"/>
                  <c:pt idx="0">
                    <c:v>FP_01</c:v>
                  </c:pt>
                  <c:pt idx="1">
                    <c:v>FP_02</c:v>
                  </c:pt>
                  <c:pt idx="2">
                    <c:v>FP_03</c:v>
                  </c:pt>
                  <c:pt idx="3">
                    <c:v>FP_04</c:v>
                  </c:pt>
                  <c:pt idx="4">
                    <c:v>FP_05</c:v>
                  </c:pt>
                  <c:pt idx="5">
                    <c:v>FP_06</c:v>
                  </c:pt>
                  <c:pt idx="6">
                    <c:v>FP_07</c:v>
                  </c:pt>
                  <c:pt idx="7">
                    <c:v>LFP</c:v>
                  </c:pt>
                  <c:pt idx="9">
                    <c:v>FP_09</c:v>
                  </c:pt>
                  <c:pt idx="10">
                    <c:v>FP_10</c:v>
                  </c:pt>
                </c15:dlblRangeCache>
              </c15:datalabelsRange>
            </c:ext>
            <c:ext xmlns:c16="http://schemas.microsoft.com/office/drawing/2014/chart" uri="{C3380CC4-5D6E-409C-BE32-E72D297353CC}">
              <c16:uniqueId val="{00000012-B26E-42E1-A938-A3F0A728E6CE}"/>
            </c:ext>
          </c:extLst>
        </c:ser>
        <c:dLbls>
          <c:dLblPos val="t"/>
          <c:showLegendKey val="0"/>
          <c:showVal val="1"/>
          <c:showCatName val="0"/>
          <c:showSerName val="0"/>
          <c:showPercent val="0"/>
          <c:showBubbleSize val="0"/>
        </c:dLbls>
        <c:axId val="561101880"/>
        <c:axId val="561102208"/>
      </c:scatterChart>
      <c:valAx>
        <c:axId val="561101880"/>
        <c:scaling>
          <c:orientation val="minMax"/>
          <c:max val="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Chainage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1102208"/>
        <c:crosses val="autoZero"/>
        <c:crossBetween val="midCat"/>
      </c:valAx>
      <c:valAx>
        <c:axId val="561102208"/>
        <c:scaling>
          <c:orientation val="minMax"/>
          <c:max val="11.5"/>
          <c:min val="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Elevation (mAOD)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1101880"/>
        <c:crosses val="autoZero"/>
        <c:crossBetween val="midCat"/>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GB" sz="1100" b="1"/>
              <a:t>Fish pass longitudinal section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787706224221967E-2"/>
          <c:y val="0.12290609565766936"/>
          <c:w val="0.88918414799748013"/>
          <c:h val="0.63554642769869818"/>
        </c:manualLayout>
      </c:layout>
      <c:scatterChart>
        <c:scatterStyle val="lineMarker"/>
        <c:varyColors val="0"/>
        <c:ser>
          <c:idx val="0"/>
          <c:order val="0"/>
          <c:tx>
            <c:v>Bed</c:v>
          </c:tx>
          <c:spPr>
            <a:ln w="19050" cap="rnd">
              <a:solidFill>
                <a:schemeClr val="bg1">
                  <a:lumMod val="50000"/>
                </a:schemeClr>
              </a:solidFill>
              <a:round/>
            </a:ln>
            <a:effectLst/>
          </c:spPr>
          <c:marker>
            <c:symbol val="none"/>
          </c:marker>
          <c:xVal>
            <c:numRef>
              <c:f>Results_summary_FPDD11A!$AR$44:$AZ$44</c:f>
              <c:numCache>
                <c:formatCode>0.00</c:formatCode>
                <c:ptCount val="9"/>
                <c:pt idx="0">
                  <c:v>0</c:v>
                </c:pt>
                <c:pt idx="1">
                  <c:v>3.53</c:v>
                </c:pt>
                <c:pt idx="2">
                  <c:v>12.48</c:v>
                </c:pt>
                <c:pt idx="3">
                  <c:v>13.48</c:v>
                </c:pt>
                <c:pt idx="4">
                  <c:v>16.48</c:v>
                </c:pt>
                <c:pt idx="5">
                  <c:v>16.48</c:v>
                </c:pt>
                <c:pt idx="6">
                  <c:v>17.48</c:v>
                </c:pt>
                <c:pt idx="7">
                  <c:v>27.145</c:v>
                </c:pt>
                <c:pt idx="8">
                  <c:v>30.145</c:v>
                </c:pt>
              </c:numCache>
            </c:numRef>
          </c:xVal>
          <c:yVal>
            <c:numRef>
              <c:f>Results_summary_FPDD11A!$AR$27:$AZ$27</c:f>
              <c:numCache>
                <c:formatCode>0.00</c:formatCode>
                <c:ptCount val="9"/>
                <c:pt idx="0">
                  <c:v>9.35</c:v>
                </c:pt>
                <c:pt idx="1">
                  <c:v>9.2934294871794876</c:v>
                </c:pt>
                <c:pt idx="2">
                  <c:v>9.15</c:v>
                </c:pt>
                <c:pt idx="3">
                  <c:v>9.15</c:v>
                </c:pt>
                <c:pt idx="4">
                  <c:v>9.15</c:v>
                </c:pt>
                <c:pt idx="5">
                  <c:v>9.15</c:v>
                </c:pt>
                <c:pt idx="6">
                  <c:v>9.3000000000000007</c:v>
                </c:pt>
                <c:pt idx="7">
                  <c:v>7.85</c:v>
                </c:pt>
                <c:pt idx="8">
                  <c:v>7.85</c:v>
                </c:pt>
              </c:numCache>
            </c:numRef>
          </c:yVal>
          <c:smooth val="0"/>
          <c:extLst>
            <c:ext xmlns:c16="http://schemas.microsoft.com/office/drawing/2014/chart" uri="{C3380CC4-5D6E-409C-BE32-E72D297353CC}">
              <c16:uniqueId val="{00000000-8B66-46FE-8176-B554705B6858}"/>
            </c:ext>
          </c:extLst>
        </c:ser>
        <c:ser>
          <c:idx val="1"/>
          <c:order val="1"/>
          <c:tx>
            <c:v>Bank</c:v>
          </c:tx>
          <c:spPr>
            <a:ln w="19050" cap="rnd">
              <a:solidFill>
                <a:schemeClr val="accent2"/>
              </a:solidFill>
              <a:prstDash val="dash"/>
              <a:round/>
            </a:ln>
            <a:effectLst/>
          </c:spPr>
          <c:marker>
            <c:symbol val="none"/>
          </c:marker>
          <c:xVal>
            <c:numRef>
              <c:f>Results_summary_FPDD11A!$AR$44:$AZ$44</c:f>
              <c:numCache>
                <c:formatCode>0.00</c:formatCode>
                <c:ptCount val="9"/>
                <c:pt idx="0">
                  <c:v>0</c:v>
                </c:pt>
                <c:pt idx="1">
                  <c:v>3.53</c:v>
                </c:pt>
                <c:pt idx="2">
                  <c:v>12.48</c:v>
                </c:pt>
                <c:pt idx="3">
                  <c:v>13.48</c:v>
                </c:pt>
                <c:pt idx="4">
                  <c:v>16.48</c:v>
                </c:pt>
                <c:pt idx="5">
                  <c:v>16.48</c:v>
                </c:pt>
                <c:pt idx="6">
                  <c:v>17.48</c:v>
                </c:pt>
                <c:pt idx="7">
                  <c:v>27.145</c:v>
                </c:pt>
                <c:pt idx="8">
                  <c:v>30.145</c:v>
                </c:pt>
              </c:numCache>
            </c:numRef>
          </c:xVal>
          <c:yVal>
            <c:numRef>
              <c:f>Results_summary_FPDD11A!$AR$45:$AZ$45</c:f>
              <c:numCache>
                <c:formatCode>General</c:formatCode>
                <c:ptCount val="9"/>
                <c:pt idx="0">
                  <c:v>10.85</c:v>
                </c:pt>
                <c:pt idx="1">
                  <c:v>10.85</c:v>
                </c:pt>
                <c:pt idx="2">
                  <c:v>10.65</c:v>
                </c:pt>
                <c:pt idx="3">
                  <c:v>10.65</c:v>
                </c:pt>
                <c:pt idx="4">
                  <c:v>10.65</c:v>
                </c:pt>
                <c:pt idx="5">
                  <c:v>10.65</c:v>
                </c:pt>
                <c:pt idx="6">
                  <c:v>10.65</c:v>
                </c:pt>
                <c:pt idx="7">
                  <c:v>9.76</c:v>
                </c:pt>
                <c:pt idx="8">
                  <c:v>9.76</c:v>
                </c:pt>
              </c:numCache>
            </c:numRef>
          </c:yVal>
          <c:smooth val="0"/>
          <c:extLst>
            <c:ext xmlns:c16="http://schemas.microsoft.com/office/drawing/2014/chart" uri="{C3380CC4-5D6E-409C-BE32-E72D297353CC}">
              <c16:uniqueId val="{00000001-8B66-46FE-8176-B554705B6858}"/>
            </c:ext>
          </c:extLst>
        </c:ser>
        <c:ser>
          <c:idx val="2"/>
          <c:order val="2"/>
          <c:tx>
            <c:v>Q95 WL</c:v>
          </c:tx>
          <c:spPr>
            <a:ln w="19050" cap="rnd">
              <a:solidFill>
                <a:srgbClr val="00B0F0"/>
              </a:solidFill>
              <a:round/>
            </a:ln>
            <a:effectLst/>
          </c:spPr>
          <c:marker>
            <c:symbol val="none"/>
          </c:marker>
          <c:xVal>
            <c:numRef>
              <c:f>Results_summary_FPDD11A!$AR$44:$AZ$44</c:f>
              <c:numCache>
                <c:formatCode>0.00</c:formatCode>
                <c:ptCount val="9"/>
                <c:pt idx="0">
                  <c:v>0</c:v>
                </c:pt>
                <c:pt idx="1">
                  <c:v>3.53</c:v>
                </c:pt>
                <c:pt idx="2">
                  <c:v>12.48</c:v>
                </c:pt>
                <c:pt idx="3">
                  <c:v>13.48</c:v>
                </c:pt>
                <c:pt idx="4">
                  <c:v>16.48</c:v>
                </c:pt>
                <c:pt idx="5">
                  <c:v>16.48</c:v>
                </c:pt>
                <c:pt idx="6">
                  <c:v>17.48</c:v>
                </c:pt>
                <c:pt idx="7">
                  <c:v>27.145</c:v>
                </c:pt>
                <c:pt idx="8">
                  <c:v>30.145</c:v>
                </c:pt>
              </c:numCache>
            </c:numRef>
          </c:xVal>
          <c:yVal>
            <c:numRef>
              <c:f>Results_summary_FPDD11A!$AR$40:$AZ$40</c:f>
              <c:numCache>
                <c:formatCode>0.000</c:formatCode>
                <c:ptCount val="9"/>
                <c:pt idx="0">
                  <c:v>9.5709999999999997</c:v>
                </c:pt>
                <c:pt idx="1">
                  <c:v>9.5730000000000004</c:v>
                </c:pt>
                <c:pt idx="2">
                  <c:v>9.57</c:v>
                </c:pt>
                <c:pt idx="3">
                  <c:v>9.5679999999999996</c:v>
                </c:pt>
                <c:pt idx="4">
                  <c:v>9.5660000000000007</c:v>
                </c:pt>
                <c:pt idx="5">
                  <c:v>9.5660000000000007</c:v>
                </c:pt>
                <c:pt idx="6">
                  <c:v>9.5549999999999997</c:v>
                </c:pt>
                <c:pt idx="7">
                  <c:v>8.1999999999999993</c:v>
                </c:pt>
                <c:pt idx="8">
                  <c:v>8.1989999999999998</c:v>
                </c:pt>
              </c:numCache>
            </c:numRef>
          </c:yVal>
          <c:smooth val="0"/>
          <c:extLst>
            <c:ext xmlns:c16="http://schemas.microsoft.com/office/drawing/2014/chart" uri="{C3380CC4-5D6E-409C-BE32-E72D297353CC}">
              <c16:uniqueId val="{00000002-8B66-46FE-8176-B554705B6858}"/>
            </c:ext>
          </c:extLst>
        </c:ser>
        <c:ser>
          <c:idx val="3"/>
          <c:order val="3"/>
          <c:spPr>
            <a:ln w="19050" cap="rnd">
              <a:noFill/>
              <a:round/>
            </a:ln>
            <a:effectLst/>
          </c:spPr>
          <c:marker>
            <c:symbol val="circle"/>
            <c:size val="5"/>
            <c:spPr>
              <a:solidFill>
                <a:schemeClr val="bg1">
                  <a:lumMod val="50000"/>
                </a:schemeClr>
              </a:solidFill>
              <a:ln w="9525">
                <a:solidFill>
                  <a:schemeClr val="bg1">
                    <a:lumMod val="50000"/>
                  </a:schemeClr>
                </a:solidFill>
              </a:ln>
              <a:effectLst/>
            </c:spPr>
          </c:marker>
          <c:dLbls>
            <c:dLbl>
              <c:idx val="0"/>
              <c:tx>
                <c:rich>
                  <a:bodyPr/>
                  <a:lstStyle/>
                  <a:p>
                    <a:fld id="{BAD8D12A-EDA0-4611-B492-5C1835D1D978}"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407-43A4-ADC7-06545DBDDEB7}"/>
                </c:ext>
              </c:extLst>
            </c:dLbl>
            <c:dLbl>
              <c:idx val="1"/>
              <c:tx>
                <c:rich>
                  <a:bodyPr/>
                  <a:lstStyle/>
                  <a:p>
                    <a:fld id="{DDA51D19-071D-43F7-9619-7A6E026F6783}"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407-43A4-ADC7-06545DBDDEB7}"/>
                </c:ext>
              </c:extLst>
            </c:dLbl>
            <c:dLbl>
              <c:idx val="2"/>
              <c:layout>
                <c:manualLayout>
                  <c:x val="-4.8186689434440613E-2"/>
                  <c:y val="8.2927477512283923E-2"/>
                </c:manualLayout>
              </c:layout>
              <c:tx>
                <c:rich>
                  <a:bodyPr/>
                  <a:lstStyle/>
                  <a:p>
                    <a:fld id="{A7698FA2-20CC-4869-B908-8EB1A1655B0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407-43A4-ADC7-06545DBDDEB7}"/>
                </c:ext>
              </c:extLst>
            </c:dLbl>
            <c:dLbl>
              <c:idx val="3"/>
              <c:layout>
                <c:manualLayout>
                  <c:x val="-2.8792748559694475E-2"/>
                  <c:y val="6.3964519858285482E-2"/>
                </c:manualLayout>
              </c:layout>
              <c:tx>
                <c:rich>
                  <a:bodyPr/>
                  <a:lstStyle/>
                  <a:p>
                    <a:fld id="{3AB2DD4F-194C-4B69-B29F-C63B34A394D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407-43A4-ADC7-06545DBDDEB7}"/>
                </c:ext>
              </c:extLst>
            </c:dLbl>
            <c:dLbl>
              <c:idx val="4"/>
              <c:delete val="1"/>
              <c:extLst>
                <c:ext xmlns:c15="http://schemas.microsoft.com/office/drawing/2012/chart" uri="{CE6537A1-D6FC-4f65-9D91-7224C49458BB}"/>
                <c:ext xmlns:c16="http://schemas.microsoft.com/office/drawing/2014/chart" uri="{C3380CC4-5D6E-409C-BE32-E72D297353CC}">
                  <c16:uniqueId val="{00000002-9407-43A4-ADC7-06545DBDDEB7}"/>
                </c:ext>
              </c:extLst>
            </c:dLbl>
            <c:dLbl>
              <c:idx val="5"/>
              <c:tx>
                <c:rich>
                  <a:bodyPr/>
                  <a:lstStyle/>
                  <a:p>
                    <a:r>
                      <a:rPr lang="en-US"/>
                      <a:t>FP_05/06</a:t>
                    </a:r>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407-43A4-ADC7-06545DBDDEB7}"/>
                </c:ext>
              </c:extLst>
            </c:dLbl>
            <c:dLbl>
              <c:idx val="6"/>
              <c:tx>
                <c:rich>
                  <a:bodyPr/>
                  <a:lstStyle/>
                  <a:p>
                    <a:fld id="{B005A1FA-7121-4740-87F7-D8AB89E4A93C}"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407-43A4-ADC7-06545DBDDEB7}"/>
                </c:ext>
              </c:extLst>
            </c:dLbl>
            <c:dLbl>
              <c:idx val="7"/>
              <c:tx>
                <c:rich>
                  <a:bodyPr/>
                  <a:lstStyle/>
                  <a:p>
                    <a:fld id="{7571031A-BCC0-4260-BA52-2CF7FF8DA786}"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407-43A4-ADC7-06545DBDDEB7}"/>
                </c:ext>
              </c:extLst>
            </c:dLbl>
            <c:dLbl>
              <c:idx val="8"/>
              <c:tx>
                <c:rich>
                  <a:bodyPr/>
                  <a:lstStyle/>
                  <a:p>
                    <a:fld id="{88037AA2-B04B-47F5-8607-6F7028ABA757}"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407-43A4-ADC7-06545DBDDE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Results_summary_FPDD11A!$AR$44:$AZ$44</c:f>
              <c:numCache>
                <c:formatCode>0.00</c:formatCode>
                <c:ptCount val="9"/>
                <c:pt idx="0">
                  <c:v>0</c:v>
                </c:pt>
                <c:pt idx="1">
                  <c:v>3.53</c:v>
                </c:pt>
                <c:pt idx="2">
                  <c:v>12.48</c:v>
                </c:pt>
                <c:pt idx="3">
                  <c:v>13.48</c:v>
                </c:pt>
                <c:pt idx="4">
                  <c:v>16.48</c:v>
                </c:pt>
                <c:pt idx="5">
                  <c:v>16.48</c:v>
                </c:pt>
                <c:pt idx="6">
                  <c:v>17.48</c:v>
                </c:pt>
                <c:pt idx="7">
                  <c:v>27.145</c:v>
                </c:pt>
                <c:pt idx="8">
                  <c:v>30.145</c:v>
                </c:pt>
              </c:numCache>
            </c:numRef>
          </c:xVal>
          <c:yVal>
            <c:numRef>
              <c:f>Results_summary_FPDD11A!$AR$27:$AZ$27</c:f>
              <c:numCache>
                <c:formatCode>0.00</c:formatCode>
                <c:ptCount val="9"/>
                <c:pt idx="0">
                  <c:v>9.35</c:v>
                </c:pt>
                <c:pt idx="1">
                  <c:v>9.2934294871794876</c:v>
                </c:pt>
                <c:pt idx="2">
                  <c:v>9.15</c:v>
                </c:pt>
                <c:pt idx="3">
                  <c:v>9.15</c:v>
                </c:pt>
                <c:pt idx="4">
                  <c:v>9.15</c:v>
                </c:pt>
                <c:pt idx="5">
                  <c:v>9.15</c:v>
                </c:pt>
                <c:pt idx="6">
                  <c:v>9.3000000000000007</c:v>
                </c:pt>
                <c:pt idx="7">
                  <c:v>7.85</c:v>
                </c:pt>
                <c:pt idx="8">
                  <c:v>7.85</c:v>
                </c:pt>
              </c:numCache>
            </c:numRef>
          </c:yVal>
          <c:smooth val="0"/>
          <c:extLst>
            <c:ext xmlns:c15="http://schemas.microsoft.com/office/drawing/2012/chart" uri="{02D57815-91ED-43cb-92C2-25804820EDAC}">
              <c15:datalabelsRange>
                <c15:f>Results_summary_FPDD11A!$AR$26:$AZ$26</c15:f>
                <c15:dlblRangeCache>
                  <c:ptCount val="9"/>
                  <c:pt idx="0">
                    <c:v>FP_01</c:v>
                  </c:pt>
                  <c:pt idx="1">
                    <c:v>FP_02</c:v>
                  </c:pt>
                  <c:pt idx="2">
                    <c:v>FP_03</c:v>
                  </c:pt>
                  <c:pt idx="3">
                    <c:v>FP_04</c:v>
                  </c:pt>
                  <c:pt idx="4">
                    <c:v>FP_05</c:v>
                  </c:pt>
                  <c:pt idx="5">
                    <c:v>FP_06</c:v>
                  </c:pt>
                  <c:pt idx="6">
                    <c:v>FP_07</c:v>
                  </c:pt>
                  <c:pt idx="7">
                    <c:v>FP_09</c:v>
                  </c:pt>
                  <c:pt idx="8">
                    <c:v>FP_10</c:v>
                  </c:pt>
                </c15:dlblRangeCache>
              </c15:datalabelsRange>
            </c:ext>
            <c:ext xmlns:c16="http://schemas.microsoft.com/office/drawing/2014/chart" uri="{C3380CC4-5D6E-409C-BE32-E72D297353CC}">
              <c16:uniqueId val="{00000000-9407-43A4-ADC7-06545DBDDEB7}"/>
            </c:ext>
          </c:extLst>
        </c:ser>
        <c:dLbls>
          <c:showLegendKey val="0"/>
          <c:showVal val="0"/>
          <c:showCatName val="0"/>
          <c:showSerName val="0"/>
          <c:showPercent val="0"/>
          <c:showBubbleSize val="0"/>
        </c:dLbls>
        <c:axId val="762701016"/>
        <c:axId val="621552512"/>
      </c:scatterChart>
      <c:valAx>
        <c:axId val="762701016"/>
        <c:scaling>
          <c:orientation val="minMax"/>
          <c:max val="3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Chainage</a:t>
                </a:r>
                <a:r>
                  <a:rPr lang="en-GB" baseline="0"/>
                  <a:t> (m)</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out"/>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552512"/>
        <c:crosses val="autoZero"/>
        <c:crossBetween val="midCat"/>
        <c:majorUnit val="5"/>
      </c:valAx>
      <c:valAx>
        <c:axId val="621552512"/>
        <c:scaling>
          <c:orientation val="minMax"/>
          <c:max val="11.5"/>
          <c:min val="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Elevation (mAOD)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2701016"/>
        <c:crosses val="autoZero"/>
        <c:crossBetween val="midCat"/>
      </c:valAx>
      <c:spPr>
        <a:noFill/>
        <a:ln>
          <a:noFill/>
        </a:ln>
        <a:effectLst/>
      </c:spPr>
    </c:plotArea>
    <c:legend>
      <c:legendPos val="r"/>
      <c:legendEntry>
        <c:idx val="3"/>
        <c:delete val="1"/>
      </c:legendEntry>
      <c:layout>
        <c:manualLayout>
          <c:xMode val="edge"/>
          <c:yMode val="edge"/>
          <c:x val="0.87686175002772537"/>
          <c:y val="0.3573813746286475"/>
          <c:w val="7.130726405678163E-2"/>
          <c:h val="0.23698474650760887"/>
        </c:manualLayout>
      </c:layout>
      <c:overlay val="0"/>
      <c:spPr>
        <a:solidFill>
          <a:schemeClr val="bg1"/>
        </a:solidFill>
        <a:ln>
          <a:solidFill>
            <a:schemeClr val="tx1"/>
          </a:solid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GB" sz="1100" b="1"/>
              <a:t>R. Crane longitudinal section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787706224221967E-2"/>
          <c:y val="0.12290609565766936"/>
          <c:w val="0.88918414799748013"/>
          <c:h val="0.63554642769869818"/>
        </c:manualLayout>
      </c:layout>
      <c:scatterChart>
        <c:scatterStyle val="lineMarker"/>
        <c:varyColors val="0"/>
        <c:ser>
          <c:idx val="0"/>
          <c:order val="0"/>
          <c:tx>
            <c:v>Bed</c:v>
          </c:tx>
          <c:spPr>
            <a:ln w="19050" cap="rnd">
              <a:solidFill>
                <a:schemeClr val="bg1">
                  <a:lumMod val="50000"/>
                </a:schemeClr>
              </a:solidFill>
              <a:round/>
            </a:ln>
            <a:effectLst/>
          </c:spPr>
          <c:marker>
            <c:symbol val="none"/>
          </c:marker>
          <c:xVal>
            <c:numRef>
              <c:f>Results_summary_FPDD11A!$BA$44:$BG$44</c:f>
              <c:numCache>
                <c:formatCode>General</c:formatCode>
                <c:ptCount val="7"/>
                <c:pt idx="0">
                  <c:v>0</c:v>
                </c:pt>
                <c:pt idx="1">
                  <c:v>2</c:v>
                </c:pt>
                <c:pt idx="2">
                  <c:v>2</c:v>
                </c:pt>
                <c:pt idx="3">
                  <c:v>7.56</c:v>
                </c:pt>
                <c:pt idx="4">
                  <c:v>14.8</c:v>
                </c:pt>
                <c:pt idx="5">
                  <c:v>14.8</c:v>
                </c:pt>
                <c:pt idx="6">
                  <c:v>22.39</c:v>
                </c:pt>
              </c:numCache>
            </c:numRef>
          </c:xVal>
          <c:yVal>
            <c:numRef>
              <c:f>Results_summary_FPDD11A!$BA$27:$BG$27</c:f>
              <c:numCache>
                <c:formatCode>General</c:formatCode>
                <c:ptCount val="7"/>
                <c:pt idx="0">
                  <c:v>7.95</c:v>
                </c:pt>
                <c:pt idx="1">
                  <c:v>7.95</c:v>
                </c:pt>
                <c:pt idx="2">
                  <c:v>7.29</c:v>
                </c:pt>
                <c:pt idx="3">
                  <c:v>7.29</c:v>
                </c:pt>
                <c:pt idx="4">
                  <c:v>7.97</c:v>
                </c:pt>
                <c:pt idx="5">
                  <c:v>7.97</c:v>
                </c:pt>
                <c:pt idx="6">
                  <c:v>7.93</c:v>
                </c:pt>
              </c:numCache>
            </c:numRef>
          </c:yVal>
          <c:smooth val="0"/>
          <c:extLst>
            <c:ext xmlns:c16="http://schemas.microsoft.com/office/drawing/2014/chart" uri="{C3380CC4-5D6E-409C-BE32-E72D297353CC}">
              <c16:uniqueId val="{00000000-028A-4F20-ACB9-B53534D1CEB1}"/>
            </c:ext>
          </c:extLst>
        </c:ser>
        <c:ser>
          <c:idx val="1"/>
          <c:order val="1"/>
          <c:tx>
            <c:v>Bank</c:v>
          </c:tx>
          <c:spPr>
            <a:ln w="19050" cap="rnd">
              <a:solidFill>
                <a:schemeClr val="accent2"/>
              </a:solidFill>
              <a:prstDash val="dash"/>
              <a:round/>
            </a:ln>
            <a:effectLst/>
          </c:spPr>
          <c:marker>
            <c:symbol val="none"/>
          </c:marker>
          <c:xVal>
            <c:numRef>
              <c:f>Results_summary_FPDD11A!$BA$44:$BG$44</c:f>
              <c:numCache>
                <c:formatCode>General</c:formatCode>
                <c:ptCount val="7"/>
                <c:pt idx="0">
                  <c:v>0</c:v>
                </c:pt>
                <c:pt idx="1">
                  <c:v>2</c:v>
                </c:pt>
                <c:pt idx="2">
                  <c:v>2</c:v>
                </c:pt>
                <c:pt idx="3">
                  <c:v>7.56</c:v>
                </c:pt>
                <c:pt idx="4">
                  <c:v>14.8</c:v>
                </c:pt>
                <c:pt idx="5">
                  <c:v>14.8</c:v>
                </c:pt>
                <c:pt idx="6">
                  <c:v>22.39</c:v>
                </c:pt>
              </c:numCache>
            </c:numRef>
          </c:xVal>
          <c:yVal>
            <c:numRef>
              <c:f>Results_summary_FPDD11A!$BA$45:$BG$45</c:f>
              <c:numCache>
                <c:formatCode>General</c:formatCode>
                <c:ptCount val="7"/>
                <c:pt idx="0">
                  <c:v>10.861000000000001</c:v>
                </c:pt>
                <c:pt idx="1">
                  <c:v>10.861000000000001</c:v>
                </c:pt>
                <c:pt idx="2">
                  <c:v>10.861000000000001</c:v>
                </c:pt>
                <c:pt idx="3">
                  <c:v>10.019</c:v>
                </c:pt>
                <c:pt idx="4">
                  <c:v>10.019</c:v>
                </c:pt>
                <c:pt idx="5">
                  <c:v>10.019</c:v>
                </c:pt>
                <c:pt idx="6">
                  <c:v>9.65</c:v>
                </c:pt>
              </c:numCache>
            </c:numRef>
          </c:yVal>
          <c:smooth val="0"/>
          <c:extLst>
            <c:ext xmlns:c16="http://schemas.microsoft.com/office/drawing/2014/chart" uri="{C3380CC4-5D6E-409C-BE32-E72D297353CC}">
              <c16:uniqueId val="{00000001-028A-4F20-ACB9-B53534D1CEB1}"/>
            </c:ext>
          </c:extLst>
        </c:ser>
        <c:ser>
          <c:idx val="2"/>
          <c:order val="2"/>
          <c:tx>
            <c:v>Q95 WL</c:v>
          </c:tx>
          <c:spPr>
            <a:ln w="19050" cap="rnd">
              <a:solidFill>
                <a:srgbClr val="00B0F0"/>
              </a:solidFill>
              <a:round/>
            </a:ln>
            <a:effectLst/>
          </c:spPr>
          <c:marker>
            <c:symbol val="none"/>
          </c:marker>
          <c:xVal>
            <c:numRef>
              <c:f>Results_summary_FPDD11A!$BA$44:$BG$44</c:f>
              <c:numCache>
                <c:formatCode>General</c:formatCode>
                <c:ptCount val="7"/>
                <c:pt idx="0">
                  <c:v>0</c:v>
                </c:pt>
                <c:pt idx="1">
                  <c:v>2</c:v>
                </c:pt>
                <c:pt idx="2">
                  <c:v>2</c:v>
                </c:pt>
                <c:pt idx="3">
                  <c:v>7.56</c:v>
                </c:pt>
                <c:pt idx="4">
                  <c:v>14.8</c:v>
                </c:pt>
                <c:pt idx="5">
                  <c:v>14.8</c:v>
                </c:pt>
                <c:pt idx="6">
                  <c:v>22.39</c:v>
                </c:pt>
              </c:numCache>
            </c:numRef>
          </c:xVal>
          <c:yVal>
            <c:numRef>
              <c:f>Results_summary_FPDD11A!$BA$40:$BG$40</c:f>
              <c:numCache>
                <c:formatCode>0.000</c:formatCode>
                <c:ptCount val="7"/>
                <c:pt idx="0">
                  <c:v>9.5709999999999997</c:v>
                </c:pt>
                <c:pt idx="1">
                  <c:v>9.5709999999999997</c:v>
                </c:pt>
                <c:pt idx="2">
                  <c:v>8.0909999999999993</c:v>
                </c:pt>
                <c:pt idx="3">
                  <c:v>8.0909999999999993</c:v>
                </c:pt>
                <c:pt idx="4">
                  <c:v>8.09</c:v>
                </c:pt>
                <c:pt idx="5">
                  <c:v>7.9809999999999999</c:v>
                </c:pt>
                <c:pt idx="6">
                  <c:v>7.9649999999999999</c:v>
                </c:pt>
              </c:numCache>
            </c:numRef>
          </c:yVal>
          <c:smooth val="0"/>
          <c:extLst>
            <c:ext xmlns:c16="http://schemas.microsoft.com/office/drawing/2014/chart" uri="{C3380CC4-5D6E-409C-BE32-E72D297353CC}">
              <c16:uniqueId val="{00000002-028A-4F20-ACB9-B53534D1CEB1}"/>
            </c:ext>
          </c:extLst>
        </c:ser>
        <c:ser>
          <c:idx val="3"/>
          <c:order val="3"/>
          <c:tx>
            <c:v>Gate</c:v>
          </c:tx>
          <c:spPr>
            <a:ln w="63500" cap="rnd">
              <a:solidFill>
                <a:schemeClr val="tx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1-028A-4F20-ACB9-B53534D1CEB1}"/>
                </c:ext>
              </c:extLst>
            </c:dLbl>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extLst>
                <c:ext xmlns:c16="http://schemas.microsoft.com/office/drawing/2014/chart" uri="{C3380CC4-5D6E-409C-BE32-E72D297353CC}">
                  <c16:uniqueId val="{00000012-028A-4F20-ACB9-B53534D1CEB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2</c:v>
              </c:pt>
              <c:pt idx="1">
                <c:v>2</c:v>
              </c:pt>
            </c:numLit>
          </c:xVal>
          <c:yVal>
            <c:numLit>
              <c:formatCode>General</c:formatCode>
              <c:ptCount val="2"/>
              <c:pt idx="0">
                <c:v>7.95</c:v>
              </c:pt>
              <c:pt idx="1">
                <c:v>9.77</c:v>
              </c:pt>
            </c:numLit>
          </c:yVal>
          <c:smooth val="0"/>
          <c:extLst>
            <c:ext xmlns:c16="http://schemas.microsoft.com/office/drawing/2014/chart" uri="{C3380CC4-5D6E-409C-BE32-E72D297353CC}">
              <c16:uniqueId val="{0000000F-028A-4F20-ACB9-B53534D1CEB1}"/>
            </c:ext>
          </c:extLst>
        </c:ser>
        <c:ser>
          <c:idx val="4"/>
          <c:order val="4"/>
          <c:tx>
            <c:v>Pre-barrage</c:v>
          </c:tx>
          <c:spPr>
            <a:ln w="63500" cap="rnd">
              <a:solidFill>
                <a:schemeClr val="tx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3-028A-4F20-ACB9-B53534D1CEB1}"/>
                </c:ext>
              </c:extLst>
            </c:dLbl>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extLst>
                <c:ext xmlns:c16="http://schemas.microsoft.com/office/drawing/2014/chart" uri="{C3380CC4-5D6E-409C-BE32-E72D297353CC}">
                  <c16:uniqueId val="{00000014-028A-4F20-ACB9-B53534D1CE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14.8</c:v>
              </c:pt>
              <c:pt idx="1">
                <c:v>14.8</c:v>
              </c:pt>
            </c:numLit>
          </c:xVal>
          <c:yVal>
            <c:numLit>
              <c:formatCode>General</c:formatCode>
              <c:ptCount val="2"/>
              <c:pt idx="0">
                <c:v>7.97</c:v>
              </c:pt>
              <c:pt idx="1">
                <c:v>8.17</c:v>
              </c:pt>
            </c:numLit>
          </c:yVal>
          <c:smooth val="0"/>
          <c:extLst>
            <c:ext xmlns:c16="http://schemas.microsoft.com/office/drawing/2014/chart" uri="{C3380CC4-5D6E-409C-BE32-E72D297353CC}">
              <c16:uniqueId val="{00000010-028A-4F20-ACB9-B53534D1CEB1}"/>
            </c:ext>
          </c:extLst>
        </c:ser>
        <c:dLbls>
          <c:showLegendKey val="0"/>
          <c:showVal val="0"/>
          <c:showCatName val="0"/>
          <c:showSerName val="0"/>
          <c:showPercent val="0"/>
          <c:showBubbleSize val="0"/>
        </c:dLbls>
        <c:axId val="762701016"/>
        <c:axId val="621552512"/>
      </c:scatterChart>
      <c:valAx>
        <c:axId val="762701016"/>
        <c:scaling>
          <c:orientation val="minMax"/>
          <c:max val="2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Chainage</a:t>
                </a:r>
                <a:r>
                  <a:rPr lang="en-GB" baseline="0"/>
                  <a:t> (m)</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out"/>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552512"/>
        <c:crosses val="autoZero"/>
        <c:crossBetween val="midCat"/>
        <c:majorUnit val="5"/>
      </c:valAx>
      <c:valAx>
        <c:axId val="621552512"/>
        <c:scaling>
          <c:orientation val="minMax"/>
          <c:max val="11.5"/>
          <c:min val="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Elevation (mAOD)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2701016"/>
        <c:crosses val="autoZero"/>
        <c:crossBetween val="midCat"/>
      </c:valAx>
      <c:spPr>
        <a:noFill/>
        <a:ln>
          <a:noFill/>
        </a:ln>
        <a:effectLst/>
      </c:spPr>
    </c:plotArea>
    <c:legend>
      <c:legendPos val="r"/>
      <c:legendEntry>
        <c:idx val="3"/>
        <c:delete val="1"/>
      </c:legendEntry>
      <c:legendEntry>
        <c:idx val="4"/>
        <c:delete val="1"/>
      </c:legendEntry>
      <c:layout>
        <c:manualLayout>
          <c:xMode val="edge"/>
          <c:yMode val="edge"/>
          <c:x val="0.88194128307654984"/>
          <c:y val="0.40780154936829871"/>
          <c:w val="7.1643621204683441E-2"/>
          <c:h val="0.23698474650760887"/>
        </c:manualLayout>
      </c:layout>
      <c:overlay val="0"/>
      <c:spPr>
        <a:solidFill>
          <a:schemeClr val="bg1"/>
        </a:solidFill>
        <a:ln>
          <a:solidFill>
            <a:schemeClr val="tx1"/>
          </a:solid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Upstream of Mereway Gate FDC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'Flow Duration Analysis'!$O$2:$O$2549</c:f>
              <c:numCache>
                <c:formatCode>General</c:formatCode>
                <c:ptCount val="254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numCache>
            </c:numRef>
          </c:xVal>
          <c:yVal>
            <c:numRef>
              <c:f>'Flow Duration Analysis'!$P$2:$P$2549</c:f>
            </c:numRef>
          </c:yVal>
          <c:smooth val="0"/>
          <c:extLst>
            <c:ext xmlns:c16="http://schemas.microsoft.com/office/drawing/2014/chart" uri="{C3380CC4-5D6E-409C-BE32-E72D297353CC}">
              <c16:uniqueId val="{00000000-429D-42AD-997F-BB71FAAD2730}"/>
            </c:ext>
          </c:extLst>
        </c:ser>
        <c:ser>
          <c:idx val="1"/>
          <c:order val="1"/>
          <c:spPr>
            <a:ln w="25400" cap="rnd">
              <a:solidFill>
                <a:srgbClr val="0070C0"/>
              </a:solidFill>
              <a:round/>
            </a:ln>
            <a:effectLst/>
          </c:spPr>
          <c:marker>
            <c:symbol val="none"/>
          </c:marker>
          <c:xVal>
            <c:numRef>
              <c:f>'Flow Duration Analysis'!$Q$2:$Q$2549</c:f>
              <c:numCache>
                <c:formatCode>0.00</c:formatCode>
                <c:ptCount val="2548"/>
                <c:pt idx="0">
                  <c:v>99.960753532182096</c:v>
                </c:pt>
                <c:pt idx="1">
                  <c:v>99.921507064364206</c:v>
                </c:pt>
                <c:pt idx="2">
                  <c:v>99.882260596546317</c:v>
                </c:pt>
                <c:pt idx="3">
                  <c:v>99.843014128728413</c:v>
                </c:pt>
                <c:pt idx="4">
                  <c:v>99.803767660910509</c:v>
                </c:pt>
                <c:pt idx="5">
                  <c:v>99.764521193092619</c:v>
                </c:pt>
                <c:pt idx="6">
                  <c:v>99.72527472527473</c:v>
                </c:pt>
                <c:pt idx="7">
                  <c:v>99.686028257456826</c:v>
                </c:pt>
                <c:pt idx="8">
                  <c:v>99.646781789638922</c:v>
                </c:pt>
                <c:pt idx="9">
                  <c:v>99.607535321821032</c:v>
                </c:pt>
                <c:pt idx="10">
                  <c:v>99.568288854003143</c:v>
                </c:pt>
                <c:pt idx="11">
                  <c:v>99.529042386185239</c:v>
                </c:pt>
                <c:pt idx="12">
                  <c:v>99.489795918367349</c:v>
                </c:pt>
                <c:pt idx="13">
                  <c:v>99.45054945054946</c:v>
                </c:pt>
                <c:pt idx="14">
                  <c:v>99.411302982731556</c:v>
                </c:pt>
                <c:pt idx="15">
                  <c:v>99.372056514913652</c:v>
                </c:pt>
                <c:pt idx="16">
                  <c:v>99.332810047095762</c:v>
                </c:pt>
                <c:pt idx="17">
                  <c:v>99.293563579277873</c:v>
                </c:pt>
                <c:pt idx="18">
                  <c:v>99.254317111459969</c:v>
                </c:pt>
                <c:pt idx="19">
                  <c:v>99.215070643642065</c:v>
                </c:pt>
                <c:pt idx="20">
                  <c:v>99.175824175824175</c:v>
                </c:pt>
                <c:pt idx="21">
                  <c:v>99.136577708006286</c:v>
                </c:pt>
                <c:pt idx="22">
                  <c:v>99.097331240188382</c:v>
                </c:pt>
                <c:pt idx="23">
                  <c:v>99.058084772370492</c:v>
                </c:pt>
                <c:pt idx="24">
                  <c:v>99.018838304552588</c:v>
                </c:pt>
                <c:pt idx="25">
                  <c:v>98.979591836734699</c:v>
                </c:pt>
                <c:pt idx="26">
                  <c:v>98.940345368916795</c:v>
                </c:pt>
                <c:pt idx="27">
                  <c:v>98.901098901098905</c:v>
                </c:pt>
                <c:pt idx="28">
                  <c:v>98.861852433281001</c:v>
                </c:pt>
                <c:pt idx="29">
                  <c:v>98.822605965463111</c:v>
                </c:pt>
                <c:pt idx="30">
                  <c:v>98.783359497645208</c:v>
                </c:pt>
                <c:pt idx="31">
                  <c:v>98.744113029827318</c:v>
                </c:pt>
                <c:pt idx="32">
                  <c:v>98.704866562009414</c:v>
                </c:pt>
                <c:pt idx="33">
                  <c:v>98.665620094191524</c:v>
                </c:pt>
                <c:pt idx="34">
                  <c:v>98.626373626373635</c:v>
                </c:pt>
                <c:pt idx="35">
                  <c:v>98.587127158555731</c:v>
                </c:pt>
                <c:pt idx="36">
                  <c:v>98.547880690737827</c:v>
                </c:pt>
                <c:pt idx="37">
                  <c:v>98.508634222919937</c:v>
                </c:pt>
                <c:pt idx="38">
                  <c:v>98.469387755102048</c:v>
                </c:pt>
                <c:pt idx="39">
                  <c:v>98.430141287284144</c:v>
                </c:pt>
                <c:pt idx="40">
                  <c:v>98.39089481946624</c:v>
                </c:pt>
                <c:pt idx="41">
                  <c:v>98.35164835164835</c:v>
                </c:pt>
                <c:pt idx="42">
                  <c:v>98.312401883830461</c:v>
                </c:pt>
                <c:pt idx="43">
                  <c:v>98.273155416012557</c:v>
                </c:pt>
                <c:pt idx="44">
                  <c:v>98.233908948194653</c:v>
                </c:pt>
                <c:pt idx="45">
                  <c:v>98.194662480376778</c:v>
                </c:pt>
                <c:pt idx="46">
                  <c:v>98.155416012558874</c:v>
                </c:pt>
                <c:pt idx="47">
                  <c:v>98.11616954474097</c:v>
                </c:pt>
                <c:pt idx="48">
                  <c:v>98.076923076923066</c:v>
                </c:pt>
                <c:pt idx="49">
                  <c:v>98.037676609105191</c:v>
                </c:pt>
                <c:pt idx="50">
                  <c:v>97.998430141287287</c:v>
                </c:pt>
                <c:pt idx="51">
                  <c:v>97.959183673469383</c:v>
                </c:pt>
                <c:pt idx="52">
                  <c:v>97.919937205651479</c:v>
                </c:pt>
                <c:pt idx="53">
                  <c:v>97.880690737833604</c:v>
                </c:pt>
                <c:pt idx="54">
                  <c:v>97.8414442700157</c:v>
                </c:pt>
                <c:pt idx="55">
                  <c:v>97.802197802197796</c:v>
                </c:pt>
                <c:pt idx="56">
                  <c:v>97.762951334379906</c:v>
                </c:pt>
                <c:pt idx="57">
                  <c:v>97.723704866562016</c:v>
                </c:pt>
                <c:pt idx="58">
                  <c:v>97.684458398744113</c:v>
                </c:pt>
                <c:pt idx="59">
                  <c:v>97.645211930926209</c:v>
                </c:pt>
                <c:pt idx="60">
                  <c:v>97.605965463108319</c:v>
                </c:pt>
                <c:pt idx="61">
                  <c:v>97.566718995290429</c:v>
                </c:pt>
                <c:pt idx="62">
                  <c:v>97.527472527472526</c:v>
                </c:pt>
                <c:pt idx="63">
                  <c:v>97.488226059654622</c:v>
                </c:pt>
                <c:pt idx="64">
                  <c:v>97.448979591836732</c:v>
                </c:pt>
                <c:pt idx="65">
                  <c:v>97.409733124018842</c:v>
                </c:pt>
                <c:pt idx="66">
                  <c:v>97.370486656200939</c:v>
                </c:pt>
                <c:pt idx="67">
                  <c:v>97.331240188383049</c:v>
                </c:pt>
                <c:pt idx="68">
                  <c:v>97.291993720565145</c:v>
                </c:pt>
                <c:pt idx="69">
                  <c:v>97.252747252747255</c:v>
                </c:pt>
                <c:pt idx="70">
                  <c:v>97.213500784929352</c:v>
                </c:pt>
                <c:pt idx="71">
                  <c:v>97.174254317111462</c:v>
                </c:pt>
                <c:pt idx="72">
                  <c:v>97.135007849293558</c:v>
                </c:pt>
                <c:pt idx="73">
                  <c:v>97.095761381475668</c:v>
                </c:pt>
                <c:pt idx="74">
                  <c:v>97.056514913657765</c:v>
                </c:pt>
                <c:pt idx="75">
                  <c:v>97.017268445839875</c:v>
                </c:pt>
                <c:pt idx="76">
                  <c:v>96.978021978021971</c:v>
                </c:pt>
                <c:pt idx="77">
                  <c:v>96.938775510204081</c:v>
                </c:pt>
                <c:pt idx="78">
                  <c:v>96.899529042386192</c:v>
                </c:pt>
                <c:pt idx="79">
                  <c:v>96.860282574568288</c:v>
                </c:pt>
                <c:pt idx="80">
                  <c:v>96.821036106750398</c:v>
                </c:pt>
                <c:pt idx="81">
                  <c:v>96.781789638932494</c:v>
                </c:pt>
                <c:pt idx="82">
                  <c:v>96.742543171114605</c:v>
                </c:pt>
                <c:pt idx="83">
                  <c:v>96.703296703296701</c:v>
                </c:pt>
                <c:pt idx="84">
                  <c:v>96.664050235478811</c:v>
                </c:pt>
                <c:pt idx="85">
                  <c:v>96.624803767660921</c:v>
                </c:pt>
                <c:pt idx="86">
                  <c:v>96.585557299843018</c:v>
                </c:pt>
                <c:pt idx="87">
                  <c:v>96.546310832025114</c:v>
                </c:pt>
                <c:pt idx="88">
                  <c:v>96.507064364207224</c:v>
                </c:pt>
                <c:pt idx="89">
                  <c:v>96.467817896389334</c:v>
                </c:pt>
                <c:pt idx="90">
                  <c:v>96.428571428571431</c:v>
                </c:pt>
                <c:pt idx="91">
                  <c:v>96.389324960753527</c:v>
                </c:pt>
                <c:pt idx="92">
                  <c:v>96.350078492935637</c:v>
                </c:pt>
                <c:pt idx="93">
                  <c:v>96.310832025117747</c:v>
                </c:pt>
                <c:pt idx="94">
                  <c:v>96.271585557299844</c:v>
                </c:pt>
                <c:pt idx="95">
                  <c:v>96.23233908948194</c:v>
                </c:pt>
                <c:pt idx="96">
                  <c:v>96.19309262166405</c:v>
                </c:pt>
                <c:pt idx="97">
                  <c:v>96.15384615384616</c:v>
                </c:pt>
                <c:pt idx="98">
                  <c:v>96.114599686028257</c:v>
                </c:pt>
                <c:pt idx="99">
                  <c:v>96.075353218210353</c:v>
                </c:pt>
                <c:pt idx="100">
                  <c:v>96.036106750392463</c:v>
                </c:pt>
                <c:pt idx="101">
                  <c:v>95.996860282574573</c:v>
                </c:pt>
                <c:pt idx="102">
                  <c:v>95.95761381475667</c:v>
                </c:pt>
                <c:pt idx="103">
                  <c:v>95.918367346938766</c:v>
                </c:pt>
                <c:pt idx="104">
                  <c:v>95.879120879120876</c:v>
                </c:pt>
                <c:pt idx="105">
                  <c:v>95.839874411302986</c:v>
                </c:pt>
                <c:pt idx="106">
                  <c:v>95.800627943485082</c:v>
                </c:pt>
                <c:pt idx="107">
                  <c:v>95.761381475667193</c:v>
                </c:pt>
                <c:pt idx="108">
                  <c:v>95.722135007849289</c:v>
                </c:pt>
                <c:pt idx="109">
                  <c:v>95.682888540031399</c:v>
                </c:pt>
                <c:pt idx="110">
                  <c:v>95.643642072213495</c:v>
                </c:pt>
                <c:pt idx="111">
                  <c:v>95.604395604395606</c:v>
                </c:pt>
                <c:pt idx="112">
                  <c:v>95.565149136577716</c:v>
                </c:pt>
                <c:pt idx="113">
                  <c:v>95.525902668759812</c:v>
                </c:pt>
                <c:pt idx="114">
                  <c:v>95.486656200941908</c:v>
                </c:pt>
                <c:pt idx="115">
                  <c:v>95.447409733124019</c:v>
                </c:pt>
                <c:pt idx="116">
                  <c:v>95.408163265306129</c:v>
                </c:pt>
                <c:pt idx="117">
                  <c:v>95.368916797488225</c:v>
                </c:pt>
                <c:pt idx="118">
                  <c:v>95.329670329670321</c:v>
                </c:pt>
                <c:pt idx="119">
                  <c:v>95.290423861852432</c:v>
                </c:pt>
                <c:pt idx="120">
                  <c:v>95.251177394034542</c:v>
                </c:pt>
                <c:pt idx="121">
                  <c:v>95.211930926216638</c:v>
                </c:pt>
                <c:pt idx="122">
                  <c:v>95.172684458398749</c:v>
                </c:pt>
                <c:pt idx="123">
                  <c:v>95.133437990580845</c:v>
                </c:pt>
                <c:pt idx="124">
                  <c:v>95.094191522762955</c:v>
                </c:pt>
                <c:pt idx="125">
                  <c:v>95.054945054945051</c:v>
                </c:pt>
                <c:pt idx="126">
                  <c:v>95.015698587127162</c:v>
                </c:pt>
                <c:pt idx="127">
                  <c:v>94.976452119309258</c:v>
                </c:pt>
                <c:pt idx="128">
                  <c:v>94.937205651491368</c:v>
                </c:pt>
                <c:pt idx="129">
                  <c:v>94.897959183673478</c:v>
                </c:pt>
                <c:pt idx="130">
                  <c:v>94.858712715855575</c:v>
                </c:pt>
                <c:pt idx="131">
                  <c:v>94.819466248037671</c:v>
                </c:pt>
                <c:pt idx="132">
                  <c:v>94.780219780219781</c:v>
                </c:pt>
                <c:pt idx="133">
                  <c:v>94.740973312401891</c:v>
                </c:pt>
                <c:pt idx="134">
                  <c:v>94.701726844583987</c:v>
                </c:pt>
                <c:pt idx="135">
                  <c:v>94.662480376766084</c:v>
                </c:pt>
                <c:pt idx="136">
                  <c:v>94.623233908948194</c:v>
                </c:pt>
                <c:pt idx="137">
                  <c:v>94.583987441130304</c:v>
                </c:pt>
                <c:pt idx="138">
                  <c:v>94.5447409733124</c:v>
                </c:pt>
                <c:pt idx="139">
                  <c:v>94.505494505494497</c:v>
                </c:pt>
                <c:pt idx="140">
                  <c:v>94.466248037676607</c:v>
                </c:pt>
                <c:pt idx="141">
                  <c:v>94.427001569858717</c:v>
                </c:pt>
                <c:pt idx="142">
                  <c:v>94.387755102040813</c:v>
                </c:pt>
                <c:pt idx="143">
                  <c:v>94.34850863422291</c:v>
                </c:pt>
                <c:pt idx="144">
                  <c:v>94.309262166405034</c:v>
                </c:pt>
                <c:pt idx="145">
                  <c:v>94.27001569858713</c:v>
                </c:pt>
                <c:pt idx="146">
                  <c:v>94.230769230769226</c:v>
                </c:pt>
                <c:pt idx="147">
                  <c:v>94.191522762951337</c:v>
                </c:pt>
                <c:pt idx="148">
                  <c:v>94.152276295133447</c:v>
                </c:pt>
                <c:pt idx="149">
                  <c:v>94.113029827315543</c:v>
                </c:pt>
                <c:pt idx="150">
                  <c:v>94.073783359497639</c:v>
                </c:pt>
                <c:pt idx="151">
                  <c:v>94.03453689167975</c:v>
                </c:pt>
                <c:pt idx="152">
                  <c:v>93.99529042386186</c:v>
                </c:pt>
                <c:pt idx="153">
                  <c:v>93.956043956043956</c:v>
                </c:pt>
                <c:pt idx="154">
                  <c:v>93.916797488226052</c:v>
                </c:pt>
                <c:pt idx="155">
                  <c:v>93.877551020408163</c:v>
                </c:pt>
                <c:pt idx="156">
                  <c:v>93.838304552590273</c:v>
                </c:pt>
                <c:pt idx="157">
                  <c:v>93.799058084772369</c:v>
                </c:pt>
                <c:pt idx="158">
                  <c:v>93.759811616954465</c:v>
                </c:pt>
                <c:pt idx="159">
                  <c:v>93.720565149136576</c:v>
                </c:pt>
                <c:pt idx="160">
                  <c:v>93.681318681318686</c:v>
                </c:pt>
                <c:pt idx="161">
                  <c:v>93.642072213500782</c:v>
                </c:pt>
                <c:pt idx="162">
                  <c:v>93.602825745682878</c:v>
                </c:pt>
                <c:pt idx="163">
                  <c:v>93.563579277864989</c:v>
                </c:pt>
                <c:pt idx="164">
                  <c:v>93.524332810047099</c:v>
                </c:pt>
                <c:pt idx="165">
                  <c:v>93.485086342229195</c:v>
                </c:pt>
                <c:pt idx="166">
                  <c:v>93.445839874411305</c:v>
                </c:pt>
                <c:pt idx="167">
                  <c:v>93.406593406593402</c:v>
                </c:pt>
                <c:pt idx="168">
                  <c:v>93.367346938775512</c:v>
                </c:pt>
                <c:pt idx="169">
                  <c:v>93.328100470957608</c:v>
                </c:pt>
                <c:pt idx="170">
                  <c:v>93.288854003139718</c:v>
                </c:pt>
                <c:pt idx="171">
                  <c:v>93.249607535321815</c:v>
                </c:pt>
                <c:pt idx="172">
                  <c:v>93.210361067503925</c:v>
                </c:pt>
                <c:pt idx="173">
                  <c:v>93.171114599686035</c:v>
                </c:pt>
                <c:pt idx="174">
                  <c:v>93.131868131868131</c:v>
                </c:pt>
                <c:pt idx="175">
                  <c:v>93.092621664050228</c:v>
                </c:pt>
                <c:pt idx="176">
                  <c:v>93.053375196232338</c:v>
                </c:pt>
                <c:pt idx="177">
                  <c:v>93.014128728414448</c:v>
                </c:pt>
                <c:pt idx="178">
                  <c:v>92.974882260596544</c:v>
                </c:pt>
                <c:pt idx="179">
                  <c:v>92.935635792778655</c:v>
                </c:pt>
                <c:pt idx="180">
                  <c:v>92.896389324960765</c:v>
                </c:pt>
                <c:pt idx="181">
                  <c:v>92.857142857142861</c:v>
                </c:pt>
                <c:pt idx="182">
                  <c:v>92.817896389324957</c:v>
                </c:pt>
                <c:pt idx="183">
                  <c:v>92.778649921507068</c:v>
                </c:pt>
                <c:pt idx="184">
                  <c:v>92.739403453689164</c:v>
                </c:pt>
                <c:pt idx="185">
                  <c:v>92.700156985871274</c:v>
                </c:pt>
                <c:pt idx="186">
                  <c:v>92.66091051805337</c:v>
                </c:pt>
                <c:pt idx="187">
                  <c:v>92.621664050235481</c:v>
                </c:pt>
                <c:pt idx="188">
                  <c:v>92.582417582417591</c:v>
                </c:pt>
                <c:pt idx="189">
                  <c:v>92.543171114599687</c:v>
                </c:pt>
                <c:pt idx="190">
                  <c:v>92.503924646781783</c:v>
                </c:pt>
                <c:pt idx="191">
                  <c:v>92.464678178963894</c:v>
                </c:pt>
                <c:pt idx="192">
                  <c:v>92.425431711146004</c:v>
                </c:pt>
                <c:pt idx="193">
                  <c:v>92.3861852433281</c:v>
                </c:pt>
                <c:pt idx="194">
                  <c:v>92.346938775510196</c:v>
                </c:pt>
                <c:pt idx="195">
                  <c:v>92.307692307692307</c:v>
                </c:pt>
                <c:pt idx="196">
                  <c:v>92.268445839874417</c:v>
                </c:pt>
                <c:pt idx="197">
                  <c:v>92.229199372056513</c:v>
                </c:pt>
                <c:pt idx="198">
                  <c:v>92.189952904238609</c:v>
                </c:pt>
                <c:pt idx="199">
                  <c:v>92.15070643642072</c:v>
                </c:pt>
                <c:pt idx="200">
                  <c:v>92.11145996860283</c:v>
                </c:pt>
                <c:pt idx="201">
                  <c:v>92.072213500784926</c:v>
                </c:pt>
                <c:pt idx="202">
                  <c:v>92.032967032967036</c:v>
                </c:pt>
                <c:pt idx="203">
                  <c:v>91.993720565149147</c:v>
                </c:pt>
                <c:pt idx="204">
                  <c:v>91.954474097331243</c:v>
                </c:pt>
                <c:pt idx="205">
                  <c:v>91.915227629513339</c:v>
                </c:pt>
                <c:pt idx="206">
                  <c:v>91.875981161695435</c:v>
                </c:pt>
                <c:pt idx="207">
                  <c:v>91.83673469387756</c:v>
                </c:pt>
                <c:pt idx="208">
                  <c:v>91.797488226059656</c:v>
                </c:pt>
                <c:pt idx="209">
                  <c:v>91.758241758241752</c:v>
                </c:pt>
                <c:pt idx="210">
                  <c:v>91.718995290423862</c:v>
                </c:pt>
                <c:pt idx="211">
                  <c:v>91.679748822605973</c:v>
                </c:pt>
                <c:pt idx="212">
                  <c:v>91.640502354788069</c:v>
                </c:pt>
                <c:pt idx="213">
                  <c:v>91.601255886970165</c:v>
                </c:pt>
                <c:pt idx="214">
                  <c:v>91.562009419152275</c:v>
                </c:pt>
                <c:pt idx="215">
                  <c:v>91.522762951334386</c:v>
                </c:pt>
                <c:pt idx="216">
                  <c:v>91.483516483516482</c:v>
                </c:pt>
                <c:pt idx="217">
                  <c:v>91.444270015698592</c:v>
                </c:pt>
                <c:pt idx="218">
                  <c:v>91.405023547880688</c:v>
                </c:pt>
                <c:pt idx="219">
                  <c:v>91.365777080062799</c:v>
                </c:pt>
                <c:pt idx="220">
                  <c:v>91.326530612244895</c:v>
                </c:pt>
                <c:pt idx="221">
                  <c:v>91.287284144427005</c:v>
                </c:pt>
                <c:pt idx="222">
                  <c:v>91.248037676609101</c:v>
                </c:pt>
                <c:pt idx="223">
                  <c:v>91.208791208791212</c:v>
                </c:pt>
                <c:pt idx="224">
                  <c:v>91.169544740973322</c:v>
                </c:pt>
                <c:pt idx="225">
                  <c:v>91.130298273155418</c:v>
                </c:pt>
                <c:pt idx="226">
                  <c:v>91.091051805337514</c:v>
                </c:pt>
                <c:pt idx="227">
                  <c:v>91.051805337519625</c:v>
                </c:pt>
                <c:pt idx="228">
                  <c:v>91.012558869701721</c:v>
                </c:pt>
                <c:pt idx="229">
                  <c:v>90.973312401883831</c:v>
                </c:pt>
                <c:pt idx="230">
                  <c:v>90.934065934065927</c:v>
                </c:pt>
                <c:pt idx="231">
                  <c:v>90.894819466248038</c:v>
                </c:pt>
                <c:pt idx="232">
                  <c:v>90.855572998430148</c:v>
                </c:pt>
                <c:pt idx="233">
                  <c:v>90.816326530612244</c:v>
                </c:pt>
                <c:pt idx="234">
                  <c:v>90.77708006279434</c:v>
                </c:pt>
                <c:pt idx="235">
                  <c:v>90.737833594976451</c:v>
                </c:pt>
                <c:pt idx="236">
                  <c:v>90.698587127158561</c:v>
                </c:pt>
                <c:pt idx="237">
                  <c:v>90.659340659340657</c:v>
                </c:pt>
                <c:pt idx="238">
                  <c:v>90.620094191522753</c:v>
                </c:pt>
                <c:pt idx="239">
                  <c:v>90.580847723704878</c:v>
                </c:pt>
                <c:pt idx="240">
                  <c:v>90.541601255886974</c:v>
                </c:pt>
                <c:pt idx="241">
                  <c:v>90.50235478806907</c:v>
                </c:pt>
                <c:pt idx="242">
                  <c:v>90.463108320251166</c:v>
                </c:pt>
                <c:pt idx="243">
                  <c:v>90.423861852433291</c:v>
                </c:pt>
                <c:pt idx="244">
                  <c:v>90.384615384615387</c:v>
                </c:pt>
                <c:pt idx="245">
                  <c:v>90.345368916797483</c:v>
                </c:pt>
                <c:pt idx="246">
                  <c:v>90.306122448979593</c:v>
                </c:pt>
                <c:pt idx="247">
                  <c:v>90.266875981161704</c:v>
                </c:pt>
                <c:pt idx="248">
                  <c:v>90.2276295133438</c:v>
                </c:pt>
                <c:pt idx="249">
                  <c:v>90.188383045525896</c:v>
                </c:pt>
                <c:pt idx="250">
                  <c:v>90.149136577708006</c:v>
                </c:pt>
                <c:pt idx="251">
                  <c:v>90.109890109890117</c:v>
                </c:pt>
                <c:pt idx="252">
                  <c:v>90.070643642072213</c:v>
                </c:pt>
                <c:pt idx="253">
                  <c:v>90.031397174254309</c:v>
                </c:pt>
                <c:pt idx="254">
                  <c:v>89.992150706436419</c:v>
                </c:pt>
                <c:pt idx="255">
                  <c:v>89.95290423861853</c:v>
                </c:pt>
                <c:pt idx="256">
                  <c:v>89.913657770800626</c:v>
                </c:pt>
                <c:pt idx="257">
                  <c:v>89.874411302982722</c:v>
                </c:pt>
                <c:pt idx="258">
                  <c:v>89.835164835164832</c:v>
                </c:pt>
                <c:pt idx="259">
                  <c:v>89.795918367346943</c:v>
                </c:pt>
                <c:pt idx="260">
                  <c:v>89.756671899529039</c:v>
                </c:pt>
                <c:pt idx="261">
                  <c:v>89.717425431711149</c:v>
                </c:pt>
                <c:pt idx="262">
                  <c:v>89.678178963893245</c:v>
                </c:pt>
                <c:pt idx="263">
                  <c:v>89.638932496075356</c:v>
                </c:pt>
                <c:pt idx="264">
                  <c:v>89.599686028257452</c:v>
                </c:pt>
                <c:pt idx="265">
                  <c:v>89.560439560439562</c:v>
                </c:pt>
                <c:pt idx="266">
                  <c:v>89.521193092621658</c:v>
                </c:pt>
                <c:pt idx="267">
                  <c:v>89.481946624803768</c:v>
                </c:pt>
                <c:pt idx="268">
                  <c:v>89.442700156985879</c:v>
                </c:pt>
                <c:pt idx="269">
                  <c:v>89.403453689167975</c:v>
                </c:pt>
                <c:pt idx="270">
                  <c:v>89.364207221350085</c:v>
                </c:pt>
                <c:pt idx="271">
                  <c:v>89.324960753532181</c:v>
                </c:pt>
                <c:pt idx="272">
                  <c:v>89.285714285714292</c:v>
                </c:pt>
                <c:pt idx="273">
                  <c:v>89.246467817896388</c:v>
                </c:pt>
                <c:pt idx="274">
                  <c:v>89.207221350078498</c:v>
                </c:pt>
                <c:pt idx="275">
                  <c:v>89.167974882260594</c:v>
                </c:pt>
                <c:pt idx="276">
                  <c:v>89.128728414442705</c:v>
                </c:pt>
                <c:pt idx="277">
                  <c:v>89.089481946624801</c:v>
                </c:pt>
                <c:pt idx="278">
                  <c:v>89.050235478806911</c:v>
                </c:pt>
                <c:pt idx="279">
                  <c:v>89.010989010989007</c:v>
                </c:pt>
                <c:pt idx="280">
                  <c:v>88.971742543171118</c:v>
                </c:pt>
                <c:pt idx="281">
                  <c:v>88.932496075353214</c:v>
                </c:pt>
                <c:pt idx="282">
                  <c:v>88.893249607535324</c:v>
                </c:pt>
                <c:pt idx="283">
                  <c:v>88.854003139717435</c:v>
                </c:pt>
                <c:pt idx="284">
                  <c:v>88.814756671899531</c:v>
                </c:pt>
                <c:pt idx="285">
                  <c:v>88.775510204081627</c:v>
                </c:pt>
                <c:pt idx="286">
                  <c:v>88.736263736263737</c:v>
                </c:pt>
                <c:pt idx="287">
                  <c:v>88.697017268445848</c:v>
                </c:pt>
                <c:pt idx="288">
                  <c:v>88.657770800627944</c:v>
                </c:pt>
                <c:pt idx="289">
                  <c:v>88.61852433281004</c:v>
                </c:pt>
                <c:pt idx="290">
                  <c:v>88.57927786499215</c:v>
                </c:pt>
                <c:pt idx="291">
                  <c:v>88.540031397174261</c:v>
                </c:pt>
                <c:pt idx="292">
                  <c:v>88.500784929356357</c:v>
                </c:pt>
                <c:pt idx="293">
                  <c:v>88.461538461538453</c:v>
                </c:pt>
                <c:pt idx="294">
                  <c:v>88.422291993720563</c:v>
                </c:pt>
                <c:pt idx="295">
                  <c:v>88.383045525902673</c:v>
                </c:pt>
                <c:pt idx="296">
                  <c:v>88.34379905808477</c:v>
                </c:pt>
                <c:pt idx="297">
                  <c:v>88.304552590266866</c:v>
                </c:pt>
                <c:pt idx="298">
                  <c:v>88.265306122448976</c:v>
                </c:pt>
                <c:pt idx="299">
                  <c:v>88.226059654631086</c:v>
                </c:pt>
                <c:pt idx="300">
                  <c:v>88.186813186813183</c:v>
                </c:pt>
                <c:pt idx="301">
                  <c:v>88.147566718995279</c:v>
                </c:pt>
                <c:pt idx="302">
                  <c:v>88.108320251177403</c:v>
                </c:pt>
                <c:pt idx="303">
                  <c:v>88.069073783359499</c:v>
                </c:pt>
                <c:pt idx="304">
                  <c:v>88.029827315541596</c:v>
                </c:pt>
                <c:pt idx="305">
                  <c:v>87.990580847723706</c:v>
                </c:pt>
                <c:pt idx="306">
                  <c:v>87.951334379905816</c:v>
                </c:pt>
                <c:pt idx="307">
                  <c:v>87.912087912087912</c:v>
                </c:pt>
                <c:pt idx="308">
                  <c:v>87.872841444270009</c:v>
                </c:pt>
                <c:pt idx="309">
                  <c:v>87.833594976452119</c:v>
                </c:pt>
                <c:pt idx="310">
                  <c:v>87.794348508634229</c:v>
                </c:pt>
                <c:pt idx="311">
                  <c:v>87.755102040816325</c:v>
                </c:pt>
                <c:pt idx="312">
                  <c:v>87.715855572998436</c:v>
                </c:pt>
                <c:pt idx="313">
                  <c:v>87.676609105180532</c:v>
                </c:pt>
                <c:pt idx="314">
                  <c:v>87.637362637362642</c:v>
                </c:pt>
                <c:pt idx="315">
                  <c:v>87.598116169544738</c:v>
                </c:pt>
                <c:pt idx="316">
                  <c:v>87.558869701726849</c:v>
                </c:pt>
                <c:pt idx="317">
                  <c:v>87.519623233908945</c:v>
                </c:pt>
                <c:pt idx="318">
                  <c:v>87.480376766091055</c:v>
                </c:pt>
                <c:pt idx="319">
                  <c:v>87.441130298273166</c:v>
                </c:pt>
                <c:pt idx="320">
                  <c:v>87.401883830455262</c:v>
                </c:pt>
                <c:pt idx="321">
                  <c:v>87.362637362637358</c:v>
                </c:pt>
                <c:pt idx="322">
                  <c:v>87.323390894819468</c:v>
                </c:pt>
                <c:pt idx="323">
                  <c:v>87.284144427001564</c:v>
                </c:pt>
                <c:pt idx="324">
                  <c:v>87.244897959183675</c:v>
                </c:pt>
                <c:pt idx="325">
                  <c:v>87.205651491365771</c:v>
                </c:pt>
                <c:pt idx="326">
                  <c:v>87.166405023547881</c:v>
                </c:pt>
                <c:pt idx="327">
                  <c:v>87.127158555729991</c:v>
                </c:pt>
                <c:pt idx="328">
                  <c:v>87.087912087912088</c:v>
                </c:pt>
                <c:pt idx="329">
                  <c:v>87.048665620094184</c:v>
                </c:pt>
                <c:pt idx="330">
                  <c:v>87.009419152276294</c:v>
                </c:pt>
                <c:pt idx="331">
                  <c:v>86.970172684458404</c:v>
                </c:pt>
                <c:pt idx="332">
                  <c:v>86.930926216640501</c:v>
                </c:pt>
                <c:pt idx="333">
                  <c:v>86.891679748822597</c:v>
                </c:pt>
                <c:pt idx="334">
                  <c:v>86.852433281004721</c:v>
                </c:pt>
                <c:pt idx="335">
                  <c:v>86.813186813186817</c:v>
                </c:pt>
                <c:pt idx="336">
                  <c:v>86.773940345368914</c:v>
                </c:pt>
                <c:pt idx="337">
                  <c:v>86.734693877551024</c:v>
                </c:pt>
                <c:pt idx="338">
                  <c:v>86.69544740973312</c:v>
                </c:pt>
                <c:pt idx="339">
                  <c:v>86.65620094191523</c:v>
                </c:pt>
                <c:pt idx="340">
                  <c:v>86.616954474097327</c:v>
                </c:pt>
                <c:pt idx="341">
                  <c:v>86.577708006279437</c:v>
                </c:pt>
                <c:pt idx="342">
                  <c:v>86.538461538461547</c:v>
                </c:pt>
                <c:pt idx="343">
                  <c:v>86.499215070643643</c:v>
                </c:pt>
                <c:pt idx="344">
                  <c:v>86.459968602825739</c:v>
                </c:pt>
                <c:pt idx="345">
                  <c:v>86.42072213500785</c:v>
                </c:pt>
                <c:pt idx="346">
                  <c:v>86.38147566718996</c:v>
                </c:pt>
                <c:pt idx="347">
                  <c:v>86.342229199372056</c:v>
                </c:pt>
                <c:pt idx="348">
                  <c:v>86.302982731554152</c:v>
                </c:pt>
                <c:pt idx="349">
                  <c:v>86.263736263736263</c:v>
                </c:pt>
                <c:pt idx="350">
                  <c:v>86.224489795918373</c:v>
                </c:pt>
                <c:pt idx="351">
                  <c:v>86.185243328100469</c:v>
                </c:pt>
                <c:pt idx="352">
                  <c:v>86.145996860282565</c:v>
                </c:pt>
                <c:pt idx="353">
                  <c:v>86.106750392464676</c:v>
                </c:pt>
                <c:pt idx="354">
                  <c:v>86.067503924646786</c:v>
                </c:pt>
                <c:pt idx="355">
                  <c:v>86.028257456828882</c:v>
                </c:pt>
                <c:pt idx="356">
                  <c:v>85.989010989010993</c:v>
                </c:pt>
                <c:pt idx="357">
                  <c:v>85.949764521193089</c:v>
                </c:pt>
                <c:pt idx="358">
                  <c:v>85.910518053375199</c:v>
                </c:pt>
                <c:pt idx="359">
                  <c:v>85.871271585557295</c:v>
                </c:pt>
                <c:pt idx="360">
                  <c:v>85.832025117739391</c:v>
                </c:pt>
                <c:pt idx="361">
                  <c:v>85.792778649921502</c:v>
                </c:pt>
                <c:pt idx="362">
                  <c:v>85.753532182103612</c:v>
                </c:pt>
                <c:pt idx="363">
                  <c:v>85.714285714285722</c:v>
                </c:pt>
                <c:pt idx="364">
                  <c:v>85.675039246467819</c:v>
                </c:pt>
                <c:pt idx="365">
                  <c:v>85.635792778649915</c:v>
                </c:pt>
                <c:pt idx="366">
                  <c:v>85.596546310832025</c:v>
                </c:pt>
                <c:pt idx="367">
                  <c:v>85.557299843014121</c:v>
                </c:pt>
                <c:pt idx="368">
                  <c:v>85.518053375196232</c:v>
                </c:pt>
                <c:pt idx="369">
                  <c:v>85.478806907378342</c:v>
                </c:pt>
                <c:pt idx="370">
                  <c:v>85.439560439560438</c:v>
                </c:pt>
                <c:pt idx="371">
                  <c:v>85.400313971742548</c:v>
                </c:pt>
                <c:pt idx="372">
                  <c:v>85.361067503924644</c:v>
                </c:pt>
                <c:pt idx="373">
                  <c:v>85.321821036106755</c:v>
                </c:pt>
                <c:pt idx="374">
                  <c:v>85.282574568288851</c:v>
                </c:pt>
                <c:pt idx="375">
                  <c:v>85.243328100470961</c:v>
                </c:pt>
                <c:pt idx="376">
                  <c:v>85.204081632653057</c:v>
                </c:pt>
                <c:pt idx="377">
                  <c:v>85.164835164835168</c:v>
                </c:pt>
                <c:pt idx="378">
                  <c:v>85.125588697017278</c:v>
                </c:pt>
                <c:pt idx="379">
                  <c:v>85.086342229199374</c:v>
                </c:pt>
                <c:pt idx="380">
                  <c:v>85.04709576138147</c:v>
                </c:pt>
                <c:pt idx="381">
                  <c:v>85.007849293563581</c:v>
                </c:pt>
                <c:pt idx="382">
                  <c:v>84.968602825745677</c:v>
                </c:pt>
                <c:pt idx="383">
                  <c:v>84.929356357927787</c:v>
                </c:pt>
                <c:pt idx="384">
                  <c:v>84.890109890109883</c:v>
                </c:pt>
                <c:pt idx="385">
                  <c:v>84.850863422291994</c:v>
                </c:pt>
                <c:pt idx="386">
                  <c:v>84.811616954474104</c:v>
                </c:pt>
                <c:pt idx="387">
                  <c:v>84.7723704866562</c:v>
                </c:pt>
                <c:pt idx="388">
                  <c:v>84.733124018838296</c:v>
                </c:pt>
                <c:pt idx="389">
                  <c:v>84.693877551020407</c:v>
                </c:pt>
                <c:pt idx="390">
                  <c:v>84.654631083202517</c:v>
                </c:pt>
                <c:pt idx="391">
                  <c:v>84.615384615384613</c:v>
                </c:pt>
                <c:pt idx="392">
                  <c:v>84.576138147566709</c:v>
                </c:pt>
                <c:pt idx="393">
                  <c:v>84.536891679748834</c:v>
                </c:pt>
                <c:pt idx="394">
                  <c:v>84.49764521193093</c:v>
                </c:pt>
                <c:pt idx="395">
                  <c:v>84.458398744113026</c:v>
                </c:pt>
                <c:pt idx="396">
                  <c:v>84.419152276295122</c:v>
                </c:pt>
                <c:pt idx="397">
                  <c:v>84.379905808477247</c:v>
                </c:pt>
                <c:pt idx="398">
                  <c:v>84.340659340659343</c:v>
                </c:pt>
                <c:pt idx="399">
                  <c:v>84.301412872841439</c:v>
                </c:pt>
                <c:pt idx="400">
                  <c:v>84.262166405023549</c:v>
                </c:pt>
                <c:pt idx="401">
                  <c:v>84.22291993720566</c:v>
                </c:pt>
                <c:pt idx="402">
                  <c:v>84.183673469387756</c:v>
                </c:pt>
                <c:pt idx="403">
                  <c:v>84.144427001569852</c:v>
                </c:pt>
                <c:pt idx="404">
                  <c:v>84.105180533751962</c:v>
                </c:pt>
                <c:pt idx="405">
                  <c:v>84.065934065934073</c:v>
                </c:pt>
                <c:pt idx="406">
                  <c:v>84.026687598116169</c:v>
                </c:pt>
                <c:pt idx="407">
                  <c:v>83.987441130298279</c:v>
                </c:pt>
                <c:pt idx="408">
                  <c:v>83.948194662480375</c:v>
                </c:pt>
                <c:pt idx="409">
                  <c:v>83.908948194662486</c:v>
                </c:pt>
                <c:pt idx="410">
                  <c:v>83.869701726844582</c:v>
                </c:pt>
                <c:pt idx="411">
                  <c:v>83.830455259026678</c:v>
                </c:pt>
                <c:pt idx="412">
                  <c:v>83.791208791208788</c:v>
                </c:pt>
                <c:pt idx="413">
                  <c:v>83.751962323390899</c:v>
                </c:pt>
                <c:pt idx="414">
                  <c:v>83.712715855572995</c:v>
                </c:pt>
                <c:pt idx="415">
                  <c:v>83.673469387755105</c:v>
                </c:pt>
                <c:pt idx="416">
                  <c:v>83.634222919937201</c:v>
                </c:pt>
                <c:pt idx="417">
                  <c:v>83.594976452119312</c:v>
                </c:pt>
                <c:pt idx="418">
                  <c:v>83.555729984301408</c:v>
                </c:pt>
                <c:pt idx="419">
                  <c:v>83.516483516483518</c:v>
                </c:pt>
                <c:pt idx="420">
                  <c:v>83.477237048665614</c:v>
                </c:pt>
                <c:pt idx="421">
                  <c:v>83.437990580847725</c:v>
                </c:pt>
                <c:pt idx="422">
                  <c:v>83.398744113029835</c:v>
                </c:pt>
                <c:pt idx="423">
                  <c:v>83.359497645211931</c:v>
                </c:pt>
                <c:pt idx="424">
                  <c:v>83.320251177394027</c:v>
                </c:pt>
                <c:pt idx="425">
                  <c:v>83.281004709576138</c:v>
                </c:pt>
                <c:pt idx="426">
                  <c:v>83.241758241758248</c:v>
                </c:pt>
                <c:pt idx="427">
                  <c:v>83.202511773940344</c:v>
                </c:pt>
                <c:pt idx="428">
                  <c:v>83.16326530612244</c:v>
                </c:pt>
                <c:pt idx="429">
                  <c:v>83.124018838304565</c:v>
                </c:pt>
                <c:pt idx="430">
                  <c:v>83.084772370486661</c:v>
                </c:pt>
                <c:pt idx="431">
                  <c:v>83.045525902668757</c:v>
                </c:pt>
                <c:pt idx="432">
                  <c:v>83.006279434850853</c:v>
                </c:pt>
                <c:pt idx="433">
                  <c:v>82.967032967032964</c:v>
                </c:pt>
                <c:pt idx="434">
                  <c:v>82.927786499215074</c:v>
                </c:pt>
                <c:pt idx="435">
                  <c:v>82.88854003139717</c:v>
                </c:pt>
                <c:pt idx="436">
                  <c:v>82.84929356357928</c:v>
                </c:pt>
                <c:pt idx="437">
                  <c:v>82.810047095761391</c:v>
                </c:pt>
                <c:pt idx="438">
                  <c:v>82.770800627943487</c:v>
                </c:pt>
                <c:pt idx="439">
                  <c:v>82.731554160125583</c:v>
                </c:pt>
                <c:pt idx="440">
                  <c:v>82.692307692307693</c:v>
                </c:pt>
                <c:pt idx="441">
                  <c:v>82.653061224489804</c:v>
                </c:pt>
                <c:pt idx="442">
                  <c:v>82.6138147566719</c:v>
                </c:pt>
                <c:pt idx="443">
                  <c:v>82.574568288853996</c:v>
                </c:pt>
                <c:pt idx="444">
                  <c:v>82.535321821036106</c:v>
                </c:pt>
                <c:pt idx="445">
                  <c:v>82.496075353218217</c:v>
                </c:pt>
                <c:pt idx="446">
                  <c:v>82.456828885400313</c:v>
                </c:pt>
                <c:pt idx="447">
                  <c:v>82.417582417582409</c:v>
                </c:pt>
                <c:pt idx="448">
                  <c:v>82.378335949764519</c:v>
                </c:pt>
                <c:pt idx="449">
                  <c:v>82.33908948194663</c:v>
                </c:pt>
                <c:pt idx="450">
                  <c:v>82.299843014128726</c:v>
                </c:pt>
                <c:pt idx="451">
                  <c:v>82.260596546310836</c:v>
                </c:pt>
                <c:pt idx="452">
                  <c:v>82.221350078492932</c:v>
                </c:pt>
                <c:pt idx="453">
                  <c:v>82.182103610675043</c:v>
                </c:pt>
                <c:pt idx="454">
                  <c:v>82.142857142857139</c:v>
                </c:pt>
                <c:pt idx="455">
                  <c:v>82.103610675039235</c:v>
                </c:pt>
                <c:pt idx="456">
                  <c:v>82.064364207221345</c:v>
                </c:pt>
                <c:pt idx="457">
                  <c:v>82.025117739403456</c:v>
                </c:pt>
                <c:pt idx="458">
                  <c:v>81.985871271585566</c:v>
                </c:pt>
                <c:pt idx="459">
                  <c:v>81.946624803767662</c:v>
                </c:pt>
                <c:pt idx="460">
                  <c:v>81.907378335949772</c:v>
                </c:pt>
                <c:pt idx="461">
                  <c:v>81.868131868131869</c:v>
                </c:pt>
                <c:pt idx="462">
                  <c:v>81.828885400313965</c:v>
                </c:pt>
                <c:pt idx="463">
                  <c:v>81.789638932496075</c:v>
                </c:pt>
                <c:pt idx="464">
                  <c:v>81.750392464678185</c:v>
                </c:pt>
                <c:pt idx="465">
                  <c:v>81.711145996860282</c:v>
                </c:pt>
                <c:pt idx="466">
                  <c:v>81.671899529042392</c:v>
                </c:pt>
                <c:pt idx="467">
                  <c:v>81.632653061224488</c:v>
                </c:pt>
                <c:pt idx="468">
                  <c:v>81.593406593406598</c:v>
                </c:pt>
                <c:pt idx="469">
                  <c:v>81.554160125588695</c:v>
                </c:pt>
                <c:pt idx="470">
                  <c:v>81.514913657770805</c:v>
                </c:pt>
                <c:pt idx="471">
                  <c:v>81.475667189952901</c:v>
                </c:pt>
                <c:pt idx="472">
                  <c:v>81.436420722135011</c:v>
                </c:pt>
                <c:pt idx="473">
                  <c:v>81.397174254317122</c:v>
                </c:pt>
                <c:pt idx="474">
                  <c:v>81.357927786499218</c:v>
                </c:pt>
                <c:pt idx="475">
                  <c:v>81.318681318681314</c:v>
                </c:pt>
                <c:pt idx="476">
                  <c:v>81.279434850863424</c:v>
                </c:pt>
                <c:pt idx="477">
                  <c:v>81.24018838304552</c:v>
                </c:pt>
                <c:pt idx="478">
                  <c:v>81.200941915227631</c:v>
                </c:pt>
                <c:pt idx="479">
                  <c:v>81.161695447409727</c:v>
                </c:pt>
                <c:pt idx="480">
                  <c:v>81.122448979591837</c:v>
                </c:pt>
                <c:pt idx="481">
                  <c:v>81.083202511773948</c:v>
                </c:pt>
                <c:pt idx="482">
                  <c:v>81.043956043956044</c:v>
                </c:pt>
                <c:pt idx="483">
                  <c:v>81.00470957613814</c:v>
                </c:pt>
                <c:pt idx="484">
                  <c:v>80.96546310832025</c:v>
                </c:pt>
                <c:pt idx="485">
                  <c:v>80.926216640502361</c:v>
                </c:pt>
                <c:pt idx="486">
                  <c:v>80.886970172684457</c:v>
                </c:pt>
                <c:pt idx="487">
                  <c:v>80.847723704866553</c:v>
                </c:pt>
                <c:pt idx="488">
                  <c:v>80.808477237048663</c:v>
                </c:pt>
                <c:pt idx="489">
                  <c:v>80.769230769230774</c:v>
                </c:pt>
                <c:pt idx="490">
                  <c:v>80.72998430141287</c:v>
                </c:pt>
                <c:pt idx="491">
                  <c:v>80.690737833594966</c:v>
                </c:pt>
                <c:pt idx="492">
                  <c:v>80.65149136577709</c:v>
                </c:pt>
                <c:pt idx="493">
                  <c:v>80.612244897959187</c:v>
                </c:pt>
                <c:pt idx="494">
                  <c:v>80.572998430141283</c:v>
                </c:pt>
                <c:pt idx="495">
                  <c:v>80.533751962323393</c:v>
                </c:pt>
                <c:pt idx="496">
                  <c:v>80.494505494505503</c:v>
                </c:pt>
                <c:pt idx="497">
                  <c:v>80.4552590266876</c:v>
                </c:pt>
                <c:pt idx="498">
                  <c:v>80.416012558869696</c:v>
                </c:pt>
                <c:pt idx="499">
                  <c:v>80.376766091051792</c:v>
                </c:pt>
                <c:pt idx="500">
                  <c:v>80.337519623233916</c:v>
                </c:pt>
                <c:pt idx="501">
                  <c:v>80.298273155416013</c:v>
                </c:pt>
                <c:pt idx="502">
                  <c:v>80.259026687598123</c:v>
                </c:pt>
                <c:pt idx="503">
                  <c:v>80.219780219780219</c:v>
                </c:pt>
                <c:pt idx="504">
                  <c:v>80.180533751962329</c:v>
                </c:pt>
                <c:pt idx="505">
                  <c:v>80.141287284144425</c:v>
                </c:pt>
                <c:pt idx="506">
                  <c:v>80.102040816326522</c:v>
                </c:pt>
                <c:pt idx="507">
                  <c:v>80.062794348508632</c:v>
                </c:pt>
                <c:pt idx="508">
                  <c:v>80.023547880690742</c:v>
                </c:pt>
                <c:pt idx="509">
                  <c:v>79.984301412872838</c:v>
                </c:pt>
                <c:pt idx="510">
                  <c:v>79.945054945054949</c:v>
                </c:pt>
                <c:pt idx="511">
                  <c:v>79.905808477237045</c:v>
                </c:pt>
                <c:pt idx="512">
                  <c:v>79.866562009419155</c:v>
                </c:pt>
                <c:pt idx="513">
                  <c:v>79.827315541601251</c:v>
                </c:pt>
                <c:pt idx="514">
                  <c:v>79.788069073783362</c:v>
                </c:pt>
                <c:pt idx="515">
                  <c:v>79.748822605965458</c:v>
                </c:pt>
                <c:pt idx="516">
                  <c:v>79.709576138147568</c:v>
                </c:pt>
                <c:pt idx="517">
                  <c:v>79.670329670329679</c:v>
                </c:pt>
                <c:pt idx="518">
                  <c:v>79.631083202511775</c:v>
                </c:pt>
                <c:pt idx="519">
                  <c:v>79.591836734693871</c:v>
                </c:pt>
                <c:pt idx="520">
                  <c:v>79.552590266875981</c:v>
                </c:pt>
                <c:pt idx="521">
                  <c:v>79.513343799058077</c:v>
                </c:pt>
                <c:pt idx="522">
                  <c:v>79.474097331240188</c:v>
                </c:pt>
                <c:pt idx="523">
                  <c:v>79.434850863422284</c:v>
                </c:pt>
                <c:pt idx="524">
                  <c:v>79.395604395604408</c:v>
                </c:pt>
                <c:pt idx="525">
                  <c:v>79.356357927786505</c:v>
                </c:pt>
                <c:pt idx="526">
                  <c:v>79.317111459968601</c:v>
                </c:pt>
                <c:pt idx="527">
                  <c:v>79.277864992150711</c:v>
                </c:pt>
                <c:pt idx="528">
                  <c:v>79.238618524332807</c:v>
                </c:pt>
                <c:pt idx="529">
                  <c:v>79.199372056514918</c:v>
                </c:pt>
                <c:pt idx="530">
                  <c:v>79.160125588697014</c:v>
                </c:pt>
                <c:pt idx="531">
                  <c:v>79.120879120879124</c:v>
                </c:pt>
                <c:pt idx="532">
                  <c:v>79.081632653061234</c:v>
                </c:pt>
                <c:pt idx="533">
                  <c:v>79.04238618524333</c:v>
                </c:pt>
                <c:pt idx="534">
                  <c:v>79.003139717425427</c:v>
                </c:pt>
                <c:pt idx="535">
                  <c:v>78.963893249607537</c:v>
                </c:pt>
                <c:pt idx="536">
                  <c:v>78.924646781789647</c:v>
                </c:pt>
                <c:pt idx="537">
                  <c:v>78.885400313971743</c:v>
                </c:pt>
                <c:pt idx="538">
                  <c:v>78.84615384615384</c:v>
                </c:pt>
                <c:pt idx="539">
                  <c:v>78.80690737833595</c:v>
                </c:pt>
                <c:pt idx="540">
                  <c:v>78.76766091051806</c:v>
                </c:pt>
                <c:pt idx="541">
                  <c:v>78.728414442700156</c:v>
                </c:pt>
                <c:pt idx="542">
                  <c:v>78.689167974882253</c:v>
                </c:pt>
                <c:pt idx="543">
                  <c:v>78.649921507064363</c:v>
                </c:pt>
                <c:pt idx="544">
                  <c:v>78.610675039246473</c:v>
                </c:pt>
                <c:pt idx="545">
                  <c:v>78.571428571428569</c:v>
                </c:pt>
                <c:pt idx="546">
                  <c:v>78.53218210361068</c:v>
                </c:pt>
                <c:pt idx="547">
                  <c:v>78.492935635792776</c:v>
                </c:pt>
                <c:pt idx="548">
                  <c:v>78.453689167974886</c:v>
                </c:pt>
                <c:pt idx="549">
                  <c:v>78.414442700156982</c:v>
                </c:pt>
                <c:pt idx="550">
                  <c:v>78.375196232339079</c:v>
                </c:pt>
                <c:pt idx="551">
                  <c:v>78.335949764521189</c:v>
                </c:pt>
                <c:pt idx="552">
                  <c:v>78.296703296703299</c:v>
                </c:pt>
                <c:pt idx="553">
                  <c:v>78.257456828885395</c:v>
                </c:pt>
                <c:pt idx="554">
                  <c:v>78.218210361067506</c:v>
                </c:pt>
                <c:pt idx="555">
                  <c:v>78.178963893249602</c:v>
                </c:pt>
                <c:pt idx="556">
                  <c:v>78.139717425431712</c:v>
                </c:pt>
                <c:pt idx="557">
                  <c:v>78.100470957613808</c:v>
                </c:pt>
                <c:pt idx="558">
                  <c:v>78.061224489795919</c:v>
                </c:pt>
                <c:pt idx="559">
                  <c:v>78.021978021978029</c:v>
                </c:pt>
                <c:pt idx="560">
                  <c:v>77.982731554160125</c:v>
                </c:pt>
                <c:pt idx="561">
                  <c:v>77.943485086342235</c:v>
                </c:pt>
                <c:pt idx="562">
                  <c:v>77.904238618524332</c:v>
                </c:pt>
                <c:pt idx="563">
                  <c:v>77.864992150706442</c:v>
                </c:pt>
                <c:pt idx="564">
                  <c:v>77.825745682888538</c:v>
                </c:pt>
                <c:pt idx="565">
                  <c:v>77.786499215070634</c:v>
                </c:pt>
                <c:pt idx="566">
                  <c:v>77.747252747252745</c:v>
                </c:pt>
                <c:pt idx="567">
                  <c:v>77.708006279434855</c:v>
                </c:pt>
                <c:pt idx="568">
                  <c:v>77.668759811616965</c:v>
                </c:pt>
                <c:pt idx="569">
                  <c:v>77.629513343799061</c:v>
                </c:pt>
                <c:pt idx="570">
                  <c:v>77.590266875981158</c:v>
                </c:pt>
                <c:pt idx="571">
                  <c:v>77.551020408163268</c:v>
                </c:pt>
                <c:pt idx="572">
                  <c:v>77.511773940345364</c:v>
                </c:pt>
                <c:pt idx="573">
                  <c:v>77.472527472527474</c:v>
                </c:pt>
                <c:pt idx="574">
                  <c:v>77.433281004709571</c:v>
                </c:pt>
                <c:pt idx="575">
                  <c:v>77.394034536891681</c:v>
                </c:pt>
                <c:pt idx="576">
                  <c:v>77.354788069073791</c:v>
                </c:pt>
                <c:pt idx="577">
                  <c:v>77.315541601255887</c:v>
                </c:pt>
                <c:pt idx="578">
                  <c:v>77.276295133437984</c:v>
                </c:pt>
                <c:pt idx="579">
                  <c:v>77.237048665620094</c:v>
                </c:pt>
                <c:pt idx="580">
                  <c:v>77.197802197802204</c:v>
                </c:pt>
                <c:pt idx="581">
                  <c:v>77.1585557299843</c:v>
                </c:pt>
                <c:pt idx="582">
                  <c:v>77.119309262166396</c:v>
                </c:pt>
                <c:pt idx="583">
                  <c:v>77.080062794348521</c:v>
                </c:pt>
                <c:pt idx="584">
                  <c:v>77.040816326530617</c:v>
                </c:pt>
                <c:pt idx="585">
                  <c:v>77.001569858712713</c:v>
                </c:pt>
                <c:pt idx="586">
                  <c:v>76.962323390894809</c:v>
                </c:pt>
                <c:pt idx="587">
                  <c:v>76.92307692307692</c:v>
                </c:pt>
                <c:pt idx="588">
                  <c:v>76.88383045525903</c:v>
                </c:pt>
                <c:pt idx="589">
                  <c:v>76.844583987441126</c:v>
                </c:pt>
                <c:pt idx="590">
                  <c:v>76.805337519623237</c:v>
                </c:pt>
                <c:pt idx="591">
                  <c:v>76.766091051805347</c:v>
                </c:pt>
                <c:pt idx="592">
                  <c:v>76.726844583987443</c:v>
                </c:pt>
                <c:pt idx="593">
                  <c:v>76.687598116169539</c:v>
                </c:pt>
                <c:pt idx="594">
                  <c:v>76.64835164835165</c:v>
                </c:pt>
                <c:pt idx="595">
                  <c:v>76.60910518053376</c:v>
                </c:pt>
                <c:pt idx="596">
                  <c:v>76.569858712715856</c:v>
                </c:pt>
                <c:pt idx="597">
                  <c:v>76.530612244897952</c:v>
                </c:pt>
                <c:pt idx="598">
                  <c:v>76.491365777080063</c:v>
                </c:pt>
                <c:pt idx="599">
                  <c:v>76.452119309262173</c:v>
                </c:pt>
                <c:pt idx="600">
                  <c:v>76.412872841444269</c:v>
                </c:pt>
                <c:pt idx="601">
                  <c:v>76.373626373626365</c:v>
                </c:pt>
                <c:pt idx="602">
                  <c:v>76.334379905808476</c:v>
                </c:pt>
                <c:pt idx="603">
                  <c:v>76.295133437990586</c:v>
                </c:pt>
                <c:pt idx="604">
                  <c:v>76.255886970172682</c:v>
                </c:pt>
                <c:pt idx="605">
                  <c:v>76.216640502354792</c:v>
                </c:pt>
                <c:pt idx="606">
                  <c:v>76.177394034536889</c:v>
                </c:pt>
                <c:pt idx="607">
                  <c:v>76.138147566718999</c:v>
                </c:pt>
                <c:pt idx="608">
                  <c:v>76.098901098901095</c:v>
                </c:pt>
                <c:pt idx="609">
                  <c:v>76.059654631083191</c:v>
                </c:pt>
                <c:pt idx="610">
                  <c:v>76.020408163265301</c:v>
                </c:pt>
                <c:pt idx="611">
                  <c:v>75.981161695447412</c:v>
                </c:pt>
                <c:pt idx="612">
                  <c:v>75.941915227629522</c:v>
                </c:pt>
                <c:pt idx="613">
                  <c:v>75.902668759811618</c:v>
                </c:pt>
                <c:pt idx="614">
                  <c:v>75.863422291993714</c:v>
                </c:pt>
                <c:pt idx="615">
                  <c:v>75.824175824175825</c:v>
                </c:pt>
                <c:pt idx="616">
                  <c:v>75.784929356357921</c:v>
                </c:pt>
                <c:pt idx="617">
                  <c:v>75.745682888540031</c:v>
                </c:pt>
                <c:pt idx="618">
                  <c:v>75.706436420722127</c:v>
                </c:pt>
                <c:pt idx="619">
                  <c:v>75.667189952904238</c:v>
                </c:pt>
                <c:pt idx="620">
                  <c:v>75.627943485086348</c:v>
                </c:pt>
                <c:pt idx="621">
                  <c:v>75.588697017268444</c:v>
                </c:pt>
                <c:pt idx="622">
                  <c:v>75.54945054945054</c:v>
                </c:pt>
                <c:pt idx="623">
                  <c:v>75.510204081632651</c:v>
                </c:pt>
                <c:pt idx="624">
                  <c:v>75.470957613814761</c:v>
                </c:pt>
                <c:pt idx="625">
                  <c:v>75.431711145996857</c:v>
                </c:pt>
                <c:pt idx="626">
                  <c:v>75.392464678178968</c:v>
                </c:pt>
                <c:pt idx="627">
                  <c:v>75.353218210361078</c:v>
                </c:pt>
                <c:pt idx="628">
                  <c:v>75.313971742543174</c:v>
                </c:pt>
                <c:pt idx="629">
                  <c:v>75.27472527472527</c:v>
                </c:pt>
                <c:pt idx="630">
                  <c:v>75.235478806907381</c:v>
                </c:pt>
                <c:pt idx="631">
                  <c:v>75.196232339089491</c:v>
                </c:pt>
                <c:pt idx="632">
                  <c:v>75.156985871271587</c:v>
                </c:pt>
                <c:pt idx="633">
                  <c:v>75.117739403453683</c:v>
                </c:pt>
                <c:pt idx="634">
                  <c:v>75.078492935635794</c:v>
                </c:pt>
                <c:pt idx="635">
                  <c:v>75.039246467817904</c:v>
                </c:pt>
                <c:pt idx="636">
                  <c:v>75</c:v>
                </c:pt>
                <c:pt idx="637">
                  <c:v>74.960753532182096</c:v>
                </c:pt>
                <c:pt idx="638">
                  <c:v>74.921507064364206</c:v>
                </c:pt>
                <c:pt idx="639">
                  <c:v>74.882260596546317</c:v>
                </c:pt>
                <c:pt idx="640">
                  <c:v>74.843014128728413</c:v>
                </c:pt>
                <c:pt idx="641">
                  <c:v>74.803767660910523</c:v>
                </c:pt>
                <c:pt idx="642">
                  <c:v>74.764521193092619</c:v>
                </c:pt>
                <c:pt idx="643">
                  <c:v>74.72527472527473</c:v>
                </c:pt>
                <c:pt idx="644">
                  <c:v>74.686028257456826</c:v>
                </c:pt>
                <c:pt idx="645">
                  <c:v>74.646781789638922</c:v>
                </c:pt>
                <c:pt idx="646">
                  <c:v>74.607535321821032</c:v>
                </c:pt>
                <c:pt idx="647">
                  <c:v>74.568288854003143</c:v>
                </c:pt>
                <c:pt idx="648">
                  <c:v>74.529042386185253</c:v>
                </c:pt>
                <c:pt idx="649">
                  <c:v>74.489795918367349</c:v>
                </c:pt>
                <c:pt idx="650">
                  <c:v>74.45054945054946</c:v>
                </c:pt>
                <c:pt idx="651">
                  <c:v>74.411302982731556</c:v>
                </c:pt>
                <c:pt idx="652">
                  <c:v>74.372056514913652</c:v>
                </c:pt>
                <c:pt idx="653">
                  <c:v>74.332810047095748</c:v>
                </c:pt>
                <c:pt idx="654">
                  <c:v>74.293563579277873</c:v>
                </c:pt>
                <c:pt idx="655">
                  <c:v>74.254317111459969</c:v>
                </c:pt>
                <c:pt idx="656">
                  <c:v>74.215070643642079</c:v>
                </c:pt>
                <c:pt idx="657">
                  <c:v>74.175824175824175</c:v>
                </c:pt>
                <c:pt idx="658">
                  <c:v>74.136577708006286</c:v>
                </c:pt>
                <c:pt idx="659">
                  <c:v>74.097331240188382</c:v>
                </c:pt>
                <c:pt idx="660">
                  <c:v>74.058084772370478</c:v>
                </c:pt>
                <c:pt idx="661">
                  <c:v>74.018838304552588</c:v>
                </c:pt>
                <c:pt idx="662">
                  <c:v>73.979591836734699</c:v>
                </c:pt>
                <c:pt idx="663">
                  <c:v>73.940345368916809</c:v>
                </c:pt>
                <c:pt idx="664">
                  <c:v>73.901098901098905</c:v>
                </c:pt>
                <c:pt idx="665">
                  <c:v>73.861852433281001</c:v>
                </c:pt>
                <c:pt idx="666">
                  <c:v>73.822605965463111</c:v>
                </c:pt>
                <c:pt idx="667">
                  <c:v>73.783359497645208</c:v>
                </c:pt>
                <c:pt idx="668">
                  <c:v>73.744113029827304</c:v>
                </c:pt>
                <c:pt idx="669">
                  <c:v>73.704866562009414</c:v>
                </c:pt>
                <c:pt idx="670">
                  <c:v>73.665620094191524</c:v>
                </c:pt>
                <c:pt idx="671">
                  <c:v>73.626373626373635</c:v>
                </c:pt>
                <c:pt idx="672">
                  <c:v>73.587127158555731</c:v>
                </c:pt>
                <c:pt idx="673">
                  <c:v>73.547880690737827</c:v>
                </c:pt>
                <c:pt idx="674">
                  <c:v>73.508634222919937</c:v>
                </c:pt>
                <c:pt idx="675">
                  <c:v>73.469387755102034</c:v>
                </c:pt>
                <c:pt idx="676">
                  <c:v>73.430141287284144</c:v>
                </c:pt>
                <c:pt idx="677">
                  <c:v>73.39089481946624</c:v>
                </c:pt>
                <c:pt idx="678">
                  <c:v>73.35164835164835</c:v>
                </c:pt>
                <c:pt idx="679">
                  <c:v>73.312401883830461</c:v>
                </c:pt>
                <c:pt idx="680">
                  <c:v>73.273155416012557</c:v>
                </c:pt>
                <c:pt idx="681">
                  <c:v>73.233908948194653</c:v>
                </c:pt>
                <c:pt idx="682">
                  <c:v>73.194662480376763</c:v>
                </c:pt>
                <c:pt idx="683">
                  <c:v>73.155416012558874</c:v>
                </c:pt>
                <c:pt idx="684">
                  <c:v>73.11616954474097</c:v>
                </c:pt>
                <c:pt idx="685">
                  <c:v>73.07692307692308</c:v>
                </c:pt>
                <c:pt idx="686">
                  <c:v>73.037676609105191</c:v>
                </c:pt>
                <c:pt idx="687">
                  <c:v>72.998430141287287</c:v>
                </c:pt>
                <c:pt idx="688">
                  <c:v>72.959183673469383</c:v>
                </c:pt>
                <c:pt idx="689">
                  <c:v>72.919937205651479</c:v>
                </c:pt>
                <c:pt idx="690">
                  <c:v>72.880690737833604</c:v>
                </c:pt>
                <c:pt idx="691">
                  <c:v>72.8414442700157</c:v>
                </c:pt>
                <c:pt idx="692">
                  <c:v>72.80219780219781</c:v>
                </c:pt>
                <c:pt idx="693">
                  <c:v>72.762951334379906</c:v>
                </c:pt>
                <c:pt idx="694">
                  <c:v>72.723704866562016</c:v>
                </c:pt>
                <c:pt idx="695">
                  <c:v>72.684458398744113</c:v>
                </c:pt>
                <c:pt idx="696">
                  <c:v>72.645211930926209</c:v>
                </c:pt>
                <c:pt idx="697">
                  <c:v>72.605965463108319</c:v>
                </c:pt>
                <c:pt idx="698">
                  <c:v>72.566718995290429</c:v>
                </c:pt>
                <c:pt idx="699">
                  <c:v>72.527472527472526</c:v>
                </c:pt>
                <c:pt idx="700">
                  <c:v>72.488226059654636</c:v>
                </c:pt>
                <c:pt idx="701">
                  <c:v>72.448979591836732</c:v>
                </c:pt>
                <c:pt idx="702">
                  <c:v>72.409733124018842</c:v>
                </c:pt>
                <c:pt idx="703">
                  <c:v>72.370486656200939</c:v>
                </c:pt>
                <c:pt idx="704">
                  <c:v>72.331240188383035</c:v>
                </c:pt>
                <c:pt idx="705">
                  <c:v>72.291993720565145</c:v>
                </c:pt>
                <c:pt idx="706">
                  <c:v>72.252747252747255</c:v>
                </c:pt>
                <c:pt idx="707">
                  <c:v>72.213500784929366</c:v>
                </c:pt>
                <c:pt idx="708">
                  <c:v>72.174254317111462</c:v>
                </c:pt>
                <c:pt idx="709">
                  <c:v>72.135007849293558</c:v>
                </c:pt>
                <c:pt idx="710">
                  <c:v>72.095761381475668</c:v>
                </c:pt>
                <c:pt idx="711">
                  <c:v>72.056514913657765</c:v>
                </c:pt>
                <c:pt idx="712">
                  <c:v>72.017268445839875</c:v>
                </c:pt>
                <c:pt idx="713">
                  <c:v>71.978021978021971</c:v>
                </c:pt>
                <c:pt idx="714">
                  <c:v>71.938775510204096</c:v>
                </c:pt>
                <c:pt idx="715">
                  <c:v>71.899529042386192</c:v>
                </c:pt>
                <c:pt idx="716">
                  <c:v>71.860282574568288</c:v>
                </c:pt>
                <c:pt idx="717">
                  <c:v>71.821036106750398</c:v>
                </c:pt>
                <c:pt idx="718">
                  <c:v>71.781789638932494</c:v>
                </c:pt>
                <c:pt idx="719">
                  <c:v>71.74254317111459</c:v>
                </c:pt>
                <c:pt idx="720">
                  <c:v>71.703296703296701</c:v>
                </c:pt>
                <c:pt idx="721">
                  <c:v>71.664050235478811</c:v>
                </c:pt>
                <c:pt idx="722">
                  <c:v>71.624803767660921</c:v>
                </c:pt>
                <c:pt idx="723">
                  <c:v>71.585557299843018</c:v>
                </c:pt>
                <c:pt idx="724">
                  <c:v>71.546310832025114</c:v>
                </c:pt>
                <c:pt idx="725">
                  <c:v>71.507064364207224</c:v>
                </c:pt>
                <c:pt idx="726">
                  <c:v>71.46781789638932</c:v>
                </c:pt>
                <c:pt idx="727">
                  <c:v>71.428571428571431</c:v>
                </c:pt>
                <c:pt idx="728">
                  <c:v>71.389324960753527</c:v>
                </c:pt>
                <c:pt idx="729">
                  <c:v>71.350078492935637</c:v>
                </c:pt>
                <c:pt idx="730">
                  <c:v>71.310832025117747</c:v>
                </c:pt>
                <c:pt idx="731">
                  <c:v>71.271585557299844</c:v>
                </c:pt>
                <c:pt idx="732">
                  <c:v>71.23233908948194</c:v>
                </c:pt>
                <c:pt idx="733">
                  <c:v>71.19309262166405</c:v>
                </c:pt>
                <c:pt idx="734">
                  <c:v>71.15384615384616</c:v>
                </c:pt>
                <c:pt idx="735">
                  <c:v>71.114599686028257</c:v>
                </c:pt>
                <c:pt idx="736">
                  <c:v>71.075353218210367</c:v>
                </c:pt>
                <c:pt idx="737">
                  <c:v>71.036106750392463</c:v>
                </c:pt>
                <c:pt idx="738">
                  <c:v>70.996860282574573</c:v>
                </c:pt>
                <c:pt idx="739">
                  <c:v>70.95761381475667</c:v>
                </c:pt>
                <c:pt idx="740">
                  <c:v>70.918367346938766</c:v>
                </c:pt>
                <c:pt idx="741">
                  <c:v>70.879120879120876</c:v>
                </c:pt>
                <c:pt idx="742">
                  <c:v>70.839874411302986</c:v>
                </c:pt>
                <c:pt idx="743">
                  <c:v>70.800627943485082</c:v>
                </c:pt>
                <c:pt idx="744">
                  <c:v>70.761381475667193</c:v>
                </c:pt>
                <c:pt idx="745">
                  <c:v>70.722135007849289</c:v>
                </c:pt>
                <c:pt idx="746">
                  <c:v>70.682888540031399</c:v>
                </c:pt>
                <c:pt idx="747">
                  <c:v>70.643642072213495</c:v>
                </c:pt>
                <c:pt idx="748">
                  <c:v>70.604395604395592</c:v>
                </c:pt>
                <c:pt idx="749">
                  <c:v>70.565149136577716</c:v>
                </c:pt>
                <c:pt idx="750">
                  <c:v>70.525902668759812</c:v>
                </c:pt>
                <c:pt idx="751">
                  <c:v>70.486656200941923</c:v>
                </c:pt>
                <c:pt idx="752">
                  <c:v>70.447409733124019</c:v>
                </c:pt>
                <c:pt idx="753">
                  <c:v>70.408163265306129</c:v>
                </c:pt>
                <c:pt idx="754">
                  <c:v>70.368916797488225</c:v>
                </c:pt>
                <c:pt idx="755">
                  <c:v>70.329670329670321</c:v>
                </c:pt>
                <c:pt idx="756">
                  <c:v>70.290423861852432</c:v>
                </c:pt>
                <c:pt idx="757">
                  <c:v>70.251177394034542</c:v>
                </c:pt>
                <c:pt idx="758">
                  <c:v>70.211930926216652</c:v>
                </c:pt>
                <c:pt idx="759">
                  <c:v>70.172684458398749</c:v>
                </c:pt>
                <c:pt idx="760">
                  <c:v>70.133437990580845</c:v>
                </c:pt>
                <c:pt idx="761">
                  <c:v>70.094191522762955</c:v>
                </c:pt>
                <c:pt idx="762">
                  <c:v>70.054945054945051</c:v>
                </c:pt>
                <c:pt idx="763">
                  <c:v>70.015698587127147</c:v>
                </c:pt>
                <c:pt idx="764">
                  <c:v>69.976452119309258</c:v>
                </c:pt>
                <c:pt idx="765">
                  <c:v>69.937205651491368</c:v>
                </c:pt>
                <c:pt idx="766">
                  <c:v>69.897959183673478</c:v>
                </c:pt>
                <c:pt idx="767">
                  <c:v>69.858712715855575</c:v>
                </c:pt>
                <c:pt idx="768">
                  <c:v>69.819466248037671</c:v>
                </c:pt>
                <c:pt idx="769">
                  <c:v>69.780219780219781</c:v>
                </c:pt>
                <c:pt idx="770">
                  <c:v>69.740973312401877</c:v>
                </c:pt>
                <c:pt idx="771">
                  <c:v>69.701726844583987</c:v>
                </c:pt>
                <c:pt idx="772">
                  <c:v>69.662480376766084</c:v>
                </c:pt>
                <c:pt idx="773">
                  <c:v>69.623233908948208</c:v>
                </c:pt>
                <c:pt idx="774">
                  <c:v>69.583987441130304</c:v>
                </c:pt>
                <c:pt idx="775">
                  <c:v>69.5447409733124</c:v>
                </c:pt>
                <c:pt idx="776">
                  <c:v>69.505494505494497</c:v>
                </c:pt>
                <c:pt idx="777">
                  <c:v>69.466248037676607</c:v>
                </c:pt>
                <c:pt idx="778">
                  <c:v>69.427001569858717</c:v>
                </c:pt>
                <c:pt idx="779">
                  <c:v>69.387755102040813</c:v>
                </c:pt>
                <c:pt idx="780">
                  <c:v>69.348508634222924</c:v>
                </c:pt>
                <c:pt idx="781">
                  <c:v>69.309262166405034</c:v>
                </c:pt>
                <c:pt idx="782">
                  <c:v>69.27001569858713</c:v>
                </c:pt>
                <c:pt idx="783">
                  <c:v>69.230769230769226</c:v>
                </c:pt>
                <c:pt idx="784">
                  <c:v>69.191522762951337</c:v>
                </c:pt>
                <c:pt idx="785">
                  <c:v>69.152276295133433</c:v>
                </c:pt>
                <c:pt idx="786">
                  <c:v>69.113029827315543</c:v>
                </c:pt>
                <c:pt idx="787">
                  <c:v>69.073783359497639</c:v>
                </c:pt>
                <c:pt idx="788">
                  <c:v>69.03453689167975</c:v>
                </c:pt>
                <c:pt idx="789">
                  <c:v>68.99529042386186</c:v>
                </c:pt>
                <c:pt idx="790">
                  <c:v>68.956043956043956</c:v>
                </c:pt>
                <c:pt idx="791">
                  <c:v>68.916797488226052</c:v>
                </c:pt>
                <c:pt idx="792">
                  <c:v>68.877551020408163</c:v>
                </c:pt>
                <c:pt idx="793">
                  <c:v>68.838304552590273</c:v>
                </c:pt>
                <c:pt idx="794">
                  <c:v>68.799058084772369</c:v>
                </c:pt>
                <c:pt idx="795">
                  <c:v>68.75981161695448</c:v>
                </c:pt>
                <c:pt idx="796">
                  <c:v>68.720565149136576</c:v>
                </c:pt>
                <c:pt idx="797">
                  <c:v>68.681318681318686</c:v>
                </c:pt>
                <c:pt idx="798">
                  <c:v>68.642072213500782</c:v>
                </c:pt>
                <c:pt idx="799">
                  <c:v>68.602825745682878</c:v>
                </c:pt>
                <c:pt idx="800">
                  <c:v>68.563579277864989</c:v>
                </c:pt>
                <c:pt idx="801">
                  <c:v>68.524332810047099</c:v>
                </c:pt>
                <c:pt idx="802">
                  <c:v>68.485086342229209</c:v>
                </c:pt>
                <c:pt idx="803">
                  <c:v>68.445839874411305</c:v>
                </c:pt>
                <c:pt idx="804">
                  <c:v>68.406593406593402</c:v>
                </c:pt>
                <c:pt idx="805">
                  <c:v>68.367346938775512</c:v>
                </c:pt>
                <c:pt idx="806">
                  <c:v>68.328100470957608</c:v>
                </c:pt>
                <c:pt idx="807">
                  <c:v>68.288854003139704</c:v>
                </c:pt>
                <c:pt idx="808">
                  <c:v>68.249607535321815</c:v>
                </c:pt>
                <c:pt idx="809">
                  <c:v>68.210361067503939</c:v>
                </c:pt>
                <c:pt idx="810">
                  <c:v>68.171114599686035</c:v>
                </c:pt>
                <c:pt idx="811">
                  <c:v>68.131868131868131</c:v>
                </c:pt>
                <c:pt idx="812">
                  <c:v>68.092621664050228</c:v>
                </c:pt>
                <c:pt idx="813">
                  <c:v>68.053375196232338</c:v>
                </c:pt>
                <c:pt idx="814">
                  <c:v>68.014128728414434</c:v>
                </c:pt>
                <c:pt idx="815">
                  <c:v>67.974882260596544</c:v>
                </c:pt>
                <c:pt idx="816">
                  <c:v>67.935635792778655</c:v>
                </c:pt>
                <c:pt idx="817">
                  <c:v>67.896389324960765</c:v>
                </c:pt>
                <c:pt idx="818">
                  <c:v>67.857142857142861</c:v>
                </c:pt>
                <c:pt idx="819">
                  <c:v>67.817896389324957</c:v>
                </c:pt>
                <c:pt idx="820">
                  <c:v>67.778649921507068</c:v>
                </c:pt>
                <c:pt idx="821">
                  <c:v>67.739403453689164</c:v>
                </c:pt>
                <c:pt idx="822">
                  <c:v>67.700156985871274</c:v>
                </c:pt>
                <c:pt idx="823">
                  <c:v>67.66091051805337</c:v>
                </c:pt>
                <c:pt idx="824">
                  <c:v>67.621664050235481</c:v>
                </c:pt>
                <c:pt idx="825">
                  <c:v>67.582417582417591</c:v>
                </c:pt>
                <c:pt idx="826">
                  <c:v>67.543171114599687</c:v>
                </c:pt>
                <c:pt idx="827">
                  <c:v>67.503924646781783</c:v>
                </c:pt>
                <c:pt idx="828">
                  <c:v>67.464678178963894</c:v>
                </c:pt>
                <c:pt idx="829">
                  <c:v>67.42543171114599</c:v>
                </c:pt>
                <c:pt idx="830">
                  <c:v>67.3861852433281</c:v>
                </c:pt>
                <c:pt idx="831">
                  <c:v>67.34693877551021</c:v>
                </c:pt>
                <c:pt idx="832">
                  <c:v>67.307692307692307</c:v>
                </c:pt>
                <c:pt idx="833">
                  <c:v>67.268445839874417</c:v>
                </c:pt>
                <c:pt idx="834">
                  <c:v>67.229199372056513</c:v>
                </c:pt>
                <c:pt idx="835">
                  <c:v>67.189952904238609</c:v>
                </c:pt>
                <c:pt idx="836">
                  <c:v>67.15070643642072</c:v>
                </c:pt>
                <c:pt idx="837">
                  <c:v>67.11145996860283</c:v>
                </c:pt>
                <c:pt idx="838">
                  <c:v>67.072213500784926</c:v>
                </c:pt>
                <c:pt idx="839">
                  <c:v>67.032967032967036</c:v>
                </c:pt>
                <c:pt idx="840">
                  <c:v>66.993720565149147</c:v>
                </c:pt>
                <c:pt idx="841">
                  <c:v>66.954474097331243</c:v>
                </c:pt>
                <c:pt idx="842">
                  <c:v>66.915227629513339</c:v>
                </c:pt>
                <c:pt idx="843">
                  <c:v>66.875981161695435</c:v>
                </c:pt>
                <c:pt idx="844">
                  <c:v>66.83673469387756</c:v>
                </c:pt>
                <c:pt idx="845">
                  <c:v>66.797488226059656</c:v>
                </c:pt>
                <c:pt idx="846">
                  <c:v>66.758241758241766</c:v>
                </c:pt>
                <c:pt idx="847">
                  <c:v>66.718995290423862</c:v>
                </c:pt>
                <c:pt idx="848">
                  <c:v>66.679748822605973</c:v>
                </c:pt>
                <c:pt idx="849">
                  <c:v>66.640502354788069</c:v>
                </c:pt>
                <c:pt idx="850">
                  <c:v>66.601255886970165</c:v>
                </c:pt>
                <c:pt idx="851">
                  <c:v>66.562009419152275</c:v>
                </c:pt>
                <c:pt idx="852">
                  <c:v>66.522762951334386</c:v>
                </c:pt>
                <c:pt idx="853">
                  <c:v>66.483516483516496</c:v>
                </c:pt>
                <c:pt idx="854">
                  <c:v>66.444270015698592</c:v>
                </c:pt>
                <c:pt idx="855">
                  <c:v>66.405023547880688</c:v>
                </c:pt>
                <c:pt idx="856">
                  <c:v>66.365777080062799</c:v>
                </c:pt>
                <c:pt idx="857">
                  <c:v>66.326530612244895</c:v>
                </c:pt>
                <c:pt idx="858">
                  <c:v>66.287284144426991</c:v>
                </c:pt>
                <c:pt idx="859">
                  <c:v>66.248037676609101</c:v>
                </c:pt>
                <c:pt idx="860">
                  <c:v>66.208791208791212</c:v>
                </c:pt>
                <c:pt idx="861">
                  <c:v>66.169544740973322</c:v>
                </c:pt>
                <c:pt idx="862">
                  <c:v>66.130298273155418</c:v>
                </c:pt>
                <c:pt idx="863">
                  <c:v>66.091051805337514</c:v>
                </c:pt>
                <c:pt idx="864">
                  <c:v>66.051805337519625</c:v>
                </c:pt>
                <c:pt idx="865">
                  <c:v>66.012558869701721</c:v>
                </c:pt>
                <c:pt idx="866">
                  <c:v>65.973312401883831</c:v>
                </c:pt>
                <c:pt idx="867">
                  <c:v>65.934065934065927</c:v>
                </c:pt>
                <c:pt idx="868">
                  <c:v>65.894819466248038</c:v>
                </c:pt>
                <c:pt idx="869">
                  <c:v>65.855572998430148</c:v>
                </c:pt>
                <c:pt idx="870">
                  <c:v>65.816326530612244</c:v>
                </c:pt>
                <c:pt idx="871">
                  <c:v>65.77708006279434</c:v>
                </c:pt>
                <c:pt idx="872">
                  <c:v>65.737833594976451</c:v>
                </c:pt>
                <c:pt idx="873">
                  <c:v>65.698587127158547</c:v>
                </c:pt>
                <c:pt idx="874">
                  <c:v>65.659340659340657</c:v>
                </c:pt>
                <c:pt idx="875">
                  <c:v>65.620094191522767</c:v>
                </c:pt>
                <c:pt idx="876">
                  <c:v>65.580847723704878</c:v>
                </c:pt>
                <c:pt idx="877">
                  <c:v>65.541601255886974</c:v>
                </c:pt>
                <c:pt idx="878">
                  <c:v>65.50235478806907</c:v>
                </c:pt>
                <c:pt idx="879">
                  <c:v>65.463108320251166</c:v>
                </c:pt>
                <c:pt idx="880">
                  <c:v>65.423861852433276</c:v>
                </c:pt>
                <c:pt idx="881">
                  <c:v>65.384615384615387</c:v>
                </c:pt>
                <c:pt idx="882">
                  <c:v>65.345368916797483</c:v>
                </c:pt>
                <c:pt idx="883">
                  <c:v>65.306122448979593</c:v>
                </c:pt>
                <c:pt idx="884">
                  <c:v>65.266875981161704</c:v>
                </c:pt>
                <c:pt idx="885">
                  <c:v>65.2276295133438</c:v>
                </c:pt>
                <c:pt idx="886">
                  <c:v>65.188383045525896</c:v>
                </c:pt>
                <c:pt idx="887">
                  <c:v>65.149136577708006</c:v>
                </c:pt>
                <c:pt idx="888">
                  <c:v>65.109890109890117</c:v>
                </c:pt>
                <c:pt idx="889">
                  <c:v>65.070643642072213</c:v>
                </c:pt>
                <c:pt idx="890">
                  <c:v>65.031397174254323</c:v>
                </c:pt>
                <c:pt idx="891">
                  <c:v>64.992150706436419</c:v>
                </c:pt>
                <c:pt idx="892">
                  <c:v>64.95290423861853</c:v>
                </c:pt>
                <c:pt idx="893">
                  <c:v>64.913657770800626</c:v>
                </c:pt>
                <c:pt idx="894">
                  <c:v>64.874411302982722</c:v>
                </c:pt>
                <c:pt idx="895">
                  <c:v>64.835164835164832</c:v>
                </c:pt>
                <c:pt idx="896">
                  <c:v>64.795918367346943</c:v>
                </c:pt>
                <c:pt idx="897">
                  <c:v>64.756671899529053</c:v>
                </c:pt>
                <c:pt idx="898">
                  <c:v>64.717425431711149</c:v>
                </c:pt>
                <c:pt idx="899">
                  <c:v>64.678178963893245</c:v>
                </c:pt>
                <c:pt idx="900">
                  <c:v>64.638932496075356</c:v>
                </c:pt>
                <c:pt idx="901">
                  <c:v>64.599686028257452</c:v>
                </c:pt>
                <c:pt idx="902">
                  <c:v>64.560439560439548</c:v>
                </c:pt>
                <c:pt idx="903">
                  <c:v>64.521193092621658</c:v>
                </c:pt>
                <c:pt idx="904">
                  <c:v>64.481946624803768</c:v>
                </c:pt>
                <c:pt idx="905">
                  <c:v>64.442700156985879</c:v>
                </c:pt>
                <c:pt idx="906">
                  <c:v>64.403453689167975</c:v>
                </c:pt>
                <c:pt idx="907">
                  <c:v>64.364207221350085</c:v>
                </c:pt>
                <c:pt idx="908">
                  <c:v>64.324960753532181</c:v>
                </c:pt>
                <c:pt idx="909">
                  <c:v>64.285714285714278</c:v>
                </c:pt>
                <c:pt idx="910">
                  <c:v>64.246467817896388</c:v>
                </c:pt>
                <c:pt idx="911">
                  <c:v>64.207221350078498</c:v>
                </c:pt>
                <c:pt idx="912">
                  <c:v>64.167974882260609</c:v>
                </c:pt>
                <c:pt idx="913">
                  <c:v>64.128728414442705</c:v>
                </c:pt>
                <c:pt idx="914">
                  <c:v>64.089481946624801</c:v>
                </c:pt>
                <c:pt idx="915">
                  <c:v>64.050235478806911</c:v>
                </c:pt>
                <c:pt idx="916">
                  <c:v>64.010989010989007</c:v>
                </c:pt>
                <c:pt idx="917">
                  <c:v>63.971742543171118</c:v>
                </c:pt>
                <c:pt idx="918">
                  <c:v>63.932496075353221</c:v>
                </c:pt>
                <c:pt idx="919">
                  <c:v>63.893249607535331</c:v>
                </c:pt>
                <c:pt idx="920">
                  <c:v>63.854003139717427</c:v>
                </c:pt>
                <c:pt idx="921">
                  <c:v>63.814756671899531</c:v>
                </c:pt>
                <c:pt idx="922">
                  <c:v>63.775510204081634</c:v>
                </c:pt>
                <c:pt idx="923">
                  <c:v>63.73626373626373</c:v>
                </c:pt>
                <c:pt idx="924">
                  <c:v>63.697017268445833</c:v>
                </c:pt>
                <c:pt idx="925">
                  <c:v>63.657770800627944</c:v>
                </c:pt>
                <c:pt idx="926">
                  <c:v>63.618524332810047</c:v>
                </c:pt>
                <c:pt idx="927">
                  <c:v>63.579277864992157</c:v>
                </c:pt>
                <c:pt idx="928">
                  <c:v>63.540031397174261</c:v>
                </c:pt>
                <c:pt idx="929">
                  <c:v>63.500784929356357</c:v>
                </c:pt>
                <c:pt idx="930">
                  <c:v>63.46153846153846</c:v>
                </c:pt>
                <c:pt idx="931">
                  <c:v>63.422291993720556</c:v>
                </c:pt>
                <c:pt idx="932">
                  <c:v>63.383045525902673</c:v>
                </c:pt>
                <c:pt idx="933">
                  <c:v>63.34379905808477</c:v>
                </c:pt>
                <c:pt idx="934">
                  <c:v>63.30455259026688</c:v>
                </c:pt>
                <c:pt idx="935">
                  <c:v>63.265306122448983</c:v>
                </c:pt>
                <c:pt idx="936">
                  <c:v>63.226059654631086</c:v>
                </c:pt>
                <c:pt idx="937">
                  <c:v>63.186813186813183</c:v>
                </c:pt>
                <c:pt idx="938">
                  <c:v>63.147566718995286</c:v>
                </c:pt>
                <c:pt idx="939">
                  <c:v>63.108320251177396</c:v>
                </c:pt>
                <c:pt idx="940">
                  <c:v>63.069073783359499</c:v>
                </c:pt>
                <c:pt idx="941">
                  <c:v>63.02982731554161</c:v>
                </c:pt>
                <c:pt idx="942">
                  <c:v>62.990580847723706</c:v>
                </c:pt>
                <c:pt idx="943">
                  <c:v>62.951334379905809</c:v>
                </c:pt>
                <c:pt idx="944">
                  <c:v>62.912087912087912</c:v>
                </c:pt>
                <c:pt idx="945">
                  <c:v>62.872841444270009</c:v>
                </c:pt>
                <c:pt idx="946">
                  <c:v>62.833594976452112</c:v>
                </c:pt>
                <c:pt idx="947">
                  <c:v>62.794348508634222</c:v>
                </c:pt>
                <c:pt idx="948">
                  <c:v>62.755102040816325</c:v>
                </c:pt>
                <c:pt idx="949">
                  <c:v>62.715855572998436</c:v>
                </c:pt>
                <c:pt idx="950">
                  <c:v>62.676609105180539</c:v>
                </c:pt>
                <c:pt idx="951">
                  <c:v>62.637362637362635</c:v>
                </c:pt>
                <c:pt idx="952">
                  <c:v>62.598116169544738</c:v>
                </c:pt>
                <c:pt idx="953">
                  <c:v>62.558869701726834</c:v>
                </c:pt>
                <c:pt idx="954">
                  <c:v>62.519623233908952</c:v>
                </c:pt>
                <c:pt idx="955">
                  <c:v>62.480376766091048</c:v>
                </c:pt>
                <c:pt idx="956">
                  <c:v>62.441130298273166</c:v>
                </c:pt>
                <c:pt idx="957">
                  <c:v>62.401883830455262</c:v>
                </c:pt>
                <c:pt idx="958">
                  <c:v>62.362637362637365</c:v>
                </c:pt>
                <c:pt idx="959">
                  <c:v>62.323390894819461</c:v>
                </c:pt>
                <c:pt idx="960">
                  <c:v>62.284144427001564</c:v>
                </c:pt>
                <c:pt idx="961">
                  <c:v>62.244897959183675</c:v>
                </c:pt>
                <c:pt idx="962">
                  <c:v>62.205651491365778</c:v>
                </c:pt>
                <c:pt idx="963">
                  <c:v>62.166405023547888</c:v>
                </c:pt>
                <c:pt idx="964">
                  <c:v>62.127158555729991</c:v>
                </c:pt>
                <c:pt idx="965">
                  <c:v>62.087912087912088</c:v>
                </c:pt>
                <c:pt idx="966">
                  <c:v>62.048665620094191</c:v>
                </c:pt>
                <c:pt idx="967">
                  <c:v>62.009419152276294</c:v>
                </c:pt>
                <c:pt idx="968">
                  <c:v>61.97017268445839</c:v>
                </c:pt>
                <c:pt idx="969">
                  <c:v>61.930926216640501</c:v>
                </c:pt>
                <c:pt idx="970">
                  <c:v>61.891679748822604</c:v>
                </c:pt>
                <c:pt idx="971">
                  <c:v>61.852433281004714</c:v>
                </c:pt>
                <c:pt idx="972">
                  <c:v>61.813186813186817</c:v>
                </c:pt>
                <c:pt idx="973">
                  <c:v>61.773940345368914</c:v>
                </c:pt>
                <c:pt idx="974">
                  <c:v>61.734693877551017</c:v>
                </c:pt>
                <c:pt idx="975">
                  <c:v>61.69544740973312</c:v>
                </c:pt>
                <c:pt idx="976">
                  <c:v>61.65620094191523</c:v>
                </c:pt>
                <c:pt idx="977">
                  <c:v>61.616954474097327</c:v>
                </c:pt>
                <c:pt idx="978">
                  <c:v>61.577708006279444</c:v>
                </c:pt>
                <c:pt idx="979">
                  <c:v>61.53846153846154</c:v>
                </c:pt>
                <c:pt idx="980">
                  <c:v>61.499215070643643</c:v>
                </c:pt>
                <c:pt idx="981">
                  <c:v>61.459968602825739</c:v>
                </c:pt>
                <c:pt idx="982">
                  <c:v>61.420722135007843</c:v>
                </c:pt>
                <c:pt idx="983">
                  <c:v>61.381475667189953</c:v>
                </c:pt>
                <c:pt idx="984">
                  <c:v>61.342229199372056</c:v>
                </c:pt>
                <c:pt idx="985">
                  <c:v>61.302982731554167</c:v>
                </c:pt>
                <c:pt idx="986">
                  <c:v>61.26373626373627</c:v>
                </c:pt>
                <c:pt idx="987">
                  <c:v>61.224489795918366</c:v>
                </c:pt>
                <c:pt idx="988">
                  <c:v>61.185243328100469</c:v>
                </c:pt>
                <c:pt idx="989">
                  <c:v>61.145996860282573</c:v>
                </c:pt>
                <c:pt idx="990">
                  <c:v>61.106750392464669</c:v>
                </c:pt>
                <c:pt idx="991">
                  <c:v>61.067503924646779</c:v>
                </c:pt>
                <c:pt idx="992">
                  <c:v>61.028257456828882</c:v>
                </c:pt>
                <c:pt idx="993">
                  <c:v>60.989010989010993</c:v>
                </c:pt>
                <c:pt idx="994">
                  <c:v>60.949764521193096</c:v>
                </c:pt>
                <c:pt idx="995">
                  <c:v>60.910518053375199</c:v>
                </c:pt>
                <c:pt idx="996">
                  <c:v>60.871271585557295</c:v>
                </c:pt>
                <c:pt idx="997">
                  <c:v>60.832025117739398</c:v>
                </c:pt>
                <c:pt idx="998">
                  <c:v>60.792778649921509</c:v>
                </c:pt>
                <c:pt idx="999">
                  <c:v>60.753532182103612</c:v>
                </c:pt>
                <c:pt idx="1000">
                  <c:v>60.714285714285722</c:v>
                </c:pt>
                <c:pt idx="1001">
                  <c:v>60.675039246467819</c:v>
                </c:pt>
                <c:pt idx="1002">
                  <c:v>60.635792778649922</c:v>
                </c:pt>
                <c:pt idx="1003">
                  <c:v>60.596546310832025</c:v>
                </c:pt>
                <c:pt idx="1004">
                  <c:v>60.557299843014121</c:v>
                </c:pt>
                <c:pt idx="1005">
                  <c:v>60.518053375196232</c:v>
                </c:pt>
                <c:pt idx="1006">
                  <c:v>60.478806907378335</c:v>
                </c:pt>
                <c:pt idx="1007">
                  <c:v>60.439560439560445</c:v>
                </c:pt>
                <c:pt idx="1008">
                  <c:v>60.400313971742548</c:v>
                </c:pt>
                <c:pt idx="1009">
                  <c:v>60.361067503924644</c:v>
                </c:pt>
                <c:pt idx="1010">
                  <c:v>60.321821036106748</c:v>
                </c:pt>
                <c:pt idx="1011">
                  <c:v>60.282574568288851</c:v>
                </c:pt>
                <c:pt idx="1012">
                  <c:v>60.243328100470947</c:v>
                </c:pt>
                <c:pt idx="1013">
                  <c:v>60.204081632653065</c:v>
                </c:pt>
                <c:pt idx="1014">
                  <c:v>60.164835164835175</c:v>
                </c:pt>
                <c:pt idx="1015">
                  <c:v>60.125588697017271</c:v>
                </c:pt>
                <c:pt idx="1016">
                  <c:v>60.086342229199374</c:v>
                </c:pt>
                <c:pt idx="1017">
                  <c:v>60.047095761381478</c:v>
                </c:pt>
                <c:pt idx="1018">
                  <c:v>60.007849293563574</c:v>
                </c:pt>
                <c:pt idx="1019">
                  <c:v>59.968602825745677</c:v>
                </c:pt>
                <c:pt idx="1020">
                  <c:v>59.929356357927787</c:v>
                </c:pt>
                <c:pt idx="1021">
                  <c:v>59.890109890109891</c:v>
                </c:pt>
                <c:pt idx="1022">
                  <c:v>59.850863422292001</c:v>
                </c:pt>
                <c:pt idx="1023">
                  <c:v>59.811616954474104</c:v>
                </c:pt>
                <c:pt idx="1024">
                  <c:v>59.7723704866562</c:v>
                </c:pt>
                <c:pt idx="1025">
                  <c:v>59.733124018838303</c:v>
                </c:pt>
                <c:pt idx="1026">
                  <c:v>59.6938775510204</c:v>
                </c:pt>
                <c:pt idx="1027">
                  <c:v>59.654631083202517</c:v>
                </c:pt>
                <c:pt idx="1028">
                  <c:v>59.615384615384613</c:v>
                </c:pt>
                <c:pt idx="1029">
                  <c:v>59.576138147566724</c:v>
                </c:pt>
                <c:pt idx="1030">
                  <c:v>59.536891679748827</c:v>
                </c:pt>
                <c:pt idx="1031">
                  <c:v>59.49764521193093</c:v>
                </c:pt>
                <c:pt idx="1032">
                  <c:v>59.458398744113026</c:v>
                </c:pt>
                <c:pt idx="1033">
                  <c:v>59.419152276295129</c:v>
                </c:pt>
                <c:pt idx="1034">
                  <c:v>59.379905808477233</c:v>
                </c:pt>
                <c:pt idx="1035">
                  <c:v>59.340659340659343</c:v>
                </c:pt>
                <c:pt idx="1036">
                  <c:v>59.301412872841453</c:v>
                </c:pt>
                <c:pt idx="1037">
                  <c:v>59.262166405023549</c:v>
                </c:pt>
                <c:pt idx="1038">
                  <c:v>59.222919937205653</c:v>
                </c:pt>
                <c:pt idx="1039">
                  <c:v>59.183673469387756</c:v>
                </c:pt>
                <c:pt idx="1040">
                  <c:v>59.144427001569852</c:v>
                </c:pt>
                <c:pt idx="1041">
                  <c:v>59.105180533751955</c:v>
                </c:pt>
                <c:pt idx="1042">
                  <c:v>59.065934065934066</c:v>
                </c:pt>
                <c:pt idx="1043">
                  <c:v>59.026687598116169</c:v>
                </c:pt>
                <c:pt idx="1044">
                  <c:v>58.987441130298279</c:v>
                </c:pt>
                <c:pt idx="1045">
                  <c:v>58.948194662480383</c:v>
                </c:pt>
                <c:pt idx="1046">
                  <c:v>58.908948194662479</c:v>
                </c:pt>
                <c:pt idx="1047">
                  <c:v>58.869701726844582</c:v>
                </c:pt>
                <c:pt idx="1048">
                  <c:v>58.830455259026678</c:v>
                </c:pt>
                <c:pt idx="1049">
                  <c:v>58.791208791208796</c:v>
                </c:pt>
                <c:pt idx="1050">
                  <c:v>58.751962323390892</c:v>
                </c:pt>
                <c:pt idx="1051">
                  <c:v>58.712715855573009</c:v>
                </c:pt>
                <c:pt idx="1052">
                  <c:v>58.673469387755105</c:v>
                </c:pt>
                <c:pt idx="1053">
                  <c:v>58.634222919937208</c:v>
                </c:pt>
                <c:pt idx="1054">
                  <c:v>58.594976452119305</c:v>
                </c:pt>
                <c:pt idx="1055">
                  <c:v>58.555729984301408</c:v>
                </c:pt>
                <c:pt idx="1056">
                  <c:v>58.516483516483511</c:v>
                </c:pt>
                <c:pt idx="1057">
                  <c:v>58.477237048665621</c:v>
                </c:pt>
                <c:pt idx="1058">
                  <c:v>58.437990580847732</c:v>
                </c:pt>
                <c:pt idx="1059">
                  <c:v>58.398744113029835</c:v>
                </c:pt>
                <c:pt idx="1060">
                  <c:v>58.359497645211931</c:v>
                </c:pt>
                <c:pt idx="1061">
                  <c:v>58.320251177394034</c:v>
                </c:pt>
                <c:pt idx="1062">
                  <c:v>58.281004709576138</c:v>
                </c:pt>
                <c:pt idx="1063">
                  <c:v>58.241758241758234</c:v>
                </c:pt>
                <c:pt idx="1064">
                  <c:v>58.202511773940344</c:v>
                </c:pt>
                <c:pt idx="1065">
                  <c:v>58.163265306122447</c:v>
                </c:pt>
                <c:pt idx="1066">
                  <c:v>58.124018838304558</c:v>
                </c:pt>
                <c:pt idx="1067">
                  <c:v>58.084772370486661</c:v>
                </c:pt>
                <c:pt idx="1068">
                  <c:v>58.045525902668757</c:v>
                </c:pt>
                <c:pt idx="1069">
                  <c:v>58.00627943485086</c:v>
                </c:pt>
                <c:pt idx="1070">
                  <c:v>57.967032967032964</c:v>
                </c:pt>
                <c:pt idx="1071">
                  <c:v>57.927786499215074</c:v>
                </c:pt>
                <c:pt idx="1072">
                  <c:v>57.88854003139717</c:v>
                </c:pt>
                <c:pt idx="1073">
                  <c:v>57.849293563579288</c:v>
                </c:pt>
                <c:pt idx="1074">
                  <c:v>57.810047095761384</c:v>
                </c:pt>
                <c:pt idx="1075">
                  <c:v>57.770800627943487</c:v>
                </c:pt>
                <c:pt idx="1076">
                  <c:v>57.731554160125583</c:v>
                </c:pt>
                <c:pt idx="1077">
                  <c:v>57.692307692307686</c:v>
                </c:pt>
                <c:pt idx="1078">
                  <c:v>57.65306122448979</c:v>
                </c:pt>
                <c:pt idx="1079">
                  <c:v>57.6138147566719</c:v>
                </c:pt>
                <c:pt idx="1080">
                  <c:v>57.57456828885401</c:v>
                </c:pt>
                <c:pt idx="1081">
                  <c:v>57.535321821036113</c:v>
                </c:pt>
                <c:pt idx="1082">
                  <c:v>57.49607535321821</c:v>
                </c:pt>
                <c:pt idx="1083">
                  <c:v>57.456828885400313</c:v>
                </c:pt>
                <c:pt idx="1084">
                  <c:v>57.417582417582416</c:v>
                </c:pt>
                <c:pt idx="1085">
                  <c:v>57.378335949764512</c:v>
                </c:pt>
                <c:pt idx="1086">
                  <c:v>57.339089481946623</c:v>
                </c:pt>
                <c:pt idx="1087">
                  <c:v>57.299843014128726</c:v>
                </c:pt>
                <c:pt idx="1088">
                  <c:v>57.260596546310836</c:v>
                </c:pt>
                <c:pt idx="1089">
                  <c:v>57.221350078492939</c:v>
                </c:pt>
                <c:pt idx="1090">
                  <c:v>57.182103610675043</c:v>
                </c:pt>
                <c:pt idx="1091">
                  <c:v>57.142857142857139</c:v>
                </c:pt>
                <c:pt idx="1092">
                  <c:v>57.103610675039242</c:v>
                </c:pt>
                <c:pt idx="1093">
                  <c:v>57.064364207221352</c:v>
                </c:pt>
                <c:pt idx="1094">
                  <c:v>57.025117739403456</c:v>
                </c:pt>
                <c:pt idx="1095">
                  <c:v>56.985871271585566</c:v>
                </c:pt>
                <c:pt idx="1096">
                  <c:v>56.946624803767662</c:v>
                </c:pt>
                <c:pt idx="1097">
                  <c:v>56.907378335949765</c:v>
                </c:pt>
                <c:pt idx="1098">
                  <c:v>56.868131868131869</c:v>
                </c:pt>
                <c:pt idx="1099">
                  <c:v>56.828885400313965</c:v>
                </c:pt>
                <c:pt idx="1100">
                  <c:v>56.789638932496068</c:v>
                </c:pt>
                <c:pt idx="1101">
                  <c:v>56.750392464678178</c:v>
                </c:pt>
                <c:pt idx="1102">
                  <c:v>56.711145996860289</c:v>
                </c:pt>
                <c:pt idx="1103">
                  <c:v>56.671899529042392</c:v>
                </c:pt>
                <c:pt idx="1104">
                  <c:v>56.632653061224488</c:v>
                </c:pt>
                <c:pt idx="1105">
                  <c:v>56.593406593406591</c:v>
                </c:pt>
                <c:pt idx="1106">
                  <c:v>56.554160125588695</c:v>
                </c:pt>
                <c:pt idx="1107">
                  <c:v>56.514913657770791</c:v>
                </c:pt>
                <c:pt idx="1108">
                  <c:v>56.475667189952908</c:v>
                </c:pt>
                <c:pt idx="1109">
                  <c:v>56.436420722135004</c:v>
                </c:pt>
                <c:pt idx="1110">
                  <c:v>56.397174254317115</c:v>
                </c:pt>
                <c:pt idx="1111">
                  <c:v>56.357927786499218</c:v>
                </c:pt>
                <c:pt idx="1112">
                  <c:v>56.318681318681321</c:v>
                </c:pt>
                <c:pt idx="1113">
                  <c:v>56.279434850863417</c:v>
                </c:pt>
                <c:pt idx="1114">
                  <c:v>56.24018838304552</c:v>
                </c:pt>
                <c:pt idx="1115">
                  <c:v>56.200941915227631</c:v>
                </c:pt>
                <c:pt idx="1116">
                  <c:v>56.161695447409734</c:v>
                </c:pt>
                <c:pt idx="1117">
                  <c:v>56.122448979591844</c:v>
                </c:pt>
                <c:pt idx="1118">
                  <c:v>56.083202511773948</c:v>
                </c:pt>
                <c:pt idx="1119">
                  <c:v>56.043956043956044</c:v>
                </c:pt>
                <c:pt idx="1120">
                  <c:v>56.004709576138147</c:v>
                </c:pt>
                <c:pt idx="1121">
                  <c:v>55.965463108320243</c:v>
                </c:pt>
                <c:pt idx="1122">
                  <c:v>55.926216640502361</c:v>
                </c:pt>
                <c:pt idx="1123">
                  <c:v>55.886970172684457</c:v>
                </c:pt>
                <c:pt idx="1124">
                  <c:v>55.847723704866567</c:v>
                </c:pt>
                <c:pt idx="1125">
                  <c:v>55.80847723704867</c:v>
                </c:pt>
                <c:pt idx="1126">
                  <c:v>55.769230769230774</c:v>
                </c:pt>
                <c:pt idx="1127">
                  <c:v>55.72998430141287</c:v>
                </c:pt>
                <c:pt idx="1128">
                  <c:v>55.690737833594973</c:v>
                </c:pt>
                <c:pt idx="1129">
                  <c:v>55.651491365777076</c:v>
                </c:pt>
                <c:pt idx="1130">
                  <c:v>55.612244897959187</c:v>
                </c:pt>
                <c:pt idx="1131">
                  <c:v>55.572998430141283</c:v>
                </c:pt>
                <c:pt idx="1132">
                  <c:v>55.533751962323393</c:v>
                </c:pt>
                <c:pt idx="1133">
                  <c:v>55.494505494505496</c:v>
                </c:pt>
                <c:pt idx="1134">
                  <c:v>55.4552590266876</c:v>
                </c:pt>
                <c:pt idx="1135">
                  <c:v>55.416012558869696</c:v>
                </c:pt>
                <c:pt idx="1136">
                  <c:v>55.376766091051799</c:v>
                </c:pt>
                <c:pt idx="1137">
                  <c:v>55.337519623233909</c:v>
                </c:pt>
                <c:pt idx="1138">
                  <c:v>55.298273155416013</c:v>
                </c:pt>
                <c:pt idx="1139">
                  <c:v>55.259026687598123</c:v>
                </c:pt>
                <c:pt idx="1140">
                  <c:v>55.219780219780226</c:v>
                </c:pt>
                <c:pt idx="1141">
                  <c:v>55.180533751962322</c:v>
                </c:pt>
                <c:pt idx="1142">
                  <c:v>55.141287284144425</c:v>
                </c:pt>
                <c:pt idx="1143">
                  <c:v>55.102040816326522</c:v>
                </c:pt>
                <c:pt idx="1144">
                  <c:v>55.062794348508639</c:v>
                </c:pt>
                <c:pt idx="1145">
                  <c:v>55.023547880690735</c:v>
                </c:pt>
                <c:pt idx="1146">
                  <c:v>54.984301412872853</c:v>
                </c:pt>
                <c:pt idx="1147">
                  <c:v>54.945054945054949</c:v>
                </c:pt>
                <c:pt idx="1148">
                  <c:v>54.905808477237052</c:v>
                </c:pt>
                <c:pt idx="1149">
                  <c:v>54.866562009419148</c:v>
                </c:pt>
                <c:pt idx="1150">
                  <c:v>54.827315541601251</c:v>
                </c:pt>
                <c:pt idx="1151">
                  <c:v>54.788069073783355</c:v>
                </c:pt>
                <c:pt idx="1152">
                  <c:v>54.748822605965465</c:v>
                </c:pt>
                <c:pt idx="1153">
                  <c:v>54.709576138147561</c:v>
                </c:pt>
                <c:pt idx="1154">
                  <c:v>54.670329670329679</c:v>
                </c:pt>
                <c:pt idx="1155">
                  <c:v>54.631083202511775</c:v>
                </c:pt>
                <c:pt idx="1156">
                  <c:v>54.591836734693878</c:v>
                </c:pt>
                <c:pt idx="1157">
                  <c:v>54.552590266875981</c:v>
                </c:pt>
                <c:pt idx="1158">
                  <c:v>54.513343799058077</c:v>
                </c:pt>
                <c:pt idx="1159">
                  <c:v>54.474097331240188</c:v>
                </c:pt>
                <c:pt idx="1160">
                  <c:v>54.434850863422291</c:v>
                </c:pt>
                <c:pt idx="1161">
                  <c:v>54.395604395604401</c:v>
                </c:pt>
                <c:pt idx="1162">
                  <c:v>54.356357927786505</c:v>
                </c:pt>
                <c:pt idx="1163">
                  <c:v>54.317111459968601</c:v>
                </c:pt>
                <c:pt idx="1164">
                  <c:v>54.277864992150704</c:v>
                </c:pt>
                <c:pt idx="1165">
                  <c:v>54.238618524332807</c:v>
                </c:pt>
                <c:pt idx="1166">
                  <c:v>54.199372056514918</c:v>
                </c:pt>
                <c:pt idx="1167">
                  <c:v>54.160125588697014</c:v>
                </c:pt>
                <c:pt idx="1168">
                  <c:v>54.120879120879131</c:v>
                </c:pt>
                <c:pt idx="1169">
                  <c:v>54.081632653061227</c:v>
                </c:pt>
                <c:pt idx="1170">
                  <c:v>54.04238618524333</c:v>
                </c:pt>
                <c:pt idx="1171">
                  <c:v>54.003139717425427</c:v>
                </c:pt>
                <c:pt idx="1172">
                  <c:v>53.96389324960753</c:v>
                </c:pt>
                <c:pt idx="1173">
                  <c:v>53.924646781789633</c:v>
                </c:pt>
                <c:pt idx="1174">
                  <c:v>53.885400313971743</c:v>
                </c:pt>
                <c:pt idx="1175">
                  <c:v>53.846153846153847</c:v>
                </c:pt>
                <c:pt idx="1176">
                  <c:v>53.806907378335957</c:v>
                </c:pt>
                <c:pt idx="1177">
                  <c:v>53.767660910518053</c:v>
                </c:pt>
                <c:pt idx="1178">
                  <c:v>53.728414442700156</c:v>
                </c:pt>
                <c:pt idx="1179">
                  <c:v>53.68916797488226</c:v>
                </c:pt>
                <c:pt idx="1180">
                  <c:v>53.649921507064356</c:v>
                </c:pt>
                <c:pt idx="1181">
                  <c:v>53.610675039246466</c:v>
                </c:pt>
                <c:pt idx="1182">
                  <c:v>53.571428571428569</c:v>
                </c:pt>
                <c:pt idx="1183">
                  <c:v>53.53218210361068</c:v>
                </c:pt>
                <c:pt idx="1184">
                  <c:v>53.492935635792783</c:v>
                </c:pt>
                <c:pt idx="1185">
                  <c:v>53.453689167974886</c:v>
                </c:pt>
                <c:pt idx="1186">
                  <c:v>53.414442700156982</c:v>
                </c:pt>
                <c:pt idx="1187">
                  <c:v>53.375196232339086</c:v>
                </c:pt>
                <c:pt idx="1188">
                  <c:v>53.335949764521196</c:v>
                </c:pt>
                <c:pt idx="1189">
                  <c:v>53.296703296703299</c:v>
                </c:pt>
                <c:pt idx="1190">
                  <c:v>53.25745682888541</c:v>
                </c:pt>
                <c:pt idx="1191">
                  <c:v>53.218210361067506</c:v>
                </c:pt>
                <c:pt idx="1192">
                  <c:v>53.178963893249609</c:v>
                </c:pt>
                <c:pt idx="1193">
                  <c:v>53.139717425431712</c:v>
                </c:pt>
                <c:pt idx="1194">
                  <c:v>53.100470957613808</c:v>
                </c:pt>
                <c:pt idx="1195">
                  <c:v>53.061224489795912</c:v>
                </c:pt>
                <c:pt idx="1196">
                  <c:v>53.021978021978022</c:v>
                </c:pt>
                <c:pt idx="1197">
                  <c:v>52.982731554160125</c:v>
                </c:pt>
                <c:pt idx="1198">
                  <c:v>52.943485086342235</c:v>
                </c:pt>
                <c:pt idx="1199">
                  <c:v>52.904238618524332</c:v>
                </c:pt>
                <c:pt idx="1200">
                  <c:v>52.864992150706435</c:v>
                </c:pt>
                <c:pt idx="1201">
                  <c:v>52.825745682888538</c:v>
                </c:pt>
                <c:pt idx="1202">
                  <c:v>52.786499215070634</c:v>
                </c:pt>
                <c:pt idx="1203">
                  <c:v>52.747252747252752</c:v>
                </c:pt>
                <c:pt idx="1204">
                  <c:v>52.708006279434848</c:v>
                </c:pt>
                <c:pt idx="1205">
                  <c:v>52.668759811616958</c:v>
                </c:pt>
                <c:pt idx="1206">
                  <c:v>52.629513343799061</c:v>
                </c:pt>
                <c:pt idx="1207">
                  <c:v>52.590266875981165</c:v>
                </c:pt>
                <c:pt idx="1208">
                  <c:v>52.551020408163261</c:v>
                </c:pt>
                <c:pt idx="1209">
                  <c:v>52.511773940345364</c:v>
                </c:pt>
                <c:pt idx="1210">
                  <c:v>52.472527472527474</c:v>
                </c:pt>
                <c:pt idx="1211">
                  <c:v>52.433281004709578</c:v>
                </c:pt>
                <c:pt idx="1212">
                  <c:v>52.394034536891688</c:v>
                </c:pt>
                <c:pt idx="1213">
                  <c:v>52.354788069073791</c:v>
                </c:pt>
                <c:pt idx="1214">
                  <c:v>52.315541601255887</c:v>
                </c:pt>
                <c:pt idx="1215">
                  <c:v>52.276295133437991</c:v>
                </c:pt>
                <c:pt idx="1216">
                  <c:v>52.237048665620087</c:v>
                </c:pt>
                <c:pt idx="1217">
                  <c:v>52.19780219780219</c:v>
                </c:pt>
                <c:pt idx="1218">
                  <c:v>52.1585557299843</c:v>
                </c:pt>
                <c:pt idx="1219">
                  <c:v>52.119309262166404</c:v>
                </c:pt>
                <c:pt idx="1220">
                  <c:v>52.080062794348514</c:v>
                </c:pt>
                <c:pt idx="1221">
                  <c:v>52.040816326530617</c:v>
                </c:pt>
                <c:pt idx="1222">
                  <c:v>52.001569858712713</c:v>
                </c:pt>
                <c:pt idx="1223">
                  <c:v>51.962323390894817</c:v>
                </c:pt>
                <c:pt idx="1224">
                  <c:v>51.92307692307692</c:v>
                </c:pt>
                <c:pt idx="1225">
                  <c:v>51.88383045525903</c:v>
                </c:pt>
                <c:pt idx="1226">
                  <c:v>51.844583987441126</c:v>
                </c:pt>
                <c:pt idx="1227">
                  <c:v>51.805337519623237</c:v>
                </c:pt>
                <c:pt idx="1228">
                  <c:v>51.76609105180534</c:v>
                </c:pt>
                <c:pt idx="1229">
                  <c:v>51.726844583987443</c:v>
                </c:pt>
                <c:pt idx="1230">
                  <c:v>51.687598116169539</c:v>
                </c:pt>
                <c:pt idx="1231">
                  <c:v>51.648351648351642</c:v>
                </c:pt>
                <c:pt idx="1232">
                  <c:v>51.609105180533753</c:v>
                </c:pt>
                <c:pt idx="1233">
                  <c:v>51.569858712715856</c:v>
                </c:pt>
                <c:pt idx="1234">
                  <c:v>51.530612244897966</c:v>
                </c:pt>
                <c:pt idx="1235">
                  <c:v>51.49136577708007</c:v>
                </c:pt>
                <c:pt idx="1236">
                  <c:v>51.452119309262166</c:v>
                </c:pt>
                <c:pt idx="1237">
                  <c:v>51.412872841444269</c:v>
                </c:pt>
                <c:pt idx="1238">
                  <c:v>51.373626373626365</c:v>
                </c:pt>
                <c:pt idx="1239">
                  <c:v>51.334379905808468</c:v>
                </c:pt>
                <c:pt idx="1240">
                  <c:v>51.295133437990579</c:v>
                </c:pt>
                <c:pt idx="1241">
                  <c:v>51.255886970172696</c:v>
                </c:pt>
                <c:pt idx="1242">
                  <c:v>51.216640502354792</c:v>
                </c:pt>
                <c:pt idx="1243">
                  <c:v>51.177394034536896</c:v>
                </c:pt>
                <c:pt idx="1244">
                  <c:v>51.138147566718992</c:v>
                </c:pt>
                <c:pt idx="1245">
                  <c:v>51.098901098901095</c:v>
                </c:pt>
                <c:pt idx="1246">
                  <c:v>51.059654631083198</c:v>
                </c:pt>
                <c:pt idx="1247">
                  <c:v>51.020408163265309</c:v>
                </c:pt>
                <c:pt idx="1248">
                  <c:v>50.981161695447405</c:v>
                </c:pt>
                <c:pt idx="1249">
                  <c:v>50.941915227629522</c:v>
                </c:pt>
                <c:pt idx="1250">
                  <c:v>50.902668759811618</c:v>
                </c:pt>
                <c:pt idx="1251">
                  <c:v>50.863422291993722</c:v>
                </c:pt>
                <c:pt idx="1252">
                  <c:v>50.824175824175825</c:v>
                </c:pt>
                <c:pt idx="1253">
                  <c:v>50.784929356357921</c:v>
                </c:pt>
                <c:pt idx="1254">
                  <c:v>50.745682888540031</c:v>
                </c:pt>
                <c:pt idx="1255">
                  <c:v>50.706436420722135</c:v>
                </c:pt>
                <c:pt idx="1256">
                  <c:v>50.667189952904245</c:v>
                </c:pt>
                <c:pt idx="1257">
                  <c:v>50.627943485086348</c:v>
                </c:pt>
                <c:pt idx="1258">
                  <c:v>50.588697017268444</c:v>
                </c:pt>
                <c:pt idx="1259">
                  <c:v>50.549450549450547</c:v>
                </c:pt>
                <c:pt idx="1260">
                  <c:v>50.510204081632651</c:v>
                </c:pt>
                <c:pt idx="1261">
                  <c:v>50.470957613814747</c:v>
                </c:pt>
                <c:pt idx="1262">
                  <c:v>50.431711145996857</c:v>
                </c:pt>
                <c:pt idx="1263">
                  <c:v>50.392464678178975</c:v>
                </c:pt>
                <c:pt idx="1264">
                  <c:v>50.353218210361071</c:v>
                </c:pt>
                <c:pt idx="1265">
                  <c:v>50.313971742543174</c:v>
                </c:pt>
                <c:pt idx="1266">
                  <c:v>50.27472527472527</c:v>
                </c:pt>
                <c:pt idx="1267">
                  <c:v>50.235478806907373</c:v>
                </c:pt>
                <c:pt idx="1268">
                  <c:v>50.196232339089477</c:v>
                </c:pt>
                <c:pt idx="1269">
                  <c:v>50.156985871271587</c:v>
                </c:pt>
                <c:pt idx="1270">
                  <c:v>50.11773940345369</c:v>
                </c:pt>
                <c:pt idx="1271">
                  <c:v>50.078492935635801</c:v>
                </c:pt>
                <c:pt idx="1272">
                  <c:v>50.039246467817897</c:v>
                </c:pt>
                <c:pt idx="1273">
                  <c:v>50</c:v>
                </c:pt>
                <c:pt idx="1274">
                  <c:v>49.960753532182103</c:v>
                </c:pt>
                <c:pt idx="1275">
                  <c:v>49.921507064364214</c:v>
                </c:pt>
                <c:pt idx="1276">
                  <c:v>49.88226059654631</c:v>
                </c:pt>
                <c:pt idx="1277">
                  <c:v>49.843014128728413</c:v>
                </c:pt>
                <c:pt idx="1278">
                  <c:v>49.803767660910516</c:v>
                </c:pt>
                <c:pt idx="1279">
                  <c:v>49.764521193092627</c:v>
                </c:pt>
                <c:pt idx="1280">
                  <c:v>49.72527472527473</c:v>
                </c:pt>
                <c:pt idx="1281">
                  <c:v>49.686028257456826</c:v>
                </c:pt>
                <c:pt idx="1282">
                  <c:v>49.646781789638929</c:v>
                </c:pt>
                <c:pt idx="1283">
                  <c:v>49.60753532182104</c:v>
                </c:pt>
                <c:pt idx="1284">
                  <c:v>49.568288854003143</c:v>
                </c:pt>
                <c:pt idx="1285">
                  <c:v>49.529042386185239</c:v>
                </c:pt>
                <c:pt idx="1286">
                  <c:v>49.489795918367349</c:v>
                </c:pt>
                <c:pt idx="1287">
                  <c:v>49.450549450549453</c:v>
                </c:pt>
                <c:pt idx="1288">
                  <c:v>49.411302982731556</c:v>
                </c:pt>
                <c:pt idx="1289">
                  <c:v>49.372056514913652</c:v>
                </c:pt>
                <c:pt idx="1290">
                  <c:v>49.332810047095762</c:v>
                </c:pt>
                <c:pt idx="1291">
                  <c:v>49.293563579277865</c:v>
                </c:pt>
                <c:pt idx="1292">
                  <c:v>49.254317111459969</c:v>
                </c:pt>
                <c:pt idx="1293">
                  <c:v>49.215070643642065</c:v>
                </c:pt>
                <c:pt idx="1294">
                  <c:v>49.175824175824175</c:v>
                </c:pt>
                <c:pt idx="1295">
                  <c:v>49.136577708006278</c:v>
                </c:pt>
                <c:pt idx="1296">
                  <c:v>49.097331240188382</c:v>
                </c:pt>
                <c:pt idx="1297">
                  <c:v>49.058084772370492</c:v>
                </c:pt>
                <c:pt idx="1298">
                  <c:v>49.018838304552595</c:v>
                </c:pt>
                <c:pt idx="1299">
                  <c:v>48.979591836734691</c:v>
                </c:pt>
                <c:pt idx="1300">
                  <c:v>48.940345368916795</c:v>
                </c:pt>
                <c:pt idx="1301">
                  <c:v>48.901098901098905</c:v>
                </c:pt>
                <c:pt idx="1302">
                  <c:v>48.861852433281008</c:v>
                </c:pt>
                <c:pt idx="1303">
                  <c:v>48.822605965463104</c:v>
                </c:pt>
                <c:pt idx="1304">
                  <c:v>48.783359497645208</c:v>
                </c:pt>
                <c:pt idx="1305">
                  <c:v>48.744113029827318</c:v>
                </c:pt>
                <c:pt idx="1306">
                  <c:v>48.704866562009421</c:v>
                </c:pt>
                <c:pt idx="1307">
                  <c:v>48.665620094191517</c:v>
                </c:pt>
                <c:pt idx="1308">
                  <c:v>48.626373626373635</c:v>
                </c:pt>
                <c:pt idx="1309">
                  <c:v>48.587127158555731</c:v>
                </c:pt>
                <c:pt idx="1310">
                  <c:v>48.547880690737834</c:v>
                </c:pt>
                <c:pt idx="1311">
                  <c:v>48.50863422291993</c:v>
                </c:pt>
                <c:pt idx="1312">
                  <c:v>48.469387755102048</c:v>
                </c:pt>
                <c:pt idx="1313">
                  <c:v>48.430141287284144</c:v>
                </c:pt>
                <c:pt idx="1314">
                  <c:v>48.390894819466247</c:v>
                </c:pt>
                <c:pt idx="1315">
                  <c:v>48.351648351648343</c:v>
                </c:pt>
                <c:pt idx="1316">
                  <c:v>48.312401883830461</c:v>
                </c:pt>
                <c:pt idx="1317">
                  <c:v>48.273155416012557</c:v>
                </c:pt>
                <c:pt idx="1318">
                  <c:v>48.23390894819466</c:v>
                </c:pt>
                <c:pt idx="1319">
                  <c:v>48.19466248037677</c:v>
                </c:pt>
                <c:pt idx="1320">
                  <c:v>48.155416012558874</c:v>
                </c:pt>
                <c:pt idx="1321">
                  <c:v>48.11616954474097</c:v>
                </c:pt>
                <c:pt idx="1322">
                  <c:v>48.076923076923073</c:v>
                </c:pt>
                <c:pt idx="1323">
                  <c:v>48.037676609105183</c:v>
                </c:pt>
                <c:pt idx="1324">
                  <c:v>47.998430141287287</c:v>
                </c:pt>
                <c:pt idx="1325">
                  <c:v>47.959183673469383</c:v>
                </c:pt>
                <c:pt idx="1326">
                  <c:v>47.919937205651486</c:v>
                </c:pt>
                <c:pt idx="1327">
                  <c:v>47.880690737833596</c:v>
                </c:pt>
                <c:pt idx="1328">
                  <c:v>47.8414442700157</c:v>
                </c:pt>
                <c:pt idx="1329">
                  <c:v>47.802197802197796</c:v>
                </c:pt>
                <c:pt idx="1330">
                  <c:v>47.762951334379913</c:v>
                </c:pt>
                <c:pt idx="1331">
                  <c:v>47.723704866562009</c:v>
                </c:pt>
                <c:pt idx="1332">
                  <c:v>47.684458398744113</c:v>
                </c:pt>
                <c:pt idx="1333">
                  <c:v>47.645211930926209</c:v>
                </c:pt>
                <c:pt idx="1334">
                  <c:v>47.605965463108326</c:v>
                </c:pt>
                <c:pt idx="1335">
                  <c:v>47.566718995290422</c:v>
                </c:pt>
                <c:pt idx="1336">
                  <c:v>47.527472527472526</c:v>
                </c:pt>
                <c:pt idx="1337">
                  <c:v>47.488226059654629</c:v>
                </c:pt>
                <c:pt idx="1338">
                  <c:v>47.448979591836739</c:v>
                </c:pt>
                <c:pt idx="1339">
                  <c:v>47.409733124018835</c:v>
                </c:pt>
                <c:pt idx="1340">
                  <c:v>47.370486656200939</c:v>
                </c:pt>
                <c:pt idx="1341">
                  <c:v>47.331240188383049</c:v>
                </c:pt>
                <c:pt idx="1342">
                  <c:v>47.291993720565152</c:v>
                </c:pt>
                <c:pt idx="1343">
                  <c:v>47.252747252747248</c:v>
                </c:pt>
                <c:pt idx="1344">
                  <c:v>47.213500784929352</c:v>
                </c:pt>
                <c:pt idx="1345">
                  <c:v>47.174254317111462</c:v>
                </c:pt>
                <c:pt idx="1346">
                  <c:v>47.135007849293565</c:v>
                </c:pt>
                <c:pt idx="1347">
                  <c:v>47.095761381475668</c:v>
                </c:pt>
                <c:pt idx="1348">
                  <c:v>47.056514913657765</c:v>
                </c:pt>
                <c:pt idx="1349">
                  <c:v>47.017268445839875</c:v>
                </c:pt>
                <c:pt idx="1350">
                  <c:v>46.978021978021978</c:v>
                </c:pt>
                <c:pt idx="1351">
                  <c:v>46.938775510204081</c:v>
                </c:pt>
                <c:pt idx="1352">
                  <c:v>46.899529042386192</c:v>
                </c:pt>
                <c:pt idx="1353">
                  <c:v>46.860282574568288</c:v>
                </c:pt>
                <c:pt idx="1354">
                  <c:v>46.821036106750391</c:v>
                </c:pt>
                <c:pt idx="1355">
                  <c:v>46.781789638932494</c:v>
                </c:pt>
                <c:pt idx="1356">
                  <c:v>46.742543171114605</c:v>
                </c:pt>
                <c:pt idx="1357">
                  <c:v>46.703296703296701</c:v>
                </c:pt>
                <c:pt idx="1358">
                  <c:v>46.664050235478804</c:v>
                </c:pt>
                <c:pt idx="1359">
                  <c:v>46.624803767660907</c:v>
                </c:pt>
                <c:pt idx="1360">
                  <c:v>46.585557299843018</c:v>
                </c:pt>
                <c:pt idx="1361">
                  <c:v>46.546310832025114</c:v>
                </c:pt>
                <c:pt idx="1362">
                  <c:v>46.507064364207217</c:v>
                </c:pt>
                <c:pt idx="1363">
                  <c:v>46.467817896389327</c:v>
                </c:pt>
                <c:pt idx="1364">
                  <c:v>46.428571428571431</c:v>
                </c:pt>
                <c:pt idx="1365">
                  <c:v>46.389324960753534</c:v>
                </c:pt>
                <c:pt idx="1366">
                  <c:v>46.35007849293563</c:v>
                </c:pt>
                <c:pt idx="1367">
                  <c:v>46.31083202511774</c:v>
                </c:pt>
                <c:pt idx="1368">
                  <c:v>46.271585557299844</c:v>
                </c:pt>
                <c:pt idx="1369">
                  <c:v>46.232339089481947</c:v>
                </c:pt>
                <c:pt idx="1370">
                  <c:v>46.193092621664043</c:v>
                </c:pt>
                <c:pt idx="1371">
                  <c:v>46.153846153846153</c:v>
                </c:pt>
                <c:pt idx="1372">
                  <c:v>46.114599686028257</c:v>
                </c:pt>
                <c:pt idx="1373">
                  <c:v>46.07535321821036</c:v>
                </c:pt>
                <c:pt idx="1374">
                  <c:v>46.03610675039247</c:v>
                </c:pt>
                <c:pt idx="1375">
                  <c:v>45.996860282574573</c:v>
                </c:pt>
                <c:pt idx="1376">
                  <c:v>45.95761381475667</c:v>
                </c:pt>
                <c:pt idx="1377">
                  <c:v>45.918367346938773</c:v>
                </c:pt>
                <c:pt idx="1378">
                  <c:v>45.879120879120883</c:v>
                </c:pt>
                <c:pt idx="1379">
                  <c:v>45.839874411302986</c:v>
                </c:pt>
                <c:pt idx="1380">
                  <c:v>45.800627943485082</c:v>
                </c:pt>
                <c:pt idx="1381">
                  <c:v>45.761381475667193</c:v>
                </c:pt>
                <c:pt idx="1382">
                  <c:v>45.722135007849296</c:v>
                </c:pt>
                <c:pt idx="1383">
                  <c:v>45.682888540031399</c:v>
                </c:pt>
                <c:pt idx="1384">
                  <c:v>45.643642072213495</c:v>
                </c:pt>
                <c:pt idx="1385">
                  <c:v>45.604395604395606</c:v>
                </c:pt>
                <c:pt idx="1386">
                  <c:v>45.565149136577709</c:v>
                </c:pt>
                <c:pt idx="1387">
                  <c:v>45.525902668759812</c:v>
                </c:pt>
                <c:pt idx="1388">
                  <c:v>45.486656200941908</c:v>
                </c:pt>
                <c:pt idx="1389">
                  <c:v>45.447409733124019</c:v>
                </c:pt>
                <c:pt idx="1390">
                  <c:v>45.408163265306122</c:v>
                </c:pt>
                <c:pt idx="1391">
                  <c:v>45.368916797488225</c:v>
                </c:pt>
                <c:pt idx="1392">
                  <c:v>45.329670329670336</c:v>
                </c:pt>
                <c:pt idx="1393">
                  <c:v>45.290423861852439</c:v>
                </c:pt>
                <c:pt idx="1394">
                  <c:v>45.251177394034535</c:v>
                </c:pt>
                <c:pt idx="1395">
                  <c:v>45.211930926216638</c:v>
                </c:pt>
                <c:pt idx="1396">
                  <c:v>45.172684458398749</c:v>
                </c:pt>
                <c:pt idx="1397">
                  <c:v>45.133437990580852</c:v>
                </c:pt>
                <c:pt idx="1398">
                  <c:v>45.094191522762948</c:v>
                </c:pt>
                <c:pt idx="1399">
                  <c:v>45.054945054945051</c:v>
                </c:pt>
                <c:pt idx="1400">
                  <c:v>45.015698587127162</c:v>
                </c:pt>
                <c:pt idx="1401">
                  <c:v>44.976452119309265</c:v>
                </c:pt>
                <c:pt idx="1402">
                  <c:v>44.937205651491361</c:v>
                </c:pt>
                <c:pt idx="1403">
                  <c:v>44.897959183673478</c:v>
                </c:pt>
                <c:pt idx="1404">
                  <c:v>44.858712715855575</c:v>
                </c:pt>
                <c:pt idx="1405">
                  <c:v>44.819466248037678</c:v>
                </c:pt>
                <c:pt idx="1406">
                  <c:v>44.780219780219774</c:v>
                </c:pt>
                <c:pt idx="1407">
                  <c:v>44.740973312401891</c:v>
                </c:pt>
                <c:pt idx="1408">
                  <c:v>44.701726844583987</c:v>
                </c:pt>
                <c:pt idx="1409">
                  <c:v>44.662480376766091</c:v>
                </c:pt>
                <c:pt idx="1410">
                  <c:v>44.623233908948187</c:v>
                </c:pt>
                <c:pt idx="1411">
                  <c:v>44.583987441130304</c:v>
                </c:pt>
                <c:pt idx="1412">
                  <c:v>44.5447409733124</c:v>
                </c:pt>
                <c:pt idx="1413">
                  <c:v>44.505494505494504</c:v>
                </c:pt>
                <c:pt idx="1414">
                  <c:v>44.466248037676614</c:v>
                </c:pt>
                <c:pt idx="1415">
                  <c:v>44.427001569858717</c:v>
                </c:pt>
                <c:pt idx="1416">
                  <c:v>44.387755102040813</c:v>
                </c:pt>
                <c:pt idx="1417">
                  <c:v>44.348508634222917</c:v>
                </c:pt>
                <c:pt idx="1418">
                  <c:v>44.309262166405027</c:v>
                </c:pt>
                <c:pt idx="1419">
                  <c:v>44.27001569858713</c:v>
                </c:pt>
                <c:pt idx="1420">
                  <c:v>44.230769230769226</c:v>
                </c:pt>
                <c:pt idx="1421">
                  <c:v>44.19152276295133</c:v>
                </c:pt>
                <c:pt idx="1422">
                  <c:v>44.15227629513344</c:v>
                </c:pt>
                <c:pt idx="1423">
                  <c:v>44.113029827315543</c:v>
                </c:pt>
                <c:pt idx="1424">
                  <c:v>44.073783359497639</c:v>
                </c:pt>
                <c:pt idx="1425">
                  <c:v>44.034536891679757</c:v>
                </c:pt>
                <c:pt idx="1426">
                  <c:v>43.995290423861853</c:v>
                </c:pt>
                <c:pt idx="1427">
                  <c:v>43.956043956043956</c:v>
                </c:pt>
                <c:pt idx="1428">
                  <c:v>43.916797488226052</c:v>
                </c:pt>
                <c:pt idx="1429">
                  <c:v>43.87755102040817</c:v>
                </c:pt>
                <c:pt idx="1430">
                  <c:v>43.838304552590266</c:v>
                </c:pt>
                <c:pt idx="1431">
                  <c:v>43.799058084772369</c:v>
                </c:pt>
                <c:pt idx="1432">
                  <c:v>43.759811616954472</c:v>
                </c:pt>
                <c:pt idx="1433">
                  <c:v>43.720565149136583</c:v>
                </c:pt>
                <c:pt idx="1434">
                  <c:v>43.681318681318679</c:v>
                </c:pt>
                <c:pt idx="1435">
                  <c:v>43.642072213500782</c:v>
                </c:pt>
                <c:pt idx="1436">
                  <c:v>43.602825745682892</c:v>
                </c:pt>
                <c:pt idx="1437">
                  <c:v>43.563579277864996</c:v>
                </c:pt>
                <c:pt idx="1438">
                  <c:v>43.524332810047092</c:v>
                </c:pt>
                <c:pt idx="1439">
                  <c:v>43.485086342229195</c:v>
                </c:pt>
                <c:pt idx="1440">
                  <c:v>43.445839874411305</c:v>
                </c:pt>
                <c:pt idx="1441">
                  <c:v>43.406593406593409</c:v>
                </c:pt>
                <c:pt idx="1442">
                  <c:v>43.367346938775512</c:v>
                </c:pt>
                <c:pt idx="1443">
                  <c:v>43.328100470957608</c:v>
                </c:pt>
                <c:pt idx="1444">
                  <c:v>43.288854003139718</c:v>
                </c:pt>
                <c:pt idx="1445">
                  <c:v>43.249607535321822</c:v>
                </c:pt>
                <c:pt idx="1446">
                  <c:v>43.210361067503925</c:v>
                </c:pt>
                <c:pt idx="1447">
                  <c:v>43.171114599686035</c:v>
                </c:pt>
                <c:pt idx="1448">
                  <c:v>43.131868131868131</c:v>
                </c:pt>
                <c:pt idx="1449">
                  <c:v>43.092621664050235</c:v>
                </c:pt>
                <c:pt idx="1450">
                  <c:v>43.053375196232338</c:v>
                </c:pt>
                <c:pt idx="1451">
                  <c:v>43.014128728414448</c:v>
                </c:pt>
                <c:pt idx="1452">
                  <c:v>42.974882260596544</c:v>
                </c:pt>
                <c:pt idx="1453">
                  <c:v>42.935635792778648</c:v>
                </c:pt>
                <c:pt idx="1454">
                  <c:v>42.896389324960751</c:v>
                </c:pt>
                <c:pt idx="1455">
                  <c:v>42.857142857142861</c:v>
                </c:pt>
                <c:pt idx="1456">
                  <c:v>42.817896389324957</c:v>
                </c:pt>
                <c:pt idx="1457">
                  <c:v>42.778649921507061</c:v>
                </c:pt>
                <c:pt idx="1458">
                  <c:v>42.739403453689171</c:v>
                </c:pt>
                <c:pt idx="1459">
                  <c:v>42.700156985871274</c:v>
                </c:pt>
                <c:pt idx="1460">
                  <c:v>42.660910518053377</c:v>
                </c:pt>
                <c:pt idx="1461">
                  <c:v>42.621664050235474</c:v>
                </c:pt>
                <c:pt idx="1462">
                  <c:v>42.582417582417584</c:v>
                </c:pt>
                <c:pt idx="1463">
                  <c:v>42.543171114599687</c:v>
                </c:pt>
                <c:pt idx="1464">
                  <c:v>42.50392464678179</c:v>
                </c:pt>
                <c:pt idx="1465">
                  <c:v>42.464678178963887</c:v>
                </c:pt>
                <c:pt idx="1466">
                  <c:v>42.425431711145997</c:v>
                </c:pt>
                <c:pt idx="1467">
                  <c:v>42.3861852433281</c:v>
                </c:pt>
                <c:pt idx="1468">
                  <c:v>42.346938775510203</c:v>
                </c:pt>
                <c:pt idx="1469">
                  <c:v>42.307692307692314</c:v>
                </c:pt>
                <c:pt idx="1470">
                  <c:v>42.268445839874417</c:v>
                </c:pt>
                <c:pt idx="1471">
                  <c:v>42.229199372056513</c:v>
                </c:pt>
                <c:pt idx="1472">
                  <c:v>42.189952904238616</c:v>
                </c:pt>
                <c:pt idx="1473">
                  <c:v>42.150706436420727</c:v>
                </c:pt>
                <c:pt idx="1474">
                  <c:v>42.11145996860283</c:v>
                </c:pt>
                <c:pt idx="1475">
                  <c:v>42.072213500784926</c:v>
                </c:pt>
                <c:pt idx="1476">
                  <c:v>42.032967032967029</c:v>
                </c:pt>
                <c:pt idx="1477">
                  <c:v>41.99372056514914</c:v>
                </c:pt>
                <c:pt idx="1478">
                  <c:v>41.954474097331243</c:v>
                </c:pt>
                <c:pt idx="1479">
                  <c:v>41.915227629513339</c:v>
                </c:pt>
                <c:pt idx="1480">
                  <c:v>41.875981161695449</c:v>
                </c:pt>
                <c:pt idx="1481">
                  <c:v>41.836734693877553</c:v>
                </c:pt>
                <c:pt idx="1482">
                  <c:v>41.797488226059656</c:v>
                </c:pt>
                <c:pt idx="1483">
                  <c:v>41.758241758241752</c:v>
                </c:pt>
                <c:pt idx="1484">
                  <c:v>41.718995290423862</c:v>
                </c:pt>
                <c:pt idx="1485">
                  <c:v>41.679748822605966</c:v>
                </c:pt>
                <c:pt idx="1486">
                  <c:v>41.640502354788069</c:v>
                </c:pt>
                <c:pt idx="1487">
                  <c:v>41.601255886970165</c:v>
                </c:pt>
                <c:pt idx="1488">
                  <c:v>41.562009419152282</c:v>
                </c:pt>
                <c:pt idx="1489">
                  <c:v>41.522762951334379</c:v>
                </c:pt>
                <c:pt idx="1490">
                  <c:v>41.483516483516482</c:v>
                </c:pt>
                <c:pt idx="1491">
                  <c:v>41.444270015698592</c:v>
                </c:pt>
                <c:pt idx="1492">
                  <c:v>41.405023547880695</c:v>
                </c:pt>
                <c:pt idx="1493">
                  <c:v>41.365777080062792</c:v>
                </c:pt>
                <c:pt idx="1494">
                  <c:v>41.326530612244895</c:v>
                </c:pt>
                <c:pt idx="1495">
                  <c:v>41.287284144427005</c:v>
                </c:pt>
                <c:pt idx="1496">
                  <c:v>41.248037676609108</c:v>
                </c:pt>
                <c:pt idx="1497">
                  <c:v>41.208791208791204</c:v>
                </c:pt>
                <c:pt idx="1498">
                  <c:v>41.169544740973308</c:v>
                </c:pt>
                <c:pt idx="1499">
                  <c:v>41.130298273155418</c:v>
                </c:pt>
                <c:pt idx="1500">
                  <c:v>41.091051805337521</c:v>
                </c:pt>
                <c:pt idx="1501">
                  <c:v>41.051805337519617</c:v>
                </c:pt>
                <c:pt idx="1502">
                  <c:v>41.012558869701735</c:v>
                </c:pt>
                <c:pt idx="1503">
                  <c:v>40.973312401883831</c:v>
                </c:pt>
                <c:pt idx="1504">
                  <c:v>40.934065934065934</c:v>
                </c:pt>
                <c:pt idx="1505">
                  <c:v>40.89481946624803</c:v>
                </c:pt>
                <c:pt idx="1506">
                  <c:v>40.855572998430148</c:v>
                </c:pt>
                <c:pt idx="1507">
                  <c:v>40.816326530612244</c:v>
                </c:pt>
                <c:pt idx="1508">
                  <c:v>40.777080062794347</c:v>
                </c:pt>
                <c:pt idx="1509">
                  <c:v>40.737833594976451</c:v>
                </c:pt>
                <c:pt idx="1510">
                  <c:v>40.698587127158561</c:v>
                </c:pt>
                <c:pt idx="1511">
                  <c:v>40.659340659340657</c:v>
                </c:pt>
                <c:pt idx="1512">
                  <c:v>40.62009419152276</c:v>
                </c:pt>
                <c:pt idx="1513">
                  <c:v>40.580847723704871</c:v>
                </c:pt>
                <c:pt idx="1514">
                  <c:v>40.541601255886974</c:v>
                </c:pt>
                <c:pt idx="1515">
                  <c:v>40.50235478806907</c:v>
                </c:pt>
                <c:pt idx="1516">
                  <c:v>40.463108320251173</c:v>
                </c:pt>
                <c:pt idx="1517">
                  <c:v>40.423861852433284</c:v>
                </c:pt>
                <c:pt idx="1518">
                  <c:v>40.384615384615387</c:v>
                </c:pt>
                <c:pt idx="1519">
                  <c:v>40.345368916797483</c:v>
                </c:pt>
                <c:pt idx="1520">
                  <c:v>40.306122448979586</c:v>
                </c:pt>
                <c:pt idx="1521">
                  <c:v>40.266875981161697</c:v>
                </c:pt>
                <c:pt idx="1522">
                  <c:v>40.2276295133438</c:v>
                </c:pt>
                <c:pt idx="1523">
                  <c:v>40.188383045525896</c:v>
                </c:pt>
                <c:pt idx="1524">
                  <c:v>40.149136577708013</c:v>
                </c:pt>
                <c:pt idx="1525">
                  <c:v>40.109890109890109</c:v>
                </c:pt>
                <c:pt idx="1526">
                  <c:v>40.070643642072213</c:v>
                </c:pt>
                <c:pt idx="1527">
                  <c:v>40.031397174254316</c:v>
                </c:pt>
                <c:pt idx="1528">
                  <c:v>39.992150706436426</c:v>
                </c:pt>
                <c:pt idx="1529">
                  <c:v>39.952904238618522</c:v>
                </c:pt>
                <c:pt idx="1530">
                  <c:v>39.913657770800626</c:v>
                </c:pt>
                <c:pt idx="1531">
                  <c:v>39.874411302982729</c:v>
                </c:pt>
                <c:pt idx="1532">
                  <c:v>39.835164835164839</c:v>
                </c:pt>
                <c:pt idx="1533">
                  <c:v>39.795918367346935</c:v>
                </c:pt>
                <c:pt idx="1534">
                  <c:v>39.756671899529039</c:v>
                </c:pt>
                <c:pt idx="1535">
                  <c:v>39.717425431711149</c:v>
                </c:pt>
                <c:pt idx="1536">
                  <c:v>39.678178963893252</c:v>
                </c:pt>
                <c:pt idx="1537">
                  <c:v>39.638932496075356</c:v>
                </c:pt>
                <c:pt idx="1538">
                  <c:v>39.599686028257452</c:v>
                </c:pt>
                <c:pt idx="1539">
                  <c:v>39.560439560439562</c:v>
                </c:pt>
                <c:pt idx="1540">
                  <c:v>39.521193092621665</c:v>
                </c:pt>
                <c:pt idx="1541">
                  <c:v>39.481946624803768</c:v>
                </c:pt>
                <c:pt idx="1542">
                  <c:v>39.442700156985865</c:v>
                </c:pt>
                <c:pt idx="1543">
                  <c:v>39.403453689167975</c:v>
                </c:pt>
                <c:pt idx="1544">
                  <c:v>39.364207221350078</c:v>
                </c:pt>
                <c:pt idx="1545">
                  <c:v>39.324960753532181</c:v>
                </c:pt>
                <c:pt idx="1546">
                  <c:v>39.285714285714292</c:v>
                </c:pt>
                <c:pt idx="1547">
                  <c:v>39.246467817896388</c:v>
                </c:pt>
                <c:pt idx="1548">
                  <c:v>39.207221350078491</c:v>
                </c:pt>
                <c:pt idx="1549">
                  <c:v>39.167974882260594</c:v>
                </c:pt>
                <c:pt idx="1550">
                  <c:v>39.128728414442705</c:v>
                </c:pt>
                <c:pt idx="1551">
                  <c:v>39.089481946624801</c:v>
                </c:pt>
                <c:pt idx="1552">
                  <c:v>39.050235478806904</c:v>
                </c:pt>
                <c:pt idx="1553">
                  <c:v>39.010989010989007</c:v>
                </c:pt>
                <c:pt idx="1554">
                  <c:v>38.971742543171118</c:v>
                </c:pt>
                <c:pt idx="1555">
                  <c:v>38.932496075353221</c:v>
                </c:pt>
                <c:pt idx="1556">
                  <c:v>38.893249607535317</c:v>
                </c:pt>
                <c:pt idx="1557">
                  <c:v>38.854003139717427</c:v>
                </c:pt>
                <c:pt idx="1558">
                  <c:v>38.814756671899531</c:v>
                </c:pt>
                <c:pt idx="1559">
                  <c:v>38.775510204081634</c:v>
                </c:pt>
                <c:pt idx="1560">
                  <c:v>38.73626373626373</c:v>
                </c:pt>
                <c:pt idx="1561">
                  <c:v>38.69701726844584</c:v>
                </c:pt>
                <c:pt idx="1562">
                  <c:v>38.657770800627944</c:v>
                </c:pt>
                <c:pt idx="1563">
                  <c:v>38.618524332810047</c:v>
                </c:pt>
                <c:pt idx="1564">
                  <c:v>38.579277864992143</c:v>
                </c:pt>
                <c:pt idx="1565">
                  <c:v>38.540031397174261</c:v>
                </c:pt>
                <c:pt idx="1566">
                  <c:v>38.500784929356357</c:v>
                </c:pt>
                <c:pt idx="1567">
                  <c:v>38.46153846153846</c:v>
                </c:pt>
                <c:pt idx="1568">
                  <c:v>38.42229199372057</c:v>
                </c:pt>
                <c:pt idx="1569">
                  <c:v>38.383045525902673</c:v>
                </c:pt>
                <c:pt idx="1570">
                  <c:v>38.34379905808477</c:v>
                </c:pt>
                <c:pt idx="1571">
                  <c:v>38.304552590266873</c:v>
                </c:pt>
                <c:pt idx="1572">
                  <c:v>38.265306122448983</c:v>
                </c:pt>
                <c:pt idx="1573">
                  <c:v>38.226059654631086</c:v>
                </c:pt>
                <c:pt idx="1574">
                  <c:v>38.186813186813183</c:v>
                </c:pt>
                <c:pt idx="1575">
                  <c:v>38.147566718995286</c:v>
                </c:pt>
                <c:pt idx="1576">
                  <c:v>38.108320251177396</c:v>
                </c:pt>
                <c:pt idx="1577">
                  <c:v>38.069073783359499</c:v>
                </c:pt>
                <c:pt idx="1578">
                  <c:v>38.029827315541596</c:v>
                </c:pt>
                <c:pt idx="1579">
                  <c:v>37.990580847723706</c:v>
                </c:pt>
                <c:pt idx="1580">
                  <c:v>37.951334379905809</c:v>
                </c:pt>
                <c:pt idx="1581">
                  <c:v>37.912087912087912</c:v>
                </c:pt>
                <c:pt idx="1582">
                  <c:v>37.872841444270009</c:v>
                </c:pt>
                <c:pt idx="1583">
                  <c:v>37.833594976452126</c:v>
                </c:pt>
                <c:pt idx="1584">
                  <c:v>37.794348508634222</c:v>
                </c:pt>
                <c:pt idx="1585">
                  <c:v>37.755102040816325</c:v>
                </c:pt>
                <c:pt idx="1586">
                  <c:v>37.715855572998422</c:v>
                </c:pt>
                <c:pt idx="1587">
                  <c:v>37.676609105180539</c:v>
                </c:pt>
                <c:pt idx="1588">
                  <c:v>37.637362637362635</c:v>
                </c:pt>
                <c:pt idx="1589">
                  <c:v>37.598116169544738</c:v>
                </c:pt>
                <c:pt idx="1590">
                  <c:v>37.558869701726849</c:v>
                </c:pt>
                <c:pt idx="1591">
                  <c:v>37.519623233908952</c:v>
                </c:pt>
                <c:pt idx="1592">
                  <c:v>37.480376766091048</c:v>
                </c:pt>
                <c:pt idx="1593">
                  <c:v>37.441130298273151</c:v>
                </c:pt>
                <c:pt idx="1594">
                  <c:v>37.401883830455262</c:v>
                </c:pt>
                <c:pt idx="1595">
                  <c:v>37.362637362637365</c:v>
                </c:pt>
                <c:pt idx="1596">
                  <c:v>37.323390894819461</c:v>
                </c:pt>
                <c:pt idx="1597">
                  <c:v>37.284144427001578</c:v>
                </c:pt>
                <c:pt idx="1598">
                  <c:v>37.244897959183675</c:v>
                </c:pt>
                <c:pt idx="1599">
                  <c:v>37.205651491365778</c:v>
                </c:pt>
                <c:pt idx="1600">
                  <c:v>37.166405023547874</c:v>
                </c:pt>
                <c:pt idx="1601">
                  <c:v>37.127158555729991</c:v>
                </c:pt>
                <c:pt idx="1602">
                  <c:v>37.087912087912088</c:v>
                </c:pt>
                <c:pt idx="1603">
                  <c:v>37.048665620094191</c:v>
                </c:pt>
                <c:pt idx="1604">
                  <c:v>37.009419152276294</c:v>
                </c:pt>
                <c:pt idx="1605">
                  <c:v>36.970172684458404</c:v>
                </c:pt>
                <c:pt idx="1606">
                  <c:v>36.930926216640501</c:v>
                </c:pt>
                <c:pt idx="1607">
                  <c:v>36.891679748822604</c:v>
                </c:pt>
                <c:pt idx="1608">
                  <c:v>36.852433281004714</c:v>
                </c:pt>
                <c:pt idx="1609">
                  <c:v>36.813186813186817</c:v>
                </c:pt>
                <c:pt idx="1610">
                  <c:v>36.773940345368914</c:v>
                </c:pt>
                <c:pt idx="1611">
                  <c:v>36.734693877551017</c:v>
                </c:pt>
                <c:pt idx="1612">
                  <c:v>36.695447409733127</c:v>
                </c:pt>
                <c:pt idx="1613">
                  <c:v>36.65620094191523</c:v>
                </c:pt>
                <c:pt idx="1614">
                  <c:v>36.616954474097327</c:v>
                </c:pt>
                <c:pt idx="1615">
                  <c:v>36.57770800627943</c:v>
                </c:pt>
                <c:pt idx="1616">
                  <c:v>36.53846153846154</c:v>
                </c:pt>
                <c:pt idx="1617">
                  <c:v>36.499215070643643</c:v>
                </c:pt>
                <c:pt idx="1618">
                  <c:v>36.459968602825739</c:v>
                </c:pt>
                <c:pt idx="1619">
                  <c:v>36.420722135007857</c:v>
                </c:pt>
                <c:pt idx="1620">
                  <c:v>36.381475667189953</c:v>
                </c:pt>
                <c:pt idx="1621">
                  <c:v>36.342229199372056</c:v>
                </c:pt>
                <c:pt idx="1622">
                  <c:v>36.30298273155416</c:v>
                </c:pt>
                <c:pt idx="1623">
                  <c:v>36.26373626373627</c:v>
                </c:pt>
                <c:pt idx="1624">
                  <c:v>36.224489795918366</c:v>
                </c:pt>
                <c:pt idx="1625">
                  <c:v>36.185243328100469</c:v>
                </c:pt>
                <c:pt idx="1626">
                  <c:v>36.145996860282573</c:v>
                </c:pt>
                <c:pt idx="1627">
                  <c:v>36.106750392464683</c:v>
                </c:pt>
                <c:pt idx="1628">
                  <c:v>36.067503924646779</c:v>
                </c:pt>
                <c:pt idx="1629">
                  <c:v>36.028257456828882</c:v>
                </c:pt>
                <c:pt idx="1630">
                  <c:v>35.989010989010993</c:v>
                </c:pt>
                <c:pt idx="1631">
                  <c:v>35.949764521193096</c:v>
                </c:pt>
                <c:pt idx="1632">
                  <c:v>35.910518053375199</c:v>
                </c:pt>
                <c:pt idx="1633">
                  <c:v>35.871271585557295</c:v>
                </c:pt>
                <c:pt idx="1634">
                  <c:v>35.832025117739406</c:v>
                </c:pt>
                <c:pt idx="1635">
                  <c:v>35.792778649921509</c:v>
                </c:pt>
                <c:pt idx="1636">
                  <c:v>35.753532182103612</c:v>
                </c:pt>
                <c:pt idx="1637">
                  <c:v>35.714285714285708</c:v>
                </c:pt>
                <c:pt idx="1638">
                  <c:v>35.675039246467819</c:v>
                </c:pt>
                <c:pt idx="1639">
                  <c:v>35.635792778649922</c:v>
                </c:pt>
                <c:pt idx="1640">
                  <c:v>35.596546310832025</c:v>
                </c:pt>
                <c:pt idx="1641">
                  <c:v>35.557299843014135</c:v>
                </c:pt>
                <c:pt idx="1642">
                  <c:v>35.518053375196232</c:v>
                </c:pt>
                <c:pt idx="1643">
                  <c:v>35.478806907378335</c:v>
                </c:pt>
                <c:pt idx="1644">
                  <c:v>35.439560439560438</c:v>
                </c:pt>
                <c:pt idx="1645">
                  <c:v>35.400313971742548</c:v>
                </c:pt>
                <c:pt idx="1646">
                  <c:v>35.361067503924644</c:v>
                </c:pt>
                <c:pt idx="1647">
                  <c:v>35.321821036106748</c:v>
                </c:pt>
                <c:pt idx="1648">
                  <c:v>35.282574568288851</c:v>
                </c:pt>
                <c:pt idx="1649">
                  <c:v>35.243328100470961</c:v>
                </c:pt>
                <c:pt idx="1650">
                  <c:v>35.204081632653065</c:v>
                </c:pt>
                <c:pt idx="1651">
                  <c:v>35.164835164835161</c:v>
                </c:pt>
                <c:pt idx="1652">
                  <c:v>35.125588697017271</c:v>
                </c:pt>
                <c:pt idx="1653">
                  <c:v>35.086342229199374</c:v>
                </c:pt>
                <c:pt idx="1654">
                  <c:v>35.047095761381478</c:v>
                </c:pt>
                <c:pt idx="1655">
                  <c:v>35.007849293563574</c:v>
                </c:pt>
                <c:pt idx="1656">
                  <c:v>34.968602825745684</c:v>
                </c:pt>
                <c:pt idx="1657">
                  <c:v>34.929356357927787</c:v>
                </c:pt>
                <c:pt idx="1658">
                  <c:v>34.890109890109891</c:v>
                </c:pt>
                <c:pt idx="1659">
                  <c:v>34.850863422291987</c:v>
                </c:pt>
                <c:pt idx="1660">
                  <c:v>34.811616954474104</c:v>
                </c:pt>
                <c:pt idx="1661">
                  <c:v>34.7723704866562</c:v>
                </c:pt>
                <c:pt idx="1662">
                  <c:v>34.733124018838303</c:v>
                </c:pt>
                <c:pt idx="1663">
                  <c:v>34.693877551020414</c:v>
                </c:pt>
                <c:pt idx="1664">
                  <c:v>34.654631083202517</c:v>
                </c:pt>
                <c:pt idx="1665">
                  <c:v>34.615384615384613</c:v>
                </c:pt>
                <c:pt idx="1666">
                  <c:v>34.576138147566716</c:v>
                </c:pt>
                <c:pt idx="1667">
                  <c:v>34.536891679748827</c:v>
                </c:pt>
                <c:pt idx="1668">
                  <c:v>34.49764521193093</c:v>
                </c:pt>
                <c:pt idx="1669">
                  <c:v>34.458398744113026</c:v>
                </c:pt>
                <c:pt idx="1670">
                  <c:v>34.419152276295129</c:v>
                </c:pt>
                <c:pt idx="1671">
                  <c:v>34.37990580847724</c:v>
                </c:pt>
                <c:pt idx="1672">
                  <c:v>34.340659340659343</c:v>
                </c:pt>
                <c:pt idx="1673">
                  <c:v>34.301412872841439</c:v>
                </c:pt>
                <c:pt idx="1674">
                  <c:v>34.262166405023549</c:v>
                </c:pt>
                <c:pt idx="1675">
                  <c:v>34.222919937205653</c:v>
                </c:pt>
                <c:pt idx="1676">
                  <c:v>34.183673469387756</c:v>
                </c:pt>
                <c:pt idx="1677">
                  <c:v>34.144427001569852</c:v>
                </c:pt>
                <c:pt idx="1678">
                  <c:v>34.10518053375197</c:v>
                </c:pt>
                <c:pt idx="1679">
                  <c:v>34.065934065934066</c:v>
                </c:pt>
                <c:pt idx="1680">
                  <c:v>34.026687598116169</c:v>
                </c:pt>
                <c:pt idx="1681">
                  <c:v>33.987441130298265</c:v>
                </c:pt>
                <c:pt idx="1682">
                  <c:v>33.948194662480383</c:v>
                </c:pt>
                <c:pt idx="1683">
                  <c:v>33.908948194662479</c:v>
                </c:pt>
                <c:pt idx="1684">
                  <c:v>33.869701726844582</c:v>
                </c:pt>
                <c:pt idx="1685">
                  <c:v>33.830455259026692</c:v>
                </c:pt>
                <c:pt idx="1686">
                  <c:v>33.791208791208796</c:v>
                </c:pt>
                <c:pt idx="1687">
                  <c:v>33.751962323390892</c:v>
                </c:pt>
                <c:pt idx="1688">
                  <c:v>33.712715855572995</c:v>
                </c:pt>
                <c:pt idx="1689">
                  <c:v>33.673469387755105</c:v>
                </c:pt>
                <c:pt idx="1690">
                  <c:v>33.634222919937208</c:v>
                </c:pt>
                <c:pt idx="1691">
                  <c:v>33.594976452119305</c:v>
                </c:pt>
                <c:pt idx="1692">
                  <c:v>33.555729984301408</c:v>
                </c:pt>
                <c:pt idx="1693">
                  <c:v>33.516483516483518</c:v>
                </c:pt>
                <c:pt idx="1694">
                  <c:v>33.477237048665621</c:v>
                </c:pt>
                <c:pt idx="1695">
                  <c:v>33.437990580847718</c:v>
                </c:pt>
                <c:pt idx="1696">
                  <c:v>33.398744113029835</c:v>
                </c:pt>
                <c:pt idx="1697">
                  <c:v>33.359497645211931</c:v>
                </c:pt>
                <c:pt idx="1698">
                  <c:v>33.320251177394034</c:v>
                </c:pt>
                <c:pt idx="1699">
                  <c:v>33.281004709576138</c:v>
                </c:pt>
                <c:pt idx="1700">
                  <c:v>33.241758241758248</c:v>
                </c:pt>
                <c:pt idx="1701">
                  <c:v>33.202511773940344</c:v>
                </c:pt>
                <c:pt idx="1702">
                  <c:v>33.163265306122447</c:v>
                </c:pt>
                <c:pt idx="1703">
                  <c:v>33.124018838304551</c:v>
                </c:pt>
                <c:pt idx="1704">
                  <c:v>33.084772370486661</c:v>
                </c:pt>
                <c:pt idx="1705">
                  <c:v>33.045525902668757</c:v>
                </c:pt>
                <c:pt idx="1706">
                  <c:v>33.00627943485086</c:v>
                </c:pt>
                <c:pt idx="1707">
                  <c:v>32.967032967032971</c:v>
                </c:pt>
                <c:pt idx="1708">
                  <c:v>32.927786499215074</c:v>
                </c:pt>
                <c:pt idx="1709">
                  <c:v>32.88854003139717</c:v>
                </c:pt>
                <c:pt idx="1710">
                  <c:v>32.849293563579273</c:v>
                </c:pt>
                <c:pt idx="1711">
                  <c:v>32.810047095761384</c:v>
                </c:pt>
                <c:pt idx="1712">
                  <c:v>32.770800627943487</c:v>
                </c:pt>
                <c:pt idx="1713">
                  <c:v>32.731554160125583</c:v>
                </c:pt>
                <c:pt idx="1714">
                  <c:v>32.692307692307686</c:v>
                </c:pt>
                <c:pt idx="1715">
                  <c:v>32.653061224489797</c:v>
                </c:pt>
                <c:pt idx="1716">
                  <c:v>32.6138147566719</c:v>
                </c:pt>
                <c:pt idx="1717">
                  <c:v>32.574568288854003</c:v>
                </c:pt>
                <c:pt idx="1718">
                  <c:v>32.535321821036113</c:v>
                </c:pt>
                <c:pt idx="1719">
                  <c:v>32.49607535321821</c:v>
                </c:pt>
                <c:pt idx="1720">
                  <c:v>32.456828885400313</c:v>
                </c:pt>
                <c:pt idx="1721">
                  <c:v>32.417582417582416</c:v>
                </c:pt>
                <c:pt idx="1722">
                  <c:v>32.378335949764526</c:v>
                </c:pt>
                <c:pt idx="1723">
                  <c:v>32.339089481946623</c:v>
                </c:pt>
                <c:pt idx="1724">
                  <c:v>32.299843014128726</c:v>
                </c:pt>
                <c:pt idx="1725">
                  <c:v>32.260596546310829</c:v>
                </c:pt>
                <c:pt idx="1726">
                  <c:v>32.221350078492939</c:v>
                </c:pt>
                <c:pt idx="1727">
                  <c:v>32.182103610675043</c:v>
                </c:pt>
                <c:pt idx="1728">
                  <c:v>32.142857142857139</c:v>
                </c:pt>
                <c:pt idx="1729">
                  <c:v>32.103610675039249</c:v>
                </c:pt>
                <c:pt idx="1730">
                  <c:v>32.064364207221352</c:v>
                </c:pt>
                <c:pt idx="1731">
                  <c:v>32.025117739403456</c:v>
                </c:pt>
                <c:pt idx="1732">
                  <c:v>31.985871271585552</c:v>
                </c:pt>
                <c:pt idx="1733">
                  <c:v>31.946624803767666</c:v>
                </c:pt>
                <c:pt idx="1734">
                  <c:v>31.907378335949765</c:v>
                </c:pt>
                <c:pt idx="1735">
                  <c:v>31.868131868131865</c:v>
                </c:pt>
                <c:pt idx="1736">
                  <c:v>31.828885400313965</c:v>
                </c:pt>
                <c:pt idx="1737">
                  <c:v>31.789638932496079</c:v>
                </c:pt>
                <c:pt idx="1738">
                  <c:v>31.750392464678178</c:v>
                </c:pt>
                <c:pt idx="1739">
                  <c:v>31.711145996860278</c:v>
                </c:pt>
                <c:pt idx="1740">
                  <c:v>31.671899529042392</c:v>
                </c:pt>
                <c:pt idx="1741">
                  <c:v>31.632653061224492</c:v>
                </c:pt>
                <c:pt idx="1742">
                  <c:v>31.593406593406591</c:v>
                </c:pt>
                <c:pt idx="1743">
                  <c:v>31.554160125588695</c:v>
                </c:pt>
                <c:pt idx="1744">
                  <c:v>31.514913657770805</c:v>
                </c:pt>
                <c:pt idx="1745">
                  <c:v>31.475667189952905</c:v>
                </c:pt>
                <c:pt idx="1746">
                  <c:v>31.436420722135004</c:v>
                </c:pt>
                <c:pt idx="1747">
                  <c:v>31.397174254317108</c:v>
                </c:pt>
                <c:pt idx="1748">
                  <c:v>31.357927786499218</c:v>
                </c:pt>
                <c:pt idx="1749">
                  <c:v>31.318681318681318</c:v>
                </c:pt>
                <c:pt idx="1750">
                  <c:v>31.279434850863417</c:v>
                </c:pt>
                <c:pt idx="1751">
                  <c:v>31.240188383045531</c:v>
                </c:pt>
                <c:pt idx="1752">
                  <c:v>31.200941915227631</c:v>
                </c:pt>
                <c:pt idx="1753">
                  <c:v>31.161695447409731</c:v>
                </c:pt>
                <c:pt idx="1754">
                  <c:v>31.122448979591834</c:v>
                </c:pt>
                <c:pt idx="1755">
                  <c:v>31.083202511773944</c:v>
                </c:pt>
                <c:pt idx="1756">
                  <c:v>31.043956043956044</c:v>
                </c:pt>
                <c:pt idx="1757">
                  <c:v>31.004709576138147</c:v>
                </c:pt>
                <c:pt idx="1758">
                  <c:v>30.965463108320247</c:v>
                </c:pt>
                <c:pt idx="1759">
                  <c:v>30.926216640502357</c:v>
                </c:pt>
                <c:pt idx="1760">
                  <c:v>30.886970172684457</c:v>
                </c:pt>
                <c:pt idx="1761">
                  <c:v>30.84772370486656</c:v>
                </c:pt>
                <c:pt idx="1762">
                  <c:v>30.80847723704867</c:v>
                </c:pt>
                <c:pt idx="1763">
                  <c:v>30.76923076923077</c:v>
                </c:pt>
                <c:pt idx="1764">
                  <c:v>30.72998430141287</c:v>
                </c:pt>
                <c:pt idx="1765">
                  <c:v>30.690737833594973</c:v>
                </c:pt>
                <c:pt idx="1766">
                  <c:v>30.651491365777083</c:v>
                </c:pt>
                <c:pt idx="1767">
                  <c:v>30.612244897959183</c:v>
                </c:pt>
                <c:pt idx="1768">
                  <c:v>30.572998430141286</c:v>
                </c:pt>
                <c:pt idx="1769">
                  <c:v>30.533751962323386</c:v>
                </c:pt>
                <c:pt idx="1770">
                  <c:v>30.494505494505496</c:v>
                </c:pt>
                <c:pt idx="1771">
                  <c:v>30.4552590266876</c:v>
                </c:pt>
                <c:pt idx="1772">
                  <c:v>30.416012558869699</c:v>
                </c:pt>
                <c:pt idx="1773">
                  <c:v>30.37676609105181</c:v>
                </c:pt>
                <c:pt idx="1774">
                  <c:v>30.337519623233909</c:v>
                </c:pt>
                <c:pt idx="1775">
                  <c:v>30.298273155416013</c:v>
                </c:pt>
                <c:pt idx="1776">
                  <c:v>30.259026687598112</c:v>
                </c:pt>
                <c:pt idx="1777">
                  <c:v>30.219780219780223</c:v>
                </c:pt>
                <c:pt idx="1778">
                  <c:v>30.180533751962322</c:v>
                </c:pt>
                <c:pt idx="1779">
                  <c:v>30.141287284144425</c:v>
                </c:pt>
                <c:pt idx="1780">
                  <c:v>30.102040816326525</c:v>
                </c:pt>
                <c:pt idx="1781">
                  <c:v>30.062794348508636</c:v>
                </c:pt>
                <c:pt idx="1782">
                  <c:v>30.023547880690739</c:v>
                </c:pt>
                <c:pt idx="1783">
                  <c:v>29.984301412872838</c:v>
                </c:pt>
                <c:pt idx="1784">
                  <c:v>29.945054945054949</c:v>
                </c:pt>
                <c:pt idx="1785">
                  <c:v>29.905808477237052</c:v>
                </c:pt>
                <c:pt idx="1786">
                  <c:v>29.866562009419152</c:v>
                </c:pt>
                <c:pt idx="1787">
                  <c:v>29.827315541601251</c:v>
                </c:pt>
                <c:pt idx="1788">
                  <c:v>29.788069073783362</c:v>
                </c:pt>
                <c:pt idx="1789">
                  <c:v>29.748822605965465</c:v>
                </c:pt>
                <c:pt idx="1790">
                  <c:v>29.709576138147565</c:v>
                </c:pt>
                <c:pt idx="1791">
                  <c:v>29.670329670329664</c:v>
                </c:pt>
                <c:pt idx="1792">
                  <c:v>29.631083202511775</c:v>
                </c:pt>
                <c:pt idx="1793">
                  <c:v>29.591836734693878</c:v>
                </c:pt>
                <c:pt idx="1794">
                  <c:v>29.552590266875978</c:v>
                </c:pt>
                <c:pt idx="1795">
                  <c:v>29.513343799058088</c:v>
                </c:pt>
                <c:pt idx="1796">
                  <c:v>29.474097331240191</c:v>
                </c:pt>
                <c:pt idx="1797">
                  <c:v>29.434850863422291</c:v>
                </c:pt>
                <c:pt idx="1798">
                  <c:v>29.395604395604391</c:v>
                </c:pt>
                <c:pt idx="1799">
                  <c:v>29.356357927786505</c:v>
                </c:pt>
                <c:pt idx="1800">
                  <c:v>29.317111459968604</c:v>
                </c:pt>
                <c:pt idx="1801">
                  <c:v>29.277864992150704</c:v>
                </c:pt>
                <c:pt idx="1802">
                  <c:v>29.238618524332804</c:v>
                </c:pt>
                <c:pt idx="1803">
                  <c:v>29.199372056514918</c:v>
                </c:pt>
                <c:pt idx="1804">
                  <c:v>29.160125588697017</c:v>
                </c:pt>
                <c:pt idx="1805">
                  <c:v>29.120879120879117</c:v>
                </c:pt>
                <c:pt idx="1806">
                  <c:v>29.081632653061227</c:v>
                </c:pt>
                <c:pt idx="1807">
                  <c:v>29.04238618524333</c:v>
                </c:pt>
                <c:pt idx="1808">
                  <c:v>29.00313971742543</c:v>
                </c:pt>
                <c:pt idx="1809">
                  <c:v>28.96389324960753</c:v>
                </c:pt>
                <c:pt idx="1810">
                  <c:v>28.924646781789644</c:v>
                </c:pt>
                <c:pt idx="1811">
                  <c:v>28.885400313971743</c:v>
                </c:pt>
                <c:pt idx="1812">
                  <c:v>28.846153846153843</c:v>
                </c:pt>
                <c:pt idx="1813">
                  <c:v>28.806907378335957</c:v>
                </c:pt>
                <c:pt idx="1814">
                  <c:v>28.767660910518057</c:v>
                </c:pt>
                <c:pt idx="1815">
                  <c:v>28.728414442700156</c:v>
                </c:pt>
                <c:pt idx="1816">
                  <c:v>28.689167974882256</c:v>
                </c:pt>
                <c:pt idx="1817">
                  <c:v>28.64992150706437</c:v>
                </c:pt>
                <c:pt idx="1818">
                  <c:v>28.61067503924647</c:v>
                </c:pt>
                <c:pt idx="1819">
                  <c:v>28.571428571428569</c:v>
                </c:pt>
                <c:pt idx="1820">
                  <c:v>28.532182103610669</c:v>
                </c:pt>
                <c:pt idx="1821">
                  <c:v>28.492935635792783</c:v>
                </c:pt>
                <c:pt idx="1822">
                  <c:v>28.453689167974883</c:v>
                </c:pt>
                <c:pt idx="1823">
                  <c:v>28.414442700156982</c:v>
                </c:pt>
                <c:pt idx="1824">
                  <c:v>28.375196232339096</c:v>
                </c:pt>
                <c:pt idx="1825">
                  <c:v>28.335949764521196</c:v>
                </c:pt>
                <c:pt idx="1826">
                  <c:v>28.296703296703296</c:v>
                </c:pt>
                <c:pt idx="1827">
                  <c:v>28.257456828885395</c:v>
                </c:pt>
                <c:pt idx="1828">
                  <c:v>28.218210361067509</c:v>
                </c:pt>
                <c:pt idx="1829">
                  <c:v>28.178963893249609</c:v>
                </c:pt>
                <c:pt idx="1830">
                  <c:v>28.139717425431709</c:v>
                </c:pt>
                <c:pt idx="1831">
                  <c:v>28.100470957613808</c:v>
                </c:pt>
                <c:pt idx="1832">
                  <c:v>28.061224489795922</c:v>
                </c:pt>
                <c:pt idx="1833">
                  <c:v>28.021978021978022</c:v>
                </c:pt>
                <c:pt idx="1834">
                  <c:v>27.982731554160122</c:v>
                </c:pt>
                <c:pt idx="1835">
                  <c:v>27.943485086342235</c:v>
                </c:pt>
                <c:pt idx="1836">
                  <c:v>27.904238618524335</c:v>
                </c:pt>
                <c:pt idx="1837">
                  <c:v>27.864992150706435</c:v>
                </c:pt>
                <c:pt idx="1838">
                  <c:v>27.825745682888538</c:v>
                </c:pt>
                <c:pt idx="1839">
                  <c:v>27.786499215070648</c:v>
                </c:pt>
                <c:pt idx="1840">
                  <c:v>27.747252747252748</c:v>
                </c:pt>
                <c:pt idx="1841">
                  <c:v>27.708006279434848</c:v>
                </c:pt>
                <c:pt idx="1842">
                  <c:v>27.668759811616951</c:v>
                </c:pt>
                <c:pt idx="1843">
                  <c:v>27.629513343799061</c:v>
                </c:pt>
                <c:pt idx="1844">
                  <c:v>27.590266875981161</c:v>
                </c:pt>
                <c:pt idx="1845">
                  <c:v>27.551020408163261</c:v>
                </c:pt>
                <c:pt idx="1846">
                  <c:v>27.511773940345375</c:v>
                </c:pt>
                <c:pt idx="1847">
                  <c:v>27.472527472527474</c:v>
                </c:pt>
                <c:pt idx="1848">
                  <c:v>27.433281004709574</c:v>
                </c:pt>
                <c:pt idx="1849">
                  <c:v>27.394034536891677</c:v>
                </c:pt>
                <c:pt idx="1850">
                  <c:v>27.354788069073788</c:v>
                </c:pt>
                <c:pt idx="1851">
                  <c:v>27.315541601255887</c:v>
                </c:pt>
                <c:pt idx="1852">
                  <c:v>27.276295133437991</c:v>
                </c:pt>
                <c:pt idx="1853">
                  <c:v>27.23704866562009</c:v>
                </c:pt>
                <c:pt idx="1854">
                  <c:v>27.197802197802201</c:v>
                </c:pt>
                <c:pt idx="1855">
                  <c:v>27.1585557299843</c:v>
                </c:pt>
                <c:pt idx="1856">
                  <c:v>27.119309262166404</c:v>
                </c:pt>
                <c:pt idx="1857">
                  <c:v>27.080062794348514</c:v>
                </c:pt>
                <c:pt idx="1858">
                  <c:v>27.040816326530614</c:v>
                </c:pt>
                <c:pt idx="1859">
                  <c:v>27.001569858712713</c:v>
                </c:pt>
                <c:pt idx="1860">
                  <c:v>26.962323390894817</c:v>
                </c:pt>
                <c:pt idx="1861">
                  <c:v>26.923076923076927</c:v>
                </c:pt>
                <c:pt idx="1862">
                  <c:v>26.883830455259027</c:v>
                </c:pt>
                <c:pt idx="1863">
                  <c:v>26.84458398744113</c:v>
                </c:pt>
                <c:pt idx="1864">
                  <c:v>26.80533751962323</c:v>
                </c:pt>
                <c:pt idx="1865">
                  <c:v>26.76609105180534</c:v>
                </c:pt>
                <c:pt idx="1866">
                  <c:v>26.726844583987443</c:v>
                </c:pt>
                <c:pt idx="1867">
                  <c:v>26.687598116169543</c:v>
                </c:pt>
                <c:pt idx="1868">
                  <c:v>26.648351648351653</c:v>
                </c:pt>
                <c:pt idx="1869">
                  <c:v>26.609105180533753</c:v>
                </c:pt>
                <c:pt idx="1870">
                  <c:v>26.569858712715856</c:v>
                </c:pt>
                <c:pt idx="1871">
                  <c:v>26.530612244897956</c:v>
                </c:pt>
                <c:pt idx="1872">
                  <c:v>26.491365777080066</c:v>
                </c:pt>
                <c:pt idx="1873">
                  <c:v>26.452119309262166</c:v>
                </c:pt>
                <c:pt idx="1874">
                  <c:v>26.412872841444269</c:v>
                </c:pt>
                <c:pt idx="1875">
                  <c:v>26.373626373626369</c:v>
                </c:pt>
                <c:pt idx="1876">
                  <c:v>26.334379905808479</c:v>
                </c:pt>
                <c:pt idx="1877">
                  <c:v>26.295133437990582</c:v>
                </c:pt>
                <c:pt idx="1878">
                  <c:v>26.255886970172682</c:v>
                </c:pt>
                <c:pt idx="1879">
                  <c:v>26.216640502354792</c:v>
                </c:pt>
                <c:pt idx="1880">
                  <c:v>26.177394034536896</c:v>
                </c:pt>
                <c:pt idx="1881">
                  <c:v>26.138147566718995</c:v>
                </c:pt>
                <c:pt idx="1882">
                  <c:v>26.098901098901095</c:v>
                </c:pt>
                <c:pt idx="1883">
                  <c:v>26.059654631083205</c:v>
                </c:pt>
                <c:pt idx="1884">
                  <c:v>26.020408163265309</c:v>
                </c:pt>
                <c:pt idx="1885">
                  <c:v>25.981161695447408</c:v>
                </c:pt>
                <c:pt idx="1886">
                  <c:v>25.941915227629508</c:v>
                </c:pt>
                <c:pt idx="1887">
                  <c:v>25.902668759811618</c:v>
                </c:pt>
                <c:pt idx="1888">
                  <c:v>25.863422291993722</c:v>
                </c:pt>
                <c:pt idx="1889">
                  <c:v>25.824175824175821</c:v>
                </c:pt>
                <c:pt idx="1890">
                  <c:v>25.784929356357932</c:v>
                </c:pt>
                <c:pt idx="1891">
                  <c:v>25.745682888540035</c:v>
                </c:pt>
                <c:pt idx="1892">
                  <c:v>25.706436420722135</c:v>
                </c:pt>
                <c:pt idx="1893">
                  <c:v>25.667189952904234</c:v>
                </c:pt>
                <c:pt idx="1894">
                  <c:v>25.627943485086348</c:v>
                </c:pt>
                <c:pt idx="1895">
                  <c:v>25.588697017268448</c:v>
                </c:pt>
                <c:pt idx="1896">
                  <c:v>25.549450549450547</c:v>
                </c:pt>
                <c:pt idx="1897">
                  <c:v>25.510204081632647</c:v>
                </c:pt>
                <c:pt idx="1898">
                  <c:v>25.470957613814761</c:v>
                </c:pt>
                <c:pt idx="1899">
                  <c:v>25.431711145996861</c:v>
                </c:pt>
                <c:pt idx="1900">
                  <c:v>25.39246467817896</c:v>
                </c:pt>
                <c:pt idx="1901">
                  <c:v>25.353218210361071</c:v>
                </c:pt>
                <c:pt idx="1902">
                  <c:v>25.313971742543174</c:v>
                </c:pt>
                <c:pt idx="1903">
                  <c:v>25.274725274725274</c:v>
                </c:pt>
                <c:pt idx="1904">
                  <c:v>25.235478806907373</c:v>
                </c:pt>
                <c:pt idx="1905">
                  <c:v>25.196232339089487</c:v>
                </c:pt>
                <c:pt idx="1906">
                  <c:v>25.156985871271587</c:v>
                </c:pt>
                <c:pt idx="1907">
                  <c:v>25.117739403453687</c:v>
                </c:pt>
                <c:pt idx="1908">
                  <c:v>25.078492935635786</c:v>
                </c:pt>
                <c:pt idx="1909">
                  <c:v>25.0392464678179</c:v>
                </c:pt>
                <c:pt idx="1910">
                  <c:v>25</c:v>
                </c:pt>
                <c:pt idx="1911">
                  <c:v>24.9607535321821</c:v>
                </c:pt>
                <c:pt idx="1912">
                  <c:v>24.921507064364214</c:v>
                </c:pt>
                <c:pt idx="1913">
                  <c:v>24.882260596546313</c:v>
                </c:pt>
                <c:pt idx="1914">
                  <c:v>24.843014128728413</c:v>
                </c:pt>
                <c:pt idx="1915">
                  <c:v>24.803767660910513</c:v>
                </c:pt>
                <c:pt idx="1916">
                  <c:v>24.764521193092627</c:v>
                </c:pt>
                <c:pt idx="1917">
                  <c:v>24.725274725274726</c:v>
                </c:pt>
                <c:pt idx="1918">
                  <c:v>24.686028257456826</c:v>
                </c:pt>
                <c:pt idx="1919">
                  <c:v>24.646781789638929</c:v>
                </c:pt>
                <c:pt idx="1920">
                  <c:v>24.60753532182104</c:v>
                </c:pt>
                <c:pt idx="1921">
                  <c:v>24.568288854003139</c:v>
                </c:pt>
                <c:pt idx="1922">
                  <c:v>24.529042386185239</c:v>
                </c:pt>
                <c:pt idx="1923">
                  <c:v>24.489795918367353</c:v>
                </c:pt>
                <c:pt idx="1924">
                  <c:v>24.450549450549453</c:v>
                </c:pt>
                <c:pt idx="1925">
                  <c:v>24.411302982731552</c:v>
                </c:pt>
                <c:pt idx="1926">
                  <c:v>24.372056514913652</c:v>
                </c:pt>
                <c:pt idx="1927">
                  <c:v>24.332810047095766</c:v>
                </c:pt>
                <c:pt idx="1928">
                  <c:v>24.293563579277865</c:v>
                </c:pt>
                <c:pt idx="1929">
                  <c:v>24.254317111459965</c:v>
                </c:pt>
                <c:pt idx="1930">
                  <c:v>24.215070643642068</c:v>
                </c:pt>
                <c:pt idx="1931">
                  <c:v>24.175824175824179</c:v>
                </c:pt>
                <c:pt idx="1932">
                  <c:v>24.136577708006278</c:v>
                </c:pt>
                <c:pt idx="1933">
                  <c:v>24.097331240188382</c:v>
                </c:pt>
                <c:pt idx="1934">
                  <c:v>24.058084772370492</c:v>
                </c:pt>
                <c:pt idx="1935">
                  <c:v>24.018838304552592</c:v>
                </c:pt>
                <c:pt idx="1936">
                  <c:v>23.979591836734691</c:v>
                </c:pt>
                <c:pt idx="1937">
                  <c:v>23.940345368916795</c:v>
                </c:pt>
                <c:pt idx="1938">
                  <c:v>23.901098901098905</c:v>
                </c:pt>
                <c:pt idx="1939">
                  <c:v>23.861852433281005</c:v>
                </c:pt>
                <c:pt idx="1940">
                  <c:v>23.822605965463104</c:v>
                </c:pt>
                <c:pt idx="1941">
                  <c:v>23.783359497645208</c:v>
                </c:pt>
                <c:pt idx="1942">
                  <c:v>23.744113029827318</c:v>
                </c:pt>
                <c:pt idx="1943">
                  <c:v>23.704866562009418</c:v>
                </c:pt>
                <c:pt idx="1944">
                  <c:v>23.665620094191521</c:v>
                </c:pt>
                <c:pt idx="1945">
                  <c:v>23.626373626373631</c:v>
                </c:pt>
                <c:pt idx="1946">
                  <c:v>23.587127158555731</c:v>
                </c:pt>
                <c:pt idx="1947">
                  <c:v>23.547880690737834</c:v>
                </c:pt>
                <c:pt idx="1948">
                  <c:v>23.508634222919934</c:v>
                </c:pt>
                <c:pt idx="1949">
                  <c:v>23.469387755102044</c:v>
                </c:pt>
                <c:pt idx="1950">
                  <c:v>23.430141287284144</c:v>
                </c:pt>
                <c:pt idx="1951">
                  <c:v>23.390894819466247</c:v>
                </c:pt>
                <c:pt idx="1952">
                  <c:v>23.351648351648347</c:v>
                </c:pt>
                <c:pt idx="1953">
                  <c:v>23.312401883830457</c:v>
                </c:pt>
                <c:pt idx="1954">
                  <c:v>23.273155416012557</c:v>
                </c:pt>
                <c:pt idx="1955">
                  <c:v>23.23390894819466</c:v>
                </c:pt>
                <c:pt idx="1956">
                  <c:v>23.19466248037677</c:v>
                </c:pt>
                <c:pt idx="1957">
                  <c:v>23.15541601255887</c:v>
                </c:pt>
                <c:pt idx="1958">
                  <c:v>23.116169544740973</c:v>
                </c:pt>
                <c:pt idx="1959">
                  <c:v>23.076923076923073</c:v>
                </c:pt>
                <c:pt idx="1960">
                  <c:v>23.037676609105183</c:v>
                </c:pt>
                <c:pt idx="1961">
                  <c:v>22.998430141287287</c:v>
                </c:pt>
                <c:pt idx="1962">
                  <c:v>22.959183673469386</c:v>
                </c:pt>
                <c:pt idx="1963">
                  <c:v>22.919937205651486</c:v>
                </c:pt>
                <c:pt idx="1964">
                  <c:v>22.880690737833596</c:v>
                </c:pt>
                <c:pt idx="1965">
                  <c:v>22.8414442700157</c:v>
                </c:pt>
                <c:pt idx="1966">
                  <c:v>22.802197802197799</c:v>
                </c:pt>
                <c:pt idx="1967">
                  <c:v>22.76295133437991</c:v>
                </c:pt>
                <c:pt idx="1968">
                  <c:v>22.723704866562009</c:v>
                </c:pt>
                <c:pt idx="1969">
                  <c:v>22.684458398744113</c:v>
                </c:pt>
                <c:pt idx="1970">
                  <c:v>22.645211930926212</c:v>
                </c:pt>
                <c:pt idx="1971">
                  <c:v>22.605965463108323</c:v>
                </c:pt>
                <c:pt idx="1972">
                  <c:v>22.566718995290426</c:v>
                </c:pt>
                <c:pt idx="1973">
                  <c:v>22.527472527472526</c:v>
                </c:pt>
                <c:pt idx="1974">
                  <c:v>22.488226059654625</c:v>
                </c:pt>
                <c:pt idx="1975">
                  <c:v>22.448979591836739</c:v>
                </c:pt>
                <c:pt idx="1976">
                  <c:v>22.409733124018839</c:v>
                </c:pt>
                <c:pt idx="1977">
                  <c:v>22.370486656200939</c:v>
                </c:pt>
                <c:pt idx="1978">
                  <c:v>22.331240188383049</c:v>
                </c:pt>
                <c:pt idx="1979">
                  <c:v>22.291993720565152</c:v>
                </c:pt>
                <c:pt idx="1980">
                  <c:v>22.252747252747252</c:v>
                </c:pt>
                <c:pt idx="1981">
                  <c:v>22.213500784929352</c:v>
                </c:pt>
                <c:pt idx="1982">
                  <c:v>22.174254317111462</c:v>
                </c:pt>
                <c:pt idx="1983">
                  <c:v>22.135007849293565</c:v>
                </c:pt>
                <c:pt idx="1984">
                  <c:v>22.095761381475665</c:v>
                </c:pt>
                <c:pt idx="1985">
                  <c:v>22.056514913657765</c:v>
                </c:pt>
                <c:pt idx="1986">
                  <c:v>22.017268445839878</c:v>
                </c:pt>
                <c:pt idx="1987">
                  <c:v>21.978021978021978</c:v>
                </c:pt>
                <c:pt idx="1988">
                  <c:v>21.938775510204078</c:v>
                </c:pt>
                <c:pt idx="1989">
                  <c:v>21.899529042386192</c:v>
                </c:pt>
                <c:pt idx="1990">
                  <c:v>21.860282574568291</c:v>
                </c:pt>
                <c:pt idx="1991">
                  <c:v>21.821036106750391</c:v>
                </c:pt>
                <c:pt idx="1992">
                  <c:v>21.781789638932491</c:v>
                </c:pt>
                <c:pt idx="1993">
                  <c:v>21.742543171114605</c:v>
                </c:pt>
                <c:pt idx="1994">
                  <c:v>21.703296703296704</c:v>
                </c:pt>
                <c:pt idx="1995">
                  <c:v>21.664050235478804</c:v>
                </c:pt>
                <c:pt idx="1996">
                  <c:v>21.624803767660904</c:v>
                </c:pt>
                <c:pt idx="1997">
                  <c:v>21.585557299843018</c:v>
                </c:pt>
                <c:pt idx="1998">
                  <c:v>21.546310832025117</c:v>
                </c:pt>
                <c:pt idx="1999">
                  <c:v>21.507064364207217</c:v>
                </c:pt>
                <c:pt idx="2000">
                  <c:v>21.467817896389331</c:v>
                </c:pt>
                <c:pt idx="2001">
                  <c:v>21.428571428571431</c:v>
                </c:pt>
                <c:pt idx="2002">
                  <c:v>21.38932496075353</c:v>
                </c:pt>
                <c:pt idx="2003">
                  <c:v>21.35007849293563</c:v>
                </c:pt>
                <c:pt idx="2004">
                  <c:v>21.310832025117744</c:v>
                </c:pt>
                <c:pt idx="2005">
                  <c:v>21.271585557299844</c:v>
                </c:pt>
                <c:pt idx="2006">
                  <c:v>21.232339089481943</c:v>
                </c:pt>
                <c:pt idx="2007">
                  <c:v>21.193092621664043</c:v>
                </c:pt>
                <c:pt idx="2008">
                  <c:v>21.153846153846157</c:v>
                </c:pt>
                <c:pt idx="2009">
                  <c:v>21.114599686028257</c:v>
                </c:pt>
                <c:pt idx="2010">
                  <c:v>21.075353218210356</c:v>
                </c:pt>
                <c:pt idx="2011">
                  <c:v>21.03610675039247</c:v>
                </c:pt>
                <c:pt idx="2012">
                  <c:v>20.99686028257457</c:v>
                </c:pt>
                <c:pt idx="2013">
                  <c:v>20.95761381475667</c:v>
                </c:pt>
                <c:pt idx="2014">
                  <c:v>20.918367346938773</c:v>
                </c:pt>
                <c:pt idx="2015">
                  <c:v>20.879120879120883</c:v>
                </c:pt>
                <c:pt idx="2016">
                  <c:v>20.839874411302983</c:v>
                </c:pt>
                <c:pt idx="2017">
                  <c:v>20.800627943485082</c:v>
                </c:pt>
                <c:pt idx="2018">
                  <c:v>20.761381475667196</c:v>
                </c:pt>
                <c:pt idx="2019">
                  <c:v>20.722135007849296</c:v>
                </c:pt>
                <c:pt idx="2020">
                  <c:v>20.682888540031396</c:v>
                </c:pt>
                <c:pt idx="2021">
                  <c:v>20.643642072213495</c:v>
                </c:pt>
                <c:pt idx="2022">
                  <c:v>20.604395604395609</c:v>
                </c:pt>
                <c:pt idx="2023">
                  <c:v>20.565149136577709</c:v>
                </c:pt>
                <c:pt idx="2024">
                  <c:v>20.525902668759809</c:v>
                </c:pt>
                <c:pt idx="2025">
                  <c:v>20.486656200941912</c:v>
                </c:pt>
                <c:pt idx="2026">
                  <c:v>20.447409733124022</c:v>
                </c:pt>
                <c:pt idx="2027">
                  <c:v>20.408163265306122</c:v>
                </c:pt>
                <c:pt idx="2028">
                  <c:v>20.368916797488225</c:v>
                </c:pt>
                <c:pt idx="2029">
                  <c:v>20.329670329670336</c:v>
                </c:pt>
                <c:pt idx="2030">
                  <c:v>20.290423861852435</c:v>
                </c:pt>
                <c:pt idx="2031">
                  <c:v>20.251177394034535</c:v>
                </c:pt>
                <c:pt idx="2032">
                  <c:v>20.211930926216638</c:v>
                </c:pt>
                <c:pt idx="2033">
                  <c:v>20.172684458398749</c:v>
                </c:pt>
                <c:pt idx="2034">
                  <c:v>20.133437990580848</c:v>
                </c:pt>
                <c:pt idx="2035">
                  <c:v>20.094191522762948</c:v>
                </c:pt>
                <c:pt idx="2036">
                  <c:v>20.054945054945051</c:v>
                </c:pt>
                <c:pt idx="2037">
                  <c:v>20.015698587127162</c:v>
                </c:pt>
                <c:pt idx="2038">
                  <c:v>19.976452119309261</c:v>
                </c:pt>
                <c:pt idx="2039">
                  <c:v>19.937205651491364</c:v>
                </c:pt>
                <c:pt idx="2040">
                  <c:v>19.897959183673475</c:v>
                </c:pt>
                <c:pt idx="2041">
                  <c:v>19.858712715855575</c:v>
                </c:pt>
                <c:pt idx="2042">
                  <c:v>19.819466248037678</c:v>
                </c:pt>
                <c:pt idx="2043">
                  <c:v>19.780219780219777</c:v>
                </c:pt>
                <c:pt idx="2044">
                  <c:v>19.740973312401888</c:v>
                </c:pt>
                <c:pt idx="2045">
                  <c:v>19.701726844583987</c:v>
                </c:pt>
                <c:pt idx="2046">
                  <c:v>19.662480376766091</c:v>
                </c:pt>
                <c:pt idx="2047">
                  <c:v>19.62323390894819</c:v>
                </c:pt>
                <c:pt idx="2048">
                  <c:v>19.583987441130301</c:v>
                </c:pt>
                <c:pt idx="2049">
                  <c:v>19.5447409733124</c:v>
                </c:pt>
                <c:pt idx="2050">
                  <c:v>19.505494505494504</c:v>
                </c:pt>
                <c:pt idx="2051">
                  <c:v>19.466248037676614</c:v>
                </c:pt>
                <c:pt idx="2052">
                  <c:v>19.427001569858714</c:v>
                </c:pt>
                <c:pt idx="2053">
                  <c:v>19.387755102040817</c:v>
                </c:pt>
                <c:pt idx="2054">
                  <c:v>19.348508634222917</c:v>
                </c:pt>
                <c:pt idx="2055">
                  <c:v>19.309262166405027</c:v>
                </c:pt>
                <c:pt idx="2056">
                  <c:v>19.27001569858713</c:v>
                </c:pt>
                <c:pt idx="2057">
                  <c:v>19.23076923076923</c:v>
                </c:pt>
                <c:pt idx="2058">
                  <c:v>19.19152276295133</c:v>
                </c:pt>
                <c:pt idx="2059">
                  <c:v>19.15227629513344</c:v>
                </c:pt>
                <c:pt idx="2060">
                  <c:v>19.113029827315543</c:v>
                </c:pt>
                <c:pt idx="2061">
                  <c:v>19.073783359497643</c:v>
                </c:pt>
                <c:pt idx="2062">
                  <c:v>19.034536891679753</c:v>
                </c:pt>
                <c:pt idx="2063">
                  <c:v>18.995290423861853</c:v>
                </c:pt>
                <c:pt idx="2064">
                  <c:v>18.956043956043956</c:v>
                </c:pt>
                <c:pt idx="2065">
                  <c:v>18.916797488226056</c:v>
                </c:pt>
                <c:pt idx="2066">
                  <c:v>18.877551020408166</c:v>
                </c:pt>
                <c:pt idx="2067">
                  <c:v>18.838304552590269</c:v>
                </c:pt>
                <c:pt idx="2068">
                  <c:v>18.799058084772369</c:v>
                </c:pt>
                <c:pt idx="2069">
                  <c:v>18.759811616954469</c:v>
                </c:pt>
                <c:pt idx="2070">
                  <c:v>18.720565149136583</c:v>
                </c:pt>
                <c:pt idx="2071">
                  <c:v>18.681318681318682</c:v>
                </c:pt>
                <c:pt idx="2072">
                  <c:v>18.642072213500782</c:v>
                </c:pt>
                <c:pt idx="2073">
                  <c:v>18.602825745682892</c:v>
                </c:pt>
                <c:pt idx="2074">
                  <c:v>18.563579277864996</c:v>
                </c:pt>
                <c:pt idx="2075">
                  <c:v>18.524332810047095</c:v>
                </c:pt>
                <c:pt idx="2076">
                  <c:v>18.485086342229195</c:v>
                </c:pt>
                <c:pt idx="2077">
                  <c:v>18.445839874411305</c:v>
                </c:pt>
                <c:pt idx="2078">
                  <c:v>18.406593406593409</c:v>
                </c:pt>
                <c:pt idx="2079">
                  <c:v>18.367346938775508</c:v>
                </c:pt>
                <c:pt idx="2080">
                  <c:v>18.328100470957608</c:v>
                </c:pt>
                <c:pt idx="2081">
                  <c:v>18.288854003139722</c:v>
                </c:pt>
                <c:pt idx="2082">
                  <c:v>18.249607535321822</c:v>
                </c:pt>
                <c:pt idx="2083">
                  <c:v>18.210361067503921</c:v>
                </c:pt>
                <c:pt idx="2084">
                  <c:v>18.171114599686035</c:v>
                </c:pt>
                <c:pt idx="2085">
                  <c:v>18.131868131868135</c:v>
                </c:pt>
                <c:pt idx="2086">
                  <c:v>18.092621664050235</c:v>
                </c:pt>
                <c:pt idx="2087">
                  <c:v>18.053375196232334</c:v>
                </c:pt>
                <c:pt idx="2088">
                  <c:v>18.014128728414448</c:v>
                </c:pt>
                <c:pt idx="2089">
                  <c:v>17.974882260596548</c:v>
                </c:pt>
                <c:pt idx="2090">
                  <c:v>17.935635792778648</c:v>
                </c:pt>
                <c:pt idx="2091">
                  <c:v>17.896389324960747</c:v>
                </c:pt>
                <c:pt idx="2092">
                  <c:v>17.857142857142861</c:v>
                </c:pt>
                <c:pt idx="2093">
                  <c:v>17.817896389324961</c:v>
                </c:pt>
                <c:pt idx="2094">
                  <c:v>17.778649921507061</c:v>
                </c:pt>
                <c:pt idx="2095">
                  <c:v>17.739403453689174</c:v>
                </c:pt>
                <c:pt idx="2096">
                  <c:v>17.700156985871274</c:v>
                </c:pt>
                <c:pt idx="2097">
                  <c:v>17.660910518053374</c:v>
                </c:pt>
                <c:pt idx="2098">
                  <c:v>17.621664050235474</c:v>
                </c:pt>
                <c:pt idx="2099">
                  <c:v>17.582417582417587</c:v>
                </c:pt>
                <c:pt idx="2100">
                  <c:v>17.543171114599687</c:v>
                </c:pt>
                <c:pt idx="2101">
                  <c:v>17.503924646781787</c:v>
                </c:pt>
                <c:pt idx="2102">
                  <c:v>17.464678178963887</c:v>
                </c:pt>
                <c:pt idx="2103">
                  <c:v>17.425431711146</c:v>
                </c:pt>
                <c:pt idx="2104">
                  <c:v>17.3861852433281</c:v>
                </c:pt>
                <c:pt idx="2105">
                  <c:v>17.3469387755102</c:v>
                </c:pt>
                <c:pt idx="2106">
                  <c:v>17.307692307692314</c:v>
                </c:pt>
                <c:pt idx="2107">
                  <c:v>17.268445839874413</c:v>
                </c:pt>
                <c:pt idx="2108">
                  <c:v>17.229199372056513</c:v>
                </c:pt>
                <c:pt idx="2109">
                  <c:v>17.189952904238616</c:v>
                </c:pt>
                <c:pt idx="2110">
                  <c:v>17.150706436420727</c:v>
                </c:pt>
                <c:pt idx="2111">
                  <c:v>17.111459968602826</c:v>
                </c:pt>
                <c:pt idx="2112">
                  <c:v>17.072213500784926</c:v>
                </c:pt>
                <c:pt idx="2113">
                  <c:v>17.032967032967029</c:v>
                </c:pt>
                <c:pt idx="2114">
                  <c:v>16.99372056514914</c:v>
                </c:pt>
                <c:pt idx="2115">
                  <c:v>16.954474097331239</c:v>
                </c:pt>
                <c:pt idx="2116">
                  <c:v>16.915227629513339</c:v>
                </c:pt>
                <c:pt idx="2117">
                  <c:v>16.875981161695453</c:v>
                </c:pt>
                <c:pt idx="2118">
                  <c:v>16.836734693877553</c:v>
                </c:pt>
                <c:pt idx="2119">
                  <c:v>16.797488226059652</c:v>
                </c:pt>
                <c:pt idx="2120">
                  <c:v>16.758241758241756</c:v>
                </c:pt>
                <c:pt idx="2121">
                  <c:v>16.718995290423866</c:v>
                </c:pt>
                <c:pt idx="2122">
                  <c:v>16.679748822605966</c:v>
                </c:pt>
                <c:pt idx="2123">
                  <c:v>16.640502354788069</c:v>
                </c:pt>
                <c:pt idx="2124">
                  <c:v>16.601255886970169</c:v>
                </c:pt>
                <c:pt idx="2125">
                  <c:v>16.562009419152279</c:v>
                </c:pt>
                <c:pt idx="2126">
                  <c:v>16.522762951334379</c:v>
                </c:pt>
                <c:pt idx="2127">
                  <c:v>16.483516483516482</c:v>
                </c:pt>
                <c:pt idx="2128">
                  <c:v>16.444270015698592</c:v>
                </c:pt>
                <c:pt idx="2129">
                  <c:v>16.405023547880692</c:v>
                </c:pt>
                <c:pt idx="2130">
                  <c:v>16.365777080062792</c:v>
                </c:pt>
                <c:pt idx="2131">
                  <c:v>16.326530612244895</c:v>
                </c:pt>
                <c:pt idx="2132">
                  <c:v>16.287284144427005</c:v>
                </c:pt>
                <c:pt idx="2133">
                  <c:v>16.248037676609105</c:v>
                </c:pt>
                <c:pt idx="2134">
                  <c:v>16.208791208791208</c:v>
                </c:pt>
                <c:pt idx="2135">
                  <c:v>16.169544740973308</c:v>
                </c:pt>
                <c:pt idx="2136">
                  <c:v>16.130298273155418</c:v>
                </c:pt>
                <c:pt idx="2137">
                  <c:v>16.091051805337521</c:v>
                </c:pt>
                <c:pt idx="2138">
                  <c:v>16.051805337519621</c:v>
                </c:pt>
                <c:pt idx="2139">
                  <c:v>16.012558869701731</c:v>
                </c:pt>
                <c:pt idx="2140">
                  <c:v>15.973312401883833</c:v>
                </c:pt>
                <c:pt idx="2141">
                  <c:v>15.934065934065933</c:v>
                </c:pt>
                <c:pt idx="2142">
                  <c:v>15.894819466248034</c:v>
                </c:pt>
                <c:pt idx="2143">
                  <c:v>15.855572998430144</c:v>
                </c:pt>
                <c:pt idx="2144">
                  <c:v>15.816326530612246</c:v>
                </c:pt>
                <c:pt idx="2145">
                  <c:v>15.777080062794347</c:v>
                </c:pt>
                <c:pt idx="2146">
                  <c:v>15.737833594976447</c:v>
                </c:pt>
                <c:pt idx="2147">
                  <c:v>15.698587127158559</c:v>
                </c:pt>
                <c:pt idx="2148">
                  <c:v>15.659340659340659</c:v>
                </c:pt>
                <c:pt idx="2149">
                  <c:v>15.62009419152276</c:v>
                </c:pt>
                <c:pt idx="2150">
                  <c:v>15.580847723704871</c:v>
                </c:pt>
                <c:pt idx="2151">
                  <c:v>15.541601255886972</c:v>
                </c:pt>
                <c:pt idx="2152">
                  <c:v>15.502354788069074</c:v>
                </c:pt>
                <c:pt idx="2153">
                  <c:v>15.463108320251173</c:v>
                </c:pt>
                <c:pt idx="2154">
                  <c:v>15.423861852433285</c:v>
                </c:pt>
                <c:pt idx="2155">
                  <c:v>15.384615384615385</c:v>
                </c:pt>
                <c:pt idx="2156">
                  <c:v>15.345368916797486</c:v>
                </c:pt>
                <c:pt idx="2157">
                  <c:v>15.306122448979586</c:v>
                </c:pt>
                <c:pt idx="2158">
                  <c:v>15.266875981161698</c:v>
                </c:pt>
                <c:pt idx="2159">
                  <c:v>15.2276295133438</c:v>
                </c:pt>
                <c:pt idx="2160">
                  <c:v>15.188383045525899</c:v>
                </c:pt>
                <c:pt idx="2161">
                  <c:v>15.149136577708012</c:v>
                </c:pt>
                <c:pt idx="2162">
                  <c:v>15.109890109890111</c:v>
                </c:pt>
                <c:pt idx="2163">
                  <c:v>15.070643642072213</c:v>
                </c:pt>
                <c:pt idx="2164">
                  <c:v>15.031397174254312</c:v>
                </c:pt>
                <c:pt idx="2165">
                  <c:v>14.992150706436425</c:v>
                </c:pt>
                <c:pt idx="2166">
                  <c:v>14.952904238618526</c:v>
                </c:pt>
                <c:pt idx="2167">
                  <c:v>14.913657770800626</c:v>
                </c:pt>
                <c:pt idx="2168">
                  <c:v>14.874411302982725</c:v>
                </c:pt>
                <c:pt idx="2169">
                  <c:v>14.835164835164838</c:v>
                </c:pt>
                <c:pt idx="2170">
                  <c:v>14.795918367346939</c:v>
                </c:pt>
                <c:pt idx="2171">
                  <c:v>14.756671899529039</c:v>
                </c:pt>
                <c:pt idx="2172">
                  <c:v>14.717425431711151</c:v>
                </c:pt>
                <c:pt idx="2173">
                  <c:v>14.678178963893252</c:v>
                </c:pt>
                <c:pt idx="2174">
                  <c:v>14.638932496075352</c:v>
                </c:pt>
                <c:pt idx="2175">
                  <c:v>14.599686028257452</c:v>
                </c:pt>
                <c:pt idx="2176">
                  <c:v>14.560439560439564</c:v>
                </c:pt>
                <c:pt idx="2177">
                  <c:v>14.521193092621665</c:v>
                </c:pt>
                <c:pt idx="2178">
                  <c:v>14.481946624803765</c:v>
                </c:pt>
                <c:pt idx="2179">
                  <c:v>14.442700156985866</c:v>
                </c:pt>
                <c:pt idx="2180">
                  <c:v>14.403453689167979</c:v>
                </c:pt>
                <c:pt idx="2181">
                  <c:v>14.364207221350078</c:v>
                </c:pt>
                <c:pt idx="2182">
                  <c:v>14.324960753532178</c:v>
                </c:pt>
                <c:pt idx="2183">
                  <c:v>14.28571428571429</c:v>
                </c:pt>
                <c:pt idx="2184">
                  <c:v>14.246467817896391</c:v>
                </c:pt>
                <c:pt idx="2185">
                  <c:v>14.207221350078491</c:v>
                </c:pt>
                <c:pt idx="2186">
                  <c:v>14.167974882260593</c:v>
                </c:pt>
                <c:pt idx="2187">
                  <c:v>14.128728414442705</c:v>
                </c:pt>
                <c:pt idx="2188">
                  <c:v>14.089481946624804</c:v>
                </c:pt>
                <c:pt idx="2189">
                  <c:v>14.050235478806904</c:v>
                </c:pt>
                <c:pt idx="2190">
                  <c:v>14.010989010989006</c:v>
                </c:pt>
                <c:pt idx="2191">
                  <c:v>13.971742543171118</c:v>
                </c:pt>
                <c:pt idx="2192">
                  <c:v>13.932496075353217</c:v>
                </c:pt>
                <c:pt idx="2193">
                  <c:v>13.893249607535319</c:v>
                </c:pt>
                <c:pt idx="2194">
                  <c:v>13.854003139717431</c:v>
                </c:pt>
                <c:pt idx="2195">
                  <c:v>13.814756671899531</c:v>
                </c:pt>
                <c:pt idx="2196">
                  <c:v>13.77551020408163</c:v>
                </c:pt>
                <c:pt idx="2197">
                  <c:v>13.736263736263732</c:v>
                </c:pt>
                <c:pt idx="2198">
                  <c:v>13.697017268445844</c:v>
                </c:pt>
                <c:pt idx="2199">
                  <c:v>13.657770800627944</c:v>
                </c:pt>
                <c:pt idx="2200">
                  <c:v>13.618524332810045</c:v>
                </c:pt>
                <c:pt idx="2201">
                  <c:v>13.579277864992145</c:v>
                </c:pt>
                <c:pt idx="2202">
                  <c:v>13.540031397174257</c:v>
                </c:pt>
                <c:pt idx="2203">
                  <c:v>13.500784929356357</c:v>
                </c:pt>
                <c:pt idx="2204">
                  <c:v>13.461538461538458</c:v>
                </c:pt>
                <c:pt idx="2205">
                  <c:v>13.42229199372057</c:v>
                </c:pt>
                <c:pt idx="2206">
                  <c:v>13.38304552590267</c:v>
                </c:pt>
                <c:pt idx="2207">
                  <c:v>13.343799058084771</c:v>
                </c:pt>
                <c:pt idx="2208">
                  <c:v>13.304552590266871</c:v>
                </c:pt>
                <c:pt idx="2209">
                  <c:v>13.265306122448983</c:v>
                </c:pt>
                <c:pt idx="2210">
                  <c:v>13.226059654631083</c:v>
                </c:pt>
                <c:pt idx="2211">
                  <c:v>13.186813186813184</c:v>
                </c:pt>
                <c:pt idx="2212">
                  <c:v>13.147566718995286</c:v>
                </c:pt>
                <c:pt idx="2213">
                  <c:v>13.108320251177396</c:v>
                </c:pt>
                <c:pt idx="2214">
                  <c:v>13.069073783359498</c:v>
                </c:pt>
                <c:pt idx="2215">
                  <c:v>13.029827315541597</c:v>
                </c:pt>
                <c:pt idx="2216">
                  <c:v>12.990580847723709</c:v>
                </c:pt>
                <c:pt idx="2217">
                  <c:v>12.951334379905809</c:v>
                </c:pt>
                <c:pt idx="2218">
                  <c:v>12.912087912087911</c:v>
                </c:pt>
                <c:pt idx="2219">
                  <c:v>12.872841444270012</c:v>
                </c:pt>
                <c:pt idx="2220">
                  <c:v>12.833594976452122</c:v>
                </c:pt>
                <c:pt idx="2221">
                  <c:v>12.794348508634224</c:v>
                </c:pt>
                <c:pt idx="2222">
                  <c:v>12.755102040816324</c:v>
                </c:pt>
                <c:pt idx="2223">
                  <c:v>12.715855572998425</c:v>
                </c:pt>
                <c:pt idx="2224">
                  <c:v>12.676609105180535</c:v>
                </c:pt>
                <c:pt idx="2225">
                  <c:v>12.637362637362637</c:v>
                </c:pt>
                <c:pt idx="2226">
                  <c:v>12.598116169544738</c:v>
                </c:pt>
                <c:pt idx="2227">
                  <c:v>12.558869701726849</c:v>
                </c:pt>
                <c:pt idx="2228">
                  <c:v>12.51962323390895</c:v>
                </c:pt>
                <c:pt idx="2229">
                  <c:v>12.48037676609105</c:v>
                </c:pt>
                <c:pt idx="2230">
                  <c:v>12.441130298273151</c:v>
                </c:pt>
                <c:pt idx="2231">
                  <c:v>12.401883830455262</c:v>
                </c:pt>
                <c:pt idx="2232">
                  <c:v>12.362637362637363</c:v>
                </c:pt>
                <c:pt idx="2233">
                  <c:v>12.323390894819465</c:v>
                </c:pt>
                <c:pt idx="2234">
                  <c:v>12.284144427001575</c:v>
                </c:pt>
                <c:pt idx="2235">
                  <c:v>12.244897959183676</c:v>
                </c:pt>
                <c:pt idx="2236">
                  <c:v>12.205651491365776</c:v>
                </c:pt>
                <c:pt idx="2237">
                  <c:v>12.166405023547878</c:v>
                </c:pt>
                <c:pt idx="2238">
                  <c:v>12.127158555729988</c:v>
                </c:pt>
                <c:pt idx="2239">
                  <c:v>12.087912087912089</c:v>
                </c:pt>
                <c:pt idx="2240">
                  <c:v>12.048665620094191</c:v>
                </c:pt>
                <c:pt idx="2241">
                  <c:v>12.009419152276291</c:v>
                </c:pt>
                <c:pt idx="2242">
                  <c:v>11.970172684458403</c:v>
                </c:pt>
                <c:pt idx="2243">
                  <c:v>11.930926216640502</c:v>
                </c:pt>
                <c:pt idx="2244">
                  <c:v>11.891679748822604</c:v>
                </c:pt>
                <c:pt idx="2245">
                  <c:v>11.852433281004714</c:v>
                </c:pt>
                <c:pt idx="2246">
                  <c:v>11.813186813186816</c:v>
                </c:pt>
                <c:pt idx="2247">
                  <c:v>11.773940345368917</c:v>
                </c:pt>
                <c:pt idx="2248">
                  <c:v>11.734693877551017</c:v>
                </c:pt>
                <c:pt idx="2249">
                  <c:v>11.695447409733129</c:v>
                </c:pt>
                <c:pt idx="2250">
                  <c:v>11.656200941915229</c:v>
                </c:pt>
                <c:pt idx="2251">
                  <c:v>11.61695447409733</c:v>
                </c:pt>
                <c:pt idx="2252">
                  <c:v>11.57770800627943</c:v>
                </c:pt>
                <c:pt idx="2253">
                  <c:v>11.538461538461542</c:v>
                </c:pt>
                <c:pt idx="2254">
                  <c:v>11.499215070643643</c:v>
                </c:pt>
                <c:pt idx="2255">
                  <c:v>11.459968602825743</c:v>
                </c:pt>
                <c:pt idx="2256">
                  <c:v>11.420722135007855</c:v>
                </c:pt>
                <c:pt idx="2257">
                  <c:v>11.381475667189955</c:v>
                </c:pt>
                <c:pt idx="2258">
                  <c:v>11.342229199372056</c:v>
                </c:pt>
                <c:pt idx="2259">
                  <c:v>11.302982731554156</c:v>
                </c:pt>
                <c:pt idx="2260">
                  <c:v>11.263736263736268</c:v>
                </c:pt>
                <c:pt idx="2261">
                  <c:v>11.22448979591837</c:v>
                </c:pt>
                <c:pt idx="2262">
                  <c:v>11.185243328100469</c:v>
                </c:pt>
                <c:pt idx="2263">
                  <c:v>11.145996860282569</c:v>
                </c:pt>
                <c:pt idx="2264">
                  <c:v>11.106750392464681</c:v>
                </c:pt>
                <c:pt idx="2265">
                  <c:v>11.067503924646783</c:v>
                </c:pt>
                <c:pt idx="2266">
                  <c:v>11.028257456828882</c:v>
                </c:pt>
                <c:pt idx="2267">
                  <c:v>10.989010989010994</c:v>
                </c:pt>
                <c:pt idx="2268">
                  <c:v>10.949764521193096</c:v>
                </c:pt>
                <c:pt idx="2269">
                  <c:v>10.910518053375196</c:v>
                </c:pt>
                <c:pt idx="2270">
                  <c:v>10.871271585557295</c:v>
                </c:pt>
                <c:pt idx="2271">
                  <c:v>10.832025117739407</c:v>
                </c:pt>
                <c:pt idx="2272">
                  <c:v>10.792778649921509</c:v>
                </c:pt>
                <c:pt idx="2273">
                  <c:v>10.753532182103609</c:v>
                </c:pt>
                <c:pt idx="2274">
                  <c:v>10.71428571428571</c:v>
                </c:pt>
                <c:pt idx="2275">
                  <c:v>10.675039246467822</c:v>
                </c:pt>
                <c:pt idx="2276">
                  <c:v>10.635792778649922</c:v>
                </c:pt>
                <c:pt idx="2277">
                  <c:v>10.596546310832021</c:v>
                </c:pt>
                <c:pt idx="2278">
                  <c:v>10.557299843014134</c:v>
                </c:pt>
                <c:pt idx="2279">
                  <c:v>10.518053375196235</c:v>
                </c:pt>
                <c:pt idx="2280">
                  <c:v>10.478806907378335</c:v>
                </c:pt>
                <c:pt idx="2281">
                  <c:v>10.439560439560436</c:v>
                </c:pt>
                <c:pt idx="2282">
                  <c:v>10.400313971742548</c:v>
                </c:pt>
                <c:pt idx="2283">
                  <c:v>10.361067503924648</c:v>
                </c:pt>
                <c:pt idx="2284">
                  <c:v>10.321821036106748</c:v>
                </c:pt>
                <c:pt idx="2285">
                  <c:v>10.282574568288849</c:v>
                </c:pt>
                <c:pt idx="2286">
                  <c:v>10.243328100470961</c:v>
                </c:pt>
                <c:pt idx="2287">
                  <c:v>10.204081632653061</c:v>
                </c:pt>
                <c:pt idx="2288">
                  <c:v>10.164835164835162</c:v>
                </c:pt>
                <c:pt idx="2289">
                  <c:v>10.125588697017275</c:v>
                </c:pt>
                <c:pt idx="2290">
                  <c:v>10.086342229199374</c:v>
                </c:pt>
                <c:pt idx="2291">
                  <c:v>10.047095761381474</c:v>
                </c:pt>
                <c:pt idx="2292">
                  <c:v>10.007849293563575</c:v>
                </c:pt>
                <c:pt idx="2293">
                  <c:v>9.9686028257456876</c:v>
                </c:pt>
                <c:pt idx="2294">
                  <c:v>9.9293563579277873</c:v>
                </c:pt>
                <c:pt idx="2295">
                  <c:v>9.8901098901098887</c:v>
                </c:pt>
                <c:pt idx="2296">
                  <c:v>9.8508634222919884</c:v>
                </c:pt>
                <c:pt idx="2297">
                  <c:v>9.8116169544741005</c:v>
                </c:pt>
                <c:pt idx="2298">
                  <c:v>9.7723704866562002</c:v>
                </c:pt>
                <c:pt idx="2299">
                  <c:v>9.7331240188383017</c:v>
                </c:pt>
                <c:pt idx="2300">
                  <c:v>9.6938775510204138</c:v>
                </c:pt>
                <c:pt idx="2301">
                  <c:v>9.6546310832025135</c:v>
                </c:pt>
                <c:pt idx="2302">
                  <c:v>9.615384615384615</c:v>
                </c:pt>
                <c:pt idx="2303">
                  <c:v>9.5761381475667147</c:v>
                </c:pt>
                <c:pt idx="2304">
                  <c:v>9.5368916797488268</c:v>
                </c:pt>
                <c:pt idx="2305">
                  <c:v>9.4976452119309265</c:v>
                </c:pt>
                <c:pt idx="2306">
                  <c:v>9.4583987441130279</c:v>
                </c:pt>
                <c:pt idx="2307">
                  <c:v>9.4191522762951294</c:v>
                </c:pt>
                <c:pt idx="2308">
                  <c:v>9.3799058084772398</c:v>
                </c:pt>
                <c:pt idx="2309">
                  <c:v>9.3406593406593412</c:v>
                </c:pt>
                <c:pt idx="2310">
                  <c:v>9.3014128728414409</c:v>
                </c:pt>
                <c:pt idx="2311">
                  <c:v>9.262166405023553</c:v>
                </c:pt>
                <c:pt idx="2312">
                  <c:v>9.2229199372056527</c:v>
                </c:pt>
                <c:pt idx="2313">
                  <c:v>9.1836734693877542</c:v>
                </c:pt>
                <c:pt idx="2314">
                  <c:v>9.1444270015698557</c:v>
                </c:pt>
                <c:pt idx="2315">
                  <c:v>9.105180533751966</c:v>
                </c:pt>
                <c:pt idx="2316">
                  <c:v>9.0659340659340675</c:v>
                </c:pt>
                <c:pt idx="2317">
                  <c:v>9.0266875981161672</c:v>
                </c:pt>
                <c:pt idx="2318">
                  <c:v>8.9874411302982686</c:v>
                </c:pt>
                <c:pt idx="2319">
                  <c:v>8.948194662480379</c:v>
                </c:pt>
                <c:pt idx="2320">
                  <c:v>8.9089481946624804</c:v>
                </c:pt>
                <c:pt idx="2321">
                  <c:v>8.8697017268445819</c:v>
                </c:pt>
                <c:pt idx="2322">
                  <c:v>8.8304552590266923</c:v>
                </c:pt>
                <c:pt idx="2323">
                  <c:v>8.7912087912087937</c:v>
                </c:pt>
                <c:pt idx="2324">
                  <c:v>8.7519623233908934</c:v>
                </c:pt>
                <c:pt idx="2325">
                  <c:v>8.7127158555729949</c:v>
                </c:pt>
                <c:pt idx="2326">
                  <c:v>8.6734693877551052</c:v>
                </c:pt>
                <c:pt idx="2327">
                  <c:v>8.6342229199372067</c:v>
                </c:pt>
                <c:pt idx="2328">
                  <c:v>8.5949764521193082</c:v>
                </c:pt>
                <c:pt idx="2329">
                  <c:v>8.5557299843014079</c:v>
                </c:pt>
                <c:pt idx="2330">
                  <c:v>8.51648351648352</c:v>
                </c:pt>
                <c:pt idx="2331">
                  <c:v>8.4772370486656197</c:v>
                </c:pt>
                <c:pt idx="2332">
                  <c:v>8.4379905808477211</c:v>
                </c:pt>
                <c:pt idx="2333">
                  <c:v>8.3987441130298315</c:v>
                </c:pt>
                <c:pt idx="2334">
                  <c:v>8.3594976452119329</c:v>
                </c:pt>
                <c:pt idx="2335">
                  <c:v>8.3202511773940344</c:v>
                </c:pt>
                <c:pt idx="2336">
                  <c:v>8.2810047095761341</c:v>
                </c:pt>
                <c:pt idx="2337">
                  <c:v>8.2417582417582462</c:v>
                </c:pt>
                <c:pt idx="2338">
                  <c:v>8.2025117739403459</c:v>
                </c:pt>
                <c:pt idx="2339">
                  <c:v>8.1632653061224474</c:v>
                </c:pt>
                <c:pt idx="2340">
                  <c:v>8.1240188383045471</c:v>
                </c:pt>
                <c:pt idx="2341">
                  <c:v>8.0847723704866592</c:v>
                </c:pt>
                <c:pt idx="2342">
                  <c:v>8.0455259026687607</c:v>
                </c:pt>
                <c:pt idx="2343">
                  <c:v>8.0062794348508604</c:v>
                </c:pt>
                <c:pt idx="2344">
                  <c:v>7.9670329670329725</c:v>
                </c:pt>
                <c:pt idx="2345">
                  <c:v>7.9277864992150722</c:v>
                </c:pt>
                <c:pt idx="2346">
                  <c:v>7.8885400313971736</c:v>
                </c:pt>
                <c:pt idx="2347">
                  <c:v>7.8492935635792733</c:v>
                </c:pt>
                <c:pt idx="2348">
                  <c:v>7.8100470957613854</c:v>
                </c:pt>
                <c:pt idx="2349">
                  <c:v>7.770800627943486</c:v>
                </c:pt>
                <c:pt idx="2350">
                  <c:v>7.7315541601255866</c:v>
                </c:pt>
                <c:pt idx="2351">
                  <c:v>7.6923076923076872</c:v>
                </c:pt>
                <c:pt idx="2352">
                  <c:v>7.6530612244897984</c:v>
                </c:pt>
                <c:pt idx="2353">
                  <c:v>7.6138147566718999</c:v>
                </c:pt>
                <c:pt idx="2354">
                  <c:v>7.5745682888539996</c:v>
                </c:pt>
                <c:pt idx="2355">
                  <c:v>7.5353218210361117</c:v>
                </c:pt>
                <c:pt idx="2356">
                  <c:v>7.4960753532182123</c:v>
                </c:pt>
                <c:pt idx="2357">
                  <c:v>7.4568288854003129</c:v>
                </c:pt>
                <c:pt idx="2358">
                  <c:v>7.4175824175824134</c:v>
                </c:pt>
                <c:pt idx="2359">
                  <c:v>7.3783359497645247</c:v>
                </c:pt>
                <c:pt idx="2360">
                  <c:v>7.3390894819466261</c:v>
                </c:pt>
                <c:pt idx="2361">
                  <c:v>7.2998430141287258</c:v>
                </c:pt>
                <c:pt idx="2362">
                  <c:v>7.2605965463108273</c:v>
                </c:pt>
                <c:pt idx="2363">
                  <c:v>7.2213500784929385</c:v>
                </c:pt>
                <c:pt idx="2364">
                  <c:v>7.1821036106750391</c:v>
                </c:pt>
                <c:pt idx="2365">
                  <c:v>7.1428571428571397</c:v>
                </c:pt>
                <c:pt idx="2366">
                  <c:v>7.1036106750392509</c:v>
                </c:pt>
                <c:pt idx="2367">
                  <c:v>7.0643642072213524</c:v>
                </c:pt>
                <c:pt idx="2368">
                  <c:v>7.0251177394034521</c:v>
                </c:pt>
                <c:pt idx="2369">
                  <c:v>6.9858712715855535</c:v>
                </c:pt>
                <c:pt idx="2370">
                  <c:v>6.9466248037676648</c:v>
                </c:pt>
                <c:pt idx="2371">
                  <c:v>6.9073783359497654</c:v>
                </c:pt>
                <c:pt idx="2372">
                  <c:v>6.8681318681318659</c:v>
                </c:pt>
                <c:pt idx="2373">
                  <c:v>6.8288854003139665</c:v>
                </c:pt>
                <c:pt idx="2374">
                  <c:v>6.7896389324960786</c:v>
                </c:pt>
                <c:pt idx="2375">
                  <c:v>6.7503924646781783</c:v>
                </c:pt>
                <c:pt idx="2376">
                  <c:v>6.7111459968602798</c:v>
                </c:pt>
                <c:pt idx="2377">
                  <c:v>6.671899529042391</c:v>
                </c:pt>
                <c:pt idx="2378">
                  <c:v>6.6326530612244916</c:v>
                </c:pt>
                <c:pt idx="2379">
                  <c:v>6.5934065934065922</c:v>
                </c:pt>
                <c:pt idx="2380">
                  <c:v>6.5541601255886928</c:v>
                </c:pt>
                <c:pt idx="2381">
                  <c:v>6.5149136577708049</c:v>
                </c:pt>
                <c:pt idx="2382">
                  <c:v>6.4756671899529046</c:v>
                </c:pt>
                <c:pt idx="2383">
                  <c:v>6.436420722135006</c:v>
                </c:pt>
                <c:pt idx="2384">
                  <c:v>6.3971742543171057</c:v>
                </c:pt>
                <c:pt idx="2385">
                  <c:v>6.3579277864992179</c:v>
                </c:pt>
                <c:pt idx="2386">
                  <c:v>6.3186813186813184</c:v>
                </c:pt>
                <c:pt idx="2387">
                  <c:v>6.279434850863419</c:v>
                </c:pt>
                <c:pt idx="2388">
                  <c:v>6.2401883830455311</c:v>
                </c:pt>
                <c:pt idx="2389">
                  <c:v>6.2009419152276308</c:v>
                </c:pt>
                <c:pt idx="2390">
                  <c:v>6.1616954474097323</c:v>
                </c:pt>
                <c:pt idx="2391">
                  <c:v>6.122448979591832</c:v>
                </c:pt>
                <c:pt idx="2392">
                  <c:v>6.0832025117739441</c:v>
                </c:pt>
                <c:pt idx="2393">
                  <c:v>6.0439560439560447</c:v>
                </c:pt>
                <c:pt idx="2394">
                  <c:v>6.0047095761381453</c:v>
                </c:pt>
                <c:pt idx="2395">
                  <c:v>5.9654631083202458</c:v>
                </c:pt>
                <c:pt idx="2396">
                  <c:v>5.9262166405023571</c:v>
                </c:pt>
                <c:pt idx="2397">
                  <c:v>5.8869701726844585</c:v>
                </c:pt>
                <c:pt idx="2398">
                  <c:v>5.8477237048665582</c:v>
                </c:pt>
                <c:pt idx="2399">
                  <c:v>5.8084772370486704</c:v>
                </c:pt>
                <c:pt idx="2400">
                  <c:v>5.7692307692307709</c:v>
                </c:pt>
                <c:pt idx="2401">
                  <c:v>5.7299843014128715</c:v>
                </c:pt>
                <c:pt idx="2402">
                  <c:v>5.6907378335949721</c:v>
                </c:pt>
                <c:pt idx="2403">
                  <c:v>5.6514913657770833</c:v>
                </c:pt>
                <c:pt idx="2404">
                  <c:v>5.6122448979591848</c:v>
                </c:pt>
                <c:pt idx="2405">
                  <c:v>5.5729984301412845</c:v>
                </c:pt>
                <c:pt idx="2406">
                  <c:v>5.533751962323386</c:v>
                </c:pt>
                <c:pt idx="2407">
                  <c:v>5.4945054945054972</c:v>
                </c:pt>
                <c:pt idx="2408">
                  <c:v>5.4552590266875978</c:v>
                </c:pt>
                <c:pt idx="2409">
                  <c:v>5.4160125588696983</c:v>
                </c:pt>
                <c:pt idx="2410">
                  <c:v>5.3767660910518096</c:v>
                </c:pt>
                <c:pt idx="2411">
                  <c:v>5.337519623233911</c:v>
                </c:pt>
                <c:pt idx="2412">
                  <c:v>5.2982731554160107</c:v>
                </c:pt>
                <c:pt idx="2413">
                  <c:v>5.2590266875981122</c:v>
                </c:pt>
                <c:pt idx="2414">
                  <c:v>5.2197802197802234</c:v>
                </c:pt>
                <c:pt idx="2415">
                  <c:v>5.180533751962324</c:v>
                </c:pt>
                <c:pt idx="2416">
                  <c:v>5.1412872841444246</c:v>
                </c:pt>
                <c:pt idx="2417">
                  <c:v>5.1020408163265252</c:v>
                </c:pt>
                <c:pt idx="2418">
                  <c:v>5.0627943485086373</c:v>
                </c:pt>
                <c:pt idx="2419">
                  <c:v>5.023547880690737</c:v>
                </c:pt>
                <c:pt idx="2420">
                  <c:v>4.9843014128728385</c:v>
                </c:pt>
                <c:pt idx="2421">
                  <c:v>4.9450549450549497</c:v>
                </c:pt>
                <c:pt idx="2422">
                  <c:v>4.9058084772370503</c:v>
                </c:pt>
                <c:pt idx="2423">
                  <c:v>4.8665620094191508</c:v>
                </c:pt>
                <c:pt idx="2424">
                  <c:v>4.8273155416012514</c:v>
                </c:pt>
                <c:pt idx="2425">
                  <c:v>4.7880690737833635</c:v>
                </c:pt>
                <c:pt idx="2426">
                  <c:v>4.7488226059654632</c:v>
                </c:pt>
                <c:pt idx="2427">
                  <c:v>4.7095761381475647</c:v>
                </c:pt>
                <c:pt idx="2428">
                  <c:v>4.6703296703296644</c:v>
                </c:pt>
                <c:pt idx="2429">
                  <c:v>4.6310832025117765</c:v>
                </c:pt>
                <c:pt idx="2430">
                  <c:v>4.5918367346938771</c:v>
                </c:pt>
                <c:pt idx="2431">
                  <c:v>4.5525902668759777</c:v>
                </c:pt>
                <c:pt idx="2432">
                  <c:v>4.5133437990580898</c:v>
                </c:pt>
                <c:pt idx="2433">
                  <c:v>4.4740973312401895</c:v>
                </c:pt>
                <c:pt idx="2434">
                  <c:v>4.434850863422291</c:v>
                </c:pt>
                <c:pt idx="2435">
                  <c:v>4.3956043956043906</c:v>
                </c:pt>
                <c:pt idx="2436">
                  <c:v>4.3563579277865028</c:v>
                </c:pt>
                <c:pt idx="2437">
                  <c:v>4.3171114599686033</c:v>
                </c:pt>
                <c:pt idx="2438">
                  <c:v>4.2778649921507039</c:v>
                </c:pt>
                <c:pt idx="2439">
                  <c:v>4.2386185243328045</c:v>
                </c:pt>
                <c:pt idx="2440">
                  <c:v>4.1993720565149157</c:v>
                </c:pt>
                <c:pt idx="2441">
                  <c:v>4.1601255886970172</c:v>
                </c:pt>
                <c:pt idx="2442">
                  <c:v>4.1208791208791169</c:v>
                </c:pt>
                <c:pt idx="2443">
                  <c:v>4.081632653061229</c:v>
                </c:pt>
                <c:pt idx="2444">
                  <c:v>4.0423861852433296</c:v>
                </c:pt>
                <c:pt idx="2445">
                  <c:v>4.0031397174254302</c:v>
                </c:pt>
                <c:pt idx="2446">
                  <c:v>3.9638932496075308</c:v>
                </c:pt>
                <c:pt idx="2447">
                  <c:v>3.9246467817896424</c:v>
                </c:pt>
                <c:pt idx="2448">
                  <c:v>3.885400313971743</c:v>
                </c:pt>
                <c:pt idx="2449">
                  <c:v>3.8461538461538436</c:v>
                </c:pt>
                <c:pt idx="2450">
                  <c:v>3.8069073783359553</c:v>
                </c:pt>
                <c:pt idx="2451">
                  <c:v>3.7676609105180559</c:v>
                </c:pt>
                <c:pt idx="2452">
                  <c:v>3.7284144427001564</c:v>
                </c:pt>
                <c:pt idx="2453">
                  <c:v>3.689167974882257</c:v>
                </c:pt>
                <c:pt idx="2454">
                  <c:v>3.6499215070643687</c:v>
                </c:pt>
                <c:pt idx="2455">
                  <c:v>3.6106750392464693</c:v>
                </c:pt>
                <c:pt idx="2456">
                  <c:v>3.5714285714285698</c:v>
                </c:pt>
                <c:pt idx="2457">
                  <c:v>3.5321821036106704</c:v>
                </c:pt>
                <c:pt idx="2458">
                  <c:v>3.4929356357927821</c:v>
                </c:pt>
                <c:pt idx="2459">
                  <c:v>3.4536891679748827</c:v>
                </c:pt>
                <c:pt idx="2460">
                  <c:v>3.4144427001569833</c:v>
                </c:pt>
                <c:pt idx="2461">
                  <c:v>3.3751962323390949</c:v>
                </c:pt>
                <c:pt idx="2462">
                  <c:v>3.3359497645211955</c:v>
                </c:pt>
                <c:pt idx="2463">
                  <c:v>3.2967032967032961</c:v>
                </c:pt>
                <c:pt idx="2464">
                  <c:v>3.2574568288853967</c:v>
                </c:pt>
                <c:pt idx="2465">
                  <c:v>3.2182103610675084</c:v>
                </c:pt>
                <c:pt idx="2466">
                  <c:v>3.1789638932496089</c:v>
                </c:pt>
                <c:pt idx="2467">
                  <c:v>3.1397174254317095</c:v>
                </c:pt>
                <c:pt idx="2468">
                  <c:v>3.1004709576138101</c:v>
                </c:pt>
                <c:pt idx="2469">
                  <c:v>3.0612244897959218</c:v>
                </c:pt>
                <c:pt idx="2470">
                  <c:v>3.0219780219780223</c:v>
                </c:pt>
                <c:pt idx="2471">
                  <c:v>2.9827315541601229</c:v>
                </c:pt>
                <c:pt idx="2472">
                  <c:v>2.9434850863422346</c:v>
                </c:pt>
                <c:pt idx="2473">
                  <c:v>2.9042386185243352</c:v>
                </c:pt>
                <c:pt idx="2474">
                  <c:v>2.8649921507064358</c:v>
                </c:pt>
                <c:pt idx="2475">
                  <c:v>2.8257456828885363</c:v>
                </c:pt>
                <c:pt idx="2476">
                  <c:v>2.786499215070648</c:v>
                </c:pt>
                <c:pt idx="2477">
                  <c:v>2.7472527472527486</c:v>
                </c:pt>
                <c:pt idx="2478">
                  <c:v>2.7080062794348492</c:v>
                </c:pt>
                <c:pt idx="2479">
                  <c:v>2.6687598116169498</c:v>
                </c:pt>
                <c:pt idx="2480">
                  <c:v>2.6295133437990614</c:v>
                </c:pt>
                <c:pt idx="2481">
                  <c:v>2.590266875981162</c:v>
                </c:pt>
                <c:pt idx="2482">
                  <c:v>2.5510204081632626</c:v>
                </c:pt>
                <c:pt idx="2483">
                  <c:v>2.5117739403453743</c:v>
                </c:pt>
                <c:pt idx="2484">
                  <c:v>2.4725274725274748</c:v>
                </c:pt>
                <c:pt idx="2485">
                  <c:v>2.4332810047095754</c:v>
                </c:pt>
                <c:pt idx="2486">
                  <c:v>2.394034536891676</c:v>
                </c:pt>
                <c:pt idx="2487">
                  <c:v>2.3547880690737877</c:v>
                </c:pt>
                <c:pt idx="2488">
                  <c:v>2.3155416012558883</c:v>
                </c:pt>
                <c:pt idx="2489">
                  <c:v>2.2762951334379888</c:v>
                </c:pt>
                <c:pt idx="2490">
                  <c:v>2.2370486656200894</c:v>
                </c:pt>
                <c:pt idx="2491">
                  <c:v>2.1978021978022011</c:v>
                </c:pt>
                <c:pt idx="2492">
                  <c:v>2.1585557299843017</c:v>
                </c:pt>
                <c:pt idx="2493">
                  <c:v>2.1193092621664023</c:v>
                </c:pt>
                <c:pt idx="2494">
                  <c:v>2.0800627943485139</c:v>
                </c:pt>
                <c:pt idx="2495">
                  <c:v>2.0408163265306145</c:v>
                </c:pt>
                <c:pt idx="2496">
                  <c:v>2.0015698587127151</c:v>
                </c:pt>
                <c:pt idx="2497">
                  <c:v>1.9623233908948157</c:v>
                </c:pt>
                <c:pt idx="2498">
                  <c:v>1.9230769230769273</c:v>
                </c:pt>
                <c:pt idx="2499">
                  <c:v>1.8838304552590279</c:v>
                </c:pt>
                <c:pt idx="2500">
                  <c:v>1.8445839874411285</c:v>
                </c:pt>
                <c:pt idx="2501">
                  <c:v>1.8053375196232291</c:v>
                </c:pt>
                <c:pt idx="2502">
                  <c:v>1.7660910518053408</c:v>
                </c:pt>
                <c:pt idx="2503">
                  <c:v>1.7268445839874413</c:v>
                </c:pt>
                <c:pt idx="2504">
                  <c:v>1.6875981161695419</c:v>
                </c:pt>
                <c:pt idx="2505">
                  <c:v>1.6483516483516536</c:v>
                </c:pt>
                <c:pt idx="2506">
                  <c:v>1.6091051805337542</c:v>
                </c:pt>
                <c:pt idx="2507">
                  <c:v>1.5698587127158548</c:v>
                </c:pt>
                <c:pt idx="2508">
                  <c:v>1.5306122448979553</c:v>
                </c:pt>
                <c:pt idx="2509">
                  <c:v>1.491365777080067</c:v>
                </c:pt>
                <c:pt idx="2510">
                  <c:v>1.4521193092621676</c:v>
                </c:pt>
                <c:pt idx="2511">
                  <c:v>1.4128728414442682</c:v>
                </c:pt>
                <c:pt idx="2512">
                  <c:v>1.3736263736263687</c:v>
                </c:pt>
                <c:pt idx="2513">
                  <c:v>1.3343799058084804</c:v>
                </c:pt>
                <c:pt idx="2514">
                  <c:v>1.295133437990581</c:v>
                </c:pt>
                <c:pt idx="2515">
                  <c:v>1.2558869701726816</c:v>
                </c:pt>
                <c:pt idx="2516">
                  <c:v>1.2166405023547933</c:v>
                </c:pt>
                <c:pt idx="2517">
                  <c:v>1.1773940345368938</c:v>
                </c:pt>
                <c:pt idx="2518">
                  <c:v>1.1381475667189944</c:v>
                </c:pt>
                <c:pt idx="2519">
                  <c:v>1.098901098901095</c:v>
                </c:pt>
                <c:pt idx="2520">
                  <c:v>1.0596546310832067</c:v>
                </c:pt>
                <c:pt idx="2521">
                  <c:v>1.0204081632653073</c:v>
                </c:pt>
                <c:pt idx="2522">
                  <c:v>0.98116169544740783</c:v>
                </c:pt>
                <c:pt idx="2523">
                  <c:v>0.94191522762950841</c:v>
                </c:pt>
                <c:pt idx="2524">
                  <c:v>0.90266875981162009</c:v>
                </c:pt>
                <c:pt idx="2525">
                  <c:v>0.86342229199372067</c:v>
                </c:pt>
                <c:pt idx="2526">
                  <c:v>0.82417582417582125</c:v>
                </c:pt>
                <c:pt idx="2527">
                  <c:v>0.78492935635793293</c:v>
                </c:pt>
                <c:pt idx="2528">
                  <c:v>0.74568288854003351</c:v>
                </c:pt>
                <c:pt idx="2529">
                  <c:v>0.70643642072213408</c:v>
                </c:pt>
                <c:pt idx="2530">
                  <c:v>0.66718995290423466</c:v>
                </c:pt>
                <c:pt idx="2531">
                  <c:v>0.62794348508634634</c:v>
                </c:pt>
                <c:pt idx="2532">
                  <c:v>0.58869701726844692</c:v>
                </c:pt>
                <c:pt idx="2533">
                  <c:v>0.5494505494505475</c:v>
                </c:pt>
                <c:pt idx="2534">
                  <c:v>0.51020408163264808</c:v>
                </c:pt>
                <c:pt idx="2535">
                  <c:v>0.47095761381475976</c:v>
                </c:pt>
                <c:pt idx="2536">
                  <c:v>0.43171114599686033</c:v>
                </c:pt>
                <c:pt idx="2537">
                  <c:v>0.39246467817896091</c:v>
                </c:pt>
                <c:pt idx="2538">
                  <c:v>0.35321821036107259</c:v>
                </c:pt>
                <c:pt idx="2539">
                  <c:v>0.31397174254317317</c:v>
                </c:pt>
                <c:pt idx="2540">
                  <c:v>0.27472527472527375</c:v>
                </c:pt>
                <c:pt idx="2541">
                  <c:v>0.23547880690737433</c:v>
                </c:pt>
                <c:pt idx="2542">
                  <c:v>0.19623233908948601</c:v>
                </c:pt>
                <c:pt idx="2543">
                  <c:v>0.15698587127158659</c:v>
                </c:pt>
                <c:pt idx="2544">
                  <c:v>0.11773940345368716</c:v>
                </c:pt>
                <c:pt idx="2545">
                  <c:v>7.8492935635787742E-2</c:v>
                </c:pt>
                <c:pt idx="2546">
                  <c:v>3.9246467817899422E-2</c:v>
                </c:pt>
                <c:pt idx="2547">
                  <c:v>0</c:v>
                </c:pt>
              </c:numCache>
            </c:numRef>
          </c:xVal>
          <c:yVal>
            <c:numRef>
              <c:f>'Flow Duration Analysis'!$N$2:$N$2549</c:f>
              <c:numCache>
                <c:formatCode>0.0000</c:formatCode>
                <c:ptCount val="2548"/>
                <c:pt idx="0">
                  <c:v>0.18436574074074075</c:v>
                </c:pt>
                <c:pt idx="1">
                  <c:v>0.18710879629629629</c:v>
                </c:pt>
                <c:pt idx="2">
                  <c:v>0.19027546296296297</c:v>
                </c:pt>
                <c:pt idx="3">
                  <c:v>0.19311805555555556</c:v>
                </c:pt>
                <c:pt idx="4">
                  <c:v>0.19686342592592593</c:v>
                </c:pt>
                <c:pt idx="5">
                  <c:v>0.19733796296296297</c:v>
                </c:pt>
                <c:pt idx="6">
                  <c:v>0.19790972222222222</c:v>
                </c:pt>
                <c:pt idx="7">
                  <c:v>0.19796759259259261</c:v>
                </c:pt>
                <c:pt idx="8">
                  <c:v>0.1990787037037037</c:v>
                </c:pt>
                <c:pt idx="9">
                  <c:v>0.20056944444444447</c:v>
                </c:pt>
                <c:pt idx="10">
                  <c:v>0.20113194444444443</c:v>
                </c:pt>
                <c:pt idx="11">
                  <c:v>0.20224074074074075</c:v>
                </c:pt>
                <c:pt idx="12">
                  <c:v>0.20315740740740743</c:v>
                </c:pt>
                <c:pt idx="13">
                  <c:v>0.20707870370370368</c:v>
                </c:pt>
                <c:pt idx="14">
                  <c:v>0.20805324074074075</c:v>
                </c:pt>
                <c:pt idx="15">
                  <c:v>0.20812037037037037</c:v>
                </c:pt>
                <c:pt idx="16">
                  <c:v>0.2092060185185185</c:v>
                </c:pt>
                <c:pt idx="17">
                  <c:v>0.21203472222222222</c:v>
                </c:pt>
                <c:pt idx="18">
                  <c:v>0.21308564814814815</c:v>
                </c:pt>
                <c:pt idx="19">
                  <c:v>0.21325694444444443</c:v>
                </c:pt>
                <c:pt idx="20">
                  <c:v>0.21356481481481482</c:v>
                </c:pt>
                <c:pt idx="21">
                  <c:v>0.21647222222222223</c:v>
                </c:pt>
                <c:pt idx="22">
                  <c:v>0.21665046296296298</c:v>
                </c:pt>
                <c:pt idx="23">
                  <c:v>0.21709490740740742</c:v>
                </c:pt>
                <c:pt idx="24">
                  <c:v>0.2189814814814815</c:v>
                </c:pt>
                <c:pt idx="25">
                  <c:v>0.21918981481481481</c:v>
                </c:pt>
                <c:pt idx="26">
                  <c:v>0.21937962962962965</c:v>
                </c:pt>
                <c:pt idx="27">
                  <c:v>0.2205347222222222</c:v>
                </c:pt>
                <c:pt idx="28">
                  <c:v>0.22067592592592594</c:v>
                </c:pt>
                <c:pt idx="29">
                  <c:v>0.22161111111111109</c:v>
                </c:pt>
                <c:pt idx="30">
                  <c:v>0.22215509259259258</c:v>
                </c:pt>
                <c:pt idx="31">
                  <c:v>0.22274074074074074</c:v>
                </c:pt>
                <c:pt idx="32">
                  <c:v>0.22366898148148148</c:v>
                </c:pt>
                <c:pt idx="33">
                  <c:v>0.22497453703703701</c:v>
                </c:pt>
                <c:pt idx="34">
                  <c:v>0.22590509259259262</c:v>
                </c:pt>
                <c:pt idx="35">
                  <c:v>0.22620601851851851</c:v>
                </c:pt>
                <c:pt idx="36">
                  <c:v>0.22643750000000001</c:v>
                </c:pt>
                <c:pt idx="37">
                  <c:v>0.22644675925925928</c:v>
                </c:pt>
                <c:pt idx="38">
                  <c:v>0.2265462962962963</c:v>
                </c:pt>
                <c:pt idx="39">
                  <c:v>0.22688888888888889</c:v>
                </c:pt>
                <c:pt idx="40">
                  <c:v>0.22690046296296296</c:v>
                </c:pt>
                <c:pt idx="41">
                  <c:v>0.22724074074074074</c:v>
                </c:pt>
                <c:pt idx="42">
                  <c:v>0.22725694444444444</c:v>
                </c:pt>
                <c:pt idx="43">
                  <c:v>0.22749305555555557</c:v>
                </c:pt>
                <c:pt idx="44">
                  <c:v>0.22791898148148149</c:v>
                </c:pt>
                <c:pt idx="45">
                  <c:v>0.22825925925925927</c:v>
                </c:pt>
                <c:pt idx="46">
                  <c:v>0.22875231481481481</c:v>
                </c:pt>
                <c:pt idx="47">
                  <c:v>0.2290902777777778</c:v>
                </c:pt>
                <c:pt idx="48">
                  <c:v>0.2293310185185185</c:v>
                </c:pt>
                <c:pt idx="49">
                  <c:v>0.2298263888888889</c:v>
                </c:pt>
                <c:pt idx="50">
                  <c:v>0.23006712962962964</c:v>
                </c:pt>
                <c:pt idx="51">
                  <c:v>0.2301064814814815</c:v>
                </c:pt>
                <c:pt idx="52">
                  <c:v>0.23031944444444447</c:v>
                </c:pt>
                <c:pt idx="53">
                  <c:v>0.23051157407407408</c:v>
                </c:pt>
                <c:pt idx="54">
                  <c:v>0.23069444444444445</c:v>
                </c:pt>
                <c:pt idx="55">
                  <c:v>0.23099074074074075</c:v>
                </c:pt>
                <c:pt idx="56">
                  <c:v>0.23131712962962964</c:v>
                </c:pt>
                <c:pt idx="57">
                  <c:v>0.23140509259259259</c:v>
                </c:pt>
                <c:pt idx="58">
                  <c:v>0.2316111111111111</c:v>
                </c:pt>
                <c:pt idx="59">
                  <c:v>0.23202314814814815</c:v>
                </c:pt>
                <c:pt idx="60">
                  <c:v>0.232375</c:v>
                </c:pt>
                <c:pt idx="61">
                  <c:v>0.23241203703703706</c:v>
                </c:pt>
                <c:pt idx="62">
                  <c:v>0.23298148148148146</c:v>
                </c:pt>
                <c:pt idx="63">
                  <c:v>0.23341435185185186</c:v>
                </c:pt>
                <c:pt idx="64">
                  <c:v>0.23415277777777779</c:v>
                </c:pt>
                <c:pt idx="65">
                  <c:v>0.23430092592592591</c:v>
                </c:pt>
                <c:pt idx="66">
                  <c:v>0.23455324074074074</c:v>
                </c:pt>
                <c:pt idx="67">
                  <c:v>0.23491666666666666</c:v>
                </c:pt>
                <c:pt idx="68">
                  <c:v>0.23619907407407409</c:v>
                </c:pt>
                <c:pt idx="69">
                  <c:v>0.23630324074074072</c:v>
                </c:pt>
                <c:pt idx="70">
                  <c:v>0.23656944444444444</c:v>
                </c:pt>
                <c:pt idx="71">
                  <c:v>0.2374236111111111</c:v>
                </c:pt>
                <c:pt idx="72">
                  <c:v>0.23745370370370369</c:v>
                </c:pt>
                <c:pt idx="73">
                  <c:v>0.23747685185185186</c:v>
                </c:pt>
                <c:pt idx="74">
                  <c:v>0.23750462962962965</c:v>
                </c:pt>
                <c:pt idx="75">
                  <c:v>0.23800925925925925</c:v>
                </c:pt>
                <c:pt idx="76">
                  <c:v>0.23849537037037039</c:v>
                </c:pt>
                <c:pt idx="77">
                  <c:v>0.23854166666666665</c:v>
                </c:pt>
                <c:pt idx="78">
                  <c:v>0.23895138888888889</c:v>
                </c:pt>
                <c:pt idx="79">
                  <c:v>0.23936805555555557</c:v>
                </c:pt>
                <c:pt idx="80">
                  <c:v>0.24003240740740742</c:v>
                </c:pt>
                <c:pt idx="81">
                  <c:v>0.24135416666666668</c:v>
                </c:pt>
                <c:pt idx="82">
                  <c:v>0.24199074074074073</c:v>
                </c:pt>
                <c:pt idx="83">
                  <c:v>0.24284259259259261</c:v>
                </c:pt>
                <c:pt idx="84">
                  <c:v>0.24335185185185185</c:v>
                </c:pt>
                <c:pt idx="85">
                  <c:v>0.24395370370370367</c:v>
                </c:pt>
                <c:pt idx="86">
                  <c:v>0.24452314814814816</c:v>
                </c:pt>
                <c:pt idx="87">
                  <c:v>0.24455787037037038</c:v>
                </c:pt>
                <c:pt idx="88">
                  <c:v>0.24591203703703707</c:v>
                </c:pt>
                <c:pt idx="89">
                  <c:v>0.24614814814814817</c:v>
                </c:pt>
                <c:pt idx="90">
                  <c:v>0.24665277777777778</c:v>
                </c:pt>
                <c:pt idx="91">
                  <c:v>0.24810879629629629</c:v>
                </c:pt>
                <c:pt idx="92">
                  <c:v>0.24861342592592595</c:v>
                </c:pt>
                <c:pt idx="93">
                  <c:v>0.24942129629629628</c:v>
                </c:pt>
                <c:pt idx="94">
                  <c:v>0.2494837962962963</c:v>
                </c:pt>
                <c:pt idx="95">
                  <c:v>0.24975925925925924</c:v>
                </c:pt>
                <c:pt idx="96">
                  <c:v>0.24983564814814815</c:v>
                </c:pt>
                <c:pt idx="97">
                  <c:v>0.24989351851851854</c:v>
                </c:pt>
                <c:pt idx="98">
                  <c:v>0.24999074074074074</c:v>
                </c:pt>
                <c:pt idx="99">
                  <c:v>0.25036111111111109</c:v>
                </c:pt>
                <c:pt idx="100">
                  <c:v>0.25036574074074075</c:v>
                </c:pt>
                <c:pt idx="101">
                  <c:v>0.25057175925925923</c:v>
                </c:pt>
                <c:pt idx="102">
                  <c:v>0.25088657407407405</c:v>
                </c:pt>
                <c:pt idx="103">
                  <c:v>0.25202083333333336</c:v>
                </c:pt>
                <c:pt idx="104">
                  <c:v>0.25231944444444443</c:v>
                </c:pt>
                <c:pt idx="105">
                  <c:v>0.25259259259259259</c:v>
                </c:pt>
                <c:pt idx="106">
                  <c:v>0.25332175925925926</c:v>
                </c:pt>
                <c:pt idx="107">
                  <c:v>0.25347222222222221</c:v>
                </c:pt>
                <c:pt idx="108">
                  <c:v>0.25353472222222223</c:v>
                </c:pt>
                <c:pt idx="109">
                  <c:v>0.25387731481481479</c:v>
                </c:pt>
                <c:pt idx="110">
                  <c:v>0.25457638888888889</c:v>
                </c:pt>
                <c:pt idx="111">
                  <c:v>0.25467824074074075</c:v>
                </c:pt>
                <c:pt idx="112">
                  <c:v>0.25468287037037035</c:v>
                </c:pt>
                <c:pt idx="113">
                  <c:v>0.25476157407407407</c:v>
                </c:pt>
                <c:pt idx="114">
                  <c:v>0.25494907407407408</c:v>
                </c:pt>
                <c:pt idx="115">
                  <c:v>0.25499768518518517</c:v>
                </c:pt>
                <c:pt idx="116">
                  <c:v>0.25521759259259258</c:v>
                </c:pt>
                <c:pt idx="117">
                  <c:v>0.25526157407407407</c:v>
                </c:pt>
                <c:pt idx="118">
                  <c:v>0.25589814814814815</c:v>
                </c:pt>
                <c:pt idx="119">
                  <c:v>0.25606712962962963</c:v>
                </c:pt>
                <c:pt idx="120">
                  <c:v>0.25612731481481482</c:v>
                </c:pt>
                <c:pt idx="121">
                  <c:v>0.25615509259259261</c:v>
                </c:pt>
                <c:pt idx="122">
                  <c:v>0.25631018518518522</c:v>
                </c:pt>
                <c:pt idx="123">
                  <c:v>0.25645601851851851</c:v>
                </c:pt>
                <c:pt idx="124">
                  <c:v>0.2565810185185185</c:v>
                </c:pt>
                <c:pt idx="125">
                  <c:v>0.2568611111111111</c:v>
                </c:pt>
                <c:pt idx="126">
                  <c:v>0.25770833333333332</c:v>
                </c:pt>
                <c:pt idx="127">
                  <c:v>0.25777314814814811</c:v>
                </c:pt>
                <c:pt idx="128">
                  <c:v>0.258349537037037</c:v>
                </c:pt>
                <c:pt idx="129">
                  <c:v>0.25856249999999997</c:v>
                </c:pt>
                <c:pt idx="130">
                  <c:v>0.25920601851851854</c:v>
                </c:pt>
                <c:pt idx="131">
                  <c:v>0.25927083333333334</c:v>
                </c:pt>
                <c:pt idx="132">
                  <c:v>0.25948842592592591</c:v>
                </c:pt>
                <c:pt idx="133">
                  <c:v>0.260162037037037</c:v>
                </c:pt>
                <c:pt idx="134">
                  <c:v>0.26021759259259258</c:v>
                </c:pt>
                <c:pt idx="135">
                  <c:v>0.26036342592592593</c:v>
                </c:pt>
                <c:pt idx="136">
                  <c:v>0.26051620370370371</c:v>
                </c:pt>
                <c:pt idx="137">
                  <c:v>0.26075000000000004</c:v>
                </c:pt>
                <c:pt idx="138">
                  <c:v>0.26079398148148147</c:v>
                </c:pt>
                <c:pt idx="139">
                  <c:v>0.26087037037037036</c:v>
                </c:pt>
                <c:pt idx="140">
                  <c:v>0.26089814814814816</c:v>
                </c:pt>
                <c:pt idx="141">
                  <c:v>0.26111805555555556</c:v>
                </c:pt>
                <c:pt idx="142">
                  <c:v>0.26113657407407409</c:v>
                </c:pt>
                <c:pt idx="143">
                  <c:v>0.26141203703703703</c:v>
                </c:pt>
                <c:pt idx="144">
                  <c:v>0.26199537037037035</c:v>
                </c:pt>
                <c:pt idx="145">
                  <c:v>0.2620925925925926</c:v>
                </c:pt>
                <c:pt idx="146">
                  <c:v>0.26276388888888891</c:v>
                </c:pt>
                <c:pt idx="147">
                  <c:v>0.26320601851851849</c:v>
                </c:pt>
                <c:pt idx="148">
                  <c:v>0.26321990740740742</c:v>
                </c:pt>
                <c:pt idx="149">
                  <c:v>0.26379398148148148</c:v>
                </c:pt>
                <c:pt idx="150">
                  <c:v>0.2638888888888889</c:v>
                </c:pt>
                <c:pt idx="151">
                  <c:v>0.26396759259259261</c:v>
                </c:pt>
                <c:pt idx="152">
                  <c:v>0.26428703703703704</c:v>
                </c:pt>
                <c:pt idx="153">
                  <c:v>0.26468518518518519</c:v>
                </c:pt>
                <c:pt idx="154">
                  <c:v>0.26474537037037038</c:v>
                </c:pt>
                <c:pt idx="155">
                  <c:v>0.2649097222222222</c:v>
                </c:pt>
                <c:pt idx="156">
                  <c:v>0.26496296296296296</c:v>
                </c:pt>
                <c:pt idx="157">
                  <c:v>0.26528240740740738</c:v>
                </c:pt>
                <c:pt idx="158">
                  <c:v>0.26559722222222226</c:v>
                </c:pt>
                <c:pt idx="159">
                  <c:v>0.26563425925925926</c:v>
                </c:pt>
                <c:pt idx="160">
                  <c:v>0.26591435185185186</c:v>
                </c:pt>
                <c:pt idx="161">
                  <c:v>0.26624768518518516</c:v>
                </c:pt>
                <c:pt idx="162">
                  <c:v>0.26651157407407405</c:v>
                </c:pt>
                <c:pt idx="163">
                  <c:v>0.26700231481481485</c:v>
                </c:pt>
                <c:pt idx="164">
                  <c:v>0.26709490740740738</c:v>
                </c:pt>
                <c:pt idx="165">
                  <c:v>0.26725462962962965</c:v>
                </c:pt>
                <c:pt idx="166">
                  <c:v>0.26728009259259261</c:v>
                </c:pt>
                <c:pt idx="167">
                  <c:v>0.26736574074074071</c:v>
                </c:pt>
                <c:pt idx="168">
                  <c:v>0.26753472222222219</c:v>
                </c:pt>
                <c:pt idx="169">
                  <c:v>0.26758101851851851</c:v>
                </c:pt>
                <c:pt idx="170">
                  <c:v>0.26762037037037034</c:v>
                </c:pt>
                <c:pt idx="171">
                  <c:v>0.26792824074074073</c:v>
                </c:pt>
                <c:pt idx="172">
                  <c:v>0.26807870370370368</c:v>
                </c:pt>
                <c:pt idx="173">
                  <c:v>0.2681087962962963</c:v>
                </c:pt>
                <c:pt idx="174">
                  <c:v>0.2682060185185185</c:v>
                </c:pt>
                <c:pt idx="175">
                  <c:v>0.26831481481481484</c:v>
                </c:pt>
                <c:pt idx="176">
                  <c:v>0.2689212962962963</c:v>
                </c:pt>
                <c:pt idx="177">
                  <c:v>0.26906018518518521</c:v>
                </c:pt>
                <c:pt idx="178">
                  <c:v>0.26926388888888886</c:v>
                </c:pt>
                <c:pt idx="179">
                  <c:v>0.26947222222222222</c:v>
                </c:pt>
                <c:pt idx="180">
                  <c:v>0.26968287037037036</c:v>
                </c:pt>
                <c:pt idx="181">
                  <c:v>0.2698564814814815</c:v>
                </c:pt>
                <c:pt idx="182">
                  <c:v>0.27022685185185186</c:v>
                </c:pt>
                <c:pt idx="183">
                  <c:v>0.27041435185185181</c:v>
                </c:pt>
                <c:pt idx="184">
                  <c:v>0.27063194444444444</c:v>
                </c:pt>
                <c:pt idx="185">
                  <c:v>0.2717546296296296</c:v>
                </c:pt>
                <c:pt idx="186">
                  <c:v>0.27187037037037037</c:v>
                </c:pt>
                <c:pt idx="187">
                  <c:v>0.27237499999999998</c:v>
                </c:pt>
                <c:pt idx="188">
                  <c:v>0.27249305555555559</c:v>
                </c:pt>
                <c:pt idx="189">
                  <c:v>0.27259490740740738</c:v>
                </c:pt>
                <c:pt idx="190">
                  <c:v>0.27274305555555556</c:v>
                </c:pt>
                <c:pt idx="191">
                  <c:v>0.27290277777777777</c:v>
                </c:pt>
                <c:pt idx="192">
                  <c:v>0.27290277777777777</c:v>
                </c:pt>
                <c:pt idx="193">
                  <c:v>0.27296759259259262</c:v>
                </c:pt>
                <c:pt idx="194">
                  <c:v>0.27298842592592593</c:v>
                </c:pt>
                <c:pt idx="195">
                  <c:v>0.27312731481481484</c:v>
                </c:pt>
                <c:pt idx="196">
                  <c:v>0.27314583333333331</c:v>
                </c:pt>
                <c:pt idx="197">
                  <c:v>0.2733888888888889</c:v>
                </c:pt>
                <c:pt idx="198">
                  <c:v>0.27353703703703702</c:v>
                </c:pt>
                <c:pt idx="199">
                  <c:v>0.27366898148148144</c:v>
                </c:pt>
                <c:pt idx="200">
                  <c:v>0.27368749999999997</c:v>
                </c:pt>
                <c:pt idx="201">
                  <c:v>0.2739537037037037</c:v>
                </c:pt>
                <c:pt idx="202">
                  <c:v>0.27397916666666666</c:v>
                </c:pt>
                <c:pt idx="203">
                  <c:v>0.27437037037037038</c:v>
                </c:pt>
                <c:pt idx="204">
                  <c:v>0.27458101851851852</c:v>
                </c:pt>
                <c:pt idx="205">
                  <c:v>0.27460879629629631</c:v>
                </c:pt>
                <c:pt idx="206">
                  <c:v>0.27488194444444441</c:v>
                </c:pt>
                <c:pt idx="207">
                  <c:v>0.27490509259259255</c:v>
                </c:pt>
                <c:pt idx="208">
                  <c:v>0.27519444444444446</c:v>
                </c:pt>
                <c:pt idx="209">
                  <c:v>0.27524305555555556</c:v>
                </c:pt>
                <c:pt idx="210">
                  <c:v>0.27546296296296297</c:v>
                </c:pt>
                <c:pt idx="211">
                  <c:v>0.27590509259259255</c:v>
                </c:pt>
                <c:pt idx="212">
                  <c:v>0.27594212962962961</c:v>
                </c:pt>
                <c:pt idx="213">
                  <c:v>0.27610648148148148</c:v>
                </c:pt>
                <c:pt idx="214">
                  <c:v>0.27630092592592592</c:v>
                </c:pt>
                <c:pt idx="215">
                  <c:v>0.27671990740740737</c:v>
                </c:pt>
                <c:pt idx="216">
                  <c:v>0.27712037037037035</c:v>
                </c:pt>
                <c:pt idx="217">
                  <c:v>0.2774375</c:v>
                </c:pt>
                <c:pt idx="218">
                  <c:v>0.27749305555555553</c:v>
                </c:pt>
                <c:pt idx="219">
                  <c:v>0.27757175925925925</c:v>
                </c:pt>
                <c:pt idx="220">
                  <c:v>0.27784259259259259</c:v>
                </c:pt>
                <c:pt idx="221">
                  <c:v>0.27792824074074074</c:v>
                </c:pt>
                <c:pt idx="222">
                  <c:v>0.27832407407407411</c:v>
                </c:pt>
                <c:pt idx="223">
                  <c:v>0.27858333333333335</c:v>
                </c:pt>
                <c:pt idx="224">
                  <c:v>0.27862731481481479</c:v>
                </c:pt>
                <c:pt idx="225">
                  <c:v>0.27935648148148151</c:v>
                </c:pt>
                <c:pt idx="226">
                  <c:v>0.27963194444444445</c:v>
                </c:pt>
                <c:pt idx="227">
                  <c:v>0.28000694444444446</c:v>
                </c:pt>
                <c:pt idx="228">
                  <c:v>0.28014351851851849</c:v>
                </c:pt>
                <c:pt idx="229">
                  <c:v>0.28045833333333337</c:v>
                </c:pt>
                <c:pt idx="230">
                  <c:v>0.28087962962962965</c:v>
                </c:pt>
                <c:pt idx="231">
                  <c:v>0.28104398148148146</c:v>
                </c:pt>
                <c:pt idx="232">
                  <c:v>0.2813148148148148</c:v>
                </c:pt>
                <c:pt idx="233">
                  <c:v>0.28149074074074076</c:v>
                </c:pt>
                <c:pt idx="234">
                  <c:v>0.28172453703703704</c:v>
                </c:pt>
                <c:pt idx="235">
                  <c:v>0.28250462962962963</c:v>
                </c:pt>
                <c:pt idx="236">
                  <c:v>0.28266666666666662</c:v>
                </c:pt>
                <c:pt idx="237">
                  <c:v>0.28290972222222222</c:v>
                </c:pt>
                <c:pt idx="238">
                  <c:v>0.28314120370370366</c:v>
                </c:pt>
                <c:pt idx="239">
                  <c:v>0.2832824074074074</c:v>
                </c:pt>
                <c:pt idx="240">
                  <c:v>0.28357175925925926</c:v>
                </c:pt>
                <c:pt idx="241">
                  <c:v>0.28367361111111111</c:v>
                </c:pt>
                <c:pt idx="242">
                  <c:v>0.28395370370370371</c:v>
                </c:pt>
                <c:pt idx="243">
                  <c:v>0.28402777777777777</c:v>
                </c:pt>
                <c:pt idx="244">
                  <c:v>0.28417129629629628</c:v>
                </c:pt>
                <c:pt idx="245">
                  <c:v>0.28430555555555553</c:v>
                </c:pt>
                <c:pt idx="246">
                  <c:v>0.28443055555555552</c:v>
                </c:pt>
                <c:pt idx="247">
                  <c:v>0.28472916666666664</c:v>
                </c:pt>
                <c:pt idx="248">
                  <c:v>0.28492824074074075</c:v>
                </c:pt>
                <c:pt idx="249">
                  <c:v>0.2849652777777778</c:v>
                </c:pt>
                <c:pt idx="250">
                  <c:v>0.28502083333333333</c:v>
                </c:pt>
                <c:pt idx="251">
                  <c:v>0.28509953703703705</c:v>
                </c:pt>
                <c:pt idx="252">
                  <c:v>0.28511111111111109</c:v>
                </c:pt>
                <c:pt idx="253">
                  <c:v>0.28520138888888891</c:v>
                </c:pt>
                <c:pt idx="254">
                  <c:v>0.2853310185185185</c:v>
                </c:pt>
                <c:pt idx="255">
                  <c:v>0.28602777777777777</c:v>
                </c:pt>
                <c:pt idx="256">
                  <c:v>0.28621064814814812</c:v>
                </c:pt>
                <c:pt idx="257">
                  <c:v>0.28650694444444447</c:v>
                </c:pt>
                <c:pt idx="258">
                  <c:v>0.28654166666666669</c:v>
                </c:pt>
                <c:pt idx="259">
                  <c:v>0.28666898148148146</c:v>
                </c:pt>
                <c:pt idx="260">
                  <c:v>0.2868356481481481</c:v>
                </c:pt>
                <c:pt idx="261">
                  <c:v>0.2869976851851852</c:v>
                </c:pt>
                <c:pt idx="262">
                  <c:v>0.28702314814814811</c:v>
                </c:pt>
                <c:pt idx="263">
                  <c:v>0.28791435185185188</c:v>
                </c:pt>
                <c:pt idx="264">
                  <c:v>0.28845833333333332</c:v>
                </c:pt>
                <c:pt idx="265">
                  <c:v>0.28854166666666664</c:v>
                </c:pt>
                <c:pt idx="266">
                  <c:v>0.28869212962962965</c:v>
                </c:pt>
                <c:pt idx="267">
                  <c:v>0.28872453703703704</c:v>
                </c:pt>
                <c:pt idx="268">
                  <c:v>0.28887037037037033</c:v>
                </c:pt>
                <c:pt idx="269">
                  <c:v>0.28932175925925924</c:v>
                </c:pt>
                <c:pt idx="270">
                  <c:v>0.28948148148148145</c:v>
                </c:pt>
                <c:pt idx="271">
                  <c:v>0.28956018518518517</c:v>
                </c:pt>
                <c:pt idx="272">
                  <c:v>0.28966666666666668</c:v>
                </c:pt>
                <c:pt idx="273">
                  <c:v>0.28973148148148148</c:v>
                </c:pt>
                <c:pt idx="274">
                  <c:v>0.2897986111111111</c:v>
                </c:pt>
                <c:pt idx="275">
                  <c:v>0.29000231481481481</c:v>
                </c:pt>
                <c:pt idx="276">
                  <c:v>0.2903263888888889</c:v>
                </c:pt>
                <c:pt idx="277">
                  <c:v>0.29050694444444447</c:v>
                </c:pt>
                <c:pt idx="278">
                  <c:v>0.29053703703703704</c:v>
                </c:pt>
                <c:pt idx="279">
                  <c:v>0.29072685185185188</c:v>
                </c:pt>
                <c:pt idx="280">
                  <c:v>0.29073148148148148</c:v>
                </c:pt>
                <c:pt idx="281">
                  <c:v>0.29098148148148145</c:v>
                </c:pt>
                <c:pt idx="282">
                  <c:v>0.29102546296296294</c:v>
                </c:pt>
                <c:pt idx="283">
                  <c:v>0.29114814814814816</c:v>
                </c:pt>
                <c:pt idx="284">
                  <c:v>0.29128703703703707</c:v>
                </c:pt>
                <c:pt idx="285">
                  <c:v>0.29139814814814813</c:v>
                </c:pt>
                <c:pt idx="286">
                  <c:v>0.29142361111111115</c:v>
                </c:pt>
                <c:pt idx="287">
                  <c:v>0.29143287037037036</c:v>
                </c:pt>
                <c:pt idx="288">
                  <c:v>0.29147685185185185</c:v>
                </c:pt>
                <c:pt idx="289">
                  <c:v>0.29167824074074078</c:v>
                </c:pt>
                <c:pt idx="290">
                  <c:v>0.29187731481481483</c:v>
                </c:pt>
                <c:pt idx="291">
                  <c:v>0.2918842592592592</c:v>
                </c:pt>
                <c:pt idx="292">
                  <c:v>0.29203935185185187</c:v>
                </c:pt>
                <c:pt idx="293">
                  <c:v>0.29217592592592595</c:v>
                </c:pt>
                <c:pt idx="294">
                  <c:v>0.29230555555555554</c:v>
                </c:pt>
                <c:pt idx="295">
                  <c:v>0.2923310185185185</c:v>
                </c:pt>
                <c:pt idx="296">
                  <c:v>0.29243518518518519</c:v>
                </c:pt>
                <c:pt idx="297">
                  <c:v>0.2925740740740741</c:v>
                </c:pt>
                <c:pt idx="298">
                  <c:v>0.29266203703703703</c:v>
                </c:pt>
                <c:pt idx="299">
                  <c:v>0.29300925925925925</c:v>
                </c:pt>
                <c:pt idx="300">
                  <c:v>0.29305787037037034</c:v>
                </c:pt>
                <c:pt idx="301">
                  <c:v>0.29315046296296299</c:v>
                </c:pt>
                <c:pt idx="302">
                  <c:v>0.29331944444444447</c:v>
                </c:pt>
                <c:pt idx="303">
                  <c:v>0.29352314814814812</c:v>
                </c:pt>
                <c:pt idx="304">
                  <c:v>0.29361805555555553</c:v>
                </c:pt>
                <c:pt idx="305">
                  <c:v>0.29365972222222225</c:v>
                </c:pt>
                <c:pt idx="306">
                  <c:v>0.29387268518518517</c:v>
                </c:pt>
                <c:pt idx="307">
                  <c:v>0.29408101851851853</c:v>
                </c:pt>
                <c:pt idx="308">
                  <c:v>0.29421759259259261</c:v>
                </c:pt>
                <c:pt idx="309">
                  <c:v>0.29453703703703704</c:v>
                </c:pt>
                <c:pt idx="310">
                  <c:v>0.29465972222222225</c:v>
                </c:pt>
                <c:pt idx="311">
                  <c:v>0.29469212962962965</c:v>
                </c:pt>
                <c:pt idx="312">
                  <c:v>0.29481712962962964</c:v>
                </c:pt>
                <c:pt idx="313">
                  <c:v>0.29502777777777778</c:v>
                </c:pt>
                <c:pt idx="314">
                  <c:v>0.29523611111111109</c:v>
                </c:pt>
                <c:pt idx="315">
                  <c:v>0.29526620370370371</c:v>
                </c:pt>
                <c:pt idx="316">
                  <c:v>0.29554629629629625</c:v>
                </c:pt>
                <c:pt idx="317">
                  <c:v>0.29558101851851848</c:v>
                </c:pt>
                <c:pt idx="318">
                  <c:v>0.29566666666666663</c:v>
                </c:pt>
                <c:pt idx="319">
                  <c:v>0.29571990740740739</c:v>
                </c:pt>
                <c:pt idx="320">
                  <c:v>0.2958425925925926</c:v>
                </c:pt>
                <c:pt idx="321">
                  <c:v>0.29588425925925926</c:v>
                </c:pt>
                <c:pt idx="322">
                  <c:v>0.29621296296296296</c:v>
                </c:pt>
                <c:pt idx="323">
                  <c:v>0.296375</c:v>
                </c:pt>
                <c:pt idx="324">
                  <c:v>0.2963958333333333</c:v>
                </c:pt>
                <c:pt idx="325">
                  <c:v>0.29647222222222225</c:v>
                </c:pt>
                <c:pt idx="326">
                  <c:v>0.29653703703703704</c:v>
                </c:pt>
                <c:pt idx="327">
                  <c:v>0.29668287037037039</c:v>
                </c:pt>
                <c:pt idx="328">
                  <c:v>0.2971759259259259</c:v>
                </c:pt>
                <c:pt idx="329">
                  <c:v>0.29727314814814815</c:v>
                </c:pt>
                <c:pt idx="330">
                  <c:v>0.29738194444444443</c:v>
                </c:pt>
                <c:pt idx="331">
                  <c:v>0.29743750000000002</c:v>
                </c:pt>
                <c:pt idx="332">
                  <c:v>0.29763657407407407</c:v>
                </c:pt>
                <c:pt idx="333">
                  <c:v>0.29831944444444447</c:v>
                </c:pt>
                <c:pt idx="334">
                  <c:v>0.29847685185185185</c:v>
                </c:pt>
                <c:pt idx="335">
                  <c:v>0.29872685185185183</c:v>
                </c:pt>
                <c:pt idx="336">
                  <c:v>0.29873842592592592</c:v>
                </c:pt>
                <c:pt idx="337">
                  <c:v>0.29924768518518519</c:v>
                </c:pt>
                <c:pt idx="338">
                  <c:v>0.29925694444444445</c:v>
                </c:pt>
                <c:pt idx="339">
                  <c:v>0.29968055555555556</c:v>
                </c:pt>
                <c:pt idx="340">
                  <c:v>0.29970370370370369</c:v>
                </c:pt>
                <c:pt idx="341">
                  <c:v>0.29975231481481479</c:v>
                </c:pt>
                <c:pt idx="342">
                  <c:v>0.30045138888888889</c:v>
                </c:pt>
                <c:pt idx="343">
                  <c:v>0.30056944444444444</c:v>
                </c:pt>
                <c:pt idx="344">
                  <c:v>0.30085185185185181</c:v>
                </c:pt>
                <c:pt idx="345">
                  <c:v>0.30097916666666669</c:v>
                </c:pt>
                <c:pt idx="346">
                  <c:v>0.30182638888888891</c:v>
                </c:pt>
                <c:pt idx="347">
                  <c:v>0.30189814814814814</c:v>
                </c:pt>
                <c:pt idx="348">
                  <c:v>0.30193287037037037</c:v>
                </c:pt>
                <c:pt idx="349">
                  <c:v>0.30194675925925923</c:v>
                </c:pt>
                <c:pt idx="350">
                  <c:v>0.30200462962962965</c:v>
                </c:pt>
                <c:pt idx="351">
                  <c:v>0.30210879629629628</c:v>
                </c:pt>
                <c:pt idx="352">
                  <c:v>0.30241435185185184</c:v>
                </c:pt>
                <c:pt idx="353">
                  <c:v>0.30263425925925924</c:v>
                </c:pt>
                <c:pt idx="354">
                  <c:v>0.30317824074074073</c:v>
                </c:pt>
                <c:pt idx="355">
                  <c:v>0.30318750000000005</c:v>
                </c:pt>
                <c:pt idx="356">
                  <c:v>0.30331481481481481</c:v>
                </c:pt>
                <c:pt idx="357">
                  <c:v>0.30358564814814815</c:v>
                </c:pt>
                <c:pt idx="358">
                  <c:v>0.30374999999999996</c:v>
                </c:pt>
                <c:pt idx="359">
                  <c:v>0.30456018518518518</c:v>
                </c:pt>
                <c:pt idx="360">
                  <c:v>0.30460648148148145</c:v>
                </c:pt>
                <c:pt idx="361">
                  <c:v>0.30493287037037037</c:v>
                </c:pt>
                <c:pt idx="362">
                  <c:v>0.30501157407407409</c:v>
                </c:pt>
                <c:pt idx="363">
                  <c:v>0.3053541666666667</c:v>
                </c:pt>
                <c:pt idx="364">
                  <c:v>0.30550925925925926</c:v>
                </c:pt>
                <c:pt idx="365">
                  <c:v>0.30620601851851853</c:v>
                </c:pt>
                <c:pt idx="366">
                  <c:v>0.30633101851851852</c:v>
                </c:pt>
                <c:pt idx="367">
                  <c:v>0.30633796296296295</c:v>
                </c:pt>
                <c:pt idx="368">
                  <c:v>0.30635185185185188</c:v>
                </c:pt>
                <c:pt idx="369">
                  <c:v>0.30652546296296296</c:v>
                </c:pt>
                <c:pt idx="370">
                  <c:v>0.30653703703703705</c:v>
                </c:pt>
                <c:pt idx="371">
                  <c:v>0.30678472222222219</c:v>
                </c:pt>
                <c:pt idx="372">
                  <c:v>0.30691666666666667</c:v>
                </c:pt>
                <c:pt idx="373">
                  <c:v>0.30725925925925923</c:v>
                </c:pt>
                <c:pt idx="374">
                  <c:v>0.30731018518518516</c:v>
                </c:pt>
                <c:pt idx="375">
                  <c:v>0.30806250000000002</c:v>
                </c:pt>
                <c:pt idx="376">
                  <c:v>0.30809027777777775</c:v>
                </c:pt>
                <c:pt idx="377">
                  <c:v>0.30814351851851851</c:v>
                </c:pt>
                <c:pt idx="378">
                  <c:v>0.30842824074074071</c:v>
                </c:pt>
                <c:pt idx="379">
                  <c:v>0.30851388888888887</c:v>
                </c:pt>
                <c:pt idx="380">
                  <c:v>0.30871527777777774</c:v>
                </c:pt>
                <c:pt idx="381">
                  <c:v>0.30886342592592592</c:v>
                </c:pt>
                <c:pt idx="382">
                  <c:v>0.30923842592592593</c:v>
                </c:pt>
                <c:pt idx="383">
                  <c:v>0.3094884259259259</c:v>
                </c:pt>
                <c:pt idx="384">
                  <c:v>0.30951157407407409</c:v>
                </c:pt>
                <c:pt idx="385">
                  <c:v>0.30952083333333336</c:v>
                </c:pt>
                <c:pt idx="386">
                  <c:v>0.30961111111111117</c:v>
                </c:pt>
                <c:pt idx="387">
                  <c:v>0.31074305555555554</c:v>
                </c:pt>
                <c:pt idx="388">
                  <c:v>0.31085185185185182</c:v>
                </c:pt>
                <c:pt idx="389">
                  <c:v>0.31096296296296294</c:v>
                </c:pt>
                <c:pt idx="390">
                  <c:v>0.31153703703703706</c:v>
                </c:pt>
                <c:pt idx="391">
                  <c:v>0.31188888888888888</c:v>
                </c:pt>
                <c:pt idx="392">
                  <c:v>0.31189351851851854</c:v>
                </c:pt>
                <c:pt idx="393">
                  <c:v>0.31197685185185187</c:v>
                </c:pt>
                <c:pt idx="394">
                  <c:v>0.31209027777777776</c:v>
                </c:pt>
                <c:pt idx="395">
                  <c:v>0.31228240740740743</c:v>
                </c:pt>
                <c:pt idx="396">
                  <c:v>0.31244675925925924</c:v>
                </c:pt>
                <c:pt idx="397">
                  <c:v>0.31290972222222224</c:v>
                </c:pt>
                <c:pt idx="398">
                  <c:v>0.31315509259259255</c:v>
                </c:pt>
                <c:pt idx="399">
                  <c:v>0.31327083333333333</c:v>
                </c:pt>
                <c:pt idx="400">
                  <c:v>0.31329629629629629</c:v>
                </c:pt>
                <c:pt idx="401">
                  <c:v>0.31332638888888886</c:v>
                </c:pt>
                <c:pt idx="402">
                  <c:v>0.31335648148148149</c:v>
                </c:pt>
                <c:pt idx="403">
                  <c:v>0.31391203703703702</c:v>
                </c:pt>
                <c:pt idx="404">
                  <c:v>0.31393981481481481</c:v>
                </c:pt>
                <c:pt idx="405">
                  <c:v>0.3142361111111111</c:v>
                </c:pt>
                <c:pt idx="406">
                  <c:v>0.31437962962962962</c:v>
                </c:pt>
                <c:pt idx="407">
                  <c:v>0.31478240740740737</c:v>
                </c:pt>
                <c:pt idx="408">
                  <c:v>0.31483796296296296</c:v>
                </c:pt>
                <c:pt idx="409">
                  <c:v>0.314849537037037</c:v>
                </c:pt>
                <c:pt idx="410">
                  <c:v>0.31491898148148145</c:v>
                </c:pt>
                <c:pt idx="411">
                  <c:v>0.31498842592592591</c:v>
                </c:pt>
                <c:pt idx="412">
                  <c:v>0.31501388888888887</c:v>
                </c:pt>
                <c:pt idx="413">
                  <c:v>0.31501851851851853</c:v>
                </c:pt>
                <c:pt idx="414">
                  <c:v>0.31518981481481478</c:v>
                </c:pt>
                <c:pt idx="415">
                  <c:v>0.31593518518518515</c:v>
                </c:pt>
                <c:pt idx="416">
                  <c:v>0.31596990740740738</c:v>
                </c:pt>
                <c:pt idx="417">
                  <c:v>0.3163287037037037</c:v>
                </c:pt>
                <c:pt idx="418">
                  <c:v>0.31668287037037035</c:v>
                </c:pt>
                <c:pt idx="419">
                  <c:v>0.3167476851851852</c:v>
                </c:pt>
                <c:pt idx="420">
                  <c:v>0.31703472222222218</c:v>
                </c:pt>
                <c:pt idx="421">
                  <c:v>0.31728240740740737</c:v>
                </c:pt>
                <c:pt idx="422">
                  <c:v>0.31735416666666671</c:v>
                </c:pt>
                <c:pt idx="423">
                  <c:v>0.31744444444444442</c:v>
                </c:pt>
                <c:pt idx="424">
                  <c:v>0.31744444444444442</c:v>
                </c:pt>
                <c:pt idx="425">
                  <c:v>0.31759953703703703</c:v>
                </c:pt>
                <c:pt idx="426">
                  <c:v>0.31774768518518515</c:v>
                </c:pt>
                <c:pt idx="427">
                  <c:v>0.31843518518518521</c:v>
                </c:pt>
                <c:pt idx="428">
                  <c:v>0.31848842592592597</c:v>
                </c:pt>
                <c:pt idx="429">
                  <c:v>0.31856944444444446</c:v>
                </c:pt>
                <c:pt idx="430">
                  <c:v>0.31857407407407407</c:v>
                </c:pt>
                <c:pt idx="431">
                  <c:v>0.31865046296296295</c:v>
                </c:pt>
                <c:pt idx="432">
                  <c:v>0.31865509259259261</c:v>
                </c:pt>
                <c:pt idx="433">
                  <c:v>0.31887962962962962</c:v>
                </c:pt>
                <c:pt idx="434">
                  <c:v>0.31893055555555555</c:v>
                </c:pt>
                <c:pt idx="435">
                  <c:v>0.31928472222222221</c:v>
                </c:pt>
                <c:pt idx="436">
                  <c:v>0.31943518518518521</c:v>
                </c:pt>
                <c:pt idx="437">
                  <c:v>0.31956944444444446</c:v>
                </c:pt>
                <c:pt idx="438">
                  <c:v>0.31960416666666669</c:v>
                </c:pt>
                <c:pt idx="439">
                  <c:v>0.31996064814814817</c:v>
                </c:pt>
                <c:pt idx="440">
                  <c:v>0.32017129629629631</c:v>
                </c:pt>
                <c:pt idx="441">
                  <c:v>0.32021990740740741</c:v>
                </c:pt>
                <c:pt idx="442">
                  <c:v>0.32038888888888889</c:v>
                </c:pt>
                <c:pt idx="443">
                  <c:v>0.32088425925925923</c:v>
                </c:pt>
                <c:pt idx="444">
                  <c:v>0.3213611111111111</c:v>
                </c:pt>
                <c:pt idx="445">
                  <c:v>0.32142361111111112</c:v>
                </c:pt>
                <c:pt idx="446">
                  <c:v>0.32169675925925928</c:v>
                </c:pt>
                <c:pt idx="447">
                  <c:v>0.32174768518518515</c:v>
                </c:pt>
                <c:pt idx="448">
                  <c:v>0.32200462962962961</c:v>
                </c:pt>
                <c:pt idx="449">
                  <c:v>0.3220486111111111</c:v>
                </c:pt>
                <c:pt idx="450">
                  <c:v>0.32260185185185186</c:v>
                </c:pt>
                <c:pt idx="451">
                  <c:v>0.32260416666666669</c:v>
                </c:pt>
                <c:pt idx="452">
                  <c:v>0.32278009259259255</c:v>
                </c:pt>
                <c:pt idx="453">
                  <c:v>0.32283564814814814</c:v>
                </c:pt>
                <c:pt idx="454">
                  <c:v>0.32302314814814814</c:v>
                </c:pt>
                <c:pt idx="455">
                  <c:v>0.32337962962962963</c:v>
                </c:pt>
                <c:pt idx="456">
                  <c:v>0.32357870370370367</c:v>
                </c:pt>
                <c:pt idx="457">
                  <c:v>0.32468518518518519</c:v>
                </c:pt>
                <c:pt idx="458">
                  <c:v>0.3248657407407407</c:v>
                </c:pt>
                <c:pt idx="459">
                  <c:v>0.32487268518518519</c:v>
                </c:pt>
                <c:pt idx="460">
                  <c:v>0.32529629629629631</c:v>
                </c:pt>
                <c:pt idx="461">
                  <c:v>0.32552546296296297</c:v>
                </c:pt>
                <c:pt idx="462">
                  <c:v>0.32571990740740742</c:v>
                </c:pt>
                <c:pt idx="463">
                  <c:v>0.32595833333333335</c:v>
                </c:pt>
                <c:pt idx="464">
                  <c:v>0.32673148148148151</c:v>
                </c:pt>
                <c:pt idx="465">
                  <c:v>0.32711111111111113</c:v>
                </c:pt>
                <c:pt idx="466">
                  <c:v>0.32720370370370366</c:v>
                </c:pt>
                <c:pt idx="467">
                  <c:v>0.32735416666666667</c:v>
                </c:pt>
                <c:pt idx="468">
                  <c:v>0.32743287037037039</c:v>
                </c:pt>
                <c:pt idx="469">
                  <c:v>0.32845138888888886</c:v>
                </c:pt>
                <c:pt idx="470">
                  <c:v>0.32887037037037037</c:v>
                </c:pt>
                <c:pt idx="471">
                  <c:v>0.32909953703703704</c:v>
                </c:pt>
                <c:pt idx="472">
                  <c:v>0.32924768518518516</c:v>
                </c:pt>
                <c:pt idx="473">
                  <c:v>0.33018287037037036</c:v>
                </c:pt>
                <c:pt idx="474">
                  <c:v>0.33075462962962965</c:v>
                </c:pt>
                <c:pt idx="475">
                  <c:v>0.33087037037037037</c:v>
                </c:pt>
                <c:pt idx="476">
                  <c:v>0.33103935185185185</c:v>
                </c:pt>
                <c:pt idx="477">
                  <c:v>0.33131944444444444</c:v>
                </c:pt>
                <c:pt idx="478">
                  <c:v>0.33240740740740743</c:v>
                </c:pt>
                <c:pt idx="479">
                  <c:v>0.33276620370370369</c:v>
                </c:pt>
                <c:pt idx="480">
                  <c:v>0.33293981481481483</c:v>
                </c:pt>
                <c:pt idx="481">
                  <c:v>0.33309259259259261</c:v>
                </c:pt>
                <c:pt idx="482">
                  <c:v>0.33344907407407409</c:v>
                </c:pt>
                <c:pt idx="483">
                  <c:v>0.3334583333333333</c:v>
                </c:pt>
                <c:pt idx="484">
                  <c:v>0.33371296296296293</c:v>
                </c:pt>
                <c:pt idx="485">
                  <c:v>0.33429166666666665</c:v>
                </c:pt>
                <c:pt idx="486">
                  <c:v>0.33467824074074071</c:v>
                </c:pt>
                <c:pt idx="487">
                  <c:v>0.33471064814814816</c:v>
                </c:pt>
                <c:pt idx="488">
                  <c:v>0.33480787037037035</c:v>
                </c:pt>
                <c:pt idx="489">
                  <c:v>0.33502083333333332</c:v>
                </c:pt>
                <c:pt idx="490">
                  <c:v>0.33516666666666667</c:v>
                </c:pt>
                <c:pt idx="491">
                  <c:v>0.33544907407407409</c:v>
                </c:pt>
                <c:pt idx="492">
                  <c:v>0.33575694444444443</c:v>
                </c:pt>
                <c:pt idx="493">
                  <c:v>0.33583796296296298</c:v>
                </c:pt>
                <c:pt idx="494">
                  <c:v>0.33663425925925927</c:v>
                </c:pt>
                <c:pt idx="495">
                  <c:v>0.3367222222222222</c:v>
                </c:pt>
                <c:pt idx="496">
                  <c:v>0.3372175925925926</c:v>
                </c:pt>
                <c:pt idx="497">
                  <c:v>0.33749768518518519</c:v>
                </c:pt>
                <c:pt idx="498">
                  <c:v>0.33767129629629633</c:v>
                </c:pt>
                <c:pt idx="499">
                  <c:v>0.33821296296296299</c:v>
                </c:pt>
                <c:pt idx="500">
                  <c:v>0.33857870370370369</c:v>
                </c:pt>
                <c:pt idx="501">
                  <c:v>0.33899768518518519</c:v>
                </c:pt>
                <c:pt idx="502">
                  <c:v>0.33908333333333335</c:v>
                </c:pt>
                <c:pt idx="503">
                  <c:v>0.33931712962962962</c:v>
                </c:pt>
                <c:pt idx="504">
                  <c:v>0.33953472222222225</c:v>
                </c:pt>
                <c:pt idx="505">
                  <c:v>0.33974537037037034</c:v>
                </c:pt>
                <c:pt idx="506">
                  <c:v>0.33975462962962966</c:v>
                </c:pt>
                <c:pt idx="507">
                  <c:v>0.3400347222222222</c:v>
                </c:pt>
                <c:pt idx="508">
                  <c:v>0.34010879629629631</c:v>
                </c:pt>
                <c:pt idx="509">
                  <c:v>0.3402060185185185</c:v>
                </c:pt>
                <c:pt idx="510">
                  <c:v>0.34032638888888889</c:v>
                </c:pt>
                <c:pt idx="511">
                  <c:v>0.34091203703703704</c:v>
                </c:pt>
                <c:pt idx="512">
                  <c:v>0.34134490740740742</c:v>
                </c:pt>
                <c:pt idx="513">
                  <c:v>0.34156481481481482</c:v>
                </c:pt>
                <c:pt idx="514">
                  <c:v>0.34199305555555559</c:v>
                </c:pt>
                <c:pt idx="515">
                  <c:v>0.34291666666666665</c:v>
                </c:pt>
                <c:pt idx="516">
                  <c:v>0.34396296296296297</c:v>
                </c:pt>
                <c:pt idx="517">
                  <c:v>0.34431481481481485</c:v>
                </c:pt>
                <c:pt idx="518">
                  <c:v>0.3445300925925926</c:v>
                </c:pt>
                <c:pt idx="519">
                  <c:v>0.34490046296296295</c:v>
                </c:pt>
                <c:pt idx="520">
                  <c:v>0.34519444444444447</c:v>
                </c:pt>
                <c:pt idx="521">
                  <c:v>0.3451967592592593</c:v>
                </c:pt>
                <c:pt idx="522">
                  <c:v>0.34563194444444445</c:v>
                </c:pt>
                <c:pt idx="523">
                  <c:v>0.34699999999999998</c:v>
                </c:pt>
                <c:pt idx="524">
                  <c:v>0.34708796296296296</c:v>
                </c:pt>
                <c:pt idx="525">
                  <c:v>0.34727314814814814</c:v>
                </c:pt>
                <c:pt idx="526">
                  <c:v>0.34743750000000001</c:v>
                </c:pt>
                <c:pt idx="527">
                  <c:v>0.34746064814814814</c:v>
                </c:pt>
                <c:pt idx="528">
                  <c:v>0.34867361111111111</c:v>
                </c:pt>
                <c:pt idx="529">
                  <c:v>0.3488796296296296</c:v>
                </c:pt>
                <c:pt idx="530">
                  <c:v>0.34898842592592594</c:v>
                </c:pt>
                <c:pt idx="531">
                  <c:v>0.34924999999999995</c:v>
                </c:pt>
                <c:pt idx="532">
                  <c:v>0.34956018518518517</c:v>
                </c:pt>
                <c:pt idx="533">
                  <c:v>0.34968287037037038</c:v>
                </c:pt>
                <c:pt idx="534">
                  <c:v>0.34971064814814812</c:v>
                </c:pt>
                <c:pt idx="535">
                  <c:v>0.34978009259259257</c:v>
                </c:pt>
                <c:pt idx="536">
                  <c:v>0.34982407407407407</c:v>
                </c:pt>
                <c:pt idx="537">
                  <c:v>0.35044212962962962</c:v>
                </c:pt>
                <c:pt idx="538">
                  <c:v>0.35056018518518517</c:v>
                </c:pt>
                <c:pt idx="539">
                  <c:v>0.35069444444444442</c:v>
                </c:pt>
                <c:pt idx="540">
                  <c:v>0.35075462962962961</c:v>
                </c:pt>
                <c:pt idx="541">
                  <c:v>0.35166898148148151</c:v>
                </c:pt>
                <c:pt idx="542">
                  <c:v>0.3518148148148148</c:v>
                </c:pt>
                <c:pt idx="543">
                  <c:v>0.35190277777777779</c:v>
                </c:pt>
                <c:pt idx="544">
                  <c:v>0.3528958333333333</c:v>
                </c:pt>
                <c:pt idx="545">
                  <c:v>0.35315277777777776</c:v>
                </c:pt>
                <c:pt idx="546">
                  <c:v>0.35326620370370371</c:v>
                </c:pt>
                <c:pt idx="547">
                  <c:v>0.3532939814814815</c:v>
                </c:pt>
                <c:pt idx="548">
                  <c:v>0.35407638888888887</c:v>
                </c:pt>
                <c:pt idx="549">
                  <c:v>0.35453240740740743</c:v>
                </c:pt>
                <c:pt idx="550">
                  <c:v>0.35481249999999998</c:v>
                </c:pt>
                <c:pt idx="551">
                  <c:v>0.35489814814814813</c:v>
                </c:pt>
                <c:pt idx="552">
                  <c:v>0.35578703703703707</c:v>
                </c:pt>
                <c:pt idx="553">
                  <c:v>0.35642361111111109</c:v>
                </c:pt>
                <c:pt idx="554">
                  <c:v>0.35650231481481476</c:v>
                </c:pt>
                <c:pt idx="555">
                  <c:v>0.3566273148148148</c:v>
                </c:pt>
                <c:pt idx="556">
                  <c:v>0.35665046296296299</c:v>
                </c:pt>
                <c:pt idx="557">
                  <c:v>0.35714814814814816</c:v>
                </c:pt>
                <c:pt idx="558">
                  <c:v>0.35724074074074075</c:v>
                </c:pt>
                <c:pt idx="559">
                  <c:v>0.35725000000000001</c:v>
                </c:pt>
                <c:pt idx="560">
                  <c:v>0.35740277777777774</c:v>
                </c:pt>
                <c:pt idx="561">
                  <c:v>0.35776388888888888</c:v>
                </c:pt>
                <c:pt idx="562">
                  <c:v>0.35801157407407408</c:v>
                </c:pt>
                <c:pt idx="563">
                  <c:v>0.35855787037037035</c:v>
                </c:pt>
                <c:pt idx="564">
                  <c:v>0.35894907407407406</c:v>
                </c:pt>
                <c:pt idx="565">
                  <c:v>0.36002314814814818</c:v>
                </c:pt>
                <c:pt idx="566">
                  <c:v>0.36041203703703706</c:v>
                </c:pt>
                <c:pt idx="567">
                  <c:v>0.36043055555555559</c:v>
                </c:pt>
                <c:pt idx="568">
                  <c:v>0.36077314814814815</c:v>
                </c:pt>
                <c:pt idx="569">
                  <c:v>0.36082870370370368</c:v>
                </c:pt>
                <c:pt idx="570">
                  <c:v>0.36095833333333333</c:v>
                </c:pt>
                <c:pt idx="571">
                  <c:v>0.36120833333333335</c:v>
                </c:pt>
                <c:pt idx="572">
                  <c:v>0.36146296296296299</c:v>
                </c:pt>
                <c:pt idx="573">
                  <c:v>0.36151388888888891</c:v>
                </c:pt>
                <c:pt idx="574">
                  <c:v>0.36204398148148148</c:v>
                </c:pt>
                <c:pt idx="575">
                  <c:v>0.36213425925925924</c:v>
                </c:pt>
                <c:pt idx="576">
                  <c:v>0.36215277777777777</c:v>
                </c:pt>
                <c:pt idx="577">
                  <c:v>0.3623587962962963</c:v>
                </c:pt>
                <c:pt idx="578">
                  <c:v>0.3626550925925926</c:v>
                </c:pt>
                <c:pt idx="579">
                  <c:v>0.36268055555555556</c:v>
                </c:pt>
                <c:pt idx="580">
                  <c:v>0.36318287037037034</c:v>
                </c:pt>
                <c:pt idx="581">
                  <c:v>0.36336342592592596</c:v>
                </c:pt>
                <c:pt idx="582">
                  <c:v>0.36378472222222225</c:v>
                </c:pt>
                <c:pt idx="583">
                  <c:v>0.3642199074074074</c:v>
                </c:pt>
                <c:pt idx="584">
                  <c:v>0.36426388888888889</c:v>
                </c:pt>
                <c:pt idx="585">
                  <c:v>0.36427546296296298</c:v>
                </c:pt>
                <c:pt idx="586">
                  <c:v>0.36488425925925927</c:v>
                </c:pt>
                <c:pt idx="587">
                  <c:v>0.36531712962962964</c:v>
                </c:pt>
                <c:pt idx="588">
                  <c:v>0.36536574074074074</c:v>
                </c:pt>
                <c:pt idx="589">
                  <c:v>0.36611111111111111</c:v>
                </c:pt>
                <c:pt idx="590">
                  <c:v>0.3666712962962963</c:v>
                </c:pt>
                <c:pt idx="591">
                  <c:v>0.36691666666666667</c:v>
                </c:pt>
                <c:pt idx="592">
                  <c:v>0.36693287037037037</c:v>
                </c:pt>
                <c:pt idx="593">
                  <c:v>0.36694212962962963</c:v>
                </c:pt>
                <c:pt idx="594">
                  <c:v>0.36708101851851854</c:v>
                </c:pt>
                <c:pt idx="595">
                  <c:v>0.36735185185185182</c:v>
                </c:pt>
                <c:pt idx="596">
                  <c:v>0.36809722222222219</c:v>
                </c:pt>
                <c:pt idx="597">
                  <c:v>0.36811805555555555</c:v>
                </c:pt>
                <c:pt idx="598">
                  <c:v>0.36814814814814811</c:v>
                </c:pt>
                <c:pt idx="599">
                  <c:v>0.36880555555555555</c:v>
                </c:pt>
                <c:pt idx="600">
                  <c:v>0.36936111111111114</c:v>
                </c:pt>
                <c:pt idx="601">
                  <c:v>0.37060416666666668</c:v>
                </c:pt>
                <c:pt idx="602">
                  <c:v>0.37065277777777778</c:v>
                </c:pt>
                <c:pt idx="603">
                  <c:v>0.37113888888888891</c:v>
                </c:pt>
                <c:pt idx="604">
                  <c:v>0.37140972222222224</c:v>
                </c:pt>
                <c:pt idx="605">
                  <c:v>0.37144675925925924</c:v>
                </c:pt>
                <c:pt idx="606">
                  <c:v>0.37182407407407408</c:v>
                </c:pt>
                <c:pt idx="607">
                  <c:v>0.37212268518518521</c:v>
                </c:pt>
                <c:pt idx="608">
                  <c:v>0.37277777777777776</c:v>
                </c:pt>
                <c:pt idx="609">
                  <c:v>0.37279398148148146</c:v>
                </c:pt>
                <c:pt idx="610">
                  <c:v>0.37305902777777777</c:v>
                </c:pt>
                <c:pt idx="611">
                  <c:v>0.37388888888888888</c:v>
                </c:pt>
                <c:pt idx="612">
                  <c:v>0.37399305555555556</c:v>
                </c:pt>
                <c:pt idx="613">
                  <c:v>0.37508564814814815</c:v>
                </c:pt>
                <c:pt idx="614">
                  <c:v>0.37510879629629629</c:v>
                </c:pt>
                <c:pt idx="615">
                  <c:v>0.37534953703703705</c:v>
                </c:pt>
                <c:pt idx="616">
                  <c:v>0.37536805555555558</c:v>
                </c:pt>
                <c:pt idx="617">
                  <c:v>0.3754675925925926</c:v>
                </c:pt>
                <c:pt idx="618">
                  <c:v>0.3755046296296296</c:v>
                </c:pt>
                <c:pt idx="619">
                  <c:v>0.37554166666666666</c:v>
                </c:pt>
                <c:pt idx="620">
                  <c:v>0.37558101851851855</c:v>
                </c:pt>
                <c:pt idx="621">
                  <c:v>0.37578935185185186</c:v>
                </c:pt>
                <c:pt idx="622">
                  <c:v>0.37581481481481482</c:v>
                </c:pt>
                <c:pt idx="623">
                  <c:v>0.37614814814814812</c:v>
                </c:pt>
                <c:pt idx="624">
                  <c:v>0.37615277777777778</c:v>
                </c:pt>
                <c:pt idx="625">
                  <c:v>0.37659259259259259</c:v>
                </c:pt>
                <c:pt idx="626">
                  <c:v>0.37684259259259262</c:v>
                </c:pt>
                <c:pt idx="627">
                  <c:v>0.37710185185185185</c:v>
                </c:pt>
                <c:pt idx="628">
                  <c:v>0.37748611111111113</c:v>
                </c:pt>
                <c:pt idx="629">
                  <c:v>0.37782870370370369</c:v>
                </c:pt>
                <c:pt idx="630">
                  <c:v>0.37819212962962961</c:v>
                </c:pt>
                <c:pt idx="631">
                  <c:v>0.37845833333333334</c:v>
                </c:pt>
                <c:pt idx="632">
                  <c:v>0.37890740740740741</c:v>
                </c:pt>
                <c:pt idx="633">
                  <c:v>0.3790324074074074</c:v>
                </c:pt>
                <c:pt idx="634">
                  <c:v>0.37920601851851854</c:v>
                </c:pt>
                <c:pt idx="635">
                  <c:v>0.37923379629629628</c:v>
                </c:pt>
                <c:pt idx="636">
                  <c:v>0.38105092592592593</c:v>
                </c:pt>
                <c:pt idx="637">
                  <c:v>0.38254629629629627</c:v>
                </c:pt>
                <c:pt idx="638">
                  <c:v>0.38316898148148149</c:v>
                </c:pt>
                <c:pt idx="639">
                  <c:v>0.38336111111111115</c:v>
                </c:pt>
                <c:pt idx="640">
                  <c:v>0.38362731481481482</c:v>
                </c:pt>
                <c:pt idx="641">
                  <c:v>0.38367361111111109</c:v>
                </c:pt>
                <c:pt idx="642">
                  <c:v>0.38398379629629631</c:v>
                </c:pt>
                <c:pt idx="643">
                  <c:v>0.38445138888888891</c:v>
                </c:pt>
                <c:pt idx="644">
                  <c:v>0.38450694444444444</c:v>
                </c:pt>
                <c:pt idx="645">
                  <c:v>0.3848287037037037</c:v>
                </c:pt>
                <c:pt idx="646">
                  <c:v>0.38515277777777779</c:v>
                </c:pt>
                <c:pt idx="647">
                  <c:v>0.38584259259259257</c:v>
                </c:pt>
                <c:pt idx="648">
                  <c:v>0.3860115740740741</c:v>
                </c:pt>
                <c:pt idx="649">
                  <c:v>0.38608333333333333</c:v>
                </c:pt>
                <c:pt idx="650">
                  <c:v>0.38615509259259262</c:v>
                </c:pt>
                <c:pt idx="651">
                  <c:v>0.38620833333333338</c:v>
                </c:pt>
                <c:pt idx="652">
                  <c:v>0.38626851851851851</c:v>
                </c:pt>
                <c:pt idx="653">
                  <c:v>0.38665509259259256</c:v>
                </c:pt>
                <c:pt idx="654">
                  <c:v>0.38675000000000004</c:v>
                </c:pt>
                <c:pt idx="655">
                  <c:v>0.38728009259259261</c:v>
                </c:pt>
                <c:pt idx="656">
                  <c:v>0.38747685185185188</c:v>
                </c:pt>
                <c:pt idx="657">
                  <c:v>0.38832638888888893</c:v>
                </c:pt>
                <c:pt idx="658">
                  <c:v>0.38834953703703701</c:v>
                </c:pt>
                <c:pt idx="659">
                  <c:v>0.3883564814814815</c:v>
                </c:pt>
                <c:pt idx="660">
                  <c:v>0.38875925925925925</c:v>
                </c:pt>
                <c:pt idx="661">
                  <c:v>0.38901388888888888</c:v>
                </c:pt>
                <c:pt idx="662">
                  <c:v>0.38934953703703701</c:v>
                </c:pt>
                <c:pt idx="663">
                  <c:v>0.38935879629629627</c:v>
                </c:pt>
                <c:pt idx="664">
                  <c:v>0.38938425925925924</c:v>
                </c:pt>
                <c:pt idx="665">
                  <c:v>0.38958101851851851</c:v>
                </c:pt>
                <c:pt idx="666">
                  <c:v>0.38961111111111113</c:v>
                </c:pt>
                <c:pt idx="667">
                  <c:v>0.38984259259259257</c:v>
                </c:pt>
                <c:pt idx="668">
                  <c:v>0.39005324074074071</c:v>
                </c:pt>
                <c:pt idx="669">
                  <c:v>0.39007870370370373</c:v>
                </c:pt>
                <c:pt idx="670">
                  <c:v>0.39015509259259262</c:v>
                </c:pt>
                <c:pt idx="671">
                  <c:v>0.3903564814814815</c:v>
                </c:pt>
                <c:pt idx="672">
                  <c:v>0.3916898148148148</c:v>
                </c:pt>
                <c:pt idx="673">
                  <c:v>0.39238425925925924</c:v>
                </c:pt>
                <c:pt idx="674">
                  <c:v>0.39250000000000002</c:v>
                </c:pt>
                <c:pt idx="675">
                  <c:v>0.39278240740740744</c:v>
                </c:pt>
                <c:pt idx="676">
                  <c:v>0.39282870370370371</c:v>
                </c:pt>
                <c:pt idx="677">
                  <c:v>0.39315509259259257</c:v>
                </c:pt>
                <c:pt idx="678">
                  <c:v>0.39331944444444444</c:v>
                </c:pt>
                <c:pt idx="679">
                  <c:v>0.39336111111111111</c:v>
                </c:pt>
                <c:pt idx="680">
                  <c:v>0.39350462962962962</c:v>
                </c:pt>
                <c:pt idx="681">
                  <c:v>0.39379398148148148</c:v>
                </c:pt>
                <c:pt idx="682">
                  <c:v>0.3938356481481482</c:v>
                </c:pt>
                <c:pt idx="683">
                  <c:v>0.393974537037037</c:v>
                </c:pt>
                <c:pt idx="684">
                  <c:v>0.39461111111111113</c:v>
                </c:pt>
                <c:pt idx="685">
                  <c:v>0.39510648148148148</c:v>
                </c:pt>
                <c:pt idx="686">
                  <c:v>0.39518287037037036</c:v>
                </c:pt>
                <c:pt idx="687">
                  <c:v>0.3953726851851852</c:v>
                </c:pt>
                <c:pt idx="688">
                  <c:v>0.3954907407407407</c:v>
                </c:pt>
                <c:pt idx="689">
                  <c:v>0.39595601851851853</c:v>
                </c:pt>
                <c:pt idx="690">
                  <c:v>0.39639120370370373</c:v>
                </c:pt>
                <c:pt idx="691">
                  <c:v>0.39681481481481484</c:v>
                </c:pt>
                <c:pt idx="692">
                  <c:v>0.39689351851851851</c:v>
                </c:pt>
                <c:pt idx="693">
                  <c:v>0.3969583333333333</c:v>
                </c:pt>
                <c:pt idx="694">
                  <c:v>0.39738194444444441</c:v>
                </c:pt>
                <c:pt idx="695">
                  <c:v>0.39903703703703708</c:v>
                </c:pt>
                <c:pt idx="696">
                  <c:v>0.39931944444444445</c:v>
                </c:pt>
                <c:pt idx="697">
                  <c:v>0.39951157407407401</c:v>
                </c:pt>
                <c:pt idx="698">
                  <c:v>0.39958564814814812</c:v>
                </c:pt>
                <c:pt idx="699">
                  <c:v>0.39970370370370373</c:v>
                </c:pt>
                <c:pt idx="700">
                  <c:v>0.39994675925925927</c:v>
                </c:pt>
                <c:pt idx="701">
                  <c:v>0.40008333333333335</c:v>
                </c:pt>
                <c:pt idx="702">
                  <c:v>0.40053009259259259</c:v>
                </c:pt>
                <c:pt idx="703">
                  <c:v>0.40114120370370376</c:v>
                </c:pt>
                <c:pt idx="704">
                  <c:v>0.40134259259259258</c:v>
                </c:pt>
                <c:pt idx="705">
                  <c:v>0.40150694444444446</c:v>
                </c:pt>
                <c:pt idx="706">
                  <c:v>0.401787037037037</c:v>
                </c:pt>
                <c:pt idx="707">
                  <c:v>0.40184953703703707</c:v>
                </c:pt>
                <c:pt idx="708">
                  <c:v>0.40186111111111111</c:v>
                </c:pt>
                <c:pt idx="709">
                  <c:v>0.40280555555555558</c:v>
                </c:pt>
                <c:pt idx="710">
                  <c:v>0.40321296296296294</c:v>
                </c:pt>
                <c:pt idx="711">
                  <c:v>0.40324537037037034</c:v>
                </c:pt>
                <c:pt idx="712">
                  <c:v>0.40349537037037037</c:v>
                </c:pt>
                <c:pt idx="713">
                  <c:v>0.40399074074074071</c:v>
                </c:pt>
                <c:pt idx="714">
                  <c:v>0.40419907407407407</c:v>
                </c:pt>
                <c:pt idx="715">
                  <c:v>0.40420370370370368</c:v>
                </c:pt>
                <c:pt idx="716">
                  <c:v>0.40530324074074076</c:v>
                </c:pt>
                <c:pt idx="717">
                  <c:v>0.40536574074074072</c:v>
                </c:pt>
                <c:pt idx="718">
                  <c:v>0.40570833333333334</c:v>
                </c:pt>
                <c:pt idx="719">
                  <c:v>0.40584027777777776</c:v>
                </c:pt>
                <c:pt idx="720">
                  <c:v>0.40597916666666667</c:v>
                </c:pt>
                <c:pt idx="721">
                  <c:v>0.40663194444444439</c:v>
                </c:pt>
                <c:pt idx="722">
                  <c:v>0.40762037037037036</c:v>
                </c:pt>
                <c:pt idx="723">
                  <c:v>0.40795138888888888</c:v>
                </c:pt>
                <c:pt idx="724">
                  <c:v>0.40796759259259263</c:v>
                </c:pt>
                <c:pt idx="725">
                  <c:v>0.40798842592592593</c:v>
                </c:pt>
                <c:pt idx="726">
                  <c:v>0.40820138888888891</c:v>
                </c:pt>
                <c:pt idx="727">
                  <c:v>0.40899537037037037</c:v>
                </c:pt>
                <c:pt idx="728">
                  <c:v>0.40905902777777775</c:v>
                </c:pt>
                <c:pt idx="729">
                  <c:v>0.40916666666666668</c:v>
                </c:pt>
                <c:pt idx="730">
                  <c:v>0.40920370370370368</c:v>
                </c:pt>
                <c:pt idx="731">
                  <c:v>0.40947453703703707</c:v>
                </c:pt>
                <c:pt idx="732">
                  <c:v>0.40964351851851855</c:v>
                </c:pt>
                <c:pt idx="733">
                  <c:v>0.41001620370370373</c:v>
                </c:pt>
                <c:pt idx="734">
                  <c:v>0.41007638888888887</c:v>
                </c:pt>
                <c:pt idx="735">
                  <c:v>0.41117592592592589</c:v>
                </c:pt>
                <c:pt idx="736">
                  <c:v>0.41144907407407405</c:v>
                </c:pt>
                <c:pt idx="737">
                  <c:v>0.4115347222222222</c:v>
                </c:pt>
                <c:pt idx="738">
                  <c:v>0.41164814814814815</c:v>
                </c:pt>
                <c:pt idx="739">
                  <c:v>0.41171527777777778</c:v>
                </c:pt>
                <c:pt idx="740">
                  <c:v>0.41294675925925928</c:v>
                </c:pt>
                <c:pt idx="741">
                  <c:v>0.41321527777777778</c:v>
                </c:pt>
                <c:pt idx="742">
                  <c:v>0.41324768518518518</c:v>
                </c:pt>
                <c:pt idx="743">
                  <c:v>0.41396064814814815</c:v>
                </c:pt>
                <c:pt idx="744">
                  <c:v>0.41409027777777779</c:v>
                </c:pt>
                <c:pt idx="745">
                  <c:v>0.41431249999999997</c:v>
                </c:pt>
                <c:pt idx="746">
                  <c:v>0.41451388888888885</c:v>
                </c:pt>
                <c:pt idx="747">
                  <c:v>0.41469907407407408</c:v>
                </c:pt>
                <c:pt idx="748">
                  <c:v>0.41501620370370373</c:v>
                </c:pt>
                <c:pt idx="749">
                  <c:v>0.41505324074074074</c:v>
                </c:pt>
                <c:pt idx="750">
                  <c:v>0.41535879629629635</c:v>
                </c:pt>
                <c:pt idx="751">
                  <c:v>0.4154768518518519</c:v>
                </c:pt>
                <c:pt idx="752">
                  <c:v>0.41637731481481483</c:v>
                </c:pt>
                <c:pt idx="753">
                  <c:v>0.41672685185185188</c:v>
                </c:pt>
                <c:pt idx="754">
                  <c:v>0.41693287037037036</c:v>
                </c:pt>
                <c:pt idx="755">
                  <c:v>0.41768749999999999</c:v>
                </c:pt>
                <c:pt idx="756">
                  <c:v>0.41802083333333329</c:v>
                </c:pt>
                <c:pt idx="757">
                  <c:v>0.41816435185185186</c:v>
                </c:pt>
                <c:pt idx="758">
                  <c:v>0.41843055555555553</c:v>
                </c:pt>
                <c:pt idx="759">
                  <c:v>0.4185578703703704</c:v>
                </c:pt>
                <c:pt idx="760">
                  <c:v>0.41926620370370371</c:v>
                </c:pt>
                <c:pt idx="761">
                  <c:v>0.41929629629629628</c:v>
                </c:pt>
                <c:pt idx="762">
                  <c:v>0.41976157407407411</c:v>
                </c:pt>
                <c:pt idx="763">
                  <c:v>0.41989351851851853</c:v>
                </c:pt>
                <c:pt idx="764">
                  <c:v>0.42057638888888887</c:v>
                </c:pt>
                <c:pt idx="765">
                  <c:v>0.42061805555555559</c:v>
                </c:pt>
                <c:pt idx="766">
                  <c:v>0.42063194444444441</c:v>
                </c:pt>
                <c:pt idx="767">
                  <c:v>0.42180092592592588</c:v>
                </c:pt>
                <c:pt idx="768">
                  <c:v>0.42223379629629632</c:v>
                </c:pt>
                <c:pt idx="769">
                  <c:v>0.42232407407407413</c:v>
                </c:pt>
                <c:pt idx="770">
                  <c:v>0.42234722222222221</c:v>
                </c:pt>
                <c:pt idx="771">
                  <c:v>0.42248842592592595</c:v>
                </c:pt>
                <c:pt idx="772">
                  <c:v>0.42293287037037036</c:v>
                </c:pt>
                <c:pt idx="773">
                  <c:v>0.4235902777777778</c:v>
                </c:pt>
                <c:pt idx="774">
                  <c:v>0.42413657407407401</c:v>
                </c:pt>
                <c:pt idx="775">
                  <c:v>0.42414120370370367</c:v>
                </c:pt>
                <c:pt idx="776">
                  <c:v>0.42490277777777774</c:v>
                </c:pt>
                <c:pt idx="777">
                  <c:v>0.42504629629629631</c:v>
                </c:pt>
                <c:pt idx="778">
                  <c:v>0.42512731481481481</c:v>
                </c:pt>
                <c:pt idx="779">
                  <c:v>0.42567824074074073</c:v>
                </c:pt>
                <c:pt idx="780">
                  <c:v>0.42644212962962963</c:v>
                </c:pt>
                <c:pt idx="781">
                  <c:v>0.4272083333333333</c:v>
                </c:pt>
                <c:pt idx="782">
                  <c:v>0.42760648148148145</c:v>
                </c:pt>
                <c:pt idx="783">
                  <c:v>0.42826851851851849</c:v>
                </c:pt>
                <c:pt idx="784">
                  <c:v>0.42846527777777776</c:v>
                </c:pt>
                <c:pt idx="785">
                  <c:v>0.42888425925925927</c:v>
                </c:pt>
                <c:pt idx="786">
                  <c:v>0.42902777777777779</c:v>
                </c:pt>
                <c:pt idx="787">
                  <c:v>0.42956018518518524</c:v>
                </c:pt>
                <c:pt idx="788">
                  <c:v>0.43022222222222217</c:v>
                </c:pt>
                <c:pt idx="789">
                  <c:v>0.43032870370370369</c:v>
                </c:pt>
                <c:pt idx="790">
                  <c:v>0.43042129629629627</c:v>
                </c:pt>
                <c:pt idx="791">
                  <c:v>0.43069444444444449</c:v>
                </c:pt>
                <c:pt idx="792">
                  <c:v>0.43125925925925923</c:v>
                </c:pt>
                <c:pt idx="793">
                  <c:v>0.43131712962962965</c:v>
                </c:pt>
                <c:pt idx="794">
                  <c:v>0.43206481481481479</c:v>
                </c:pt>
                <c:pt idx="795">
                  <c:v>0.43209722222222224</c:v>
                </c:pt>
                <c:pt idx="796">
                  <c:v>0.43220138888888893</c:v>
                </c:pt>
                <c:pt idx="797">
                  <c:v>0.43224768518518519</c:v>
                </c:pt>
                <c:pt idx="798">
                  <c:v>0.43263194444444442</c:v>
                </c:pt>
                <c:pt idx="799">
                  <c:v>0.43282175925925925</c:v>
                </c:pt>
                <c:pt idx="800">
                  <c:v>0.43310416666666668</c:v>
                </c:pt>
                <c:pt idx="801">
                  <c:v>0.43329166666666663</c:v>
                </c:pt>
                <c:pt idx="802">
                  <c:v>0.43354398148148149</c:v>
                </c:pt>
                <c:pt idx="803">
                  <c:v>0.43409953703703702</c:v>
                </c:pt>
                <c:pt idx="804">
                  <c:v>0.43443750000000003</c:v>
                </c:pt>
                <c:pt idx="805">
                  <c:v>0.43466666666666665</c:v>
                </c:pt>
                <c:pt idx="806">
                  <c:v>0.43493055555555554</c:v>
                </c:pt>
                <c:pt idx="807">
                  <c:v>0.43643981481481486</c:v>
                </c:pt>
                <c:pt idx="808">
                  <c:v>0.43676157407407407</c:v>
                </c:pt>
                <c:pt idx="809">
                  <c:v>0.43687731481481484</c:v>
                </c:pt>
                <c:pt idx="810">
                  <c:v>0.43694444444444447</c:v>
                </c:pt>
                <c:pt idx="811">
                  <c:v>0.43749537037037034</c:v>
                </c:pt>
                <c:pt idx="812">
                  <c:v>0.43755555555555559</c:v>
                </c:pt>
                <c:pt idx="813">
                  <c:v>0.43774999999999997</c:v>
                </c:pt>
                <c:pt idx="814">
                  <c:v>0.43808101851851855</c:v>
                </c:pt>
                <c:pt idx="815">
                  <c:v>0.43837499999999996</c:v>
                </c:pt>
                <c:pt idx="816">
                  <c:v>0.4385162037037037</c:v>
                </c:pt>
                <c:pt idx="817">
                  <c:v>0.43856944444444446</c:v>
                </c:pt>
                <c:pt idx="818">
                  <c:v>0.43869675925925922</c:v>
                </c:pt>
                <c:pt idx="819">
                  <c:v>0.43878240740740737</c:v>
                </c:pt>
                <c:pt idx="820">
                  <c:v>0.43927083333333328</c:v>
                </c:pt>
                <c:pt idx="821">
                  <c:v>0.43999074074074074</c:v>
                </c:pt>
                <c:pt idx="822">
                  <c:v>0.44015509259259256</c:v>
                </c:pt>
                <c:pt idx="823">
                  <c:v>0.44020833333333331</c:v>
                </c:pt>
                <c:pt idx="824">
                  <c:v>0.44060648148148146</c:v>
                </c:pt>
                <c:pt idx="825">
                  <c:v>0.44063657407407403</c:v>
                </c:pt>
                <c:pt idx="826">
                  <c:v>0.44111805555555555</c:v>
                </c:pt>
                <c:pt idx="827">
                  <c:v>0.4414837962962963</c:v>
                </c:pt>
                <c:pt idx="828">
                  <c:v>0.44183796296296296</c:v>
                </c:pt>
                <c:pt idx="829">
                  <c:v>0.44210185185185186</c:v>
                </c:pt>
                <c:pt idx="830">
                  <c:v>0.44214583333333335</c:v>
                </c:pt>
                <c:pt idx="831">
                  <c:v>0.44248611111111114</c:v>
                </c:pt>
                <c:pt idx="832">
                  <c:v>0.442849537037037</c:v>
                </c:pt>
                <c:pt idx="833">
                  <c:v>0.44289814814814815</c:v>
                </c:pt>
                <c:pt idx="834">
                  <c:v>0.44294675925925925</c:v>
                </c:pt>
                <c:pt idx="835">
                  <c:v>0.44300694444444444</c:v>
                </c:pt>
                <c:pt idx="836">
                  <c:v>0.44306481481481486</c:v>
                </c:pt>
                <c:pt idx="837">
                  <c:v>0.44450694444444444</c:v>
                </c:pt>
                <c:pt idx="838">
                  <c:v>0.44471296296296303</c:v>
                </c:pt>
                <c:pt idx="839">
                  <c:v>0.44541898148148146</c:v>
                </c:pt>
                <c:pt idx="840">
                  <c:v>0.44568750000000001</c:v>
                </c:pt>
                <c:pt idx="841">
                  <c:v>0.44603703703703701</c:v>
                </c:pt>
                <c:pt idx="842">
                  <c:v>0.44628009259259255</c:v>
                </c:pt>
                <c:pt idx="843">
                  <c:v>0.44639583333333333</c:v>
                </c:pt>
                <c:pt idx="844">
                  <c:v>0.44700462962962961</c:v>
                </c:pt>
                <c:pt idx="845">
                  <c:v>0.44702546296296297</c:v>
                </c:pt>
                <c:pt idx="846">
                  <c:v>0.44718749999999996</c:v>
                </c:pt>
                <c:pt idx="847">
                  <c:v>0.44752083333333331</c:v>
                </c:pt>
                <c:pt idx="848">
                  <c:v>0.44769907407407405</c:v>
                </c:pt>
                <c:pt idx="849">
                  <c:v>0.44795138888888886</c:v>
                </c:pt>
                <c:pt idx="850">
                  <c:v>0.44844907407407408</c:v>
                </c:pt>
                <c:pt idx="851">
                  <c:v>0.44856250000000003</c:v>
                </c:pt>
                <c:pt idx="852">
                  <c:v>0.44871064814814821</c:v>
                </c:pt>
                <c:pt idx="853">
                  <c:v>0.44915277777777773</c:v>
                </c:pt>
                <c:pt idx="854">
                  <c:v>0.44961111111111107</c:v>
                </c:pt>
                <c:pt idx="855">
                  <c:v>0.4496134259259259</c:v>
                </c:pt>
                <c:pt idx="856">
                  <c:v>0.44972685185185191</c:v>
                </c:pt>
                <c:pt idx="857">
                  <c:v>0.44983564814814814</c:v>
                </c:pt>
                <c:pt idx="858">
                  <c:v>0.45029398148148148</c:v>
                </c:pt>
                <c:pt idx="859">
                  <c:v>0.45049305555555552</c:v>
                </c:pt>
                <c:pt idx="860">
                  <c:v>0.45093287037037039</c:v>
                </c:pt>
                <c:pt idx="861">
                  <c:v>0.45128009259259261</c:v>
                </c:pt>
                <c:pt idx="862">
                  <c:v>0.4513726851851852</c:v>
                </c:pt>
                <c:pt idx="863">
                  <c:v>0.45140277777777776</c:v>
                </c:pt>
                <c:pt idx="864">
                  <c:v>0.4515717592592593</c:v>
                </c:pt>
                <c:pt idx="865">
                  <c:v>0.45159722222222221</c:v>
                </c:pt>
                <c:pt idx="866">
                  <c:v>0.45179861111111108</c:v>
                </c:pt>
                <c:pt idx="867">
                  <c:v>0.45197453703703705</c:v>
                </c:pt>
                <c:pt idx="868">
                  <c:v>0.45214814814814813</c:v>
                </c:pt>
                <c:pt idx="869">
                  <c:v>0.45250925925925928</c:v>
                </c:pt>
                <c:pt idx="870">
                  <c:v>0.45273842592592595</c:v>
                </c:pt>
                <c:pt idx="871">
                  <c:v>0.45278240740740738</c:v>
                </c:pt>
                <c:pt idx="872">
                  <c:v>0.45388194444444441</c:v>
                </c:pt>
                <c:pt idx="873">
                  <c:v>0.45418287037037036</c:v>
                </c:pt>
                <c:pt idx="874">
                  <c:v>0.45470601851851855</c:v>
                </c:pt>
                <c:pt idx="875">
                  <c:v>0.45533101851851854</c:v>
                </c:pt>
                <c:pt idx="876">
                  <c:v>0.4553773148148148</c:v>
                </c:pt>
                <c:pt idx="877">
                  <c:v>0.45668981481481485</c:v>
                </c:pt>
                <c:pt idx="878">
                  <c:v>0.45680787037037035</c:v>
                </c:pt>
                <c:pt idx="879">
                  <c:v>0.45687731481481481</c:v>
                </c:pt>
                <c:pt idx="880">
                  <c:v>0.45693518518518517</c:v>
                </c:pt>
                <c:pt idx="881">
                  <c:v>0.45695601851851853</c:v>
                </c:pt>
                <c:pt idx="882">
                  <c:v>0.45716203703703701</c:v>
                </c:pt>
                <c:pt idx="883">
                  <c:v>0.45727314814814812</c:v>
                </c:pt>
                <c:pt idx="884">
                  <c:v>0.45827546296296295</c:v>
                </c:pt>
                <c:pt idx="885">
                  <c:v>0.45879166666666671</c:v>
                </c:pt>
                <c:pt idx="886">
                  <c:v>0.45894675925925926</c:v>
                </c:pt>
                <c:pt idx="887">
                  <c:v>0.4597013888888889</c:v>
                </c:pt>
                <c:pt idx="888">
                  <c:v>0.46023148148148146</c:v>
                </c:pt>
                <c:pt idx="889">
                  <c:v>0.46042361111111108</c:v>
                </c:pt>
                <c:pt idx="890">
                  <c:v>0.46132175925925922</c:v>
                </c:pt>
                <c:pt idx="891">
                  <c:v>0.46155092592592595</c:v>
                </c:pt>
                <c:pt idx="892">
                  <c:v>0.46178472222222222</c:v>
                </c:pt>
                <c:pt idx="893">
                  <c:v>0.46251620370370367</c:v>
                </c:pt>
                <c:pt idx="894">
                  <c:v>0.46260648148148154</c:v>
                </c:pt>
                <c:pt idx="895">
                  <c:v>0.46264120370370371</c:v>
                </c:pt>
                <c:pt idx="896">
                  <c:v>0.46280555555555558</c:v>
                </c:pt>
                <c:pt idx="897">
                  <c:v>0.46300000000000002</c:v>
                </c:pt>
                <c:pt idx="898">
                  <c:v>0.4634050925925926</c:v>
                </c:pt>
                <c:pt idx="899">
                  <c:v>0.46344907407407404</c:v>
                </c:pt>
                <c:pt idx="900">
                  <c:v>0.46459490740740744</c:v>
                </c:pt>
                <c:pt idx="901">
                  <c:v>0.46461111111111109</c:v>
                </c:pt>
                <c:pt idx="902">
                  <c:v>0.46481481481481479</c:v>
                </c:pt>
                <c:pt idx="903">
                  <c:v>0.46484259259259259</c:v>
                </c:pt>
                <c:pt idx="904">
                  <c:v>0.46486111111111106</c:v>
                </c:pt>
                <c:pt idx="905">
                  <c:v>0.46502546296296299</c:v>
                </c:pt>
                <c:pt idx="906">
                  <c:v>0.46570370370370373</c:v>
                </c:pt>
                <c:pt idx="907">
                  <c:v>0.46583101851851849</c:v>
                </c:pt>
                <c:pt idx="908">
                  <c:v>0.4667013888888889</c:v>
                </c:pt>
                <c:pt idx="909">
                  <c:v>0.4668842592592593</c:v>
                </c:pt>
                <c:pt idx="910">
                  <c:v>0.46724537037037039</c:v>
                </c:pt>
                <c:pt idx="911">
                  <c:v>0.46747916666666667</c:v>
                </c:pt>
                <c:pt idx="912">
                  <c:v>0.46799074074074076</c:v>
                </c:pt>
                <c:pt idx="913">
                  <c:v>0.46917824074074072</c:v>
                </c:pt>
                <c:pt idx="914">
                  <c:v>0.469599537037037</c:v>
                </c:pt>
                <c:pt idx="915">
                  <c:v>0.46976851851851853</c:v>
                </c:pt>
                <c:pt idx="916">
                  <c:v>0.46989583333333335</c:v>
                </c:pt>
                <c:pt idx="917">
                  <c:v>0.46995601851851848</c:v>
                </c:pt>
                <c:pt idx="918">
                  <c:v>0.47007638888888892</c:v>
                </c:pt>
                <c:pt idx="919">
                  <c:v>0.47092361111111114</c:v>
                </c:pt>
                <c:pt idx="920">
                  <c:v>0.4712662037037037</c:v>
                </c:pt>
                <c:pt idx="921">
                  <c:v>0.47145370370370371</c:v>
                </c:pt>
                <c:pt idx="922">
                  <c:v>0.47170601851851846</c:v>
                </c:pt>
                <c:pt idx="923">
                  <c:v>0.47243055555555558</c:v>
                </c:pt>
                <c:pt idx="924">
                  <c:v>0.47354166666666675</c:v>
                </c:pt>
                <c:pt idx="925">
                  <c:v>0.47399537037037037</c:v>
                </c:pt>
                <c:pt idx="926">
                  <c:v>0.47409259259259262</c:v>
                </c:pt>
                <c:pt idx="927">
                  <c:v>0.47416203703703708</c:v>
                </c:pt>
                <c:pt idx="928">
                  <c:v>0.47543055555555558</c:v>
                </c:pt>
                <c:pt idx="929">
                  <c:v>0.47545601851851849</c:v>
                </c:pt>
                <c:pt idx="930">
                  <c:v>0.47594444444444439</c:v>
                </c:pt>
                <c:pt idx="931">
                  <c:v>0.4760833333333333</c:v>
                </c:pt>
                <c:pt idx="932">
                  <c:v>0.47611805555555553</c:v>
                </c:pt>
                <c:pt idx="933">
                  <c:v>0.47660185185185189</c:v>
                </c:pt>
                <c:pt idx="934">
                  <c:v>0.47682175925925929</c:v>
                </c:pt>
                <c:pt idx="935">
                  <c:v>0.47749537037037038</c:v>
                </c:pt>
                <c:pt idx="936">
                  <c:v>0.47776388888888888</c:v>
                </c:pt>
                <c:pt idx="937">
                  <c:v>0.4778634259259259</c:v>
                </c:pt>
                <c:pt idx="938">
                  <c:v>0.47826388888888888</c:v>
                </c:pt>
                <c:pt idx="939">
                  <c:v>0.47839583333333335</c:v>
                </c:pt>
                <c:pt idx="940">
                  <c:v>0.47847685185185185</c:v>
                </c:pt>
                <c:pt idx="941">
                  <c:v>0.47857638888888887</c:v>
                </c:pt>
                <c:pt idx="942">
                  <c:v>0.47915740740740737</c:v>
                </c:pt>
                <c:pt idx="943">
                  <c:v>0.47981481481481481</c:v>
                </c:pt>
                <c:pt idx="944">
                  <c:v>0.47998842592592594</c:v>
                </c:pt>
                <c:pt idx="945">
                  <c:v>0.4800787037037037</c:v>
                </c:pt>
                <c:pt idx="946">
                  <c:v>0.48014583333333338</c:v>
                </c:pt>
                <c:pt idx="947">
                  <c:v>0.48045601851851849</c:v>
                </c:pt>
                <c:pt idx="948">
                  <c:v>0.4810578703703704</c:v>
                </c:pt>
                <c:pt idx="949">
                  <c:v>0.48128240740740746</c:v>
                </c:pt>
                <c:pt idx="950">
                  <c:v>0.48142361111111109</c:v>
                </c:pt>
                <c:pt idx="951">
                  <c:v>0.48201851851851851</c:v>
                </c:pt>
                <c:pt idx="952">
                  <c:v>0.48302083333333334</c:v>
                </c:pt>
                <c:pt idx="953">
                  <c:v>0.48318749999999999</c:v>
                </c:pt>
                <c:pt idx="954">
                  <c:v>0.48324999999999996</c:v>
                </c:pt>
                <c:pt idx="955">
                  <c:v>0.48367129629629635</c:v>
                </c:pt>
                <c:pt idx="956">
                  <c:v>0.48388657407407404</c:v>
                </c:pt>
                <c:pt idx="957">
                  <c:v>0.48462499999999997</c:v>
                </c:pt>
                <c:pt idx="958">
                  <c:v>0.4846921296296296</c:v>
                </c:pt>
                <c:pt idx="959">
                  <c:v>0.48520138888888886</c:v>
                </c:pt>
                <c:pt idx="960">
                  <c:v>0.48542361111111115</c:v>
                </c:pt>
                <c:pt idx="961">
                  <c:v>0.48542361111111115</c:v>
                </c:pt>
                <c:pt idx="962">
                  <c:v>0.48630787037037038</c:v>
                </c:pt>
                <c:pt idx="963">
                  <c:v>0.48642824074074076</c:v>
                </c:pt>
                <c:pt idx="964">
                  <c:v>0.48734490740740738</c:v>
                </c:pt>
                <c:pt idx="965">
                  <c:v>0.48774537037037036</c:v>
                </c:pt>
                <c:pt idx="966">
                  <c:v>0.48781712962962964</c:v>
                </c:pt>
                <c:pt idx="967">
                  <c:v>0.48783333333333334</c:v>
                </c:pt>
                <c:pt idx="968">
                  <c:v>0.48786342592592591</c:v>
                </c:pt>
                <c:pt idx="969">
                  <c:v>0.4879722222222222</c:v>
                </c:pt>
                <c:pt idx="970">
                  <c:v>0.48819444444444443</c:v>
                </c:pt>
                <c:pt idx="971">
                  <c:v>0.48846990740740742</c:v>
                </c:pt>
                <c:pt idx="972">
                  <c:v>0.48868287037037039</c:v>
                </c:pt>
                <c:pt idx="973">
                  <c:v>0.4889560185185185</c:v>
                </c:pt>
                <c:pt idx="974">
                  <c:v>0.48908101851851848</c:v>
                </c:pt>
                <c:pt idx="975">
                  <c:v>0.48916203703703698</c:v>
                </c:pt>
                <c:pt idx="976">
                  <c:v>0.48951388888888892</c:v>
                </c:pt>
                <c:pt idx="977">
                  <c:v>0.48987731481481478</c:v>
                </c:pt>
                <c:pt idx="978">
                  <c:v>0.49003703703703699</c:v>
                </c:pt>
                <c:pt idx="979">
                  <c:v>0.49032870370370374</c:v>
                </c:pt>
                <c:pt idx="980">
                  <c:v>0.4924074074074074</c:v>
                </c:pt>
                <c:pt idx="981">
                  <c:v>0.49260648148148145</c:v>
                </c:pt>
                <c:pt idx="982">
                  <c:v>0.4936712962962963</c:v>
                </c:pt>
                <c:pt idx="983">
                  <c:v>0.49384722222222222</c:v>
                </c:pt>
                <c:pt idx="984">
                  <c:v>0.49418518518518517</c:v>
                </c:pt>
                <c:pt idx="985">
                  <c:v>0.49435648148148148</c:v>
                </c:pt>
                <c:pt idx="986">
                  <c:v>0.49487268518518518</c:v>
                </c:pt>
                <c:pt idx="987">
                  <c:v>0.49493287037037037</c:v>
                </c:pt>
                <c:pt idx="988">
                  <c:v>0.49501851851851852</c:v>
                </c:pt>
                <c:pt idx="989">
                  <c:v>0.496</c:v>
                </c:pt>
                <c:pt idx="990">
                  <c:v>0.49608101851851849</c:v>
                </c:pt>
                <c:pt idx="991">
                  <c:v>0.49688425925925928</c:v>
                </c:pt>
                <c:pt idx="992">
                  <c:v>0.49717824074074074</c:v>
                </c:pt>
                <c:pt idx="993">
                  <c:v>0.49734953703703699</c:v>
                </c:pt>
                <c:pt idx="994">
                  <c:v>0.49737037037037035</c:v>
                </c:pt>
                <c:pt idx="995">
                  <c:v>0.49756481481481479</c:v>
                </c:pt>
                <c:pt idx="996">
                  <c:v>0.49826620370370373</c:v>
                </c:pt>
                <c:pt idx="997">
                  <c:v>0.49891666666666667</c:v>
                </c:pt>
                <c:pt idx="998">
                  <c:v>0.49951157407407409</c:v>
                </c:pt>
                <c:pt idx="999">
                  <c:v>0.49989351851851854</c:v>
                </c:pt>
                <c:pt idx="1000">
                  <c:v>0.50046527777777783</c:v>
                </c:pt>
                <c:pt idx="1001">
                  <c:v>0.5008773148148149</c:v>
                </c:pt>
                <c:pt idx="1002">
                  <c:v>0.5011782407407408</c:v>
                </c:pt>
                <c:pt idx="1003">
                  <c:v>0.5014305555555556</c:v>
                </c:pt>
                <c:pt idx="1004">
                  <c:v>0.50149305555555557</c:v>
                </c:pt>
                <c:pt idx="1005">
                  <c:v>0.5017638888888889</c:v>
                </c:pt>
                <c:pt idx="1006">
                  <c:v>0.50198148148148147</c:v>
                </c:pt>
                <c:pt idx="1007">
                  <c:v>0.50229861111111118</c:v>
                </c:pt>
                <c:pt idx="1008">
                  <c:v>0.50233101851851858</c:v>
                </c:pt>
                <c:pt idx="1009">
                  <c:v>0.50241666666666673</c:v>
                </c:pt>
                <c:pt idx="1010">
                  <c:v>0.5026828703703704</c:v>
                </c:pt>
                <c:pt idx="1011">
                  <c:v>0.50277546296296294</c:v>
                </c:pt>
                <c:pt idx="1012">
                  <c:v>0.50313888888888891</c:v>
                </c:pt>
                <c:pt idx="1013">
                  <c:v>0.5033333333333333</c:v>
                </c:pt>
                <c:pt idx="1014">
                  <c:v>0.50385185185185177</c:v>
                </c:pt>
                <c:pt idx="1015">
                  <c:v>0.5043819444444444</c:v>
                </c:pt>
                <c:pt idx="1016">
                  <c:v>0.50485648148148143</c:v>
                </c:pt>
                <c:pt idx="1017">
                  <c:v>0.5050972222222222</c:v>
                </c:pt>
                <c:pt idx="1018">
                  <c:v>0.50518518518518518</c:v>
                </c:pt>
                <c:pt idx="1019">
                  <c:v>0.50544212962962964</c:v>
                </c:pt>
                <c:pt idx="1020">
                  <c:v>0.50568750000000007</c:v>
                </c:pt>
                <c:pt idx="1021">
                  <c:v>0.50623842592592594</c:v>
                </c:pt>
                <c:pt idx="1022">
                  <c:v>0.50625694444444447</c:v>
                </c:pt>
                <c:pt idx="1023">
                  <c:v>0.50693981481481487</c:v>
                </c:pt>
                <c:pt idx="1024">
                  <c:v>0.50772685185185185</c:v>
                </c:pt>
                <c:pt idx="1025">
                  <c:v>0.50810416666666658</c:v>
                </c:pt>
                <c:pt idx="1026">
                  <c:v>0.5085439814814815</c:v>
                </c:pt>
                <c:pt idx="1027">
                  <c:v>0.50888888888888895</c:v>
                </c:pt>
                <c:pt idx="1028">
                  <c:v>0.50895138888888891</c:v>
                </c:pt>
                <c:pt idx="1029">
                  <c:v>0.50917361111111115</c:v>
                </c:pt>
                <c:pt idx="1030">
                  <c:v>0.50949999999999995</c:v>
                </c:pt>
                <c:pt idx="1031">
                  <c:v>0.50955092592592588</c:v>
                </c:pt>
                <c:pt idx="1032">
                  <c:v>0.51010185185185186</c:v>
                </c:pt>
                <c:pt idx="1033">
                  <c:v>0.51083101851851853</c:v>
                </c:pt>
                <c:pt idx="1034">
                  <c:v>0.51140509259259259</c:v>
                </c:pt>
                <c:pt idx="1035">
                  <c:v>0.51170138888888894</c:v>
                </c:pt>
                <c:pt idx="1036">
                  <c:v>0.51215277777777779</c:v>
                </c:pt>
                <c:pt idx="1037">
                  <c:v>0.51218518518518519</c:v>
                </c:pt>
                <c:pt idx="1038">
                  <c:v>0.5123240740740741</c:v>
                </c:pt>
                <c:pt idx="1039">
                  <c:v>0.51303626543209879</c:v>
                </c:pt>
                <c:pt idx="1040">
                  <c:v>0.51340740740740731</c:v>
                </c:pt>
                <c:pt idx="1041">
                  <c:v>0.51343055555555561</c:v>
                </c:pt>
                <c:pt idx="1042">
                  <c:v>0.51349305555555558</c:v>
                </c:pt>
                <c:pt idx="1043">
                  <c:v>0.51353703703703701</c:v>
                </c:pt>
                <c:pt idx="1044">
                  <c:v>0.51446064814814818</c:v>
                </c:pt>
                <c:pt idx="1045">
                  <c:v>0.51513888888888881</c:v>
                </c:pt>
                <c:pt idx="1046">
                  <c:v>0.51578009259259261</c:v>
                </c:pt>
                <c:pt idx="1047">
                  <c:v>0.51643518518518516</c:v>
                </c:pt>
                <c:pt idx="1048">
                  <c:v>0.51779861111111103</c:v>
                </c:pt>
                <c:pt idx="1049">
                  <c:v>0.51783333333333337</c:v>
                </c:pt>
                <c:pt idx="1050">
                  <c:v>0.51800462962962968</c:v>
                </c:pt>
                <c:pt idx="1051">
                  <c:v>0.51858796296296295</c:v>
                </c:pt>
                <c:pt idx="1052">
                  <c:v>0.51900925925925923</c:v>
                </c:pt>
                <c:pt idx="1053">
                  <c:v>0.51964814814814819</c:v>
                </c:pt>
                <c:pt idx="1054">
                  <c:v>0.52076388888888892</c:v>
                </c:pt>
                <c:pt idx="1055">
                  <c:v>0.52118981481481486</c:v>
                </c:pt>
                <c:pt idx="1056">
                  <c:v>0.52127777777777773</c:v>
                </c:pt>
                <c:pt idx="1057">
                  <c:v>0.52131018518518513</c:v>
                </c:pt>
                <c:pt idx="1058">
                  <c:v>0.52235879629629633</c:v>
                </c:pt>
                <c:pt idx="1059">
                  <c:v>0.52262731481481484</c:v>
                </c:pt>
                <c:pt idx="1060">
                  <c:v>0.52268518518518525</c:v>
                </c:pt>
                <c:pt idx="1061">
                  <c:v>0.52278935185185182</c:v>
                </c:pt>
                <c:pt idx="1062">
                  <c:v>0.522900462962963</c:v>
                </c:pt>
                <c:pt idx="1063">
                  <c:v>0.52308101851851851</c:v>
                </c:pt>
                <c:pt idx="1064">
                  <c:v>0.52328240740740739</c:v>
                </c:pt>
                <c:pt idx="1065">
                  <c:v>0.52335185185185185</c:v>
                </c:pt>
                <c:pt idx="1066">
                  <c:v>0.52379861111111103</c:v>
                </c:pt>
                <c:pt idx="1067">
                  <c:v>0.52419907407407407</c:v>
                </c:pt>
                <c:pt idx="1068">
                  <c:v>0.52495370370370376</c:v>
                </c:pt>
                <c:pt idx="1069">
                  <c:v>0.52497453703703711</c:v>
                </c:pt>
                <c:pt idx="1070">
                  <c:v>0.52512731481481478</c:v>
                </c:pt>
                <c:pt idx="1071">
                  <c:v>0.52595601851851859</c:v>
                </c:pt>
                <c:pt idx="1072">
                  <c:v>0.52597222222222229</c:v>
                </c:pt>
                <c:pt idx="1073">
                  <c:v>0.52711111111111109</c:v>
                </c:pt>
                <c:pt idx="1074">
                  <c:v>0.5271527777777778</c:v>
                </c:pt>
                <c:pt idx="1075">
                  <c:v>0.52754629629629624</c:v>
                </c:pt>
                <c:pt idx="1076">
                  <c:v>0.52771759259259254</c:v>
                </c:pt>
                <c:pt idx="1077">
                  <c:v>0.52808101851851852</c:v>
                </c:pt>
                <c:pt idx="1078">
                  <c:v>0.52875925925925926</c:v>
                </c:pt>
                <c:pt idx="1079">
                  <c:v>0.5288842592592593</c:v>
                </c:pt>
                <c:pt idx="1080">
                  <c:v>0.52889583333333334</c:v>
                </c:pt>
                <c:pt idx="1081">
                  <c:v>0.52901620370370372</c:v>
                </c:pt>
                <c:pt idx="1082">
                  <c:v>0.5294699074074074</c:v>
                </c:pt>
                <c:pt idx="1083">
                  <c:v>0.52990277777777772</c:v>
                </c:pt>
                <c:pt idx="1084">
                  <c:v>0.53019907407407407</c:v>
                </c:pt>
                <c:pt idx="1085">
                  <c:v>0.53032870370370366</c:v>
                </c:pt>
                <c:pt idx="1086">
                  <c:v>0.53039351851851846</c:v>
                </c:pt>
                <c:pt idx="1087">
                  <c:v>0.53054398148148141</c:v>
                </c:pt>
                <c:pt idx="1088">
                  <c:v>0.53063657407407405</c:v>
                </c:pt>
                <c:pt idx="1089">
                  <c:v>0.53074074074074074</c:v>
                </c:pt>
                <c:pt idx="1090">
                  <c:v>0.53094675925925927</c:v>
                </c:pt>
                <c:pt idx="1091">
                  <c:v>0.53120833333333328</c:v>
                </c:pt>
                <c:pt idx="1092">
                  <c:v>0.53146527777777774</c:v>
                </c:pt>
                <c:pt idx="1093">
                  <c:v>0.53238425925925925</c:v>
                </c:pt>
                <c:pt idx="1094">
                  <c:v>0.53240509259259261</c:v>
                </c:pt>
                <c:pt idx="1095">
                  <c:v>0.5324861111111111</c:v>
                </c:pt>
                <c:pt idx="1096">
                  <c:v>0.53316435185185185</c:v>
                </c:pt>
                <c:pt idx="1097">
                  <c:v>0.53370601851851851</c:v>
                </c:pt>
                <c:pt idx="1098">
                  <c:v>0.53374999999999995</c:v>
                </c:pt>
                <c:pt idx="1099">
                  <c:v>0.53392129629629625</c:v>
                </c:pt>
                <c:pt idx="1100">
                  <c:v>0.53402083333333339</c:v>
                </c:pt>
                <c:pt idx="1101">
                  <c:v>0.53449537037037032</c:v>
                </c:pt>
                <c:pt idx="1102">
                  <c:v>0.53457870370370375</c:v>
                </c:pt>
                <c:pt idx="1103">
                  <c:v>0.53461111111111115</c:v>
                </c:pt>
                <c:pt idx="1104">
                  <c:v>0.53487037037037033</c:v>
                </c:pt>
                <c:pt idx="1105">
                  <c:v>0.53495833333333331</c:v>
                </c:pt>
                <c:pt idx="1106">
                  <c:v>0.53555787037037039</c:v>
                </c:pt>
                <c:pt idx="1107">
                  <c:v>0.53563657407407406</c:v>
                </c:pt>
                <c:pt idx="1108">
                  <c:v>0.53566203703703708</c:v>
                </c:pt>
                <c:pt idx="1109">
                  <c:v>0.5360362654320987</c:v>
                </c:pt>
                <c:pt idx="1110">
                  <c:v>0.53756944444444443</c:v>
                </c:pt>
                <c:pt idx="1111">
                  <c:v>0.53817129629629634</c:v>
                </c:pt>
                <c:pt idx="1112">
                  <c:v>0.53826157407407405</c:v>
                </c:pt>
                <c:pt idx="1113">
                  <c:v>0.53865740740740731</c:v>
                </c:pt>
                <c:pt idx="1114">
                  <c:v>0.5390138888888889</c:v>
                </c:pt>
                <c:pt idx="1115">
                  <c:v>0.53915277777777781</c:v>
                </c:pt>
                <c:pt idx="1116">
                  <c:v>0.5402986111111111</c:v>
                </c:pt>
                <c:pt idx="1117">
                  <c:v>0.54063657407407406</c:v>
                </c:pt>
                <c:pt idx="1118">
                  <c:v>0.54108796296296291</c:v>
                </c:pt>
                <c:pt idx="1119">
                  <c:v>0.54115972222222219</c:v>
                </c:pt>
                <c:pt idx="1120">
                  <c:v>0.54140740740740734</c:v>
                </c:pt>
                <c:pt idx="1121">
                  <c:v>0.54172685185185188</c:v>
                </c:pt>
                <c:pt idx="1122">
                  <c:v>0.54227546296296292</c:v>
                </c:pt>
                <c:pt idx="1123">
                  <c:v>0.54242361111111115</c:v>
                </c:pt>
                <c:pt idx="1124">
                  <c:v>0.5424282407407407</c:v>
                </c:pt>
                <c:pt idx="1125">
                  <c:v>0.5439722222222223</c:v>
                </c:pt>
                <c:pt idx="1126">
                  <c:v>0.54421527777777778</c:v>
                </c:pt>
                <c:pt idx="1127">
                  <c:v>0.54477777777777781</c:v>
                </c:pt>
                <c:pt idx="1128">
                  <c:v>0.54566666666666663</c:v>
                </c:pt>
                <c:pt idx="1129">
                  <c:v>0.54631249999999998</c:v>
                </c:pt>
                <c:pt idx="1130">
                  <c:v>0.54645601851851855</c:v>
                </c:pt>
                <c:pt idx="1131">
                  <c:v>0.54649999999999999</c:v>
                </c:pt>
                <c:pt idx="1132">
                  <c:v>0.54650694444444448</c:v>
                </c:pt>
                <c:pt idx="1133">
                  <c:v>0.54728703703703707</c:v>
                </c:pt>
                <c:pt idx="1134">
                  <c:v>0.54778935185185185</c:v>
                </c:pt>
                <c:pt idx="1135">
                  <c:v>0.54786342592592596</c:v>
                </c:pt>
                <c:pt idx="1136">
                  <c:v>0.5498912037037037</c:v>
                </c:pt>
                <c:pt idx="1137">
                  <c:v>0.55003240740740744</c:v>
                </c:pt>
                <c:pt idx="1138">
                  <c:v>0.55036805555555557</c:v>
                </c:pt>
                <c:pt idx="1139">
                  <c:v>0.55039583333333342</c:v>
                </c:pt>
                <c:pt idx="1140">
                  <c:v>0.550875</c:v>
                </c:pt>
                <c:pt idx="1141">
                  <c:v>0.55103935185185182</c:v>
                </c:pt>
                <c:pt idx="1142">
                  <c:v>0.55157407407407411</c:v>
                </c:pt>
                <c:pt idx="1143">
                  <c:v>0.5521342592592593</c:v>
                </c:pt>
                <c:pt idx="1144">
                  <c:v>0.55300925925925926</c:v>
                </c:pt>
                <c:pt idx="1145">
                  <c:v>0.55338888888888893</c:v>
                </c:pt>
                <c:pt idx="1146">
                  <c:v>0.55365509259259249</c:v>
                </c:pt>
                <c:pt idx="1147">
                  <c:v>0.55407407407407405</c:v>
                </c:pt>
                <c:pt idx="1148">
                  <c:v>0.55416203703703704</c:v>
                </c:pt>
                <c:pt idx="1149">
                  <c:v>0.55426388888888889</c:v>
                </c:pt>
                <c:pt idx="1150">
                  <c:v>0.55544907407407407</c:v>
                </c:pt>
                <c:pt idx="1151">
                  <c:v>0.55605324074074081</c:v>
                </c:pt>
                <c:pt idx="1152">
                  <c:v>0.55676388888888884</c:v>
                </c:pt>
                <c:pt idx="1153">
                  <c:v>0.55697916666666658</c:v>
                </c:pt>
                <c:pt idx="1154">
                  <c:v>0.55738425925925927</c:v>
                </c:pt>
                <c:pt idx="1155">
                  <c:v>0.55762037037037038</c:v>
                </c:pt>
                <c:pt idx="1156">
                  <c:v>0.55766666666666664</c:v>
                </c:pt>
                <c:pt idx="1157">
                  <c:v>0.55784027777777778</c:v>
                </c:pt>
                <c:pt idx="1158">
                  <c:v>0.55814814814814806</c:v>
                </c:pt>
                <c:pt idx="1159">
                  <c:v>0.55839814814814814</c:v>
                </c:pt>
                <c:pt idx="1160">
                  <c:v>0.55897453703703703</c:v>
                </c:pt>
                <c:pt idx="1161">
                  <c:v>0.55923379629629633</c:v>
                </c:pt>
                <c:pt idx="1162">
                  <c:v>0.55929861111111112</c:v>
                </c:pt>
                <c:pt idx="1163">
                  <c:v>0.56030092592592595</c:v>
                </c:pt>
                <c:pt idx="1164">
                  <c:v>0.56034490740740739</c:v>
                </c:pt>
                <c:pt idx="1165">
                  <c:v>0.56135648148148154</c:v>
                </c:pt>
                <c:pt idx="1166">
                  <c:v>0.56155324074074064</c:v>
                </c:pt>
                <c:pt idx="1167">
                  <c:v>0.56186342592592586</c:v>
                </c:pt>
                <c:pt idx="1168">
                  <c:v>0.56199074074074074</c:v>
                </c:pt>
                <c:pt idx="1169">
                  <c:v>0.56231018518518516</c:v>
                </c:pt>
                <c:pt idx="1170">
                  <c:v>0.56260185185185185</c:v>
                </c:pt>
                <c:pt idx="1171">
                  <c:v>0.56266666666666665</c:v>
                </c:pt>
                <c:pt idx="1172">
                  <c:v>0.56285416666666666</c:v>
                </c:pt>
                <c:pt idx="1173">
                  <c:v>0.56318518518518523</c:v>
                </c:pt>
                <c:pt idx="1174">
                  <c:v>0.56384027777777779</c:v>
                </c:pt>
                <c:pt idx="1175">
                  <c:v>0.56420833333333331</c:v>
                </c:pt>
                <c:pt idx="1176">
                  <c:v>0.56580324074074073</c:v>
                </c:pt>
                <c:pt idx="1177">
                  <c:v>0.56626851851851856</c:v>
                </c:pt>
                <c:pt idx="1178">
                  <c:v>0.56740046296296298</c:v>
                </c:pt>
                <c:pt idx="1179">
                  <c:v>0.56750462962962955</c:v>
                </c:pt>
                <c:pt idx="1180">
                  <c:v>0.56757407407407412</c:v>
                </c:pt>
                <c:pt idx="1181">
                  <c:v>0.56782407407407409</c:v>
                </c:pt>
                <c:pt idx="1182">
                  <c:v>0.56795138888888885</c:v>
                </c:pt>
                <c:pt idx="1183">
                  <c:v>0.56846064814814812</c:v>
                </c:pt>
                <c:pt idx="1184">
                  <c:v>0.56852546296296302</c:v>
                </c:pt>
                <c:pt idx="1185">
                  <c:v>0.56863657407407409</c:v>
                </c:pt>
                <c:pt idx="1186">
                  <c:v>0.56897916666666659</c:v>
                </c:pt>
                <c:pt idx="1187">
                  <c:v>0.56990393518518523</c:v>
                </c:pt>
                <c:pt idx="1188">
                  <c:v>0.57016435185185177</c:v>
                </c:pt>
                <c:pt idx="1189">
                  <c:v>0.57049305555555552</c:v>
                </c:pt>
                <c:pt idx="1190">
                  <c:v>0.57098379629629625</c:v>
                </c:pt>
                <c:pt idx="1191">
                  <c:v>0.57107870370370373</c:v>
                </c:pt>
                <c:pt idx="1192">
                  <c:v>0.57260648148148152</c:v>
                </c:pt>
                <c:pt idx="1193">
                  <c:v>0.5728240740740741</c:v>
                </c:pt>
                <c:pt idx="1194">
                  <c:v>0.57288425925925923</c:v>
                </c:pt>
                <c:pt idx="1195">
                  <c:v>0.57354861111111111</c:v>
                </c:pt>
                <c:pt idx="1196">
                  <c:v>0.57373842592592594</c:v>
                </c:pt>
                <c:pt idx="1197">
                  <c:v>0.57446759259259261</c:v>
                </c:pt>
                <c:pt idx="1198">
                  <c:v>0.57579861111111108</c:v>
                </c:pt>
                <c:pt idx="1199">
                  <c:v>0.57595138888888886</c:v>
                </c:pt>
                <c:pt idx="1200">
                  <c:v>0.5760925925925926</c:v>
                </c:pt>
                <c:pt idx="1201">
                  <c:v>0.57656249999999998</c:v>
                </c:pt>
                <c:pt idx="1202">
                  <c:v>0.57658333333333334</c:v>
                </c:pt>
                <c:pt idx="1203">
                  <c:v>0.5766296296296296</c:v>
                </c:pt>
                <c:pt idx="1204">
                  <c:v>0.57742824074074073</c:v>
                </c:pt>
                <c:pt idx="1205">
                  <c:v>0.57774537037037033</c:v>
                </c:pt>
                <c:pt idx="1206">
                  <c:v>0.57790972222222226</c:v>
                </c:pt>
                <c:pt idx="1207">
                  <c:v>0.57803240740740747</c:v>
                </c:pt>
                <c:pt idx="1208">
                  <c:v>0.57806481481481486</c:v>
                </c:pt>
                <c:pt idx="1209">
                  <c:v>0.57837268518518514</c:v>
                </c:pt>
                <c:pt idx="1210">
                  <c:v>0.57840277777777782</c:v>
                </c:pt>
                <c:pt idx="1211">
                  <c:v>0.57870138888888889</c:v>
                </c:pt>
                <c:pt idx="1212">
                  <c:v>0.57899999999999996</c:v>
                </c:pt>
                <c:pt idx="1213">
                  <c:v>0.57926851851851846</c:v>
                </c:pt>
                <c:pt idx="1214">
                  <c:v>0.57934490740740741</c:v>
                </c:pt>
                <c:pt idx="1215">
                  <c:v>0.57955787037037032</c:v>
                </c:pt>
                <c:pt idx="1216">
                  <c:v>0.57986805555555554</c:v>
                </c:pt>
                <c:pt idx="1217">
                  <c:v>0.57990046296296294</c:v>
                </c:pt>
                <c:pt idx="1218">
                  <c:v>0.58065509259259263</c:v>
                </c:pt>
                <c:pt idx="1219">
                  <c:v>0.58077314814814818</c:v>
                </c:pt>
                <c:pt idx="1220">
                  <c:v>0.58123611111111106</c:v>
                </c:pt>
                <c:pt idx="1221">
                  <c:v>0.58185416666666667</c:v>
                </c:pt>
                <c:pt idx="1222">
                  <c:v>0.58249768518518519</c:v>
                </c:pt>
                <c:pt idx="1223">
                  <c:v>0.58282407407407411</c:v>
                </c:pt>
                <c:pt idx="1224">
                  <c:v>0.58304166666666668</c:v>
                </c:pt>
                <c:pt idx="1225">
                  <c:v>0.58326388888888892</c:v>
                </c:pt>
                <c:pt idx="1226">
                  <c:v>0.58345370370370375</c:v>
                </c:pt>
                <c:pt idx="1227">
                  <c:v>0.58352083333333327</c:v>
                </c:pt>
                <c:pt idx="1228">
                  <c:v>0.58356712962962964</c:v>
                </c:pt>
                <c:pt idx="1229">
                  <c:v>0.58390046296296294</c:v>
                </c:pt>
                <c:pt idx="1230">
                  <c:v>0.58396296296296302</c:v>
                </c:pt>
                <c:pt idx="1231">
                  <c:v>0.5841412037037037</c:v>
                </c:pt>
                <c:pt idx="1232">
                  <c:v>0.58447916666666666</c:v>
                </c:pt>
                <c:pt idx="1233">
                  <c:v>0.58478935185185188</c:v>
                </c:pt>
                <c:pt idx="1234">
                  <c:v>0.5848564814814815</c:v>
                </c:pt>
                <c:pt idx="1235">
                  <c:v>0.58489814814814811</c:v>
                </c:pt>
                <c:pt idx="1236">
                  <c:v>0.58540509259259266</c:v>
                </c:pt>
                <c:pt idx="1237">
                  <c:v>0.58545370370370375</c:v>
                </c:pt>
                <c:pt idx="1238">
                  <c:v>0.5859537037037037</c:v>
                </c:pt>
                <c:pt idx="1239">
                  <c:v>0.58596296296296302</c:v>
                </c:pt>
                <c:pt idx="1240">
                  <c:v>0.58603240740740736</c:v>
                </c:pt>
                <c:pt idx="1241">
                  <c:v>0.58603472222222219</c:v>
                </c:pt>
                <c:pt idx="1242">
                  <c:v>0.58612500000000001</c:v>
                </c:pt>
                <c:pt idx="1243">
                  <c:v>0.58675462962962965</c:v>
                </c:pt>
                <c:pt idx="1244">
                  <c:v>0.58676388888888886</c:v>
                </c:pt>
                <c:pt idx="1245">
                  <c:v>0.58690277777777777</c:v>
                </c:pt>
                <c:pt idx="1246">
                  <c:v>0.58708796296296295</c:v>
                </c:pt>
                <c:pt idx="1247">
                  <c:v>0.58713657407407405</c:v>
                </c:pt>
                <c:pt idx="1248">
                  <c:v>0.58723379629629635</c:v>
                </c:pt>
                <c:pt idx="1249">
                  <c:v>0.58769212962962958</c:v>
                </c:pt>
                <c:pt idx="1250">
                  <c:v>0.58780555555555558</c:v>
                </c:pt>
                <c:pt idx="1251">
                  <c:v>0.58806249999999993</c:v>
                </c:pt>
                <c:pt idx="1252">
                  <c:v>0.58953472222222225</c:v>
                </c:pt>
                <c:pt idx="1253">
                  <c:v>0.59000000000000008</c:v>
                </c:pt>
                <c:pt idx="1254">
                  <c:v>0.59041203703703704</c:v>
                </c:pt>
                <c:pt idx="1255">
                  <c:v>0.59093981481481483</c:v>
                </c:pt>
                <c:pt idx="1256">
                  <c:v>0.59160879629629626</c:v>
                </c:pt>
                <c:pt idx="1257">
                  <c:v>0.59176388888888887</c:v>
                </c:pt>
                <c:pt idx="1258">
                  <c:v>0.59261111111111109</c:v>
                </c:pt>
                <c:pt idx="1259">
                  <c:v>0.59269212962962958</c:v>
                </c:pt>
                <c:pt idx="1260">
                  <c:v>0.59380787037037042</c:v>
                </c:pt>
                <c:pt idx="1261">
                  <c:v>0.59404398148148141</c:v>
                </c:pt>
                <c:pt idx="1262">
                  <c:v>0.59453472222222226</c:v>
                </c:pt>
                <c:pt idx="1263">
                  <c:v>0.59494212962962967</c:v>
                </c:pt>
                <c:pt idx="1264">
                  <c:v>0.59498842592592593</c:v>
                </c:pt>
                <c:pt idx="1265">
                  <c:v>0.59544444444444444</c:v>
                </c:pt>
                <c:pt idx="1266">
                  <c:v>0.59743981481481478</c:v>
                </c:pt>
                <c:pt idx="1267">
                  <c:v>0.59824999999999995</c:v>
                </c:pt>
                <c:pt idx="1268">
                  <c:v>0.5984814814814815</c:v>
                </c:pt>
                <c:pt idx="1269">
                  <c:v>0.59860185185185188</c:v>
                </c:pt>
                <c:pt idx="1270">
                  <c:v>0.59887500000000005</c:v>
                </c:pt>
                <c:pt idx="1271">
                  <c:v>0.59914351851851855</c:v>
                </c:pt>
                <c:pt idx="1272">
                  <c:v>0.59968750000000004</c:v>
                </c:pt>
                <c:pt idx="1273">
                  <c:v>0.59970601851851857</c:v>
                </c:pt>
                <c:pt idx="1274">
                  <c:v>0.5998472222222222</c:v>
                </c:pt>
                <c:pt idx="1275">
                  <c:v>0.60030787037037037</c:v>
                </c:pt>
                <c:pt idx="1276">
                  <c:v>0.6005462962962963</c:v>
                </c:pt>
                <c:pt idx="1277">
                  <c:v>0.60057638888888887</c:v>
                </c:pt>
                <c:pt idx="1278">
                  <c:v>0.60129861111111116</c:v>
                </c:pt>
                <c:pt idx="1279">
                  <c:v>0.60159259259259268</c:v>
                </c:pt>
                <c:pt idx="1280">
                  <c:v>0.60225231481481489</c:v>
                </c:pt>
                <c:pt idx="1281">
                  <c:v>0.60290277777777779</c:v>
                </c:pt>
                <c:pt idx="1282">
                  <c:v>0.60309490740740745</c:v>
                </c:pt>
                <c:pt idx="1283">
                  <c:v>0.60318055555555561</c:v>
                </c:pt>
                <c:pt idx="1284">
                  <c:v>0.60324074074074074</c:v>
                </c:pt>
                <c:pt idx="1285">
                  <c:v>0.60353472222222226</c:v>
                </c:pt>
                <c:pt idx="1286">
                  <c:v>0.60397453703703707</c:v>
                </c:pt>
                <c:pt idx="1287">
                  <c:v>0.60418749999999999</c:v>
                </c:pt>
                <c:pt idx="1288">
                  <c:v>0.60421064814814818</c:v>
                </c:pt>
                <c:pt idx="1289">
                  <c:v>0.60518749999999999</c:v>
                </c:pt>
                <c:pt idx="1290">
                  <c:v>0.60586805555555556</c:v>
                </c:pt>
                <c:pt idx="1291">
                  <c:v>0.60604861111111119</c:v>
                </c:pt>
                <c:pt idx="1292">
                  <c:v>0.60612962962962968</c:v>
                </c:pt>
                <c:pt idx="1293">
                  <c:v>0.60695370370370372</c:v>
                </c:pt>
                <c:pt idx="1294">
                  <c:v>0.60727314814814815</c:v>
                </c:pt>
                <c:pt idx="1295">
                  <c:v>0.60745370370370366</c:v>
                </c:pt>
                <c:pt idx="1296">
                  <c:v>0.6075787037037037</c:v>
                </c:pt>
                <c:pt idx="1297">
                  <c:v>0.60763888888888884</c:v>
                </c:pt>
                <c:pt idx="1298">
                  <c:v>0.60893981481481485</c:v>
                </c:pt>
                <c:pt idx="1299">
                  <c:v>0.61003472222222221</c:v>
                </c:pt>
                <c:pt idx="1300">
                  <c:v>0.61014120370370373</c:v>
                </c:pt>
                <c:pt idx="1301">
                  <c:v>0.61017361111111112</c:v>
                </c:pt>
                <c:pt idx="1302">
                  <c:v>0.61072222222222228</c:v>
                </c:pt>
                <c:pt idx="1303">
                  <c:v>0.61124768518518513</c:v>
                </c:pt>
                <c:pt idx="1304">
                  <c:v>0.61149999999999993</c:v>
                </c:pt>
                <c:pt idx="1305">
                  <c:v>0.61226620370370366</c:v>
                </c:pt>
                <c:pt idx="1306">
                  <c:v>0.61339583333333336</c:v>
                </c:pt>
                <c:pt idx="1307">
                  <c:v>0.61371296296296296</c:v>
                </c:pt>
                <c:pt idx="1308">
                  <c:v>0.61395601851851844</c:v>
                </c:pt>
                <c:pt idx="1309">
                  <c:v>0.61468287037037039</c:v>
                </c:pt>
                <c:pt idx="1310">
                  <c:v>0.61472685185185183</c:v>
                </c:pt>
                <c:pt idx="1311">
                  <c:v>0.61646527777777771</c:v>
                </c:pt>
                <c:pt idx="1312">
                  <c:v>0.61667824074074074</c:v>
                </c:pt>
                <c:pt idx="1313">
                  <c:v>0.61671527777777779</c:v>
                </c:pt>
                <c:pt idx="1314">
                  <c:v>0.61707870370370377</c:v>
                </c:pt>
                <c:pt idx="1315">
                  <c:v>0.61709259259259264</c:v>
                </c:pt>
                <c:pt idx="1316">
                  <c:v>0.61737500000000001</c:v>
                </c:pt>
                <c:pt idx="1317">
                  <c:v>0.61798842592592595</c:v>
                </c:pt>
                <c:pt idx="1318">
                  <c:v>0.61840972222222224</c:v>
                </c:pt>
                <c:pt idx="1319">
                  <c:v>0.61856018518518519</c:v>
                </c:pt>
                <c:pt idx="1320">
                  <c:v>0.61891203703703701</c:v>
                </c:pt>
                <c:pt idx="1321">
                  <c:v>0.61967361111111108</c:v>
                </c:pt>
                <c:pt idx="1322">
                  <c:v>0.62003626543209878</c:v>
                </c:pt>
                <c:pt idx="1323">
                  <c:v>0.62020138888888887</c:v>
                </c:pt>
                <c:pt idx="1324">
                  <c:v>0.62133101851851857</c:v>
                </c:pt>
                <c:pt idx="1325">
                  <c:v>0.6219675925925926</c:v>
                </c:pt>
                <c:pt idx="1326">
                  <c:v>0.62370601851851859</c:v>
                </c:pt>
                <c:pt idx="1327">
                  <c:v>0.62396296296296294</c:v>
                </c:pt>
                <c:pt idx="1328">
                  <c:v>0.62571296296296297</c:v>
                </c:pt>
                <c:pt idx="1329">
                  <c:v>0.62576851851851856</c:v>
                </c:pt>
                <c:pt idx="1330">
                  <c:v>0.62625694444444446</c:v>
                </c:pt>
                <c:pt idx="1331">
                  <c:v>0.62669444444444444</c:v>
                </c:pt>
                <c:pt idx="1332">
                  <c:v>0.62696064814814811</c:v>
                </c:pt>
                <c:pt idx="1333">
                  <c:v>0.62711805555555555</c:v>
                </c:pt>
                <c:pt idx="1334">
                  <c:v>0.62720833333333337</c:v>
                </c:pt>
                <c:pt idx="1335">
                  <c:v>0.62727083333333333</c:v>
                </c:pt>
                <c:pt idx="1336">
                  <c:v>0.62736342592592598</c:v>
                </c:pt>
                <c:pt idx="1337">
                  <c:v>0.62738194444444439</c:v>
                </c:pt>
                <c:pt idx="1338">
                  <c:v>0.62741898148148145</c:v>
                </c:pt>
                <c:pt idx="1339">
                  <c:v>0.62838425925925923</c:v>
                </c:pt>
                <c:pt idx="1340">
                  <c:v>0.62927083333333333</c:v>
                </c:pt>
                <c:pt idx="1341">
                  <c:v>0.62977546296296305</c:v>
                </c:pt>
                <c:pt idx="1342">
                  <c:v>0.62984259259259257</c:v>
                </c:pt>
                <c:pt idx="1343">
                  <c:v>0.63030555555555556</c:v>
                </c:pt>
                <c:pt idx="1344">
                  <c:v>0.63090393518518517</c:v>
                </c:pt>
                <c:pt idx="1345">
                  <c:v>0.63153703703703701</c:v>
                </c:pt>
                <c:pt idx="1346">
                  <c:v>0.63161111111111112</c:v>
                </c:pt>
                <c:pt idx="1347">
                  <c:v>0.63169907407407411</c:v>
                </c:pt>
                <c:pt idx="1348">
                  <c:v>0.63180324074074068</c:v>
                </c:pt>
                <c:pt idx="1349">
                  <c:v>0.63189583333333332</c:v>
                </c:pt>
                <c:pt idx="1350">
                  <c:v>0.63205787037037031</c:v>
                </c:pt>
                <c:pt idx="1351">
                  <c:v>0.63231481481481477</c:v>
                </c:pt>
                <c:pt idx="1352">
                  <c:v>0.63234259259259251</c:v>
                </c:pt>
                <c:pt idx="1353">
                  <c:v>0.63345601851851852</c:v>
                </c:pt>
                <c:pt idx="1354">
                  <c:v>0.63353472222222218</c:v>
                </c:pt>
                <c:pt idx="1355">
                  <c:v>0.6336504629629629</c:v>
                </c:pt>
                <c:pt idx="1356">
                  <c:v>0.63381712962962966</c:v>
                </c:pt>
                <c:pt idx="1357">
                  <c:v>0.6341874999999999</c:v>
                </c:pt>
                <c:pt idx="1358">
                  <c:v>0.63448379629629637</c:v>
                </c:pt>
                <c:pt idx="1359">
                  <c:v>0.63509490740740737</c:v>
                </c:pt>
                <c:pt idx="1360">
                  <c:v>0.63515972222222217</c:v>
                </c:pt>
                <c:pt idx="1361">
                  <c:v>0.63521759259259258</c:v>
                </c:pt>
                <c:pt idx="1362">
                  <c:v>0.63522916666666662</c:v>
                </c:pt>
                <c:pt idx="1363">
                  <c:v>0.63547222222222222</c:v>
                </c:pt>
                <c:pt idx="1364">
                  <c:v>0.63588657407407401</c:v>
                </c:pt>
                <c:pt idx="1365">
                  <c:v>0.6359513888888888</c:v>
                </c:pt>
                <c:pt idx="1366">
                  <c:v>0.63613657407407409</c:v>
                </c:pt>
                <c:pt idx="1367">
                  <c:v>0.6371458333333333</c:v>
                </c:pt>
                <c:pt idx="1368">
                  <c:v>0.63775231481481476</c:v>
                </c:pt>
                <c:pt idx="1369">
                  <c:v>0.63805324074074066</c:v>
                </c:pt>
                <c:pt idx="1370">
                  <c:v>0.63929629629629625</c:v>
                </c:pt>
                <c:pt idx="1371">
                  <c:v>0.63966898148148144</c:v>
                </c:pt>
                <c:pt idx="1372">
                  <c:v>0.63984722222222223</c:v>
                </c:pt>
                <c:pt idx="1373">
                  <c:v>0.64087962962962963</c:v>
                </c:pt>
                <c:pt idx="1374">
                  <c:v>0.64096064814814813</c:v>
                </c:pt>
                <c:pt idx="1375">
                  <c:v>0.64101388888888888</c:v>
                </c:pt>
                <c:pt idx="1376">
                  <c:v>0.64143749999999999</c:v>
                </c:pt>
                <c:pt idx="1377">
                  <c:v>0.64145601851851852</c:v>
                </c:pt>
                <c:pt idx="1378">
                  <c:v>0.64218981481481485</c:v>
                </c:pt>
                <c:pt idx="1379">
                  <c:v>0.64246064814814818</c:v>
                </c:pt>
                <c:pt idx="1380">
                  <c:v>0.64256481481481487</c:v>
                </c:pt>
                <c:pt idx="1381">
                  <c:v>0.64294907407407409</c:v>
                </c:pt>
                <c:pt idx="1382">
                  <c:v>0.64300462962962968</c:v>
                </c:pt>
                <c:pt idx="1383">
                  <c:v>0.64338194444444441</c:v>
                </c:pt>
                <c:pt idx="1384">
                  <c:v>0.64346527777777784</c:v>
                </c:pt>
                <c:pt idx="1385">
                  <c:v>0.64351388888888894</c:v>
                </c:pt>
                <c:pt idx="1386">
                  <c:v>0.64378240740740744</c:v>
                </c:pt>
                <c:pt idx="1387">
                  <c:v>0.64385879629629628</c:v>
                </c:pt>
                <c:pt idx="1388">
                  <c:v>0.64394444444444443</c:v>
                </c:pt>
                <c:pt idx="1389">
                  <c:v>0.6448518518518519</c:v>
                </c:pt>
                <c:pt idx="1390">
                  <c:v>0.64496759259259262</c:v>
                </c:pt>
                <c:pt idx="1391">
                  <c:v>0.64510416666666659</c:v>
                </c:pt>
                <c:pt idx="1392">
                  <c:v>0.64537037037037037</c:v>
                </c:pt>
                <c:pt idx="1393">
                  <c:v>0.64575694444444443</c:v>
                </c:pt>
                <c:pt idx="1394">
                  <c:v>0.64576851851851846</c:v>
                </c:pt>
                <c:pt idx="1395">
                  <c:v>0.64578240740740744</c:v>
                </c:pt>
                <c:pt idx="1396">
                  <c:v>0.64601620370370372</c:v>
                </c:pt>
                <c:pt idx="1397">
                  <c:v>0.64604629629629629</c:v>
                </c:pt>
                <c:pt idx="1398">
                  <c:v>0.64630555555555547</c:v>
                </c:pt>
                <c:pt idx="1399">
                  <c:v>0.64639351851851845</c:v>
                </c:pt>
                <c:pt idx="1400">
                  <c:v>0.64667129629629627</c:v>
                </c:pt>
                <c:pt idx="1401">
                  <c:v>0.64709490740740749</c:v>
                </c:pt>
                <c:pt idx="1402">
                  <c:v>0.64716666666666667</c:v>
                </c:pt>
                <c:pt idx="1403">
                  <c:v>0.64728472222222222</c:v>
                </c:pt>
                <c:pt idx="1404">
                  <c:v>0.64737962962962969</c:v>
                </c:pt>
                <c:pt idx="1405">
                  <c:v>0.64762731481481484</c:v>
                </c:pt>
                <c:pt idx="1406">
                  <c:v>0.64834259259259264</c:v>
                </c:pt>
                <c:pt idx="1407">
                  <c:v>0.64886342592592594</c:v>
                </c:pt>
                <c:pt idx="1408">
                  <c:v>0.64902083333333338</c:v>
                </c:pt>
                <c:pt idx="1409">
                  <c:v>0.64937268518518521</c:v>
                </c:pt>
                <c:pt idx="1410">
                  <c:v>0.64955555555555555</c:v>
                </c:pt>
                <c:pt idx="1411">
                  <c:v>0.64982175925925934</c:v>
                </c:pt>
                <c:pt idx="1412">
                  <c:v>0.65046527777777774</c:v>
                </c:pt>
                <c:pt idx="1413">
                  <c:v>0.65066898148148145</c:v>
                </c:pt>
                <c:pt idx="1414">
                  <c:v>0.65077777777777779</c:v>
                </c:pt>
                <c:pt idx="1415">
                  <c:v>0.65090509259259255</c:v>
                </c:pt>
                <c:pt idx="1416">
                  <c:v>0.65112731481481478</c:v>
                </c:pt>
                <c:pt idx="1417">
                  <c:v>0.65132638888888894</c:v>
                </c:pt>
                <c:pt idx="1418">
                  <c:v>0.6516319444444445</c:v>
                </c:pt>
                <c:pt idx="1419">
                  <c:v>0.65217824074074071</c:v>
                </c:pt>
                <c:pt idx="1420">
                  <c:v>0.65281018518518519</c:v>
                </c:pt>
                <c:pt idx="1421">
                  <c:v>0.65306481481481482</c:v>
                </c:pt>
                <c:pt idx="1422">
                  <c:v>0.65318055555555554</c:v>
                </c:pt>
                <c:pt idx="1423">
                  <c:v>0.65351157407407412</c:v>
                </c:pt>
                <c:pt idx="1424">
                  <c:v>0.6538842592592593</c:v>
                </c:pt>
                <c:pt idx="1425">
                  <c:v>0.65430787037037041</c:v>
                </c:pt>
                <c:pt idx="1426">
                  <c:v>0.65598611111111116</c:v>
                </c:pt>
                <c:pt idx="1427">
                  <c:v>0.65603240740740743</c:v>
                </c:pt>
                <c:pt idx="1428">
                  <c:v>0.65611111111111109</c:v>
                </c:pt>
                <c:pt idx="1429">
                  <c:v>0.65614120370370377</c:v>
                </c:pt>
                <c:pt idx="1430">
                  <c:v>0.65619907407407407</c:v>
                </c:pt>
                <c:pt idx="1431">
                  <c:v>0.65624768518518517</c:v>
                </c:pt>
                <c:pt idx="1432">
                  <c:v>0.65631018518518514</c:v>
                </c:pt>
                <c:pt idx="1433">
                  <c:v>0.65700000000000003</c:v>
                </c:pt>
                <c:pt idx="1434">
                  <c:v>0.6570949074074075</c:v>
                </c:pt>
                <c:pt idx="1435">
                  <c:v>0.65731944444444446</c:v>
                </c:pt>
                <c:pt idx="1436">
                  <c:v>0.65748379629629627</c:v>
                </c:pt>
                <c:pt idx="1437">
                  <c:v>0.65763425925925922</c:v>
                </c:pt>
                <c:pt idx="1438">
                  <c:v>0.65775231481481478</c:v>
                </c:pt>
                <c:pt idx="1439">
                  <c:v>0.65818981481481487</c:v>
                </c:pt>
                <c:pt idx="1440">
                  <c:v>0.65904166666666664</c:v>
                </c:pt>
                <c:pt idx="1441">
                  <c:v>0.65931944444444446</c:v>
                </c:pt>
                <c:pt idx="1442">
                  <c:v>0.65937500000000004</c:v>
                </c:pt>
                <c:pt idx="1443">
                  <c:v>0.659712962962963</c:v>
                </c:pt>
                <c:pt idx="1444">
                  <c:v>0.66099074074074071</c:v>
                </c:pt>
                <c:pt idx="1445">
                  <c:v>0.6612662037037037</c:v>
                </c:pt>
                <c:pt idx="1446">
                  <c:v>0.66192129629629626</c:v>
                </c:pt>
                <c:pt idx="1447">
                  <c:v>0.66216203703703702</c:v>
                </c:pt>
                <c:pt idx="1448">
                  <c:v>0.66218287037037027</c:v>
                </c:pt>
                <c:pt idx="1449">
                  <c:v>0.6623796296296296</c:v>
                </c:pt>
                <c:pt idx="1450">
                  <c:v>0.66253240740740738</c:v>
                </c:pt>
                <c:pt idx="1451">
                  <c:v>0.66277083333333331</c:v>
                </c:pt>
                <c:pt idx="1452">
                  <c:v>0.66295370370370366</c:v>
                </c:pt>
                <c:pt idx="1453">
                  <c:v>0.66340046296296296</c:v>
                </c:pt>
                <c:pt idx="1454">
                  <c:v>0.66341898148148148</c:v>
                </c:pt>
                <c:pt idx="1455">
                  <c:v>0.66525462962962967</c:v>
                </c:pt>
                <c:pt idx="1456">
                  <c:v>0.66531018518518514</c:v>
                </c:pt>
                <c:pt idx="1457">
                  <c:v>0.66559722222222217</c:v>
                </c:pt>
                <c:pt idx="1458">
                  <c:v>0.66610416666666672</c:v>
                </c:pt>
                <c:pt idx="1459">
                  <c:v>0.66693055555555558</c:v>
                </c:pt>
                <c:pt idx="1460">
                  <c:v>0.66742129629629632</c:v>
                </c:pt>
                <c:pt idx="1461">
                  <c:v>0.66746296296296292</c:v>
                </c:pt>
                <c:pt idx="1462">
                  <c:v>0.66752777777777783</c:v>
                </c:pt>
                <c:pt idx="1463">
                  <c:v>0.66756250000000006</c:v>
                </c:pt>
                <c:pt idx="1464">
                  <c:v>0.6680625</c:v>
                </c:pt>
                <c:pt idx="1465">
                  <c:v>0.66827083333333337</c:v>
                </c:pt>
                <c:pt idx="1466">
                  <c:v>0.66876388888888894</c:v>
                </c:pt>
                <c:pt idx="1467">
                  <c:v>0.6695902777777778</c:v>
                </c:pt>
                <c:pt idx="1468">
                  <c:v>0.6699074074074074</c:v>
                </c:pt>
                <c:pt idx="1469">
                  <c:v>0.66995138888888883</c:v>
                </c:pt>
                <c:pt idx="1470">
                  <c:v>0.67035648148148153</c:v>
                </c:pt>
                <c:pt idx="1471">
                  <c:v>0.6703796296296296</c:v>
                </c:pt>
                <c:pt idx="1472">
                  <c:v>0.67069907407407414</c:v>
                </c:pt>
                <c:pt idx="1473">
                  <c:v>0.67148379629629629</c:v>
                </c:pt>
                <c:pt idx="1474">
                  <c:v>0.67179166666666668</c:v>
                </c:pt>
                <c:pt idx="1475">
                  <c:v>0.67202083333333329</c:v>
                </c:pt>
                <c:pt idx="1476">
                  <c:v>0.67263425925925924</c:v>
                </c:pt>
                <c:pt idx="1477">
                  <c:v>0.67287037037037045</c:v>
                </c:pt>
                <c:pt idx="1478">
                  <c:v>0.67360879629629633</c:v>
                </c:pt>
                <c:pt idx="1479">
                  <c:v>0.67369907407407403</c:v>
                </c:pt>
                <c:pt idx="1480">
                  <c:v>0.67373842592592581</c:v>
                </c:pt>
                <c:pt idx="1481">
                  <c:v>0.67377314814814815</c:v>
                </c:pt>
                <c:pt idx="1482">
                  <c:v>0.67403472222222227</c:v>
                </c:pt>
                <c:pt idx="1483">
                  <c:v>0.67446759259259259</c:v>
                </c:pt>
                <c:pt idx="1484">
                  <c:v>0.67491435185185189</c:v>
                </c:pt>
                <c:pt idx="1485">
                  <c:v>0.6753865740740741</c:v>
                </c:pt>
                <c:pt idx="1486">
                  <c:v>0.67543287037037036</c:v>
                </c:pt>
                <c:pt idx="1487">
                  <c:v>0.67629629629629628</c:v>
                </c:pt>
                <c:pt idx="1488">
                  <c:v>0.67699768518518522</c:v>
                </c:pt>
                <c:pt idx="1489">
                  <c:v>0.67708796296296292</c:v>
                </c:pt>
                <c:pt idx="1490">
                  <c:v>0.67732638888888896</c:v>
                </c:pt>
                <c:pt idx="1491">
                  <c:v>0.67738425925925927</c:v>
                </c:pt>
                <c:pt idx="1492">
                  <c:v>0.67766898148148136</c:v>
                </c:pt>
                <c:pt idx="1493">
                  <c:v>0.67773379629629626</c:v>
                </c:pt>
                <c:pt idx="1494">
                  <c:v>0.67843750000000003</c:v>
                </c:pt>
                <c:pt idx="1495">
                  <c:v>0.67843750000000003</c:v>
                </c:pt>
                <c:pt idx="1496">
                  <c:v>0.67948379629629629</c:v>
                </c:pt>
                <c:pt idx="1497">
                  <c:v>0.68018749999999994</c:v>
                </c:pt>
                <c:pt idx="1498">
                  <c:v>0.68033333333333335</c:v>
                </c:pt>
                <c:pt idx="1499">
                  <c:v>0.68072685185185189</c:v>
                </c:pt>
                <c:pt idx="1500">
                  <c:v>0.68125925925925923</c:v>
                </c:pt>
                <c:pt idx="1501">
                  <c:v>0.68166666666666664</c:v>
                </c:pt>
                <c:pt idx="1502">
                  <c:v>0.68189351851851843</c:v>
                </c:pt>
                <c:pt idx="1503">
                  <c:v>0.68355092592592592</c:v>
                </c:pt>
                <c:pt idx="1504">
                  <c:v>0.68384953703703699</c:v>
                </c:pt>
                <c:pt idx="1505">
                  <c:v>0.68604398148148149</c:v>
                </c:pt>
                <c:pt idx="1506">
                  <c:v>0.6862314814814815</c:v>
                </c:pt>
                <c:pt idx="1507">
                  <c:v>0.68656018518518525</c:v>
                </c:pt>
                <c:pt idx="1508">
                  <c:v>0.68734953703703705</c:v>
                </c:pt>
                <c:pt idx="1509">
                  <c:v>0.6875324074074074</c:v>
                </c:pt>
                <c:pt idx="1510">
                  <c:v>0.68811342592592584</c:v>
                </c:pt>
                <c:pt idx="1511">
                  <c:v>0.68816435185185187</c:v>
                </c:pt>
                <c:pt idx="1512">
                  <c:v>0.68817824074074074</c:v>
                </c:pt>
                <c:pt idx="1513">
                  <c:v>0.68825231481481475</c:v>
                </c:pt>
                <c:pt idx="1514">
                  <c:v>0.68959027777777782</c:v>
                </c:pt>
                <c:pt idx="1515">
                  <c:v>0.68990046296296303</c:v>
                </c:pt>
                <c:pt idx="1516">
                  <c:v>0.690037037037037</c:v>
                </c:pt>
                <c:pt idx="1517">
                  <c:v>0.6901666666666666</c:v>
                </c:pt>
                <c:pt idx="1518">
                  <c:v>0.6906944444444445</c:v>
                </c:pt>
                <c:pt idx="1519">
                  <c:v>0.69117361111111109</c:v>
                </c:pt>
                <c:pt idx="1520">
                  <c:v>0.69197453703703704</c:v>
                </c:pt>
                <c:pt idx="1521">
                  <c:v>0.69213657407407403</c:v>
                </c:pt>
                <c:pt idx="1522">
                  <c:v>0.69256018518518514</c:v>
                </c:pt>
                <c:pt idx="1523">
                  <c:v>0.69276157407407413</c:v>
                </c:pt>
                <c:pt idx="1524">
                  <c:v>0.692923611111111</c:v>
                </c:pt>
                <c:pt idx="1525">
                  <c:v>0.69471296296296292</c:v>
                </c:pt>
                <c:pt idx="1526">
                  <c:v>0.69558564814814816</c:v>
                </c:pt>
                <c:pt idx="1527">
                  <c:v>0.69612499999999999</c:v>
                </c:pt>
                <c:pt idx="1528">
                  <c:v>0.69655787037037031</c:v>
                </c:pt>
                <c:pt idx="1529">
                  <c:v>0.6970277777777778</c:v>
                </c:pt>
                <c:pt idx="1530">
                  <c:v>0.69743750000000004</c:v>
                </c:pt>
                <c:pt idx="1531">
                  <c:v>0.69800694444444444</c:v>
                </c:pt>
                <c:pt idx="1532">
                  <c:v>0.69803240740740735</c:v>
                </c:pt>
                <c:pt idx="1533">
                  <c:v>0.69803703703703712</c:v>
                </c:pt>
                <c:pt idx="1534">
                  <c:v>0.69867361111111115</c:v>
                </c:pt>
                <c:pt idx="1535">
                  <c:v>0.70006250000000003</c:v>
                </c:pt>
                <c:pt idx="1536">
                  <c:v>0.70054861111111122</c:v>
                </c:pt>
                <c:pt idx="1537">
                  <c:v>0.70061342592592601</c:v>
                </c:pt>
                <c:pt idx="1538">
                  <c:v>0.70144675925925926</c:v>
                </c:pt>
                <c:pt idx="1539">
                  <c:v>0.70173148148148146</c:v>
                </c:pt>
                <c:pt idx="1540">
                  <c:v>0.70173379629629629</c:v>
                </c:pt>
                <c:pt idx="1541">
                  <c:v>0.70182407407407399</c:v>
                </c:pt>
                <c:pt idx="1542">
                  <c:v>0.702775462962963</c:v>
                </c:pt>
                <c:pt idx="1543">
                  <c:v>0.70299768518518513</c:v>
                </c:pt>
                <c:pt idx="1544">
                  <c:v>0.704125</c:v>
                </c:pt>
                <c:pt idx="1545">
                  <c:v>0.70547685185185194</c:v>
                </c:pt>
                <c:pt idx="1546">
                  <c:v>0.70615277777777785</c:v>
                </c:pt>
                <c:pt idx="1547">
                  <c:v>0.70624537037037038</c:v>
                </c:pt>
                <c:pt idx="1548">
                  <c:v>0.70726388888888891</c:v>
                </c:pt>
                <c:pt idx="1549">
                  <c:v>0.70729398148148148</c:v>
                </c:pt>
                <c:pt idx="1550">
                  <c:v>0.70808564814814812</c:v>
                </c:pt>
                <c:pt idx="1551">
                  <c:v>0.70815509259259257</c:v>
                </c:pt>
                <c:pt idx="1552">
                  <c:v>0.70830555555555552</c:v>
                </c:pt>
                <c:pt idx="1553">
                  <c:v>0.70876620370370369</c:v>
                </c:pt>
                <c:pt idx="1554">
                  <c:v>0.70908333333333329</c:v>
                </c:pt>
                <c:pt idx="1555">
                  <c:v>0.70964814814814814</c:v>
                </c:pt>
                <c:pt idx="1556">
                  <c:v>0.71068749999999992</c:v>
                </c:pt>
                <c:pt idx="1557">
                  <c:v>0.71100000000000008</c:v>
                </c:pt>
                <c:pt idx="1558">
                  <c:v>0.71187037037037038</c:v>
                </c:pt>
                <c:pt idx="1559">
                  <c:v>0.71208796296296295</c:v>
                </c:pt>
                <c:pt idx="1560">
                  <c:v>0.71265509259259252</c:v>
                </c:pt>
                <c:pt idx="1561">
                  <c:v>0.71435648148148145</c:v>
                </c:pt>
                <c:pt idx="1562">
                  <c:v>0.71517361111111111</c:v>
                </c:pt>
                <c:pt idx="1563">
                  <c:v>0.71527546296296296</c:v>
                </c:pt>
                <c:pt idx="1564">
                  <c:v>0.71627777777777779</c:v>
                </c:pt>
                <c:pt idx="1565">
                  <c:v>0.71671527777777777</c:v>
                </c:pt>
                <c:pt idx="1566">
                  <c:v>0.7170185185185185</c:v>
                </c:pt>
                <c:pt idx="1567">
                  <c:v>0.7172708333333333</c:v>
                </c:pt>
                <c:pt idx="1568">
                  <c:v>0.71835185185185191</c:v>
                </c:pt>
                <c:pt idx="1569">
                  <c:v>0.71867592592592588</c:v>
                </c:pt>
                <c:pt idx="1570">
                  <c:v>0.7204652777777778</c:v>
                </c:pt>
                <c:pt idx="1571">
                  <c:v>0.72049074074074082</c:v>
                </c:pt>
                <c:pt idx="1572">
                  <c:v>0.72140277777777784</c:v>
                </c:pt>
                <c:pt idx="1573">
                  <c:v>0.72182870370370367</c:v>
                </c:pt>
                <c:pt idx="1574">
                  <c:v>0.72260879629629637</c:v>
                </c:pt>
                <c:pt idx="1575">
                  <c:v>0.72408796296296296</c:v>
                </c:pt>
                <c:pt idx="1576">
                  <c:v>0.72420370370370368</c:v>
                </c:pt>
                <c:pt idx="1577">
                  <c:v>0.72431481481481474</c:v>
                </c:pt>
                <c:pt idx="1578">
                  <c:v>0.72440046296296301</c:v>
                </c:pt>
                <c:pt idx="1579">
                  <c:v>0.72545370370370366</c:v>
                </c:pt>
                <c:pt idx="1580">
                  <c:v>0.72548611111111105</c:v>
                </c:pt>
                <c:pt idx="1581">
                  <c:v>0.72568981481481487</c:v>
                </c:pt>
                <c:pt idx="1582">
                  <c:v>0.72614120370370372</c:v>
                </c:pt>
                <c:pt idx="1583">
                  <c:v>0.72699074074074077</c:v>
                </c:pt>
                <c:pt idx="1584">
                  <c:v>0.72703240740740749</c:v>
                </c:pt>
                <c:pt idx="1585">
                  <c:v>0.7271481481481481</c:v>
                </c:pt>
                <c:pt idx="1586">
                  <c:v>0.72761805555555559</c:v>
                </c:pt>
                <c:pt idx="1587">
                  <c:v>0.72821064814814818</c:v>
                </c:pt>
                <c:pt idx="1588">
                  <c:v>0.7286273148148148</c:v>
                </c:pt>
                <c:pt idx="1589">
                  <c:v>0.72978472222222224</c:v>
                </c:pt>
                <c:pt idx="1590">
                  <c:v>0.72987731481481477</c:v>
                </c:pt>
                <c:pt idx="1591">
                  <c:v>0.73108564814814814</c:v>
                </c:pt>
                <c:pt idx="1592">
                  <c:v>0.73117592592592595</c:v>
                </c:pt>
                <c:pt idx="1593">
                  <c:v>0.73157407407407415</c:v>
                </c:pt>
                <c:pt idx="1594">
                  <c:v>0.73166435185185186</c:v>
                </c:pt>
                <c:pt idx="1595">
                  <c:v>0.73217361111111112</c:v>
                </c:pt>
                <c:pt idx="1596">
                  <c:v>0.73286111111111119</c:v>
                </c:pt>
                <c:pt idx="1597">
                  <c:v>0.73297222222222225</c:v>
                </c:pt>
                <c:pt idx="1598">
                  <c:v>0.7337569444444445</c:v>
                </c:pt>
                <c:pt idx="1599">
                  <c:v>0.73409490740740746</c:v>
                </c:pt>
                <c:pt idx="1600">
                  <c:v>0.73466435185185186</c:v>
                </c:pt>
                <c:pt idx="1601">
                  <c:v>0.73492361111111104</c:v>
                </c:pt>
                <c:pt idx="1602">
                  <c:v>0.73499999999999999</c:v>
                </c:pt>
                <c:pt idx="1603">
                  <c:v>0.73514814814814811</c:v>
                </c:pt>
                <c:pt idx="1604">
                  <c:v>0.73533333333333339</c:v>
                </c:pt>
                <c:pt idx="1605">
                  <c:v>0.73535416666666675</c:v>
                </c:pt>
                <c:pt idx="1606">
                  <c:v>0.73549305555555555</c:v>
                </c:pt>
                <c:pt idx="1607">
                  <c:v>0.7358055555555556</c:v>
                </c:pt>
                <c:pt idx="1608">
                  <c:v>0.73663888888888895</c:v>
                </c:pt>
                <c:pt idx="1609">
                  <c:v>0.73680324074074077</c:v>
                </c:pt>
                <c:pt idx="1610">
                  <c:v>0.73706944444444444</c:v>
                </c:pt>
                <c:pt idx="1611">
                  <c:v>0.73787731481481478</c:v>
                </c:pt>
                <c:pt idx="1612">
                  <c:v>0.73806018518518524</c:v>
                </c:pt>
                <c:pt idx="1613">
                  <c:v>0.7384722222222222</c:v>
                </c:pt>
                <c:pt idx="1614">
                  <c:v>0.73901157407407403</c:v>
                </c:pt>
                <c:pt idx="1615">
                  <c:v>0.73913888888888879</c:v>
                </c:pt>
                <c:pt idx="1616">
                  <c:v>0.74002314814814818</c:v>
                </c:pt>
                <c:pt idx="1617">
                  <c:v>0.74032638888888891</c:v>
                </c:pt>
                <c:pt idx="1618">
                  <c:v>0.74073148148148138</c:v>
                </c:pt>
                <c:pt idx="1619">
                  <c:v>0.74095833333333339</c:v>
                </c:pt>
                <c:pt idx="1620">
                  <c:v>0.74183101851851851</c:v>
                </c:pt>
                <c:pt idx="1621">
                  <c:v>0.74234259259259261</c:v>
                </c:pt>
                <c:pt idx="1622">
                  <c:v>0.7425856481481482</c:v>
                </c:pt>
                <c:pt idx="1623">
                  <c:v>0.74285879629629625</c:v>
                </c:pt>
                <c:pt idx="1624">
                  <c:v>0.74309490740740736</c:v>
                </c:pt>
                <c:pt idx="1625">
                  <c:v>0.74465277777777783</c:v>
                </c:pt>
                <c:pt idx="1626">
                  <c:v>0.74529166666666669</c:v>
                </c:pt>
                <c:pt idx="1627">
                  <c:v>0.74533796296296295</c:v>
                </c:pt>
                <c:pt idx="1628">
                  <c:v>0.74568750000000006</c:v>
                </c:pt>
                <c:pt idx="1629">
                  <c:v>0.74865277777777783</c:v>
                </c:pt>
                <c:pt idx="1630">
                  <c:v>0.74907175925925928</c:v>
                </c:pt>
                <c:pt idx="1631">
                  <c:v>0.74918518518518518</c:v>
                </c:pt>
                <c:pt idx="1632">
                  <c:v>0.75120601851851854</c:v>
                </c:pt>
                <c:pt idx="1633">
                  <c:v>0.75296990740740743</c:v>
                </c:pt>
                <c:pt idx="1634">
                  <c:v>0.75323148148148145</c:v>
                </c:pt>
                <c:pt idx="1635">
                  <c:v>0.75340972222222224</c:v>
                </c:pt>
                <c:pt idx="1636">
                  <c:v>0.75494675925925936</c:v>
                </c:pt>
                <c:pt idx="1637">
                  <c:v>0.75511805555555556</c:v>
                </c:pt>
                <c:pt idx="1638">
                  <c:v>0.75543055555555561</c:v>
                </c:pt>
                <c:pt idx="1639">
                  <c:v>0.75570370370370377</c:v>
                </c:pt>
                <c:pt idx="1640">
                  <c:v>0.75612500000000005</c:v>
                </c:pt>
                <c:pt idx="1641">
                  <c:v>0.75613657407407409</c:v>
                </c:pt>
                <c:pt idx="1642">
                  <c:v>0.75727083333333334</c:v>
                </c:pt>
                <c:pt idx="1643">
                  <c:v>0.75795833333333329</c:v>
                </c:pt>
                <c:pt idx="1644">
                  <c:v>0.7580231481481482</c:v>
                </c:pt>
                <c:pt idx="1645">
                  <c:v>0.75889120370370367</c:v>
                </c:pt>
                <c:pt idx="1646">
                  <c:v>0.75955787037037037</c:v>
                </c:pt>
                <c:pt idx="1647">
                  <c:v>0.7598611111111111</c:v>
                </c:pt>
                <c:pt idx="1648">
                  <c:v>0.76039351851851855</c:v>
                </c:pt>
                <c:pt idx="1649">
                  <c:v>0.7604791666666666</c:v>
                </c:pt>
                <c:pt idx="1650">
                  <c:v>0.76069212962962962</c:v>
                </c:pt>
                <c:pt idx="1651">
                  <c:v>0.76069907407407411</c:v>
                </c:pt>
                <c:pt idx="1652">
                  <c:v>0.76080555555555551</c:v>
                </c:pt>
                <c:pt idx="1653">
                  <c:v>0.76083564814814819</c:v>
                </c:pt>
                <c:pt idx="1654">
                  <c:v>0.76094444444444442</c:v>
                </c:pt>
                <c:pt idx="1655">
                  <c:v>0.76105787037037032</c:v>
                </c:pt>
                <c:pt idx="1656">
                  <c:v>0.76110416666666669</c:v>
                </c:pt>
                <c:pt idx="1657">
                  <c:v>0.76239120370370372</c:v>
                </c:pt>
                <c:pt idx="1658">
                  <c:v>0.7625763888888889</c:v>
                </c:pt>
                <c:pt idx="1659">
                  <c:v>0.76309259259259254</c:v>
                </c:pt>
                <c:pt idx="1660">
                  <c:v>0.76369907407407411</c:v>
                </c:pt>
                <c:pt idx="1661">
                  <c:v>0.76392129629629635</c:v>
                </c:pt>
                <c:pt idx="1662">
                  <c:v>0.76414351851851847</c:v>
                </c:pt>
                <c:pt idx="1663">
                  <c:v>0.76429861111111119</c:v>
                </c:pt>
                <c:pt idx="1664">
                  <c:v>0.76492361111111118</c:v>
                </c:pt>
                <c:pt idx="1665">
                  <c:v>0.76563425925925932</c:v>
                </c:pt>
                <c:pt idx="1666">
                  <c:v>0.76572222222222219</c:v>
                </c:pt>
                <c:pt idx="1667">
                  <c:v>0.76641666666666663</c:v>
                </c:pt>
                <c:pt idx="1668">
                  <c:v>0.76657407407407407</c:v>
                </c:pt>
                <c:pt idx="1669">
                  <c:v>0.76665972222222223</c:v>
                </c:pt>
                <c:pt idx="1670">
                  <c:v>0.76708101851851851</c:v>
                </c:pt>
                <c:pt idx="1671">
                  <c:v>0.76719212962962957</c:v>
                </c:pt>
                <c:pt idx="1672">
                  <c:v>0.76730324074074074</c:v>
                </c:pt>
                <c:pt idx="1673">
                  <c:v>0.76828009259259256</c:v>
                </c:pt>
                <c:pt idx="1674">
                  <c:v>0.76861574074074079</c:v>
                </c:pt>
                <c:pt idx="1675">
                  <c:v>0.76871296296296299</c:v>
                </c:pt>
                <c:pt idx="1676">
                  <c:v>0.76957638888888891</c:v>
                </c:pt>
                <c:pt idx="1677">
                  <c:v>0.77013425925925927</c:v>
                </c:pt>
                <c:pt idx="1678">
                  <c:v>0.77191203703703704</c:v>
                </c:pt>
                <c:pt idx="1679">
                  <c:v>0.77205787037037032</c:v>
                </c:pt>
                <c:pt idx="1680">
                  <c:v>0.77260416666666665</c:v>
                </c:pt>
                <c:pt idx="1681">
                  <c:v>0.77279861111111114</c:v>
                </c:pt>
                <c:pt idx="1682">
                  <c:v>0.77325462962962965</c:v>
                </c:pt>
                <c:pt idx="1683">
                  <c:v>0.77377314814814824</c:v>
                </c:pt>
                <c:pt idx="1684">
                  <c:v>0.7750231481481481</c:v>
                </c:pt>
                <c:pt idx="1685">
                  <c:v>0.77510648148148142</c:v>
                </c:pt>
                <c:pt idx="1686">
                  <c:v>0.77517129629629633</c:v>
                </c:pt>
                <c:pt idx="1687">
                  <c:v>0.77691666666666659</c:v>
                </c:pt>
                <c:pt idx="1688">
                  <c:v>0.77727083333333336</c:v>
                </c:pt>
                <c:pt idx="1689">
                  <c:v>0.77800925925925923</c:v>
                </c:pt>
                <c:pt idx="1690">
                  <c:v>0.77809722222222222</c:v>
                </c:pt>
                <c:pt idx="1691">
                  <c:v>0.77895601851851848</c:v>
                </c:pt>
                <c:pt idx="1692">
                  <c:v>0.77896759259259263</c:v>
                </c:pt>
                <c:pt idx="1693">
                  <c:v>0.77903009259259259</c:v>
                </c:pt>
                <c:pt idx="1694">
                  <c:v>0.77935648148148151</c:v>
                </c:pt>
                <c:pt idx="1695">
                  <c:v>0.77979629629629632</c:v>
                </c:pt>
                <c:pt idx="1696">
                  <c:v>0.78024537037037034</c:v>
                </c:pt>
                <c:pt idx="1697">
                  <c:v>0.78111342592592592</c:v>
                </c:pt>
                <c:pt idx="1698">
                  <c:v>0.78266203703703696</c:v>
                </c:pt>
                <c:pt idx="1699">
                  <c:v>0.78291898148148154</c:v>
                </c:pt>
                <c:pt idx="1700">
                  <c:v>0.78431944444444446</c:v>
                </c:pt>
                <c:pt idx="1701">
                  <c:v>0.78433333333333333</c:v>
                </c:pt>
                <c:pt idx="1702">
                  <c:v>0.78443750000000001</c:v>
                </c:pt>
                <c:pt idx="1703">
                  <c:v>0.78598842592592599</c:v>
                </c:pt>
                <c:pt idx="1704">
                  <c:v>0.78617824074074072</c:v>
                </c:pt>
                <c:pt idx="1705">
                  <c:v>0.78645370370370371</c:v>
                </c:pt>
                <c:pt idx="1706">
                  <c:v>0.7864930555555556</c:v>
                </c:pt>
                <c:pt idx="1707">
                  <c:v>0.78664814814814821</c:v>
                </c:pt>
                <c:pt idx="1708">
                  <c:v>0.78732407407407412</c:v>
                </c:pt>
                <c:pt idx="1709">
                  <c:v>0.78747453703703707</c:v>
                </c:pt>
                <c:pt idx="1710">
                  <c:v>0.78820138888888891</c:v>
                </c:pt>
                <c:pt idx="1711">
                  <c:v>0.78859259259259262</c:v>
                </c:pt>
                <c:pt idx="1712">
                  <c:v>0.78923842592592597</c:v>
                </c:pt>
                <c:pt idx="1713">
                  <c:v>0.78987499999999999</c:v>
                </c:pt>
                <c:pt idx="1714">
                  <c:v>0.78996990740740736</c:v>
                </c:pt>
                <c:pt idx="1715">
                  <c:v>0.79010416666666661</c:v>
                </c:pt>
                <c:pt idx="1716">
                  <c:v>0.79029398148148156</c:v>
                </c:pt>
                <c:pt idx="1717">
                  <c:v>0.7908587962962963</c:v>
                </c:pt>
                <c:pt idx="1718">
                  <c:v>0.79136111111111118</c:v>
                </c:pt>
                <c:pt idx="1719">
                  <c:v>0.79140509259259262</c:v>
                </c:pt>
                <c:pt idx="1720">
                  <c:v>0.79174305555555557</c:v>
                </c:pt>
                <c:pt idx="1721">
                  <c:v>0.7931597222222222</c:v>
                </c:pt>
                <c:pt idx="1722">
                  <c:v>0.79320601851851857</c:v>
                </c:pt>
                <c:pt idx="1723">
                  <c:v>0.79355324074074074</c:v>
                </c:pt>
                <c:pt idx="1724">
                  <c:v>0.7935578703703704</c:v>
                </c:pt>
                <c:pt idx="1725">
                  <c:v>0.79387731481481483</c:v>
                </c:pt>
                <c:pt idx="1726">
                  <c:v>0.79510185185185189</c:v>
                </c:pt>
                <c:pt idx="1727">
                  <c:v>0.79645370370370361</c:v>
                </c:pt>
                <c:pt idx="1728">
                  <c:v>0.79665046296296294</c:v>
                </c:pt>
                <c:pt idx="1729">
                  <c:v>0.79707870370370371</c:v>
                </c:pt>
                <c:pt idx="1730">
                  <c:v>0.79724074074074069</c:v>
                </c:pt>
                <c:pt idx="1731">
                  <c:v>0.79748148148148146</c:v>
                </c:pt>
                <c:pt idx="1732">
                  <c:v>0.79766435185185181</c:v>
                </c:pt>
                <c:pt idx="1733">
                  <c:v>0.80065972222222226</c:v>
                </c:pt>
                <c:pt idx="1734">
                  <c:v>0.80134953703703715</c:v>
                </c:pt>
                <c:pt idx="1735">
                  <c:v>0.80167824074074079</c:v>
                </c:pt>
                <c:pt idx="1736">
                  <c:v>0.80253935185185188</c:v>
                </c:pt>
                <c:pt idx="1737">
                  <c:v>0.80274537037037041</c:v>
                </c:pt>
                <c:pt idx="1738">
                  <c:v>0.80329166666666674</c:v>
                </c:pt>
                <c:pt idx="1739">
                  <c:v>0.80348611111111112</c:v>
                </c:pt>
                <c:pt idx="1740">
                  <c:v>0.8041018518518519</c:v>
                </c:pt>
                <c:pt idx="1741">
                  <c:v>0.80414583333333334</c:v>
                </c:pt>
                <c:pt idx="1742">
                  <c:v>0.80625462962962957</c:v>
                </c:pt>
                <c:pt idx="1743">
                  <c:v>0.80753703703703705</c:v>
                </c:pt>
                <c:pt idx="1744">
                  <c:v>0.80895370370370367</c:v>
                </c:pt>
                <c:pt idx="1745">
                  <c:v>0.80952777777777785</c:v>
                </c:pt>
                <c:pt idx="1746">
                  <c:v>0.81068518518518518</c:v>
                </c:pt>
                <c:pt idx="1747">
                  <c:v>0.8114675925925926</c:v>
                </c:pt>
                <c:pt idx="1748">
                  <c:v>0.8115486111111111</c:v>
                </c:pt>
                <c:pt idx="1749">
                  <c:v>0.81162731481481476</c:v>
                </c:pt>
                <c:pt idx="1750">
                  <c:v>0.81164351851851857</c:v>
                </c:pt>
                <c:pt idx="1751">
                  <c:v>0.81189351851851854</c:v>
                </c:pt>
                <c:pt idx="1752">
                  <c:v>0.81209953703703697</c:v>
                </c:pt>
                <c:pt idx="1753">
                  <c:v>0.81211342592592595</c:v>
                </c:pt>
                <c:pt idx="1754">
                  <c:v>0.81274305555555548</c:v>
                </c:pt>
                <c:pt idx="1755">
                  <c:v>0.81370601851851854</c:v>
                </c:pt>
                <c:pt idx="1756">
                  <c:v>0.81390972222222224</c:v>
                </c:pt>
                <c:pt idx="1757">
                  <c:v>0.81409953703703708</c:v>
                </c:pt>
                <c:pt idx="1758">
                  <c:v>0.81451157407407404</c:v>
                </c:pt>
                <c:pt idx="1759">
                  <c:v>0.81461111111111117</c:v>
                </c:pt>
                <c:pt idx="1760">
                  <c:v>0.8148981481481482</c:v>
                </c:pt>
                <c:pt idx="1761">
                  <c:v>0.81492824074074077</c:v>
                </c:pt>
                <c:pt idx="1762">
                  <c:v>0.81583796296296285</c:v>
                </c:pt>
                <c:pt idx="1763">
                  <c:v>0.81718749999999996</c:v>
                </c:pt>
                <c:pt idx="1764">
                  <c:v>0.81771527777777775</c:v>
                </c:pt>
                <c:pt idx="1765">
                  <c:v>0.81773379629629628</c:v>
                </c:pt>
                <c:pt idx="1766">
                  <c:v>0.81818981481481479</c:v>
                </c:pt>
                <c:pt idx="1767">
                  <c:v>0.81851851851851853</c:v>
                </c:pt>
                <c:pt idx="1768">
                  <c:v>0.8190277777777778</c:v>
                </c:pt>
                <c:pt idx="1769">
                  <c:v>0.81915972222222222</c:v>
                </c:pt>
                <c:pt idx="1770">
                  <c:v>0.81955555555555559</c:v>
                </c:pt>
                <c:pt idx="1771">
                  <c:v>0.81968518518518518</c:v>
                </c:pt>
                <c:pt idx="1772">
                  <c:v>0.81971064814814809</c:v>
                </c:pt>
                <c:pt idx="1773">
                  <c:v>0.81999768518518512</c:v>
                </c:pt>
                <c:pt idx="1774">
                  <c:v>0.82007870370370373</c:v>
                </c:pt>
                <c:pt idx="1775">
                  <c:v>0.82029166666666664</c:v>
                </c:pt>
                <c:pt idx="1776">
                  <c:v>0.8211828703703703</c:v>
                </c:pt>
                <c:pt idx="1777">
                  <c:v>0.82121990740740736</c:v>
                </c:pt>
                <c:pt idx="1778">
                  <c:v>0.82154398148148156</c:v>
                </c:pt>
                <c:pt idx="1779">
                  <c:v>0.8225810185185185</c:v>
                </c:pt>
                <c:pt idx="1780">
                  <c:v>0.82269212962962968</c:v>
                </c:pt>
                <c:pt idx="1781">
                  <c:v>0.82350925925925922</c:v>
                </c:pt>
                <c:pt idx="1782">
                  <c:v>0.82632407407407404</c:v>
                </c:pt>
                <c:pt idx="1783">
                  <c:v>0.82641666666666658</c:v>
                </c:pt>
                <c:pt idx="1784">
                  <c:v>0.82663425925925926</c:v>
                </c:pt>
                <c:pt idx="1785">
                  <c:v>0.82672685185185191</c:v>
                </c:pt>
                <c:pt idx="1786">
                  <c:v>0.82706712962962969</c:v>
                </c:pt>
                <c:pt idx="1787">
                  <c:v>0.82781481481481478</c:v>
                </c:pt>
                <c:pt idx="1788">
                  <c:v>0.82787499999999992</c:v>
                </c:pt>
                <c:pt idx="1789">
                  <c:v>0.82795601851851863</c:v>
                </c:pt>
                <c:pt idx="1790">
                  <c:v>0.8283032407407408</c:v>
                </c:pt>
                <c:pt idx="1791">
                  <c:v>0.82910416666666664</c:v>
                </c:pt>
                <c:pt idx="1792">
                  <c:v>0.83046064814814813</c:v>
                </c:pt>
                <c:pt idx="1793">
                  <c:v>0.83160879629629636</c:v>
                </c:pt>
                <c:pt idx="1794">
                  <c:v>0.83221064814814816</c:v>
                </c:pt>
                <c:pt idx="1795">
                  <c:v>0.83226851851851857</c:v>
                </c:pt>
                <c:pt idx="1796">
                  <c:v>0.83257870370370379</c:v>
                </c:pt>
                <c:pt idx="1797">
                  <c:v>0.83260416666666659</c:v>
                </c:pt>
                <c:pt idx="1798">
                  <c:v>0.83284259259259263</c:v>
                </c:pt>
                <c:pt idx="1799">
                  <c:v>0.83395138888888887</c:v>
                </c:pt>
                <c:pt idx="1800">
                  <c:v>0.83434259259259258</c:v>
                </c:pt>
                <c:pt idx="1801">
                  <c:v>0.83511805555555563</c:v>
                </c:pt>
                <c:pt idx="1802">
                  <c:v>0.83534953703703696</c:v>
                </c:pt>
                <c:pt idx="1803">
                  <c:v>0.83547916666666666</c:v>
                </c:pt>
                <c:pt idx="1804">
                  <c:v>0.83603472222222219</c:v>
                </c:pt>
                <c:pt idx="1805">
                  <c:v>0.83609722222222227</c:v>
                </c:pt>
                <c:pt idx="1806">
                  <c:v>0.83617592592592593</c:v>
                </c:pt>
                <c:pt idx="1807">
                  <c:v>0.8371898148148148</c:v>
                </c:pt>
                <c:pt idx="1808">
                  <c:v>0.83758796296296301</c:v>
                </c:pt>
                <c:pt idx="1809">
                  <c:v>0.83865509259259263</c:v>
                </c:pt>
                <c:pt idx="1810">
                  <c:v>0.8389050925925926</c:v>
                </c:pt>
                <c:pt idx="1811">
                  <c:v>0.83933101851851855</c:v>
                </c:pt>
                <c:pt idx="1812">
                  <c:v>0.83963888888888893</c:v>
                </c:pt>
                <c:pt idx="1813">
                  <c:v>0.83980787037037041</c:v>
                </c:pt>
                <c:pt idx="1814">
                  <c:v>0.83986342592592589</c:v>
                </c:pt>
                <c:pt idx="1815">
                  <c:v>0.8418310185185186</c:v>
                </c:pt>
                <c:pt idx="1816">
                  <c:v>0.84219212962962953</c:v>
                </c:pt>
                <c:pt idx="1817">
                  <c:v>0.84280555555555559</c:v>
                </c:pt>
                <c:pt idx="1818">
                  <c:v>0.84310185185185182</c:v>
                </c:pt>
                <c:pt idx="1819">
                  <c:v>0.84329629629629621</c:v>
                </c:pt>
                <c:pt idx="1820">
                  <c:v>0.84620601851851851</c:v>
                </c:pt>
                <c:pt idx="1821">
                  <c:v>0.8486203703703703</c:v>
                </c:pt>
                <c:pt idx="1822">
                  <c:v>0.84975694444444438</c:v>
                </c:pt>
                <c:pt idx="1823">
                  <c:v>0.85138194444444437</c:v>
                </c:pt>
                <c:pt idx="1824">
                  <c:v>0.85167824074074072</c:v>
                </c:pt>
                <c:pt idx="1825">
                  <c:v>0.85297453703703707</c:v>
                </c:pt>
                <c:pt idx="1826">
                  <c:v>0.85320601851851863</c:v>
                </c:pt>
                <c:pt idx="1827">
                  <c:v>0.85389814814814813</c:v>
                </c:pt>
                <c:pt idx="1828">
                  <c:v>0.85409027777777768</c:v>
                </c:pt>
                <c:pt idx="1829">
                  <c:v>0.85450694444444442</c:v>
                </c:pt>
                <c:pt idx="1830">
                  <c:v>0.8547499999999999</c:v>
                </c:pt>
                <c:pt idx="1831">
                  <c:v>0.8558310185185185</c:v>
                </c:pt>
                <c:pt idx="1832">
                  <c:v>0.85667361111111107</c:v>
                </c:pt>
                <c:pt idx="1833">
                  <c:v>0.85685879629629635</c:v>
                </c:pt>
                <c:pt idx="1834">
                  <c:v>0.85750694444444442</c:v>
                </c:pt>
                <c:pt idx="1835">
                  <c:v>0.85773611111111103</c:v>
                </c:pt>
                <c:pt idx="1836">
                  <c:v>0.85776157407407405</c:v>
                </c:pt>
                <c:pt idx="1837">
                  <c:v>0.85780555555555549</c:v>
                </c:pt>
                <c:pt idx="1838">
                  <c:v>0.85814120370370373</c:v>
                </c:pt>
                <c:pt idx="1839">
                  <c:v>0.86244212962962963</c:v>
                </c:pt>
                <c:pt idx="1840">
                  <c:v>0.86439583333333325</c:v>
                </c:pt>
                <c:pt idx="1841">
                  <c:v>0.86444907407407412</c:v>
                </c:pt>
                <c:pt idx="1842">
                  <c:v>0.8662685185185186</c:v>
                </c:pt>
                <c:pt idx="1843">
                  <c:v>0.86660416666666662</c:v>
                </c:pt>
                <c:pt idx="1844">
                  <c:v>0.86684953703703704</c:v>
                </c:pt>
                <c:pt idx="1845">
                  <c:v>0.8686342592592593</c:v>
                </c:pt>
                <c:pt idx="1846">
                  <c:v>0.86865740740740738</c:v>
                </c:pt>
                <c:pt idx="1847">
                  <c:v>0.86921296296296302</c:v>
                </c:pt>
                <c:pt idx="1848">
                  <c:v>0.87128240740740748</c:v>
                </c:pt>
                <c:pt idx="1849">
                  <c:v>0.87136805555555563</c:v>
                </c:pt>
                <c:pt idx="1850">
                  <c:v>0.87194212962962958</c:v>
                </c:pt>
                <c:pt idx="1851">
                  <c:v>0.87284722222222211</c:v>
                </c:pt>
                <c:pt idx="1852">
                  <c:v>0.87340277777777775</c:v>
                </c:pt>
                <c:pt idx="1853">
                  <c:v>0.87376620370370373</c:v>
                </c:pt>
                <c:pt idx="1854">
                  <c:v>0.87444212962962953</c:v>
                </c:pt>
                <c:pt idx="1855">
                  <c:v>0.8755694444444444</c:v>
                </c:pt>
                <c:pt idx="1856">
                  <c:v>0.875925925925926</c:v>
                </c:pt>
                <c:pt idx="1857">
                  <c:v>0.8762847222222222</c:v>
                </c:pt>
                <c:pt idx="1858">
                  <c:v>0.87629861111111107</c:v>
                </c:pt>
                <c:pt idx="1859">
                  <c:v>0.8770648148148148</c:v>
                </c:pt>
                <c:pt idx="1860">
                  <c:v>0.87763888888888886</c:v>
                </c:pt>
                <c:pt idx="1861">
                  <c:v>0.8780810185185185</c:v>
                </c:pt>
                <c:pt idx="1862">
                  <c:v>0.88134259259259262</c:v>
                </c:pt>
                <c:pt idx="1863">
                  <c:v>0.88161574074074078</c:v>
                </c:pt>
                <c:pt idx="1864">
                  <c:v>0.88337500000000002</c:v>
                </c:pt>
                <c:pt idx="1865">
                  <c:v>0.88407407407407401</c:v>
                </c:pt>
                <c:pt idx="1866">
                  <c:v>0.88412731481481477</c:v>
                </c:pt>
                <c:pt idx="1867">
                  <c:v>0.88439120370370372</c:v>
                </c:pt>
                <c:pt idx="1868">
                  <c:v>0.88499768518518529</c:v>
                </c:pt>
                <c:pt idx="1869">
                  <c:v>0.88513194444444443</c:v>
                </c:pt>
                <c:pt idx="1870">
                  <c:v>0.88794675925925926</c:v>
                </c:pt>
                <c:pt idx="1871">
                  <c:v>0.88903703703703707</c:v>
                </c:pt>
                <c:pt idx="1872">
                  <c:v>0.88915277777777779</c:v>
                </c:pt>
                <c:pt idx="1873">
                  <c:v>0.89050694444444445</c:v>
                </c:pt>
                <c:pt idx="1874">
                  <c:v>0.89109722222222221</c:v>
                </c:pt>
                <c:pt idx="1875">
                  <c:v>0.8914467592592592</c:v>
                </c:pt>
                <c:pt idx="1876">
                  <c:v>0.89269444444444446</c:v>
                </c:pt>
                <c:pt idx="1877">
                  <c:v>0.89337500000000003</c:v>
                </c:pt>
                <c:pt idx="1878">
                  <c:v>0.89457870370370374</c:v>
                </c:pt>
                <c:pt idx="1879">
                  <c:v>0.89482638888888888</c:v>
                </c:pt>
                <c:pt idx="1880">
                  <c:v>0.895625</c:v>
                </c:pt>
                <c:pt idx="1881">
                  <c:v>0.89627314814814829</c:v>
                </c:pt>
                <c:pt idx="1882">
                  <c:v>0.89788888888888896</c:v>
                </c:pt>
                <c:pt idx="1883">
                  <c:v>0.89984722222222224</c:v>
                </c:pt>
                <c:pt idx="1884">
                  <c:v>0.89990509259259255</c:v>
                </c:pt>
                <c:pt idx="1885">
                  <c:v>0.90001851851851855</c:v>
                </c:pt>
                <c:pt idx="1886">
                  <c:v>0.90197453703703701</c:v>
                </c:pt>
                <c:pt idx="1887">
                  <c:v>0.90245138888888887</c:v>
                </c:pt>
                <c:pt idx="1888">
                  <c:v>0.90279861111111115</c:v>
                </c:pt>
                <c:pt idx="1889">
                  <c:v>0.90435879629629623</c:v>
                </c:pt>
                <c:pt idx="1890">
                  <c:v>0.90449768518518514</c:v>
                </c:pt>
                <c:pt idx="1891">
                  <c:v>0.90537037037037038</c:v>
                </c:pt>
                <c:pt idx="1892">
                  <c:v>0.90720370370370373</c:v>
                </c:pt>
                <c:pt idx="1893">
                  <c:v>0.90963888888888889</c:v>
                </c:pt>
                <c:pt idx="1894">
                  <c:v>0.91080555555555553</c:v>
                </c:pt>
                <c:pt idx="1895">
                  <c:v>0.91139583333333329</c:v>
                </c:pt>
                <c:pt idx="1896">
                  <c:v>0.91218518518518521</c:v>
                </c:pt>
                <c:pt idx="1897">
                  <c:v>0.91225462962962967</c:v>
                </c:pt>
                <c:pt idx="1898">
                  <c:v>0.91524305555555552</c:v>
                </c:pt>
                <c:pt idx="1899">
                  <c:v>0.91801388888888891</c:v>
                </c:pt>
                <c:pt idx="1900">
                  <c:v>0.91893749999999996</c:v>
                </c:pt>
                <c:pt idx="1901">
                  <c:v>0.9241435185185185</c:v>
                </c:pt>
                <c:pt idx="1902">
                  <c:v>0.92476851851851849</c:v>
                </c:pt>
                <c:pt idx="1903">
                  <c:v>0.92523842592592598</c:v>
                </c:pt>
                <c:pt idx="1904">
                  <c:v>0.92582175925925925</c:v>
                </c:pt>
                <c:pt idx="1905">
                  <c:v>0.92633564814814817</c:v>
                </c:pt>
                <c:pt idx="1906">
                  <c:v>0.92656712962962962</c:v>
                </c:pt>
                <c:pt idx="1907">
                  <c:v>0.92721527777777779</c:v>
                </c:pt>
                <c:pt idx="1908">
                  <c:v>0.92848148148148146</c:v>
                </c:pt>
                <c:pt idx="1909">
                  <c:v>0.92982870370370374</c:v>
                </c:pt>
                <c:pt idx="1910">
                  <c:v>0.9308333333333334</c:v>
                </c:pt>
                <c:pt idx="1911">
                  <c:v>0.93408333333333338</c:v>
                </c:pt>
                <c:pt idx="1912">
                  <c:v>0.93416435185185187</c:v>
                </c:pt>
                <c:pt idx="1913">
                  <c:v>0.93426851851851844</c:v>
                </c:pt>
                <c:pt idx="1914">
                  <c:v>0.93447685185185181</c:v>
                </c:pt>
                <c:pt idx="1915">
                  <c:v>0.93512962962962964</c:v>
                </c:pt>
                <c:pt idx="1916">
                  <c:v>0.93560185185185174</c:v>
                </c:pt>
                <c:pt idx="1917">
                  <c:v>0.93659953703703702</c:v>
                </c:pt>
                <c:pt idx="1918">
                  <c:v>0.93740740740740747</c:v>
                </c:pt>
                <c:pt idx="1919">
                  <c:v>0.93767592592592597</c:v>
                </c:pt>
                <c:pt idx="1920">
                  <c:v>0.94092129629629628</c:v>
                </c:pt>
                <c:pt idx="1921">
                  <c:v>0.94120833333333331</c:v>
                </c:pt>
                <c:pt idx="1922">
                  <c:v>0.94155787037037042</c:v>
                </c:pt>
                <c:pt idx="1923">
                  <c:v>0.94396064814814817</c:v>
                </c:pt>
                <c:pt idx="1924">
                  <c:v>0.94573148148148145</c:v>
                </c:pt>
                <c:pt idx="1925">
                  <c:v>0.94704861111111116</c:v>
                </c:pt>
                <c:pt idx="1926">
                  <c:v>0.94771527777777775</c:v>
                </c:pt>
                <c:pt idx="1927">
                  <c:v>0.94807870370370373</c:v>
                </c:pt>
                <c:pt idx="1928">
                  <c:v>0.95008796296296305</c:v>
                </c:pt>
                <c:pt idx="1929">
                  <c:v>0.95088888888888889</c:v>
                </c:pt>
                <c:pt idx="1930">
                  <c:v>0.95127083333333329</c:v>
                </c:pt>
                <c:pt idx="1931">
                  <c:v>0.95171296296296293</c:v>
                </c:pt>
                <c:pt idx="1932">
                  <c:v>0.95192824074074078</c:v>
                </c:pt>
                <c:pt idx="1933">
                  <c:v>0.95210648148148147</c:v>
                </c:pt>
                <c:pt idx="1934">
                  <c:v>0.95273148148148146</c:v>
                </c:pt>
                <c:pt idx="1935">
                  <c:v>0.95639814814814805</c:v>
                </c:pt>
                <c:pt idx="1936">
                  <c:v>0.95651388888888889</c:v>
                </c:pt>
                <c:pt idx="1937">
                  <c:v>0.95724074074074084</c:v>
                </c:pt>
                <c:pt idx="1938">
                  <c:v>0.95739351851851862</c:v>
                </c:pt>
                <c:pt idx="1939">
                  <c:v>0.95743749999999994</c:v>
                </c:pt>
                <c:pt idx="1940">
                  <c:v>0.9577916666666666</c:v>
                </c:pt>
                <c:pt idx="1941">
                  <c:v>0.95782870370370365</c:v>
                </c:pt>
                <c:pt idx="1942">
                  <c:v>0.96156018518518516</c:v>
                </c:pt>
                <c:pt idx="1943">
                  <c:v>0.96336342592592583</c:v>
                </c:pt>
                <c:pt idx="1944">
                  <c:v>0.9673750000000001</c:v>
                </c:pt>
                <c:pt idx="1945">
                  <c:v>0.96808796296296307</c:v>
                </c:pt>
                <c:pt idx="1946">
                  <c:v>0.96981249999999997</c:v>
                </c:pt>
                <c:pt idx="1947">
                  <c:v>0.97069212962962959</c:v>
                </c:pt>
                <c:pt idx="1948">
                  <c:v>0.97090972222222216</c:v>
                </c:pt>
                <c:pt idx="1949">
                  <c:v>0.97205092592592601</c:v>
                </c:pt>
                <c:pt idx="1950">
                  <c:v>0.97246064814814814</c:v>
                </c:pt>
                <c:pt idx="1951">
                  <c:v>0.97287268518518522</c:v>
                </c:pt>
                <c:pt idx="1952">
                  <c:v>0.97637731481481471</c:v>
                </c:pt>
                <c:pt idx="1953">
                  <c:v>0.9785949074074074</c:v>
                </c:pt>
                <c:pt idx="1954">
                  <c:v>0.98021759259259267</c:v>
                </c:pt>
                <c:pt idx="1955">
                  <c:v>0.98028472222222218</c:v>
                </c:pt>
                <c:pt idx="1956">
                  <c:v>0.98035185185185192</c:v>
                </c:pt>
                <c:pt idx="1957">
                  <c:v>0.98046064814814815</c:v>
                </c:pt>
                <c:pt idx="1958">
                  <c:v>0.98307870370370365</c:v>
                </c:pt>
                <c:pt idx="1959">
                  <c:v>0.98335879629629641</c:v>
                </c:pt>
                <c:pt idx="1960">
                  <c:v>0.9838703703703704</c:v>
                </c:pt>
                <c:pt idx="1961">
                  <c:v>0.98692592592592598</c:v>
                </c:pt>
                <c:pt idx="1962">
                  <c:v>0.98769212962962971</c:v>
                </c:pt>
                <c:pt idx="1963">
                  <c:v>0.99064351851851851</c:v>
                </c:pt>
                <c:pt idx="1964">
                  <c:v>0.99432638888888891</c:v>
                </c:pt>
                <c:pt idx="1965">
                  <c:v>0.99595833333333339</c:v>
                </c:pt>
                <c:pt idx="1966">
                  <c:v>0.99599537037037034</c:v>
                </c:pt>
                <c:pt idx="1967">
                  <c:v>0.99983564814814807</c:v>
                </c:pt>
                <c:pt idx="1968">
                  <c:v>1.0011990740740742</c:v>
                </c:pt>
                <c:pt idx="1969">
                  <c:v>1.0015555555555555</c:v>
                </c:pt>
                <c:pt idx="1970">
                  <c:v>1.0024328703703704</c:v>
                </c:pt>
                <c:pt idx="1971">
                  <c:v>1.0084027777777778</c:v>
                </c:pt>
                <c:pt idx="1972">
                  <c:v>1.0098425925925927</c:v>
                </c:pt>
                <c:pt idx="1973">
                  <c:v>1.0105347222222223</c:v>
                </c:pt>
                <c:pt idx="1974">
                  <c:v>1.0111412037037038</c:v>
                </c:pt>
                <c:pt idx="1975">
                  <c:v>1.011650462962963</c:v>
                </c:pt>
                <c:pt idx="1976">
                  <c:v>1.0135185185185185</c:v>
                </c:pt>
                <c:pt idx="1977">
                  <c:v>1.0135717592592592</c:v>
                </c:pt>
                <c:pt idx="1978">
                  <c:v>1.0136041666666666</c:v>
                </c:pt>
                <c:pt idx="1979">
                  <c:v>1.0143449074074073</c:v>
                </c:pt>
                <c:pt idx="1980">
                  <c:v>1.0165949074074074</c:v>
                </c:pt>
                <c:pt idx="1981">
                  <c:v>1.0192916666666667</c:v>
                </c:pt>
                <c:pt idx="1982">
                  <c:v>1.0214050925925926</c:v>
                </c:pt>
                <c:pt idx="1983">
                  <c:v>1.0227800925925927</c:v>
                </c:pt>
                <c:pt idx="1984">
                  <c:v>1.023037037037037</c:v>
                </c:pt>
                <c:pt idx="1985">
                  <c:v>1.0238425925925925</c:v>
                </c:pt>
                <c:pt idx="1986">
                  <c:v>1.0247638888888888</c:v>
                </c:pt>
                <c:pt idx="1987">
                  <c:v>1.0271527777777778</c:v>
                </c:pt>
                <c:pt idx="1988">
                  <c:v>1.0272546296296297</c:v>
                </c:pt>
                <c:pt idx="1989">
                  <c:v>1.0331250000000001</c:v>
                </c:pt>
                <c:pt idx="1990">
                  <c:v>1.0352847222222223</c:v>
                </c:pt>
                <c:pt idx="1991">
                  <c:v>1.0365671296296297</c:v>
                </c:pt>
                <c:pt idx="1992">
                  <c:v>1.0374606481481483</c:v>
                </c:pt>
                <c:pt idx="1993">
                  <c:v>1.0376689814814815</c:v>
                </c:pt>
                <c:pt idx="1994">
                  <c:v>1.0379097222222222</c:v>
                </c:pt>
                <c:pt idx="1995">
                  <c:v>1.0391736111111112</c:v>
                </c:pt>
                <c:pt idx="1996">
                  <c:v>1.0411458333333332</c:v>
                </c:pt>
                <c:pt idx="1997">
                  <c:v>1.0419699074074074</c:v>
                </c:pt>
                <c:pt idx="1998">
                  <c:v>1.0435787037037036</c:v>
                </c:pt>
                <c:pt idx="1999">
                  <c:v>1.0439282407407409</c:v>
                </c:pt>
                <c:pt idx="2000">
                  <c:v>1.0466504629629629</c:v>
                </c:pt>
                <c:pt idx="2001">
                  <c:v>1.0475370370370372</c:v>
                </c:pt>
                <c:pt idx="2002">
                  <c:v>1.0480717592592594</c:v>
                </c:pt>
                <c:pt idx="2003">
                  <c:v>1.0482754629629629</c:v>
                </c:pt>
                <c:pt idx="2004">
                  <c:v>1.0486388888888889</c:v>
                </c:pt>
                <c:pt idx="2005">
                  <c:v>1.0532013888888889</c:v>
                </c:pt>
                <c:pt idx="2006">
                  <c:v>1.0532152777777779</c:v>
                </c:pt>
                <c:pt idx="2007">
                  <c:v>1.0549166666666667</c:v>
                </c:pt>
                <c:pt idx="2008">
                  <c:v>1.0567916666666666</c:v>
                </c:pt>
                <c:pt idx="2009">
                  <c:v>1.0571759259259259</c:v>
                </c:pt>
                <c:pt idx="2010">
                  <c:v>1.057425925925926</c:v>
                </c:pt>
                <c:pt idx="2011">
                  <c:v>1.0576087962962963</c:v>
                </c:pt>
                <c:pt idx="2012">
                  <c:v>1.0583819444444444</c:v>
                </c:pt>
                <c:pt idx="2013">
                  <c:v>1.0586435185185186</c:v>
                </c:pt>
                <c:pt idx="2014">
                  <c:v>1.060324074074074</c:v>
                </c:pt>
                <c:pt idx="2015">
                  <c:v>1.0632592592592593</c:v>
                </c:pt>
                <c:pt idx="2016">
                  <c:v>1.0634282407407407</c:v>
                </c:pt>
                <c:pt idx="2017">
                  <c:v>1.0635810185185186</c:v>
                </c:pt>
                <c:pt idx="2018">
                  <c:v>1.0647361111111111</c:v>
                </c:pt>
                <c:pt idx="2019">
                  <c:v>1.065375</c:v>
                </c:pt>
                <c:pt idx="2020">
                  <c:v>1.0673680555555556</c:v>
                </c:pt>
                <c:pt idx="2021">
                  <c:v>1.0684976851851851</c:v>
                </c:pt>
                <c:pt idx="2022">
                  <c:v>1.0701782407407407</c:v>
                </c:pt>
                <c:pt idx="2023">
                  <c:v>1.0702245370370371</c:v>
                </c:pt>
                <c:pt idx="2024">
                  <c:v>1.0769212962962962</c:v>
                </c:pt>
                <c:pt idx="2025">
                  <c:v>1.0783726851851851</c:v>
                </c:pt>
                <c:pt idx="2026">
                  <c:v>1.0812731481481481</c:v>
                </c:pt>
                <c:pt idx="2027">
                  <c:v>1.083925925925926</c:v>
                </c:pt>
                <c:pt idx="2028">
                  <c:v>1.0839305555555554</c:v>
                </c:pt>
                <c:pt idx="2029">
                  <c:v>1.084138888888889</c:v>
                </c:pt>
                <c:pt idx="2030">
                  <c:v>1.0841805555555555</c:v>
                </c:pt>
                <c:pt idx="2031">
                  <c:v>1.0851597222222222</c:v>
                </c:pt>
                <c:pt idx="2032">
                  <c:v>1.0852569444444444</c:v>
                </c:pt>
                <c:pt idx="2033">
                  <c:v>1.0868587962962963</c:v>
                </c:pt>
                <c:pt idx="2034">
                  <c:v>1.0908865740740739</c:v>
                </c:pt>
                <c:pt idx="2035">
                  <c:v>1.0926805555555557</c:v>
                </c:pt>
                <c:pt idx="2036">
                  <c:v>1.0933680555555556</c:v>
                </c:pt>
                <c:pt idx="2037">
                  <c:v>1.093412037037037</c:v>
                </c:pt>
                <c:pt idx="2038">
                  <c:v>1.0937476851851853</c:v>
                </c:pt>
                <c:pt idx="2039">
                  <c:v>1.0949212962962962</c:v>
                </c:pt>
                <c:pt idx="2040">
                  <c:v>1.0967500000000001</c:v>
                </c:pt>
                <c:pt idx="2041">
                  <c:v>1.0968935185185185</c:v>
                </c:pt>
                <c:pt idx="2042">
                  <c:v>1.0981620370370371</c:v>
                </c:pt>
                <c:pt idx="2043">
                  <c:v>1.0986157407407409</c:v>
                </c:pt>
                <c:pt idx="2044">
                  <c:v>1.1015162037037036</c:v>
                </c:pt>
                <c:pt idx="2045">
                  <c:v>1.1039097222222223</c:v>
                </c:pt>
                <c:pt idx="2046">
                  <c:v>1.1051736111111112</c:v>
                </c:pt>
                <c:pt idx="2047">
                  <c:v>1.1061435185185184</c:v>
                </c:pt>
                <c:pt idx="2048">
                  <c:v>1.1077800925925927</c:v>
                </c:pt>
                <c:pt idx="2049">
                  <c:v>1.1087592592592592</c:v>
                </c:pt>
                <c:pt idx="2050">
                  <c:v>1.1091273148148149</c:v>
                </c:pt>
                <c:pt idx="2051">
                  <c:v>1.1095601851851853</c:v>
                </c:pt>
                <c:pt idx="2052">
                  <c:v>1.110300925925926</c:v>
                </c:pt>
                <c:pt idx="2053">
                  <c:v>1.1104166666666666</c:v>
                </c:pt>
                <c:pt idx="2054">
                  <c:v>1.1120949074074074</c:v>
                </c:pt>
                <c:pt idx="2055">
                  <c:v>1.1121458333333334</c:v>
                </c:pt>
                <c:pt idx="2056">
                  <c:v>1.1142083333333335</c:v>
                </c:pt>
                <c:pt idx="2057">
                  <c:v>1.1142453703703703</c:v>
                </c:pt>
                <c:pt idx="2058">
                  <c:v>1.1145462962962964</c:v>
                </c:pt>
                <c:pt idx="2059">
                  <c:v>1.1147337962962964</c:v>
                </c:pt>
                <c:pt idx="2060">
                  <c:v>1.1154699074074075</c:v>
                </c:pt>
                <c:pt idx="2061">
                  <c:v>1.116974537037037</c:v>
                </c:pt>
                <c:pt idx="2062">
                  <c:v>1.1205462962962964</c:v>
                </c:pt>
                <c:pt idx="2063">
                  <c:v>1.1219675925925927</c:v>
                </c:pt>
                <c:pt idx="2064">
                  <c:v>1.1227916666666666</c:v>
                </c:pt>
                <c:pt idx="2065">
                  <c:v>1.1241643518518518</c:v>
                </c:pt>
                <c:pt idx="2066">
                  <c:v>1.1242129629629629</c:v>
                </c:pt>
                <c:pt idx="2067">
                  <c:v>1.1252106481481481</c:v>
                </c:pt>
                <c:pt idx="2068">
                  <c:v>1.1286828703703704</c:v>
                </c:pt>
                <c:pt idx="2069">
                  <c:v>1.1358981481481483</c:v>
                </c:pt>
                <c:pt idx="2070">
                  <c:v>1.138800925925926</c:v>
                </c:pt>
                <c:pt idx="2071">
                  <c:v>1.1404467592592593</c:v>
                </c:pt>
                <c:pt idx="2072">
                  <c:v>1.1413310185185186</c:v>
                </c:pt>
                <c:pt idx="2073">
                  <c:v>1.1420671296296296</c:v>
                </c:pt>
                <c:pt idx="2074">
                  <c:v>1.1423425925925927</c:v>
                </c:pt>
                <c:pt idx="2075">
                  <c:v>1.1424884259259258</c:v>
                </c:pt>
                <c:pt idx="2076">
                  <c:v>1.1425000000000001</c:v>
                </c:pt>
                <c:pt idx="2077">
                  <c:v>1.1431365740740742</c:v>
                </c:pt>
                <c:pt idx="2078">
                  <c:v>1.1445925925925926</c:v>
                </c:pt>
                <c:pt idx="2079">
                  <c:v>1.1448171296296297</c:v>
                </c:pt>
                <c:pt idx="2080">
                  <c:v>1.1453761574074073</c:v>
                </c:pt>
                <c:pt idx="2081">
                  <c:v>1.1501782407407406</c:v>
                </c:pt>
                <c:pt idx="2082">
                  <c:v>1.150449074074074</c:v>
                </c:pt>
                <c:pt idx="2083">
                  <c:v>1.1514699074074075</c:v>
                </c:pt>
                <c:pt idx="2084">
                  <c:v>1.1520925925925924</c:v>
                </c:pt>
                <c:pt idx="2085">
                  <c:v>1.1522847222222223</c:v>
                </c:pt>
                <c:pt idx="2086">
                  <c:v>1.1565671296296296</c:v>
                </c:pt>
                <c:pt idx="2087">
                  <c:v>1.159525462962963</c:v>
                </c:pt>
                <c:pt idx="2088">
                  <c:v>1.160625</c:v>
                </c:pt>
                <c:pt idx="2089">
                  <c:v>1.1612499999999999</c:v>
                </c:pt>
                <c:pt idx="2090">
                  <c:v>1.1629027777777778</c:v>
                </c:pt>
                <c:pt idx="2091">
                  <c:v>1.1632407407407408</c:v>
                </c:pt>
                <c:pt idx="2092">
                  <c:v>1.1638402777777777</c:v>
                </c:pt>
                <c:pt idx="2093">
                  <c:v>1.1678541666666666</c:v>
                </c:pt>
                <c:pt idx="2094">
                  <c:v>1.168462962962963</c:v>
                </c:pt>
                <c:pt idx="2095">
                  <c:v>1.1710810185185185</c:v>
                </c:pt>
                <c:pt idx="2096">
                  <c:v>1.1724837962962962</c:v>
                </c:pt>
                <c:pt idx="2097">
                  <c:v>1.1756412037037036</c:v>
                </c:pt>
                <c:pt idx="2098">
                  <c:v>1.1758842592592593</c:v>
                </c:pt>
                <c:pt idx="2099">
                  <c:v>1.1766736111111111</c:v>
                </c:pt>
                <c:pt idx="2100">
                  <c:v>1.1767592592592593</c:v>
                </c:pt>
                <c:pt idx="2101">
                  <c:v>1.1777199074074074</c:v>
                </c:pt>
                <c:pt idx="2102">
                  <c:v>1.1810787037037036</c:v>
                </c:pt>
                <c:pt idx="2103">
                  <c:v>1.1811527777777777</c:v>
                </c:pt>
                <c:pt idx="2104">
                  <c:v>1.1838287037037039</c:v>
                </c:pt>
                <c:pt idx="2105">
                  <c:v>1.1843680555555556</c:v>
                </c:pt>
                <c:pt idx="2106">
                  <c:v>1.188087962962963</c:v>
                </c:pt>
                <c:pt idx="2107">
                  <c:v>1.1934930555555556</c:v>
                </c:pt>
                <c:pt idx="2108">
                  <c:v>1.195824074074074</c:v>
                </c:pt>
                <c:pt idx="2109">
                  <c:v>1.1980416666666667</c:v>
                </c:pt>
                <c:pt idx="2110">
                  <c:v>1.1987685185185184</c:v>
                </c:pt>
                <c:pt idx="2111">
                  <c:v>1.203150462962963</c:v>
                </c:pt>
                <c:pt idx="2112">
                  <c:v>1.2048125000000001</c:v>
                </c:pt>
                <c:pt idx="2113">
                  <c:v>1.2073888888888888</c:v>
                </c:pt>
                <c:pt idx="2114">
                  <c:v>1.2076157407407409</c:v>
                </c:pt>
                <c:pt idx="2115">
                  <c:v>1.2115555555555555</c:v>
                </c:pt>
                <c:pt idx="2116">
                  <c:v>1.214724537037037</c:v>
                </c:pt>
                <c:pt idx="2117">
                  <c:v>1.2153634259259258</c:v>
                </c:pt>
                <c:pt idx="2118">
                  <c:v>1.2170532407407406</c:v>
                </c:pt>
                <c:pt idx="2119">
                  <c:v>1.2182546296296297</c:v>
                </c:pt>
                <c:pt idx="2120">
                  <c:v>1.2205462962962963</c:v>
                </c:pt>
                <c:pt idx="2121">
                  <c:v>1.2216643518518517</c:v>
                </c:pt>
                <c:pt idx="2122">
                  <c:v>1.2220833333333334</c:v>
                </c:pt>
                <c:pt idx="2123">
                  <c:v>1.2239930555555554</c:v>
                </c:pt>
                <c:pt idx="2124">
                  <c:v>1.2248703703703703</c:v>
                </c:pt>
                <c:pt idx="2125">
                  <c:v>1.2277384259259261</c:v>
                </c:pt>
                <c:pt idx="2126">
                  <c:v>1.2285300925925926</c:v>
                </c:pt>
                <c:pt idx="2127">
                  <c:v>1.2294814814814814</c:v>
                </c:pt>
                <c:pt idx="2128">
                  <c:v>1.2320439814814814</c:v>
                </c:pt>
                <c:pt idx="2129">
                  <c:v>1.2379583333333333</c:v>
                </c:pt>
                <c:pt idx="2130">
                  <c:v>1.238375</c:v>
                </c:pt>
                <c:pt idx="2131">
                  <c:v>1.2443310185185186</c:v>
                </c:pt>
                <c:pt idx="2132">
                  <c:v>1.2507685185185187</c:v>
                </c:pt>
                <c:pt idx="2133">
                  <c:v>1.2514166666666666</c:v>
                </c:pt>
                <c:pt idx="2134">
                  <c:v>1.2515185185185187</c:v>
                </c:pt>
                <c:pt idx="2135">
                  <c:v>1.2525277777777779</c:v>
                </c:pt>
                <c:pt idx="2136">
                  <c:v>1.2530324074074073</c:v>
                </c:pt>
                <c:pt idx="2137">
                  <c:v>1.2585856481481481</c:v>
                </c:pt>
                <c:pt idx="2138">
                  <c:v>1.2618356481481481</c:v>
                </c:pt>
                <c:pt idx="2139">
                  <c:v>1.2704583333333332</c:v>
                </c:pt>
                <c:pt idx="2140">
                  <c:v>1.2709814814814815</c:v>
                </c:pt>
                <c:pt idx="2141">
                  <c:v>1.2737268518518519</c:v>
                </c:pt>
                <c:pt idx="2142">
                  <c:v>1.2766111111111111</c:v>
                </c:pt>
                <c:pt idx="2143">
                  <c:v>1.2766435185185185</c:v>
                </c:pt>
                <c:pt idx="2144">
                  <c:v>1.2806805555555556</c:v>
                </c:pt>
                <c:pt idx="2145">
                  <c:v>1.2876875000000001</c:v>
                </c:pt>
                <c:pt idx="2146">
                  <c:v>1.2886064814814815</c:v>
                </c:pt>
                <c:pt idx="2147">
                  <c:v>1.294673611111111</c:v>
                </c:pt>
                <c:pt idx="2148">
                  <c:v>1.2966226851851852</c:v>
                </c:pt>
                <c:pt idx="2149">
                  <c:v>1.3001388888888887</c:v>
                </c:pt>
                <c:pt idx="2150">
                  <c:v>1.3022037037037038</c:v>
                </c:pt>
                <c:pt idx="2151">
                  <c:v>1.3042847222222222</c:v>
                </c:pt>
                <c:pt idx="2152">
                  <c:v>1.308837962962963</c:v>
                </c:pt>
                <c:pt idx="2153">
                  <c:v>1.3160046296296297</c:v>
                </c:pt>
                <c:pt idx="2154">
                  <c:v>1.317962962962963</c:v>
                </c:pt>
                <c:pt idx="2155">
                  <c:v>1.3237615740740742</c:v>
                </c:pt>
                <c:pt idx="2156">
                  <c:v>1.3250347222222223</c:v>
                </c:pt>
                <c:pt idx="2157">
                  <c:v>1.3250578703703704</c:v>
                </c:pt>
                <c:pt idx="2158">
                  <c:v>1.3277291666666666</c:v>
                </c:pt>
                <c:pt idx="2159">
                  <c:v>1.3331898148148147</c:v>
                </c:pt>
                <c:pt idx="2160">
                  <c:v>1.3385208333333334</c:v>
                </c:pt>
                <c:pt idx="2161">
                  <c:v>1.3395925925925924</c:v>
                </c:pt>
                <c:pt idx="2162">
                  <c:v>1.3429884259259259</c:v>
                </c:pt>
                <c:pt idx="2163">
                  <c:v>1.3457847222222223</c:v>
                </c:pt>
                <c:pt idx="2164">
                  <c:v>1.3480833333333333</c:v>
                </c:pt>
                <c:pt idx="2165">
                  <c:v>1.352650462962963</c:v>
                </c:pt>
                <c:pt idx="2166">
                  <c:v>1.3534398148148148</c:v>
                </c:pt>
                <c:pt idx="2167">
                  <c:v>1.3538171296296297</c:v>
                </c:pt>
                <c:pt idx="2168">
                  <c:v>1.3550879629629631</c:v>
                </c:pt>
                <c:pt idx="2169">
                  <c:v>1.3571180555555555</c:v>
                </c:pt>
                <c:pt idx="2170">
                  <c:v>1.360837962962963</c:v>
                </c:pt>
                <c:pt idx="2171">
                  <c:v>1.3633958333333331</c:v>
                </c:pt>
                <c:pt idx="2172">
                  <c:v>1.3640023148148148</c:v>
                </c:pt>
                <c:pt idx="2173">
                  <c:v>1.3660509259259259</c:v>
                </c:pt>
                <c:pt idx="2174">
                  <c:v>1.3672245370370371</c:v>
                </c:pt>
                <c:pt idx="2175">
                  <c:v>1.3672962962962962</c:v>
                </c:pt>
                <c:pt idx="2176">
                  <c:v>1.3684351851851853</c:v>
                </c:pt>
                <c:pt idx="2177">
                  <c:v>1.3726481481481481</c:v>
                </c:pt>
                <c:pt idx="2178">
                  <c:v>1.3792245370370371</c:v>
                </c:pt>
                <c:pt idx="2179">
                  <c:v>1.3847986111111112</c:v>
                </c:pt>
                <c:pt idx="2180">
                  <c:v>1.3887314814814813</c:v>
                </c:pt>
                <c:pt idx="2181">
                  <c:v>1.3930648148148148</c:v>
                </c:pt>
                <c:pt idx="2182">
                  <c:v>1.3959791666666668</c:v>
                </c:pt>
                <c:pt idx="2183">
                  <c:v>1.3967245370370371</c:v>
                </c:pt>
                <c:pt idx="2184">
                  <c:v>1.3967546296296296</c:v>
                </c:pt>
                <c:pt idx="2185">
                  <c:v>1.4030555555555555</c:v>
                </c:pt>
                <c:pt idx="2186">
                  <c:v>1.4036342592592592</c:v>
                </c:pt>
                <c:pt idx="2187">
                  <c:v>1.4126412037037037</c:v>
                </c:pt>
                <c:pt idx="2188">
                  <c:v>1.4151643518518517</c:v>
                </c:pt>
                <c:pt idx="2189">
                  <c:v>1.4160555555555556</c:v>
                </c:pt>
                <c:pt idx="2190">
                  <c:v>1.421576388888889</c:v>
                </c:pt>
                <c:pt idx="2191">
                  <c:v>1.4216574074074075</c:v>
                </c:pt>
                <c:pt idx="2192">
                  <c:v>1.4255625000000001</c:v>
                </c:pt>
                <c:pt idx="2193">
                  <c:v>1.4327986111111111</c:v>
                </c:pt>
                <c:pt idx="2194">
                  <c:v>1.4351180555555554</c:v>
                </c:pt>
                <c:pt idx="2195">
                  <c:v>1.4373472222222223</c:v>
                </c:pt>
                <c:pt idx="2196">
                  <c:v>1.4392407407407406</c:v>
                </c:pt>
                <c:pt idx="2197">
                  <c:v>1.4462453703703704</c:v>
                </c:pt>
                <c:pt idx="2198">
                  <c:v>1.4491921296296297</c:v>
                </c:pt>
                <c:pt idx="2199">
                  <c:v>1.4504814814814813</c:v>
                </c:pt>
                <c:pt idx="2200">
                  <c:v>1.451298611111111</c:v>
                </c:pt>
                <c:pt idx="2201">
                  <c:v>1.4588587962962962</c:v>
                </c:pt>
                <c:pt idx="2202">
                  <c:v>1.4593287037037037</c:v>
                </c:pt>
                <c:pt idx="2203">
                  <c:v>1.4755810185185185</c:v>
                </c:pt>
                <c:pt idx="2204">
                  <c:v>1.4776689814814814</c:v>
                </c:pt>
                <c:pt idx="2205">
                  <c:v>1.4792476851851852</c:v>
                </c:pt>
                <c:pt idx="2206">
                  <c:v>1.4953657407407408</c:v>
                </c:pt>
                <c:pt idx="2207">
                  <c:v>1.5022870370370371</c:v>
                </c:pt>
                <c:pt idx="2208">
                  <c:v>1.5041134259259259</c:v>
                </c:pt>
                <c:pt idx="2209">
                  <c:v>1.5046597222222222</c:v>
                </c:pt>
                <c:pt idx="2210">
                  <c:v>1.5118194444444446</c:v>
                </c:pt>
                <c:pt idx="2211">
                  <c:v>1.5233564814814813</c:v>
                </c:pt>
                <c:pt idx="2212">
                  <c:v>1.5249375000000001</c:v>
                </c:pt>
                <c:pt idx="2213">
                  <c:v>1.5274351851851853</c:v>
                </c:pt>
                <c:pt idx="2214">
                  <c:v>1.5285185185185184</c:v>
                </c:pt>
                <c:pt idx="2215">
                  <c:v>1.5288935185185186</c:v>
                </c:pt>
                <c:pt idx="2216">
                  <c:v>1.5301134259259259</c:v>
                </c:pt>
                <c:pt idx="2217">
                  <c:v>1.5306689814814813</c:v>
                </c:pt>
                <c:pt idx="2218">
                  <c:v>1.5347106481481481</c:v>
                </c:pt>
                <c:pt idx="2219">
                  <c:v>1.5396180555555556</c:v>
                </c:pt>
                <c:pt idx="2220">
                  <c:v>1.5409166666666667</c:v>
                </c:pt>
                <c:pt idx="2221">
                  <c:v>1.5449861111111109</c:v>
                </c:pt>
                <c:pt idx="2222">
                  <c:v>1.5454490740740741</c:v>
                </c:pt>
                <c:pt idx="2223">
                  <c:v>1.5475833333333333</c:v>
                </c:pt>
                <c:pt idx="2224">
                  <c:v>1.549210648148148</c:v>
                </c:pt>
                <c:pt idx="2225">
                  <c:v>1.5500833333333333</c:v>
                </c:pt>
                <c:pt idx="2226">
                  <c:v>1.5530115740740742</c:v>
                </c:pt>
                <c:pt idx="2227">
                  <c:v>1.5552685185185187</c:v>
                </c:pt>
                <c:pt idx="2228">
                  <c:v>1.5564768518518519</c:v>
                </c:pt>
                <c:pt idx="2229">
                  <c:v>1.5587083333333334</c:v>
                </c:pt>
                <c:pt idx="2230">
                  <c:v>1.5597708333333336</c:v>
                </c:pt>
                <c:pt idx="2231">
                  <c:v>1.5672152777777777</c:v>
                </c:pt>
                <c:pt idx="2232">
                  <c:v>1.5687777777777776</c:v>
                </c:pt>
                <c:pt idx="2233">
                  <c:v>1.5705</c:v>
                </c:pt>
                <c:pt idx="2234">
                  <c:v>1.5759699074074074</c:v>
                </c:pt>
                <c:pt idx="2235">
                  <c:v>1.5779513888888888</c:v>
                </c:pt>
                <c:pt idx="2236">
                  <c:v>1.5781018518518519</c:v>
                </c:pt>
                <c:pt idx="2237">
                  <c:v>1.5900925925925926</c:v>
                </c:pt>
                <c:pt idx="2238">
                  <c:v>1.5918750000000002</c:v>
                </c:pt>
                <c:pt idx="2239">
                  <c:v>1.6030231481481481</c:v>
                </c:pt>
                <c:pt idx="2240">
                  <c:v>1.6043449074074076</c:v>
                </c:pt>
                <c:pt idx="2241">
                  <c:v>1.6049907407407407</c:v>
                </c:pt>
                <c:pt idx="2242">
                  <c:v>1.6062037037037036</c:v>
                </c:pt>
                <c:pt idx="2243">
                  <c:v>1.6179166666666664</c:v>
                </c:pt>
                <c:pt idx="2244">
                  <c:v>1.62625</c:v>
                </c:pt>
                <c:pt idx="2245">
                  <c:v>1.6308032407407407</c:v>
                </c:pt>
                <c:pt idx="2246">
                  <c:v>1.6325462962962962</c:v>
                </c:pt>
                <c:pt idx="2247">
                  <c:v>1.6384537037037039</c:v>
                </c:pt>
                <c:pt idx="2248">
                  <c:v>1.6437777777777776</c:v>
                </c:pt>
                <c:pt idx="2249">
                  <c:v>1.6454930555555556</c:v>
                </c:pt>
                <c:pt idx="2250">
                  <c:v>1.6462083333333333</c:v>
                </c:pt>
                <c:pt idx="2251">
                  <c:v>1.6539212962962964</c:v>
                </c:pt>
                <c:pt idx="2252">
                  <c:v>1.6688379629629628</c:v>
                </c:pt>
                <c:pt idx="2253">
                  <c:v>1.6863761574074074</c:v>
                </c:pt>
                <c:pt idx="2254">
                  <c:v>1.6874027777777778</c:v>
                </c:pt>
                <c:pt idx="2255">
                  <c:v>1.6893055555555554</c:v>
                </c:pt>
                <c:pt idx="2256">
                  <c:v>1.6942939814814815</c:v>
                </c:pt>
                <c:pt idx="2257">
                  <c:v>1.6958703703703701</c:v>
                </c:pt>
                <c:pt idx="2258">
                  <c:v>1.6959629629629629</c:v>
                </c:pt>
                <c:pt idx="2259">
                  <c:v>1.7107083333333335</c:v>
                </c:pt>
                <c:pt idx="2260">
                  <c:v>1.7116342592592593</c:v>
                </c:pt>
                <c:pt idx="2261">
                  <c:v>1.7191620370370371</c:v>
                </c:pt>
                <c:pt idx="2262">
                  <c:v>1.7270532407407406</c:v>
                </c:pt>
                <c:pt idx="2263">
                  <c:v>1.729289351851852</c:v>
                </c:pt>
                <c:pt idx="2264">
                  <c:v>1.7365277777777777</c:v>
                </c:pt>
                <c:pt idx="2265">
                  <c:v>1.7372430555555554</c:v>
                </c:pt>
                <c:pt idx="2266">
                  <c:v>1.7374305555555556</c:v>
                </c:pt>
                <c:pt idx="2267">
                  <c:v>1.7398078703703703</c:v>
                </c:pt>
                <c:pt idx="2268">
                  <c:v>1.7408495370370369</c:v>
                </c:pt>
                <c:pt idx="2269">
                  <c:v>1.7467337962962963</c:v>
                </c:pt>
                <c:pt idx="2270">
                  <c:v>1.7490370370370369</c:v>
                </c:pt>
                <c:pt idx="2271">
                  <c:v>1.7491620370370371</c:v>
                </c:pt>
                <c:pt idx="2272">
                  <c:v>1.750335648148148</c:v>
                </c:pt>
                <c:pt idx="2273">
                  <c:v>1.7590023148148148</c:v>
                </c:pt>
                <c:pt idx="2274">
                  <c:v>1.7608634259259259</c:v>
                </c:pt>
                <c:pt idx="2275">
                  <c:v>1.7612337962962965</c:v>
                </c:pt>
                <c:pt idx="2276">
                  <c:v>1.7617569444444445</c:v>
                </c:pt>
                <c:pt idx="2277">
                  <c:v>1.765787037037037</c:v>
                </c:pt>
                <c:pt idx="2278">
                  <c:v>1.7658495370370371</c:v>
                </c:pt>
                <c:pt idx="2279">
                  <c:v>1.7660902777777778</c:v>
                </c:pt>
                <c:pt idx="2280">
                  <c:v>1.7665578703703704</c:v>
                </c:pt>
                <c:pt idx="2281">
                  <c:v>1.7676319444444444</c:v>
                </c:pt>
                <c:pt idx="2282">
                  <c:v>1.7682129629629628</c:v>
                </c:pt>
                <c:pt idx="2283">
                  <c:v>1.7710092592592592</c:v>
                </c:pt>
                <c:pt idx="2284">
                  <c:v>1.7725</c:v>
                </c:pt>
                <c:pt idx="2285">
                  <c:v>1.785358796296296</c:v>
                </c:pt>
                <c:pt idx="2286">
                  <c:v>1.7863912037037037</c:v>
                </c:pt>
                <c:pt idx="2287">
                  <c:v>1.8063472222222223</c:v>
                </c:pt>
                <c:pt idx="2288">
                  <c:v>1.807773148148148</c:v>
                </c:pt>
                <c:pt idx="2289">
                  <c:v>1.8095763888888889</c:v>
                </c:pt>
                <c:pt idx="2290">
                  <c:v>1.8141296296296296</c:v>
                </c:pt>
                <c:pt idx="2291">
                  <c:v>1.8166874999999998</c:v>
                </c:pt>
                <c:pt idx="2292">
                  <c:v>1.8185509259259258</c:v>
                </c:pt>
                <c:pt idx="2293">
                  <c:v>1.8207476851851854</c:v>
                </c:pt>
                <c:pt idx="2294">
                  <c:v>1.8222962962962961</c:v>
                </c:pt>
                <c:pt idx="2295">
                  <c:v>1.8229328703703704</c:v>
                </c:pt>
                <c:pt idx="2296">
                  <c:v>1.8273449074074073</c:v>
                </c:pt>
                <c:pt idx="2297">
                  <c:v>1.8291921296296296</c:v>
                </c:pt>
                <c:pt idx="2298">
                  <c:v>1.8310185185185186</c:v>
                </c:pt>
                <c:pt idx="2299">
                  <c:v>1.8324143518518521</c:v>
                </c:pt>
                <c:pt idx="2300">
                  <c:v>1.8325092592592591</c:v>
                </c:pt>
                <c:pt idx="2301">
                  <c:v>1.8345902777777776</c:v>
                </c:pt>
                <c:pt idx="2302">
                  <c:v>1.8474027777777779</c:v>
                </c:pt>
                <c:pt idx="2303">
                  <c:v>1.8495717592592595</c:v>
                </c:pt>
                <c:pt idx="2304">
                  <c:v>1.8526597222222221</c:v>
                </c:pt>
                <c:pt idx="2305">
                  <c:v>1.8610208333333333</c:v>
                </c:pt>
                <c:pt idx="2306">
                  <c:v>1.8624814814814816</c:v>
                </c:pt>
                <c:pt idx="2307">
                  <c:v>1.8626273148148149</c:v>
                </c:pt>
                <c:pt idx="2308">
                  <c:v>1.8786782407407405</c:v>
                </c:pt>
                <c:pt idx="2309">
                  <c:v>1.8807106481481481</c:v>
                </c:pt>
                <c:pt idx="2310">
                  <c:v>1.886037037037037</c:v>
                </c:pt>
                <c:pt idx="2311">
                  <c:v>1.8869699074074073</c:v>
                </c:pt>
                <c:pt idx="2312">
                  <c:v>1.8902569444444444</c:v>
                </c:pt>
                <c:pt idx="2313">
                  <c:v>1.8952731481481482</c:v>
                </c:pt>
                <c:pt idx="2314">
                  <c:v>1.9017962962962964</c:v>
                </c:pt>
                <c:pt idx="2315">
                  <c:v>1.903298611111111</c:v>
                </c:pt>
                <c:pt idx="2316">
                  <c:v>1.9111944444444444</c:v>
                </c:pt>
                <c:pt idx="2317">
                  <c:v>1.9120439814814814</c:v>
                </c:pt>
                <c:pt idx="2318">
                  <c:v>1.9126574074074074</c:v>
                </c:pt>
                <c:pt idx="2319">
                  <c:v>1.914462962962963</c:v>
                </c:pt>
                <c:pt idx="2320">
                  <c:v>1.9201574074074073</c:v>
                </c:pt>
                <c:pt idx="2321">
                  <c:v>1.9226342592592591</c:v>
                </c:pt>
                <c:pt idx="2322">
                  <c:v>1.9242939814814815</c:v>
                </c:pt>
                <c:pt idx="2323">
                  <c:v>1.9344074074074074</c:v>
                </c:pt>
                <c:pt idx="2324">
                  <c:v>1.935824074074074</c:v>
                </c:pt>
                <c:pt idx="2325">
                  <c:v>1.9419074074074074</c:v>
                </c:pt>
                <c:pt idx="2326">
                  <c:v>1.9423495370370372</c:v>
                </c:pt>
                <c:pt idx="2327">
                  <c:v>1.9449837962962961</c:v>
                </c:pt>
                <c:pt idx="2328">
                  <c:v>1.9472777777777779</c:v>
                </c:pt>
                <c:pt idx="2329">
                  <c:v>1.9704814814814815</c:v>
                </c:pt>
                <c:pt idx="2330">
                  <c:v>1.974224537037037</c:v>
                </c:pt>
                <c:pt idx="2331">
                  <c:v>1.9786481481481482</c:v>
                </c:pt>
                <c:pt idx="2332">
                  <c:v>1.9802314814814812</c:v>
                </c:pt>
                <c:pt idx="2333">
                  <c:v>1.9805185185185183</c:v>
                </c:pt>
                <c:pt idx="2334">
                  <c:v>1.9806134259259258</c:v>
                </c:pt>
                <c:pt idx="2335">
                  <c:v>2.0070694444444444</c:v>
                </c:pt>
                <c:pt idx="2336">
                  <c:v>2.0096712962962964</c:v>
                </c:pt>
                <c:pt idx="2337">
                  <c:v>2.0098402777777782</c:v>
                </c:pt>
                <c:pt idx="2338">
                  <c:v>2.0162939814814815</c:v>
                </c:pt>
                <c:pt idx="2339">
                  <c:v>2.0222569444444445</c:v>
                </c:pt>
                <c:pt idx="2340">
                  <c:v>2.0226805555555556</c:v>
                </c:pt>
                <c:pt idx="2341">
                  <c:v>2.0398078703703706</c:v>
                </c:pt>
                <c:pt idx="2342">
                  <c:v>2.0488842592592591</c:v>
                </c:pt>
                <c:pt idx="2343">
                  <c:v>2.0585092592592593</c:v>
                </c:pt>
                <c:pt idx="2344">
                  <c:v>2.0646689814814816</c:v>
                </c:pt>
                <c:pt idx="2345">
                  <c:v>2.0776157407407405</c:v>
                </c:pt>
                <c:pt idx="2346">
                  <c:v>2.0783078703703706</c:v>
                </c:pt>
                <c:pt idx="2347">
                  <c:v>2.0964675925925924</c:v>
                </c:pt>
                <c:pt idx="2348">
                  <c:v>2.0978194444444442</c:v>
                </c:pt>
                <c:pt idx="2349">
                  <c:v>2.0981921296296298</c:v>
                </c:pt>
                <c:pt idx="2350">
                  <c:v>2.1008819444444446</c:v>
                </c:pt>
                <c:pt idx="2351">
                  <c:v>2.1016828703703703</c:v>
                </c:pt>
                <c:pt idx="2352">
                  <c:v>2.1019722222222224</c:v>
                </c:pt>
                <c:pt idx="2353">
                  <c:v>2.1025694444444447</c:v>
                </c:pt>
                <c:pt idx="2354">
                  <c:v>2.1056550925925928</c:v>
                </c:pt>
                <c:pt idx="2355">
                  <c:v>2.1113657407407405</c:v>
                </c:pt>
                <c:pt idx="2356">
                  <c:v>2.1239861111111109</c:v>
                </c:pt>
                <c:pt idx="2357">
                  <c:v>2.1256180555555555</c:v>
                </c:pt>
                <c:pt idx="2358">
                  <c:v>2.126824074074074</c:v>
                </c:pt>
                <c:pt idx="2359">
                  <c:v>2.1308449074074072</c:v>
                </c:pt>
                <c:pt idx="2360">
                  <c:v>2.1618425925925928</c:v>
                </c:pt>
                <c:pt idx="2361">
                  <c:v>2.1637731481481484</c:v>
                </c:pt>
                <c:pt idx="2362">
                  <c:v>2.1706412037037035</c:v>
                </c:pt>
                <c:pt idx="2363">
                  <c:v>2.1787337962962963</c:v>
                </c:pt>
                <c:pt idx="2364">
                  <c:v>2.1905162037037038</c:v>
                </c:pt>
                <c:pt idx="2365">
                  <c:v>2.1907638888888892</c:v>
                </c:pt>
                <c:pt idx="2366">
                  <c:v>2.2079745370370372</c:v>
                </c:pt>
                <c:pt idx="2367">
                  <c:v>2.2168888888888891</c:v>
                </c:pt>
                <c:pt idx="2368">
                  <c:v>2.2173310185185189</c:v>
                </c:pt>
                <c:pt idx="2369">
                  <c:v>2.2200740740740743</c:v>
                </c:pt>
                <c:pt idx="2370">
                  <c:v>2.2205300925925928</c:v>
                </c:pt>
                <c:pt idx="2371">
                  <c:v>2.2255902777777776</c:v>
                </c:pt>
                <c:pt idx="2372">
                  <c:v>2.2446620370370369</c:v>
                </c:pt>
                <c:pt idx="2373">
                  <c:v>2.2605648148148152</c:v>
                </c:pt>
                <c:pt idx="2374">
                  <c:v>2.2639004629629627</c:v>
                </c:pt>
                <c:pt idx="2375">
                  <c:v>2.2639953703703704</c:v>
                </c:pt>
                <c:pt idx="2376">
                  <c:v>2.2886041666666666</c:v>
                </c:pt>
                <c:pt idx="2377">
                  <c:v>2.2949166666666669</c:v>
                </c:pt>
                <c:pt idx="2378">
                  <c:v>2.2990069444444443</c:v>
                </c:pt>
                <c:pt idx="2379">
                  <c:v>2.3046736111111112</c:v>
                </c:pt>
                <c:pt idx="2380">
                  <c:v>2.3200833333333333</c:v>
                </c:pt>
                <c:pt idx="2381">
                  <c:v>2.3228263888888891</c:v>
                </c:pt>
                <c:pt idx="2382">
                  <c:v>2.3482106481481479</c:v>
                </c:pt>
                <c:pt idx="2383">
                  <c:v>2.3769629629629629</c:v>
                </c:pt>
                <c:pt idx="2384">
                  <c:v>2.3929467592592593</c:v>
                </c:pt>
                <c:pt idx="2385">
                  <c:v>2.3958425925925924</c:v>
                </c:pt>
                <c:pt idx="2386">
                  <c:v>2.4019027777777779</c:v>
                </c:pt>
                <c:pt idx="2387">
                  <c:v>2.4029814814814818</c:v>
                </c:pt>
                <c:pt idx="2388">
                  <c:v>2.4083287037037038</c:v>
                </c:pt>
                <c:pt idx="2389">
                  <c:v>2.4115254629629632</c:v>
                </c:pt>
                <c:pt idx="2390">
                  <c:v>2.4134236111111109</c:v>
                </c:pt>
                <c:pt idx="2391">
                  <c:v>2.4216967592592593</c:v>
                </c:pt>
                <c:pt idx="2392">
                  <c:v>2.4373217592592593</c:v>
                </c:pt>
                <c:pt idx="2393">
                  <c:v>2.4560069444444443</c:v>
                </c:pt>
                <c:pt idx="2394">
                  <c:v>2.4741875000000002</c:v>
                </c:pt>
                <c:pt idx="2395">
                  <c:v>2.5036851851851849</c:v>
                </c:pt>
                <c:pt idx="2396">
                  <c:v>2.5109166666666662</c:v>
                </c:pt>
                <c:pt idx="2397">
                  <c:v>2.5188055555555557</c:v>
                </c:pt>
                <c:pt idx="2398">
                  <c:v>2.519386574074074</c:v>
                </c:pt>
                <c:pt idx="2399">
                  <c:v>2.5201967592592593</c:v>
                </c:pt>
                <c:pt idx="2400">
                  <c:v>2.5337268518518519</c:v>
                </c:pt>
                <c:pt idx="2401">
                  <c:v>2.5356689814814817</c:v>
                </c:pt>
                <c:pt idx="2402">
                  <c:v>2.5732569444444442</c:v>
                </c:pt>
                <c:pt idx="2403">
                  <c:v>2.5785532407407405</c:v>
                </c:pt>
                <c:pt idx="2404">
                  <c:v>2.5830717592592594</c:v>
                </c:pt>
                <c:pt idx="2405">
                  <c:v>2.5878796296296294</c:v>
                </c:pt>
                <c:pt idx="2406">
                  <c:v>2.5880555555555556</c:v>
                </c:pt>
                <c:pt idx="2407">
                  <c:v>2.6137499999999996</c:v>
                </c:pt>
                <c:pt idx="2408">
                  <c:v>2.6267592592592592</c:v>
                </c:pt>
                <c:pt idx="2409">
                  <c:v>2.6338680555555558</c:v>
                </c:pt>
                <c:pt idx="2410">
                  <c:v>2.6434097222222221</c:v>
                </c:pt>
                <c:pt idx="2411">
                  <c:v>2.6547569444444443</c:v>
                </c:pt>
                <c:pt idx="2412">
                  <c:v>2.6557037037037037</c:v>
                </c:pt>
                <c:pt idx="2413">
                  <c:v>2.6789791666666667</c:v>
                </c:pt>
                <c:pt idx="2414">
                  <c:v>2.6843356481481484</c:v>
                </c:pt>
                <c:pt idx="2415">
                  <c:v>2.7145625</c:v>
                </c:pt>
                <c:pt idx="2416">
                  <c:v>2.7208865740740737</c:v>
                </c:pt>
                <c:pt idx="2417">
                  <c:v>2.726078703703704</c:v>
                </c:pt>
                <c:pt idx="2418">
                  <c:v>2.7333217592592591</c:v>
                </c:pt>
                <c:pt idx="2419">
                  <c:v>2.7506226851851849</c:v>
                </c:pt>
                <c:pt idx="2420">
                  <c:v>2.766967592592593</c:v>
                </c:pt>
                <c:pt idx="2421">
                  <c:v>2.7763402777777779</c:v>
                </c:pt>
                <c:pt idx="2422">
                  <c:v>2.7984351851851854</c:v>
                </c:pt>
                <c:pt idx="2423">
                  <c:v>2.8046018518518521</c:v>
                </c:pt>
                <c:pt idx="2424">
                  <c:v>2.8113101851851856</c:v>
                </c:pt>
                <c:pt idx="2425">
                  <c:v>2.8401828703703704</c:v>
                </c:pt>
                <c:pt idx="2426">
                  <c:v>2.8402662037037034</c:v>
                </c:pt>
                <c:pt idx="2427">
                  <c:v>2.8526481481481478</c:v>
                </c:pt>
                <c:pt idx="2428">
                  <c:v>2.8602453703703703</c:v>
                </c:pt>
                <c:pt idx="2429">
                  <c:v>2.9016643518518519</c:v>
                </c:pt>
                <c:pt idx="2430">
                  <c:v>2.924101851851852</c:v>
                </c:pt>
                <c:pt idx="2431">
                  <c:v>2.9483773148148149</c:v>
                </c:pt>
                <c:pt idx="2432">
                  <c:v>2.9833379629629633</c:v>
                </c:pt>
                <c:pt idx="2433">
                  <c:v>2.9907199074074078</c:v>
                </c:pt>
                <c:pt idx="2434">
                  <c:v>2.9981504629629629</c:v>
                </c:pt>
                <c:pt idx="2435">
                  <c:v>3.0164074074074074</c:v>
                </c:pt>
                <c:pt idx="2436">
                  <c:v>3.0304513888888889</c:v>
                </c:pt>
                <c:pt idx="2437">
                  <c:v>3.0553680555555558</c:v>
                </c:pt>
                <c:pt idx="2438">
                  <c:v>3.0555046296296293</c:v>
                </c:pt>
                <c:pt idx="2439">
                  <c:v>3.084488425925926</c:v>
                </c:pt>
                <c:pt idx="2440">
                  <c:v>3.1430694444444445</c:v>
                </c:pt>
                <c:pt idx="2441">
                  <c:v>3.1477384259259256</c:v>
                </c:pt>
                <c:pt idx="2442">
                  <c:v>3.1637986111111109</c:v>
                </c:pt>
                <c:pt idx="2443">
                  <c:v>3.1732777777777779</c:v>
                </c:pt>
                <c:pt idx="2444">
                  <c:v>3.2268865740740744</c:v>
                </c:pt>
                <c:pt idx="2445">
                  <c:v>3.2436527777777777</c:v>
                </c:pt>
                <c:pt idx="2446">
                  <c:v>3.2785833333333336</c:v>
                </c:pt>
                <c:pt idx="2447">
                  <c:v>3.3472824074074072</c:v>
                </c:pt>
                <c:pt idx="2448">
                  <c:v>3.3691898148148152</c:v>
                </c:pt>
                <c:pt idx="2449">
                  <c:v>3.4081550925925925</c:v>
                </c:pt>
                <c:pt idx="2450">
                  <c:v>3.4112800925925928</c:v>
                </c:pt>
                <c:pt idx="2451">
                  <c:v>3.4357222222222221</c:v>
                </c:pt>
                <c:pt idx="2452">
                  <c:v>3.4523148148148151</c:v>
                </c:pt>
                <c:pt idx="2453">
                  <c:v>3.5114351851851855</c:v>
                </c:pt>
                <c:pt idx="2454">
                  <c:v>3.514712962962963</c:v>
                </c:pt>
                <c:pt idx="2455">
                  <c:v>3.5180833333333328</c:v>
                </c:pt>
                <c:pt idx="2456">
                  <c:v>3.5216111111111115</c:v>
                </c:pt>
                <c:pt idx="2457">
                  <c:v>3.5668611111111113</c:v>
                </c:pt>
                <c:pt idx="2458">
                  <c:v>3.6633773148148148</c:v>
                </c:pt>
                <c:pt idx="2459">
                  <c:v>3.6780995370370371</c:v>
                </c:pt>
                <c:pt idx="2460">
                  <c:v>3.6835231481481476</c:v>
                </c:pt>
                <c:pt idx="2461">
                  <c:v>3.7395046296296295</c:v>
                </c:pt>
                <c:pt idx="2462">
                  <c:v>3.7480949074074079</c:v>
                </c:pt>
                <c:pt idx="2463">
                  <c:v>3.7580486111111107</c:v>
                </c:pt>
                <c:pt idx="2464">
                  <c:v>3.787527777777778</c:v>
                </c:pt>
                <c:pt idx="2465">
                  <c:v>3.7998958333333333</c:v>
                </c:pt>
                <c:pt idx="2466">
                  <c:v>3.8176597222222224</c:v>
                </c:pt>
                <c:pt idx="2467">
                  <c:v>3.8366249999999997</c:v>
                </c:pt>
                <c:pt idx="2468">
                  <c:v>3.905791666666667</c:v>
                </c:pt>
                <c:pt idx="2469">
                  <c:v>3.9080023148148153</c:v>
                </c:pt>
                <c:pt idx="2470">
                  <c:v>3.914706018518519</c:v>
                </c:pt>
                <c:pt idx="2471">
                  <c:v>3.9238796296296297</c:v>
                </c:pt>
                <c:pt idx="2472">
                  <c:v>3.9870555555555556</c:v>
                </c:pt>
                <c:pt idx="2473">
                  <c:v>4.0572453703703708</c:v>
                </c:pt>
                <c:pt idx="2474">
                  <c:v>4.0594930555555555</c:v>
                </c:pt>
                <c:pt idx="2475">
                  <c:v>4.0975740740740738</c:v>
                </c:pt>
                <c:pt idx="2476">
                  <c:v>4.1335856481481486</c:v>
                </c:pt>
                <c:pt idx="2477">
                  <c:v>4.193858796296297</c:v>
                </c:pt>
                <c:pt idx="2478">
                  <c:v>4.200418981481481</c:v>
                </c:pt>
                <c:pt idx="2479">
                  <c:v>4.231877314814815</c:v>
                </c:pt>
                <c:pt idx="2480">
                  <c:v>4.2436041666666666</c:v>
                </c:pt>
                <c:pt idx="2481">
                  <c:v>4.2481666666666671</c:v>
                </c:pt>
                <c:pt idx="2482">
                  <c:v>4.2492083333333337</c:v>
                </c:pt>
                <c:pt idx="2483">
                  <c:v>4.2645439814814807</c:v>
                </c:pt>
                <c:pt idx="2484">
                  <c:v>4.2673287037037033</c:v>
                </c:pt>
                <c:pt idx="2485">
                  <c:v>4.2698518518518522</c:v>
                </c:pt>
                <c:pt idx="2486">
                  <c:v>4.280546296296297</c:v>
                </c:pt>
                <c:pt idx="2487">
                  <c:v>4.2836018518518513</c:v>
                </c:pt>
                <c:pt idx="2488">
                  <c:v>4.3181018518518517</c:v>
                </c:pt>
                <c:pt idx="2489">
                  <c:v>4.3513263888888893</c:v>
                </c:pt>
                <c:pt idx="2490">
                  <c:v>4.3707962962962963</c:v>
                </c:pt>
                <c:pt idx="2491">
                  <c:v>4.4359421296296286</c:v>
                </c:pt>
                <c:pt idx="2492">
                  <c:v>4.4504976851851854</c:v>
                </c:pt>
                <c:pt idx="2493">
                  <c:v>4.5492870370370371</c:v>
                </c:pt>
                <c:pt idx="2494">
                  <c:v>4.5642731481481471</c:v>
                </c:pt>
                <c:pt idx="2495">
                  <c:v>4.5930833333333325</c:v>
                </c:pt>
                <c:pt idx="2496">
                  <c:v>4.6439699074074063</c:v>
                </c:pt>
                <c:pt idx="2497">
                  <c:v>4.6590023148148143</c:v>
                </c:pt>
                <c:pt idx="2498">
                  <c:v>4.7188125000000003</c:v>
                </c:pt>
                <c:pt idx="2499">
                  <c:v>4.7632916666666665</c:v>
                </c:pt>
                <c:pt idx="2500">
                  <c:v>4.7857569444444445</c:v>
                </c:pt>
                <c:pt idx="2501">
                  <c:v>4.8039652777777784</c:v>
                </c:pt>
                <c:pt idx="2502">
                  <c:v>4.8569606481481475</c:v>
                </c:pt>
                <c:pt idx="2503">
                  <c:v>4.9618263888888894</c:v>
                </c:pt>
                <c:pt idx="2504">
                  <c:v>4.9736458333333333</c:v>
                </c:pt>
                <c:pt idx="2505">
                  <c:v>5.0172893518518515</c:v>
                </c:pt>
                <c:pt idx="2506">
                  <c:v>5.0653472222222229</c:v>
                </c:pt>
                <c:pt idx="2507">
                  <c:v>5.1456550925925937</c:v>
                </c:pt>
                <c:pt idx="2508">
                  <c:v>5.1655046296296288</c:v>
                </c:pt>
                <c:pt idx="2509">
                  <c:v>5.1745625000000004</c:v>
                </c:pt>
                <c:pt idx="2510">
                  <c:v>5.3350856481481479</c:v>
                </c:pt>
                <c:pt idx="2511">
                  <c:v>5.4433333333333334</c:v>
                </c:pt>
                <c:pt idx="2512">
                  <c:v>5.4894375000000002</c:v>
                </c:pt>
                <c:pt idx="2513">
                  <c:v>5.5028865740740738</c:v>
                </c:pt>
                <c:pt idx="2514">
                  <c:v>5.6162384259259257</c:v>
                </c:pt>
                <c:pt idx="2515">
                  <c:v>5.630344907407407</c:v>
                </c:pt>
                <c:pt idx="2516">
                  <c:v>5.8030856481481479</c:v>
                </c:pt>
                <c:pt idx="2517">
                  <c:v>5.8845972222222231</c:v>
                </c:pt>
                <c:pt idx="2518">
                  <c:v>5.8920393518518521</c:v>
                </c:pt>
                <c:pt idx="2519">
                  <c:v>6.0120347222222223</c:v>
                </c:pt>
                <c:pt idx="2520">
                  <c:v>6.0355763888888889</c:v>
                </c:pt>
                <c:pt idx="2521">
                  <c:v>6.2394259259259259</c:v>
                </c:pt>
                <c:pt idx="2522">
                  <c:v>6.2706805555555549</c:v>
                </c:pt>
                <c:pt idx="2523">
                  <c:v>6.3865740740740744</c:v>
                </c:pt>
                <c:pt idx="2524">
                  <c:v>6.6848055555555561</c:v>
                </c:pt>
                <c:pt idx="2525">
                  <c:v>6.7630833333333342</c:v>
                </c:pt>
                <c:pt idx="2526">
                  <c:v>6.7650833333333331</c:v>
                </c:pt>
                <c:pt idx="2527">
                  <c:v>6.7867847222222224</c:v>
                </c:pt>
                <c:pt idx="2528">
                  <c:v>6.812145833333334</c:v>
                </c:pt>
                <c:pt idx="2529">
                  <c:v>7.1649444444444441</c:v>
                </c:pt>
                <c:pt idx="2530">
                  <c:v>7.268655092592593</c:v>
                </c:pt>
                <c:pt idx="2531">
                  <c:v>7.3693402777777779</c:v>
                </c:pt>
                <c:pt idx="2532">
                  <c:v>7.3775277777777779</c:v>
                </c:pt>
                <c:pt idx="2533">
                  <c:v>7.947222222222222</c:v>
                </c:pt>
                <c:pt idx="2534">
                  <c:v>7.9621643518518521</c:v>
                </c:pt>
                <c:pt idx="2535">
                  <c:v>7.9803101851851856</c:v>
                </c:pt>
                <c:pt idx="2536">
                  <c:v>7.9918055555555565</c:v>
                </c:pt>
                <c:pt idx="2537">
                  <c:v>7.9918333333333331</c:v>
                </c:pt>
                <c:pt idx="2538">
                  <c:v>8.1345671296296285</c:v>
                </c:pt>
                <c:pt idx="2539">
                  <c:v>8.1907060185185188</c:v>
                </c:pt>
                <c:pt idx="2540">
                  <c:v>8.3630092592592593</c:v>
                </c:pt>
                <c:pt idx="2541">
                  <c:v>8.5305902777777778</c:v>
                </c:pt>
                <c:pt idx="2542">
                  <c:v>8.5393842592592577</c:v>
                </c:pt>
                <c:pt idx="2543">
                  <c:v>9.5982268518518516</c:v>
                </c:pt>
                <c:pt idx="2544">
                  <c:v>9.7648518518518532</c:v>
                </c:pt>
                <c:pt idx="2545">
                  <c:v>10.679083333333333</c:v>
                </c:pt>
                <c:pt idx="2546">
                  <c:v>12.388502314814815</c:v>
                </c:pt>
                <c:pt idx="2547">
                  <c:v>12.62550462962963</c:v>
                </c:pt>
              </c:numCache>
            </c:numRef>
          </c:yVal>
          <c:smooth val="0"/>
          <c:extLst>
            <c:ext xmlns:c16="http://schemas.microsoft.com/office/drawing/2014/chart" uri="{C3380CC4-5D6E-409C-BE32-E72D297353CC}">
              <c16:uniqueId val="{00000001-429D-42AD-997F-BB71FAAD2730}"/>
            </c:ext>
          </c:extLst>
        </c:ser>
        <c:dLbls>
          <c:showLegendKey val="0"/>
          <c:showVal val="0"/>
          <c:showCatName val="0"/>
          <c:showSerName val="0"/>
          <c:showPercent val="0"/>
          <c:showBubbleSize val="0"/>
        </c:dLbls>
        <c:axId val="812082632"/>
        <c:axId val="812170760"/>
      </c:scatterChart>
      <c:valAx>
        <c:axId val="81208263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 Exceedance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170760"/>
        <c:crosses val="autoZero"/>
        <c:crossBetween val="midCat"/>
      </c:valAx>
      <c:valAx>
        <c:axId val="812170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Flow (m</a:t>
                </a:r>
                <a:r>
                  <a:rPr lang="en-GB" baseline="30000"/>
                  <a:t>3</a:t>
                </a:r>
                <a:r>
                  <a:rPr lang="en-GB"/>
                  <a: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0826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57150</xdr:rowOff>
    </xdr:from>
    <xdr:to>
      <xdr:col>1</xdr:col>
      <xdr:colOff>514350</xdr:colOff>
      <xdr:row>1</xdr:row>
      <xdr:rowOff>143510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57150"/>
          <a:ext cx="841375" cy="2482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63500</xdr:colOff>
      <xdr:row>0</xdr:row>
      <xdr:rowOff>66675</xdr:rowOff>
    </xdr:from>
    <xdr:to>
      <xdr:col>1</xdr:col>
      <xdr:colOff>492125</xdr:colOff>
      <xdr:row>1</xdr:row>
      <xdr:rowOff>133985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6675"/>
          <a:ext cx="838200" cy="24828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2</xdr:row>
      <xdr:rowOff>0</xdr:rowOff>
    </xdr:from>
    <xdr:to>
      <xdr:col>28</xdr:col>
      <xdr:colOff>591156</xdr:colOff>
      <xdr:row>28</xdr:row>
      <xdr:rowOff>108857</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0</xdr:colOff>
      <xdr:row>19</xdr:row>
      <xdr:rowOff>0</xdr:rowOff>
    </xdr:from>
    <xdr:to>
      <xdr:col>19</xdr:col>
      <xdr:colOff>0</xdr:colOff>
      <xdr:row>42</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0</xdr:colOff>
          <xdr:row>3</xdr:row>
          <xdr:rowOff>0</xdr:rowOff>
        </xdr:from>
        <xdr:to>
          <xdr:col>6</xdr:col>
          <xdr:colOff>323850</xdr:colOff>
          <xdr:row>4</xdr:row>
          <xdr:rowOff>171450</xdr:rowOff>
        </xdr:to>
        <xdr:sp macro="" textlink="">
          <xdr:nvSpPr>
            <xdr:cNvPr id="278529" name="Object 1" hidden="1">
              <a:extLst>
                <a:ext uri="{63B3BB69-23CF-44E3-9099-C40C66FF867C}">
                  <a14:compatExt spid="_x0000_s278529"/>
                </a:ext>
                <a:ext uri="{FF2B5EF4-FFF2-40B4-BE49-F238E27FC236}">
                  <a16:creationId xmlns:a16="http://schemas.microsoft.com/office/drawing/2014/main" id="{00000000-0008-0000-0400-0000014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3</xdr:col>
          <xdr:colOff>619125</xdr:colOff>
          <xdr:row>4</xdr:row>
          <xdr:rowOff>171450</xdr:rowOff>
        </xdr:to>
        <xdr:sp macro="" textlink="">
          <xdr:nvSpPr>
            <xdr:cNvPr id="278530" name="Object 2" hidden="1">
              <a:extLst>
                <a:ext uri="{63B3BB69-23CF-44E3-9099-C40C66FF867C}">
                  <a14:compatExt spid="_x0000_s278530"/>
                </a:ext>
                <a:ext uri="{FF2B5EF4-FFF2-40B4-BE49-F238E27FC236}">
                  <a16:creationId xmlns:a16="http://schemas.microsoft.com/office/drawing/2014/main" id="{00000000-0008-0000-0400-0000024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20</xdr:col>
      <xdr:colOff>0</xdr:colOff>
      <xdr:row>1</xdr:row>
      <xdr:rowOff>11907</xdr:rowOff>
    </xdr:from>
    <xdr:to>
      <xdr:col>34</xdr:col>
      <xdr:colOff>0</xdr:colOff>
      <xdr:row>14</xdr:row>
      <xdr:rowOff>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41</xdr:col>
      <xdr:colOff>0</xdr:colOff>
      <xdr:row>16</xdr:row>
      <xdr:rowOff>0</xdr:rowOff>
    </xdr:from>
    <xdr:to>
      <xdr:col>51</xdr:col>
      <xdr:colOff>137336</xdr:colOff>
      <xdr:row>51</xdr:row>
      <xdr:rowOff>120647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26300906" y="2869406"/>
          <a:ext cx="6209524" cy="6371429"/>
        </a:xfrm>
        <a:prstGeom prst="rect">
          <a:avLst/>
        </a:prstGeom>
      </xdr:spPr>
    </xdr:pic>
    <xdr:clientData/>
  </xdr:twoCellAnchor>
  <xdr:twoCellAnchor editAs="oneCell">
    <xdr:from>
      <xdr:col>20</xdr:col>
      <xdr:colOff>0</xdr:colOff>
      <xdr:row>19</xdr:row>
      <xdr:rowOff>0</xdr:rowOff>
    </xdr:from>
    <xdr:to>
      <xdr:col>40</xdr:col>
      <xdr:colOff>446101</xdr:colOff>
      <xdr:row>56</xdr:row>
      <xdr:rowOff>11074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
        <a:stretch>
          <a:fillRect/>
        </a:stretch>
      </xdr:blipFill>
      <xdr:spPr>
        <a:xfrm>
          <a:off x="13549313" y="3405188"/>
          <a:ext cx="12590476" cy="66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7</xdr:row>
      <xdr:rowOff>0</xdr:rowOff>
    </xdr:from>
    <xdr:to>
      <xdr:col>28</xdr:col>
      <xdr:colOff>0</xdr:colOff>
      <xdr:row>21</xdr:row>
      <xdr:rowOff>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7</xdr:row>
      <xdr:rowOff>0</xdr:rowOff>
    </xdr:from>
    <xdr:to>
      <xdr:col>47</xdr:col>
      <xdr:colOff>0</xdr:colOff>
      <xdr:row>21</xdr:row>
      <xdr:rowOff>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19</xdr:col>
      <xdr:colOff>-1</xdr:colOff>
      <xdr:row>0</xdr:row>
      <xdr:rowOff>489856</xdr:rowOff>
    </xdr:from>
    <xdr:to>
      <xdr:col>33</xdr:col>
      <xdr:colOff>612320</xdr:colOff>
      <xdr:row>31</xdr:row>
      <xdr:rowOff>163284</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39BFCB-7CCE-41F8-B312-5061C74632A4}" name="Table2" displayName="Table2" ref="B1:R2549" totalsRowShown="0" headerRowDxfId="23">
  <autoFilter ref="B1:R2549" xr:uid="{00000000-0009-0000-0100-000002000000}"/>
  <sortState xmlns:xlrd2="http://schemas.microsoft.com/office/spreadsheetml/2017/richdata2" ref="B2:P2549">
    <sortCondition ref="N2:N2549"/>
  </sortState>
  <tableColumns count="17">
    <tableColumn id="1" xr3:uid="{3B0F61CD-48C8-484C-A333-DA75A1FC69BF}" name="Licence No."/>
    <tableColumn id="2" xr3:uid="{AF7C7482-4322-45CA-A607-9BD6B2BCB6FA}" name="Format ID"/>
    <tableColumn id="3" xr3:uid="{A9C998B6-5A23-4A55-9E54-2FEDA2CF5790}" name="Point ID"/>
    <tableColumn id="4" xr3:uid="{1265E779-EE3A-4F37-AF6B-365296FEFCE2}" name="Site Description"/>
    <tableColumn id="5" xr3:uid="{22B8C703-ABE5-42FA-82C5-C1EC757049B6}" name="Abstraction Date"/>
    <tableColumn id="6" xr3:uid="{3A9062D3-9CC1-4186-A7E4-B6EA0769F2C6}" name="Mogden return flow (ml/d)"/>
    <tableColumn id="7" xr3:uid="{E00DAE31-83E1-4A85-B425-F0D6018CC076}" name="Mogden return flow (m3/d)">
      <calculatedColumnFormula>(G2*1000)</calculatedColumnFormula>
    </tableColumn>
    <tableColumn id="8" xr3:uid="{BC1814EB-C771-44F1-AB33-738E70FD39CD}" name="Mogden return flow (m3/s)">
      <calculatedColumnFormula>SUM(G2/86.4)</calculatedColumnFormula>
    </tableColumn>
    <tableColumn id="9" xr3:uid="{6F075B71-6497-471B-981E-B9D5A4AEE99A}" name="Cranford Park Daily Mean Flow (m3/s)"/>
    <tableColumn id="10" xr3:uid="{9C797D8B-352E-4567-B44D-5813695A0AA9}" name="Quality Flag"/>
    <tableColumn id="11" xr3:uid="{5FECE697-5F38-40D4-A664-F21AC852B8F9}" name="Mogden Daily Mean Flow (m3/s)"/>
    <tableColumn id="12" xr3:uid="{6F541AB9-8336-4FE6-8655-671ECE1D2AFB}" name="Quality Flag2"/>
    <tableColumn id="13" xr3:uid="{D96921BD-697B-4B8E-A2E5-D4C5E06D8673}" name="Total flow US Mereway Gates (m3/s)">
      <calculatedColumnFormula>SUM(I2+J2+L2)</calculatedColumnFormula>
    </tableColumn>
    <tableColumn id="14" xr3:uid="{54599117-2949-40DA-9888-7E65B37B00A2}" name="Rank (flow in acsending order) "/>
    <tableColumn id="15" xr3:uid="{295FEDE5-AA04-41F1-8B80-48FF7EBD57D9}" name="Decimal exceedance" dataDxfId="22">
      <calculatedColumnFormula>1-O2/2548</calculatedColumnFormula>
    </tableColumn>
    <tableColumn id="16" xr3:uid="{B7A934B1-EBD5-4DF8-9311-7ECEEEB390B6}" name="Percent Exceedance" dataDxfId="21">
      <calculatedColumnFormula>Table2[[#This Row],[Decimal exceedance]]*100</calculatedColumnFormula>
    </tableColumn>
    <tableColumn id="17" xr3:uid="{1F2F5B90-81B6-452A-B9D1-F07B1B10542B}" name="Percent Exceedance2" dataDxfId="20" dataCellStyle="Normal 2">
      <calculatedColumnFormula>ROUND(Table2[[#This Row],[Percent Exceedance]],1)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D7B8286-54C0-4153-8DD6-8A466D040711}" name="Table1" displayName="Table1" ref="B4:N2561" totalsRowShown="0" dataDxfId="19">
  <autoFilter ref="B4:N2561" xr:uid="{00000000-0009-0000-0100-000001000000}"/>
  <tableColumns count="13">
    <tableColumn id="1" xr3:uid="{FB80C1AC-A9A3-415F-9231-96BA4248DCAB}" name="Licence No." dataDxfId="18"/>
    <tableColumn id="2" xr3:uid="{BAAAD937-EBC2-4AB7-ADD8-1B5E7A96EDC0}" name="Format ID" dataDxfId="17"/>
    <tableColumn id="3" xr3:uid="{BCD368C9-0CD6-46A5-AA1D-7E640D14D3FD}" name="Point ID" dataDxfId="16"/>
    <tableColumn id="4" xr3:uid="{96D2213C-F3C6-492F-A8D8-9C51B3CC7673}" name="Site Description" dataDxfId="15"/>
    <tableColumn id="5" xr3:uid="{ABA25C74-06E1-4B05-8A58-D82D350B3BBC}" name="Abstraction Date" dataDxfId="14"/>
    <tableColumn id="9" xr3:uid="{8703FD95-F7F0-4012-9813-95FC3736D913}" name="Mogden return flow (ml/d)" dataDxfId="13"/>
    <tableColumn id="7" xr3:uid="{9BA0D648-8DFC-4FFE-BC94-3AF2DCC5986E}" name="Mogden return flow (m3/d)" dataDxfId="12">
      <calculatedColumnFormula>(G5*1000)</calculatedColumnFormula>
    </tableColumn>
    <tableColumn id="8" xr3:uid="{F3BD6F9B-9EE7-468B-A1EC-639DAE22BE21}" name="Mogden return flow (m3/s)" dataDxfId="11">
      <calculatedColumnFormula>SUM(G5/86.4)</calculatedColumnFormula>
    </tableColumn>
    <tableColumn id="10" xr3:uid="{DB7C180C-D1E5-407F-9C09-0304C8090B6C}" name="Cranford Park Daily Mean Flow (m3/s)" dataDxfId="10"/>
    <tableColumn id="12" xr3:uid="{7FAAA233-CD51-40E9-822D-91ECB342E0C7}" name="Quality Flag" dataDxfId="9"/>
    <tableColumn id="11" xr3:uid="{B261D921-DD34-4CDF-8AB9-4D1AF907288F}" name="Mogden Daily Mean Flow (m3/s)" dataDxfId="8"/>
    <tableColumn id="13" xr3:uid="{C75F46E8-38A7-47AA-AF0E-EA67F228BFE4}" name="Quality Flag2" dataDxfId="7"/>
    <tableColumn id="14" xr3:uid="{2F632738-6C17-48D0-8818-DFEF5CB2DB25}" name="Total flow US Mereway Gates (m3/s)" dataDxfId="6">
      <calculatedColumnFormula>SUM(I5+J5+L5)</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A76D8-8068-4594-8EF2-DA9741A406AB}">
  <sheetPr>
    <pageSetUpPr fitToPage="1"/>
  </sheetPr>
  <dimension ref="A1:N28"/>
  <sheetViews>
    <sheetView zoomScale="80" zoomScaleNormal="80" workbookViewId="0">
      <pane ySplit="3" topLeftCell="A14" activePane="bottomLeft" state="frozen"/>
      <selection pane="bottomLeft" activeCell="B20" sqref="B20"/>
    </sheetView>
  </sheetViews>
  <sheetFormatPr defaultColWidth="8.85546875" defaultRowHeight="12.75"/>
  <cols>
    <col min="1" max="1" width="5.85546875" style="121" customWidth="1"/>
    <col min="2" max="2" width="12.85546875" style="121" customWidth="1"/>
    <col min="3" max="3" width="6.140625" style="121" customWidth="1"/>
    <col min="4" max="4" width="19.7109375" style="121" customWidth="1"/>
    <col min="5" max="5" width="2.28515625" style="121" customWidth="1"/>
    <col min="6" max="6" width="15.5703125" style="121" customWidth="1"/>
    <col min="7" max="7" width="3" style="121" customWidth="1"/>
    <col min="8" max="8" width="9" style="121" customWidth="1"/>
    <col min="9" max="9" width="2.7109375" style="121" customWidth="1"/>
    <col min="10" max="10" width="8.140625" style="121" customWidth="1"/>
    <col min="11" max="11" width="2.5703125" style="121" customWidth="1"/>
    <col min="12" max="12" width="7.7109375" style="121" customWidth="1"/>
    <col min="13" max="13" width="3.85546875" style="121" customWidth="1"/>
    <col min="14" max="14" width="14.5703125" style="121" bestFit="1" customWidth="1"/>
    <col min="15" max="16384" width="8.85546875" style="121"/>
  </cols>
  <sheetData>
    <row r="1" spans="1:14">
      <c r="A1" s="218"/>
      <c r="B1" s="218"/>
      <c r="F1" s="219" t="s">
        <v>0</v>
      </c>
      <c r="G1" s="219"/>
      <c r="H1" s="219"/>
      <c r="I1" s="219"/>
      <c r="J1" s="219"/>
      <c r="K1" s="122"/>
      <c r="L1" s="122" t="s">
        <v>1</v>
      </c>
      <c r="M1" s="122"/>
      <c r="N1" s="123" t="s">
        <v>2</v>
      </c>
    </row>
    <row r="2" spans="1:14" ht="18">
      <c r="A2" s="218"/>
      <c r="B2" s="218"/>
      <c r="C2" s="124"/>
      <c r="D2" s="125" t="s">
        <v>3</v>
      </c>
      <c r="E2" s="125"/>
      <c r="F2" s="220" t="s">
        <v>4</v>
      </c>
      <c r="G2" s="220"/>
      <c r="H2" s="220"/>
      <c r="I2" s="220"/>
      <c r="J2" s="220"/>
      <c r="K2" s="126" t="s">
        <v>5</v>
      </c>
      <c r="L2" s="127" t="s">
        <v>6</v>
      </c>
      <c r="M2" s="127"/>
      <c r="N2" s="128" t="s">
        <v>7</v>
      </c>
    </row>
    <row r="3" spans="1:14" ht="8.25" customHeight="1">
      <c r="A3" s="163"/>
      <c r="B3" s="163"/>
      <c r="N3" s="129"/>
    </row>
    <row r="4" spans="1:14">
      <c r="A4" s="130"/>
      <c r="B4" s="130"/>
      <c r="C4" s="130"/>
      <c r="D4" s="130"/>
      <c r="E4" s="130"/>
      <c r="F4" s="130"/>
      <c r="G4" s="130"/>
      <c r="H4" s="130"/>
      <c r="I4" s="130"/>
      <c r="J4" s="130"/>
      <c r="K4" s="130"/>
      <c r="L4" s="130"/>
      <c r="M4" s="130"/>
      <c r="N4" s="130"/>
    </row>
    <row r="6" spans="1:14" ht="15" customHeight="1">
      <c r="C6" s="131" t="s">
        <v>8</v>
      </c>
      <c r="D6" s="221" t="s">
        <v>9</v>
      </c>
      <c r="E6" s="222"/>
      <c r="F6" s="222"/>
      <c r="G6" s="222"/>
      <c r="H6" s="222"/>
      <c r="I6" s="222"/>
      <c r="J6" s="222"/>
      <c r="K6" s="223"/>
      <c r="L6" s="224" t="s">
        <v>10</v>
      </c>
      <c r="M6" s="225"/>
      <c r="N6" s="132" t="s">
        <v>11</v>
      </c>
    </row>
    <row r="7" spans="1:14" ht="14.25">
      <c r="C7" s="131" t="s">
        <v>12</v>
      </c>
      <c r="D7" s="215" t="s">
        <v>13</v>
      </c>
      <c r="E7" s="216"/>
      <c r="F7" s="216"/>
      <c r="G7" s="216"/>
      <c r="H7" s="216"/>
      <c r="I7" s="216"/>
      <c r="J7" s="216"/>
      <c r="K7" s="216"/>
      <c r="L7" s="216"/>
      <c r="M7" s="216"/>
      <c r="N7" s="217"/>
    </row>
    <row r="8" spans="1:14" ht="32.25" customHeight="1">
      <c r="C8" s="131" t="s">
        <v>14</v>
      </c>
      <c r="D8" s="215" t="s">
        <v>15</v>
      </c>
      <c r="E8" s="216"/>
      <c r="F8" s="216"/>
      <c r="G8" s="216"/>
      <c r="H8" s="216"/>
      <c r="I8" s="216"/>
      <c r="J8" s="216"/>
      <c r="K8" s="216"/>
      <c r="L8" s="216"/>
      <c r="M8" s="216"/>
      <c r="N8" s="217"/>
    </row>
    <row r="9" spans="1:14" ht="14.25">
      <c r="B9" s="133"/>
      <c r="C9" s="134"/>
      <c r="D9" s="215"/>
      <c r="E9" s="216"/>
      <c r="F9" s="216"/>
      <c r="G9" s="216"/>
      <c r="H9" s="216"/>
      <c r="I9" s="216"/>
      <c r="J9" s="216"/>
      <c r="K9" s="216"/>
      <c r="L9" s="216"/>
      <c r="M9" s="216"/>
      <c r="N9" s="217"/>
    </row>
    <row r="10" spans="1:14" ht="14.25">
      <c r="B10" s="133"/>
      <c r="C10" s="134"/>
      <c r="D10" s="215"/>
      <c r="E10" s="216"/>
      <c r="F10" s="216"/>
      <c r="G10" s="216"/>
      <c r="H10" s="216"/>
      <c r="I10" s="216"/>
      <c r="J10" s="216"/>
      <c r="K10" s="216"/>
      <c r="L10" s="216"/>
      <c r="M10" s="216"/>
      <c r="N10" s="217"/>
    </row>
    <row r="12" spans="1:14" ht="20.25" customHeight="1">
      <c r="A12" s="135" t="s">
        <v>16</v>
      </c>
    </row>
    <row r="13" spans="1:14">
      <c r="A13" s="136" t="s">
        <v>17</v>
      </c>
      <c r="B13" s="136" t="s">
        <v>18</v>
      </c>
      <c r="C13" s="226" t="s">
        <v>19</v>
      </c>
      <c r="D13" s="226"/>
      <c r="E13" s="226"/>
      <c r="F13" s="226"/>
      <c r="G13" s="226"/>
      <c r="H13" s="226" t="s">
        <v>20</v>
      </c>
      <c r="I13" s="226"/>
      <c r="J13" s="226" t="s">
        <v>21</v>
      </c>
      <c r="K13" s="226"/>
      <c r="L13" s="226" t="s">
        <v>22</v>
      </c>
      <c r="M13" s="226"/>
      <c r="N13" s="136" t="s">
        <v>23</v>
      </c>
    </row>
    <row r="14" spans="1:14" ht="30" customHeight="1">
      <c r="A14" s="137" t="s">
        <v>24</v>
      </c>
      <c r="B14" s="138">
        <v>44181</v>
      </c>
      <c r="C14" s="227" t="s">
        <v>25</v>
      </c>
      <c r="D14" s="228"/>
      <c r="E14" s="228"/>
      <c r="F14" s="228"/>
      <c r="G14" s="229"/>
      <c r="H14" s="230" t="s">
        <v>26</v>
      </c>
      <c r="I14" s="231"/>
      <c r="J14" s="230"/>
      <c r="K14" s="231"/>
      <c r="L14" s="230"/>
      <c r="M14" s="231"/>
      <c r="N14" s="137"/>
    </row>
    <row r="15" spans="1:14" ht="45" customHeight="1">
      <c r="A15" s="139" t="s">
        <v>27</v>
      </c>
      <c r="B15" s="159">
        <v>44214</v>
      </c>
      <c r="C15" s="232" t="s">
        <v>28</v>
      </c>
      <c r="D15" s="233"/>
      <c r="E15" s="233"/>
      <c r="F15" s="233"/>
      <c r="G15" s="234"/>
      <c r="H15" s="235" t="s">
        <v>26</v>
      </c>
      <c r="I15" s="236"/>
      <c r="J15" s="235"/>
      <c r="K15" s="236"/>
      <c r="L15" s="235"/>
      <c r="M15" s="236"/>
      <c r="N15" s="139"/>
    </row>
    <row r="16" spans="1:14" ht="45" customHeight="1">
      <c r="A16" s="139" t="s">
        <v>29</v>
      </c>
      <c r="B16" s="159">
        <v>44214</v>
      </c>
      <c r="C16" s="227" t="s">
        <v>30</v>
      </c>
      <c r="D16" s="228"/>
      <c r="E16" s="228"/>
      <c r="F16" s="228"/>
      <c r="G16" s="229"/>
      <c r="H16" s="235" t="s">
        <v>26</v>
      </c>
      <c r="I16" s="236"/>
      <c r="J16" s="235"/>
      <c r="K16" s="236"/>
      <c r="L16" s="235"/>
      <c r="M16" s="236"/>
      <c r="N16" s="139"/>
    </row>
    <row r="17" spans="1:14" ht="150" customHeight="1">
      <c r="A17" s="139" t="s">
        <v>31</v>
      </c>
      <c r="B17" s="159">
        <v>44235</v>
      </c>
      <c r="C17" s="232" t="s">
        <v>32</v>
      </c>
      <c r="D17" s="233"/>
      <c r="E17" s="233"/>
      <c r="F17" s="233"/>
      <c r="G17" s="234"/>
      <c r="H17" s="235" t="s">
        <v>26</v>
      </c>
      <c r="I17" s="236"/>
      <c r="J17" s="235"/>
      <c r="K17" s="236"/>
      <c r="L17" s="235"/>
      <c r="M17" s="236"/>
      <c r="N17" s="139"/>
    </row>
    <row r="18" spans="1:14" ht="150" customHeight="1">
      <c r="A18" s="139" t="s">
        <v>33</v>
      </c>
      <c r="B18" s="159">
        <v>44242</v>
      </c>
      <c r="C18" s="232" t="s">
        <v>34</v>
      </c>
      <c r="D18" s="233"/>
      <c r="E18" s="233"/>
      <c r="F18" s="233"/>
      <c r="G18" s="234"/>
      <c r="H18" s="235" t="s">
        <v>26</v>
      </c>
      <c r="I18" s="236"/>
      <c r="J18" s="235"/>
      <c r="K18" s="236"/>
      <c r="L18" s="235"/>
      <c r="M18" s="236"/>
      <c r="N18" s="139"/>
    </row>
    <row r="19" spans="1:14" ht="150" customHeight="1">
      <c r="A19" s="139" t="s">
        <v>35</v>
      </c>
      <c r="B19" s="159">
        <v>44272</v>
      </c>
      <c r="C19" s="237" t="s">
        <v>34</v>
      </c>
      <c r="D19" s="238"/>
      <c r="E19" s="238"/>
      <c r="F19" s="238"/>
      <c r="G19" s="239"/>
      <c r="H19" s="235" t="s">
        <v>26</v>
      </c>
      <c r="I19" s="236"/>
      <c r="J19" s="235"/>
      <c r="K19" s="236"/>
      <c r="L19" s="235"/>
      <c r="M19" s="236"/>
      <c r="N19" s="139"/>
    </row>
    <row r="20" spans="1:14">
      <c r="A20" s="139"/>
      <c r="B20" s="139"/>
      <c r="C20" s="232"/>
      <c r="D20" s="233"/>
      <c r="E20" s="233"/>
      <c r="F20" s="233"/>
      <c r="G20" s="234"/>
      <c r="H20" s="235"/>
      <c r="I20" s="236"/>
      <c r="J20" s="235"/>
      <c r="K20" s="236"/>
      <c r="L20" s="235"/>
      <c r="M20" s="236"/>
      <c r="N20" s="139"/>
    </row>
    <row r="21" spans="1:14">
      <c r="A21" s="139"/>
      <c r="B21" s="139"/>
      <c r="C21" s="232"/>
      <c r="D21" s="233"/>
      <c r="E21" s="233"/>
      <c r="F21" s="233"/>
      <c r="G21" s="234"/>
      <c r="H21" s="235"/>
      <c r="I21" s="236"/>
      <c r="J21" s="235"/>
      <c r="K21" s="236"/>
      <c r="L21" s="235"/>
      <c r="M21" s="236"/>
      <c r="N21" s="139"/>
    </row>
    <row r="22" spans="1:14">
      <c r="A22" s="139"/>
      <c r="B22" s="139"/>
      <c r="C22" s="232"/>
      <c r="D22" s="233"/>
      <c r="E22" s="233"/>
      <c r="F22" s="233"/>
      <c r="G22" s="234"/>
      <c r="H22" s="235"/>
      <c r="I22" s="236"/>
      <c r="J22" s="235"/>
      <c r="K22" s="236"/>
      <c r="L22" s="235"/>
      <c r="M22" s="236"/>
      <c r="N22" s="139"/>
    </row>
    <row r="23" spans="1:14">
      <c r="A23" s="139"/>
      <c r="B23" s="139"/>
      <c r="C23" s="232"/>
      <c r="D23" s="233"/>
      <c r="E23" s="233"/>
      <c r="F23" s="233"/>
      <c r="G23" s="234"/>
      <c r="H23" s="235"/>
      <c r="I23" s="236"/>
      <c r="J23" s="235"/>
      <c r="K23" s="236"/>
      <c r="L23" s="235"/>
      <c r="M23" s="236"/>
      <c r="N23" s="139"/>
    </row>
    <row r="24" spans="1:14">
      <c r="A24" s="140"/>
      <c r="B24" s="140"/>
      <c r="C24" s="240"/>
      <c r="D24" s="241"/>
      <c r="E24" s="241"/>
      <c r="F24" s="241"/>
      <c r="G24" s="242"/>
      <c r="H24" s="243"/>
      <c r="I24" s="244"/>
      <c r="J24" s="243"/>
      <c r="K24" s="244"/>
      <c r="L24" s="243"/>
      <c r="M24" s="244"/>
      <c r="N24" s="140"/>
    </row>
    <row r="26" spans="1:14">
      <c r="A26" s="141" t="s">
        <v>36</v>
      </c>
    </row>
    <row r="27" spans="1:14">
      <c r="A27" s="141" t="s">
        <v>37</v>
      </c>
    </row>
    <row r="28" spans="1:14" ht="27" customHeight="1">
      <c r="A28" s="245" t="s">
        <v>38</v>
      </c>
      <c r="B28" s="245"/>
      <c r="C28" s="245"/>
      <c r="D28" s="245"/>
      <c r="E28" s="245"/>
      <c r="F28" s="245"/>
      <c r="G28" s="245"/>
      <c r="H28" s="245"/>
      <c r="I28" s="245"/>
      <c r="J28" s="245"/>
      <c r="K28" s="245"/>
      <c r="L28" s="245"/>
      <c r="M28" s="245"/>
      <c r="N28" s="245"/>
    </row>
  </sheetData>
  <mergeCells count="58">
    <mergeCell ref="C24:G24"/>
    <mergeCell ref="H24:I24"/>
    <mergeCell ref="J24:K24"/>
    <mergeCell ref="L24:M24"/>
    <mergeCell ref="A28:N28"/>
    <mergeCell ref="C22:G22"/>
    <mergeCell ref="H22:I22"/>
    <mergeCell ref="J22:K22"/>
    <mergeCell ref="L22:M22"/>
    <mergeCell ref="C23:G23"/>
    <mergeCell ref="H23:I23"/>
    <mergeCell ref="J23:K23"/>
    <mergeCell ref="L23:M23"/>
    <mergeCell ref="C20:G20"/>
    <mergeCell ref="H20:I20"/>
    <mergeCell ref="J20:K20"/>
    <mergeCell ref="L20:M20"/>
    <mergeCell ref="C21:G21"/>
    <mergeCell ref="H21:I21"/>
    <mergeCell ref="J21:K21"/>
    <mergeCell ref="L21:M21"/>
    <mergeCell ref="C18:G18"/>
    <mergeCell ref="H18:I18"/>
    <mergeCell ref="J18:K18"/>
    <mergeCell ref="L18:M18"/>
    <mergeCell ref="C19:G19"/>
    <mergeCell ref="H19:I19"/>
    <mergeCell ref="J19:K19"/>
    <mergeCell ref="L19:M19"/>
    <mergeCell ref="C16:G16"/>
    <mergeCell ref="H16:I16"/>
    <mergeCell ref="J16:K16"/>
    <mergeCell ref="L16:M16"/>
    <mergeCell ref="C17:G17"/>
    <mergeCell ref="H17:I17"/>
    <mergeCell ref="J17:K17"/>
    <mergeCell ref="L17:M17"/>
    <mergeCell ref="C14:G14"/>
    <mergeCell ref="H14:I14"/>
    <mergeCell ref="J14:K14"/>
    <mergeCell ref="L14:M14"/>
    <mergeCell ref="C15:G15"/>
    <mergeCell ref="H15:I15"/>
    <mergeCell ref="J15:K15"/>
    <mergeCell ref="L15:M15"/>
    <mergeCell ref="D8:N8"/>
    <mergeCell ref="D9:N9"/>
    <mergeCell ref="D10:N10"/>
    <mergeCell ref="C13:G13"/>
    <mergeCell ref="H13:I13"/>
    <mergeCell ref="J13:K13"/>
    <mergeCell ref="L13:M13"/>
    <mergeCell ref="D7:N7"/>
    <mergeCell ref="A1:B2"/>
    <mergeCell ref="F1:J1"/>
    <mergeCell ref="F2:J2"/>
    <mergeCell ref="D6:K6"/>
    <mergeCell ref="L6:M6"/>
  </mergeCells>
  <pageMargins left="0.70866141732283472" right="0.31496062992125984" top="0.55118110236220474" bottom="0.55118110236220474" header="0.31496062992125984" footer="0.31496062992125984"/>
  <pageSetup paperSize="9" scale="85" orientation="portrait" r:id="rId1"/>
  <headerFooter>
    <oddFooter>&amp;L&amp;8File name: &amp;F / &amp;A
(c) Black &amp;&amp; Veatch Limited&amp;C&amp;8 10/16   (X10)&amp;R&amp;8Date printed: &amp;D
A310    Form FA310/22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D7227-415C-4484-BE3F-0C85A7E7DD21}">
  <sheetPr>
    <pageSetUpPr fitToPage="1"/>
  </sheetPr>
  <dimension ref="A1:O17"/>
  <sheetViews>
    <sheetView zoomScale="80" zoomScaleNormal="80" workbookViewId="0">
      <pane ySplit="3" topLeftCell="A4" activePane="bottomLeft" state="frozen"/>
      <selection activeCell="J14" sqref="J14:K14"/>
      <selection pane="bottomLeft" activeCell="C11" sqref="C11:N11"/>
    </sheetView>
  </sheetViews>
  <sheetFormatPr defaultColWidth="8.85546875" defaultRowHeight="12.75"/>
  <cols>
    <col min="1" max="1" width="6.140625" style="121" customWidth="1"/>
    <col min="2" max="2" width="10.85546875" style="121" customWidth="1"/>
    <col min="3" max="3" width="6.28515625" style="121" customWidth="1"/>
    <col min="4" max="4" width="21.85546875" style="121" customWidth="1"/>
    <col min="5" max="5" width="2.5703125" style="121" customWidth="1"/>
    <col min="6" max="6" width="15.5703125" style="121" customWidth="1"/>
    <col min="7" max="7" width="2.7109375" style="121" customWidth="1"/>
    <col min="8" max="8" width="9.85546875" style="121" customWidth="1"/>
    <col min="9" max="9" width="2.7109375" style="121" customWidth="1"/>
    <col min="10" max="10" width="8.42578125" style="121" customWidth="1"/>
    <col min="11" max="11" width="2.7109375" style="121" customWidth="1"/>
    <col min="12" max="12" width="8.28515625" style="121" customWidth="1"/>
    <col min="13" max="13" width="2.7109375" style="121" customWidth="1"/>
    <col min="14" max="16384" width="8.85546875" style="121"/>
  </cols>
  <sheetData>
    <row r="1" spans="1:15" ht="14.45" customHeight="1">
      <c r="A1" s="218"/>
      <c r="B1" s="218"/>
      <c r="F1" s="219" t="s">
        <v>0</v>
      </c>
      <c r="G1" s="219"/>
      <c r="H1" s="219"/>
      <c r="I1" s="219"/>
      <c r="J1" s="219"/>
      <c r="K1" s="122"/>
      <c r="L1" s="122" t="s">
        <v>1</v>
      </c>
      <c r="M1" s="122"/>
      <c r="N1" s="123" t="s">
        <v>2</v>
      </c>
      <c r="O1" s="122"/>
    </row>
    <row r="2" spans="1:15" ht="14.45" customHeight="1">
      <c r="A2" s="218"/>
      <c r="B2" s="218"/>
      <c r="C2" s="124"/>
      <c r="D2" s="125" t="s">
        <v>3</v>
      </c>
      <c r="E2" s="125"/>
      <c r="F2" s="220" t="str">
        <f>Cover!F2</f>
        <v>122749-BUK-Z0-320-CL-R-00005</v>
      </c>
      <c r="G2" s="220"/>
      <c r="H2" s="220"/>
      <c r="I2" s="220"/>
      <c r="J2" s="220"/>
      <c r="K2" s="126" t="s">
        <v>5</v>
      </c>
      <c r="L2" s="127" t="s">
        <v>39</v>
      </c>
      <c r="M2" s="127"/>
      <c r="N2" s="128" t="str">
        <f>Cover!N2</f>
        <v>F</v>
      </c>
      <c r="O2" s="142"/>
    </row>
    <row r="3" spans="1:15" ht="14.45" customHeight="1">
      <c r="A3" s="163"/>
      <c r="B3" s="163"/>
      <c r="N3" s="129"/>
    </row>
    <row r="4" spans="1:15" ht="14.45" customHeight="1">
      <c r="A4" s="130"/>
      <c r="B4" s="130"/>
      <c r="C4" s="130"/>
      <c r="D4" s="130"/>
      <c r="E4" s="130"/>
      <c r="F4" s="130"/>
      <c r="G4" s="130"/>
      <c r="H4" s="130"/>
      <c r="I4" s="130"/>
      <c r="J4" s="130"/>
      <c r="K4" s="130"/>
      <c r="L4" s="130"/>
      <c r="M4" s="130"/>
      <c r="N4" s="130"/>
    </row>
    <row r="5" spans="1:15" ht="14.45" customHeight="1">
      <c r="A5" s="255" t="s">
        <v>19</v>
      </c>
      <c r="B5" s="255"/>
      <c r="C5" s="255"/>
      <c r="D5" s="255"/>
      <c r="E5" s="255"/>
      <c r="F5" s="255"/>
      <c r="G5" s="255"/>
      <c r="H5" s="255"/>
      <c r="I5" s="255"/>
      <c r="J5" s="255"/>
      <c r="K5" s="255"/>
      <c r="L5" s="255"/>
      <c r="M5" s="255"/>
      <c r="N5" s="255"/>
      <c r="O5" s="127"/>
    </row>
    <row r="6" spans="1:15" ht="43.15" customHeight="1">
      <c r="A6" s="256" t="s">
        <v>40</v>
      </c>
      <c r="B6" s="257"/>
      <c r="C6" s="248" t="s">
        <v>41</v>
      </c>
      <c r="D6" s="249"/>
      <c r="E6" s="249"/>
      <c r="F6" s="249"/>
      <c r="G6" s="249"/>
      <c r="H6" s="249"/>
      <c r="I6" s="249"/>
      <c r="J6" s="249"/>
      <c r="K6" s="249"/>
      <c r="L6" s="249"/>
      <c r="M6" s="249"/>
      <c r="N6" s="250"/>
      <c r="O6" s="143"/>
    </row>
    <row r="7" spans="1:15" ht="72" customHeight="1">
      <c r="A7" s="246" t="s">
        <v>42</v>
      </c>
      <c r="B7" s="247"/>
      <c r="C7" s="248" t="s">
        <v>43</v>
      </c>
      <c r="D7" s="249"/>
      <c r="E7" s="249"/>
      <c r="F7" s="249"/>
      <c r="G7" s="249"/>
      <c r="H7" s="249"/>
      <c r="I7" s="249"/>
      <c r="J7" s="249"/>
      <c r="K7" s="249"/>
      <c r="L7" s="249"/>
      <c r="M7" s="249"/>
      <c r="N7" s="250"/>
      <c r="O7" s="143"/>
    </row>
    <row r="8" spans="1:15" ht="135.75" customHeight="1">
      <c r="A8" s="251" t="s">
        <v>44</v>
      </c>
      <c r="B8" s="252"/>
      <c r="C8" s="253" t="s">
        <v>45</v>
      </c>
      <c r="D8" s="253"/>
      <c r="E8" s="253"/>
      <c r="F8" s="253"/>
      <c r="G8" s="253"/>
      <c r="H8" s="253"/>
      <c r="I8" s="253"/>
      <c r="J8" s="253"/>
      <c r="K8" s="253"/>
      <c r="L8" s="253"/>
      <c r="M8" s="253"/>
      <c r="N8" s="254"/>
    </row>
    <row r="9" spans="1:15" ht="72" customHeight="1">
      <c r="A9" s="258" t="s">
        <v>46</v>
      </c>
      <c r="B9" s="258"/>
      <c r="C9" s="259" t="s">
        <v>47</v>
      </c>
      <c r="D9" s="259"/>
      <c r="E9" s="259"/>
      <c r="F9" s="259"/>
      <c r="G9" s="259"/>
      <c r="H9" s="259"/>
      <c r="I9" s="259"/>
      <c r="J9" s="259"/>
      <c r="K9" s="259"/>
      <c r="L9" s="259"/>
      <c r="M9" s="259"/>
      <c r="N9" s="259"/>
      <c r="O9" s="143"/>
    </row>
    <row r="10" spans="1:15" ht="43.15" customHeight="1">
      <c r="A10" s="258" t="s">
        <v>48</v>
      </c>
      <c r="B10" s="258"/>
      <c r="C10" s="259" t="s">
        <v>49</v>
      </c>
      <c r="D10" s="259"/>
      <c r="E10" s="259"/>
      <c r="F10" s="259"/>
      <c r="G10" s="259"/>
      <c r="H10" s="259"/>
      <c r="I10" s="259"/>
      <c r="J10" s="259"/>
      <c r="K10" s="259"/>
      <c r="L10" s="259"/>
      <c r="M10" s="259"/>
      <c r="N10" s="259"/>
      <c r="O10" s="143"/>
    </row>
    <row r="11" spans="1:15" ht="105" customHeight="1">
      <c r="A11" s="258" t="s">
        <v>50</v>
      </c>
      <c r="B11" s="258"/>
      <c r="C11" s="259" t="s">
        <v>51</v>
      </c>
      <c r="D11" s="259"/>
      <c r="E11" s="259"/>
      <c r="F11" s="259"/>
      <c r="G11" s="259"/>
      <c r="H11" s="259"/>
      <c r="I11" s="259"/>
      <c r="J11" s="259"/>
      <c r="K11" s="259"/>
      <c r="L11" s="259"/>
      <c r="M11" s="259"/>
      <c r="N11" s="259"/>
      <c r="O11" s="143"/>
    </row>
    <row r="12" spans="1:15" ht="43.15" customHeight="1">
      <c r="A12" s="258" t="s">
        <v>52</v>
      </c>
      <c r="B12" s="258"/>
      <c r="C12" s="259" t="s">
        <v>53</v>
      </c>
      <c r="D12" s="259"/>
      <c r="E12" s="259"/>
      <c r="F12" s="259"/>
      <c r="G12" s="259"/>
      <c r="H12" s="259"/>
      <c r="I12" s="259"/>
      <c r="J12" s="259"/>
      <c r="K12" s="259"/>
      <c r="L12" s="259"/>
      <c r="M12" s="259"/>
      <c r="N12" s="259"/>
      <c r="O12" s="143"/>
    </row>
    <row r="13" spans="1:15" ht="57" customHeight="1">
      <c r="A13" s="258" t="s">
        <v>54</v>
      </c>
      <c r="B13" s="258"/>
      <c r="C13" s="259" t="s">
        <v>55</v>
      </c>
      <c r="D13" s="259"/>
      <c r="E13" s="259"/>
      <c r="F13" s="259"/>
      <c r="G13" s="259"/>
      <c r="H13" s="259"/>
      <c r="I13" s="259"/>
      <c r="J13" s="259"/>
      <c r="K13" s="259"/>
      <c r="L13" s="259"/>
      <c r="M13" s="259"/>
      <c r="N13" s="259"/>
      <c r="O13" s="143"/>
    </row>
    <row r="14" spans="1:15" ht="43.15" customHeight="1">
      <c r="A14" s="258" t="s">
        <v>56</v>
      </c>
      <c r="B14" s="258"/>
      <c r="C14" s="259" t="s">
        <v>53</v>
      </c>
      <c r="D14" s="259"/>
      <c r="E14" s="259"/>
      <c r="F14" s="259"/>
      <c r="G14" s="259"/>
      <c r="H14" s="259"/>
      <c r="I14" s="259"/>
      <c r="J14" s="259"/>
      <c r="K14" s="259"/>
      <c r="L14" s="259"/>
      <c r="M14" s="259"/>
      <c r="N14" s="259"/>
      <c r="O14" s="143"/>
    </row>
    <row r="15" spans="1:15" ht="14.45" customHeight="1"/>
    <row r="16" spans="1:15" ht="14.45" customHeight="1"/>
    <row r="17" ht="14.45" customHeight="1"/>
  </sheetData>
  <mergeCells count="22">
    <mergeCell ref="A12:B12"/>
    <mergeCell ref="C12:N12"/>
    <mergeCell ref="A13:B13"/>
    <mergeCell ref="C13:N13"/>
    <mergeCell ref="A14:B14"/>
    <mergeCell ref="C14:N14"/>
    <mergeCell ref="A9:B9"/>
    <mergeCell ref="C9:N9"/>
    <mergeCell ref="A10:B10"/>
    <mergeCell ref="C10:N10"/>
    <mergeCell ref="A11:B11"/>
    <mergeCell ref="C11:N11"/>
    <mergeCell ref="A7:B7"/>
    <mergeCell ref="C7:N7"/>
    <mergeCell ref="A8:B8"/>
    <mergeCell ref="C8:N8"/>
    <mergeCell ref="A1:B2"/>
    <mergeCell ref="F1:J1"/>
    <mergeCell ref="F2:J2"/>
    <mergeCell ref="A5:N5"/>
    <mergeCell ref="A6:B6"/>
    <mergeCell ref="C6:N6"/>
  </mergeCells>
  <pageMargins left="0.70866141732283472" right="0.31496062992125984" top="0.55118110236220474" bottom="0.55118110236220474" header="0.31496062992125984" footer="0.31496062992125984"/>
  <pageSetup paperSize="9" scale="85" fitToHeight="2" orientation="portrait" r:id="rId1"/>
  <headerFooter>
    <oddFooter>&amp;L&amp;8File name: &amp;F / &amp;A
(c) Black &amp;&amp; Veatch Limited&amp;C&amp;8 8/15   (X10)&amp;R&amp;8Date printed: &amp;D
A310    Form FA310/22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0F48-E17D-4202-8333-63C19E48ED20}">
  <dimension ref="A1:D15"/>
  <sheetViews>
    <sheetView zoomScale="80" zoomScaleNormal="80" workbookViewId="0">
      <selection activeCell="A13" sqref="A13"/>
    </sheetView>
  </sheetViews>
  <sheetFormatPr defaultRowHeight="15"/>
  <cols>
    <col min="1" max="1" width="3.42578125" bestFit="1" customWidth="1"/>
    <col min="2" max="2" width="20.42578125" customWidth="1"/>
    <col min="3" max="3" width="55.28515625" customWidth="1"/>
    <col min="4" max="4" width="13" bestFit="1" customWidth="1"/>
  </cols>
  <sheetData>
    <row r="1" spans="1:4">
      <c r="A1" s="2" t="s">
        <v>57</v>
      </c>
    </row>
    <row r="2" spans="1:4">
      <c r="A2" s="2" t="s">
        <v>58</v>
      </c>
    </row>
    <row r="3" spans="1:4" ht="14.45" customHeight="1">
      <c r="A3" s="260" t="s">
        <v>59</v>
      </c>
      <c r="B3" s="260" t="s">
        <v>60</v>
      </c>
      <c r="C3" s="260" t="s">
        <v>61</v>
      </c>
      <c r="D3" s="260" t="s">
        <v>62</v>
      </c>
    </row>
    <row r="4" spans="1:4" ht="14.45" customHeight="1">
      <c r="A4" s="261"/>
      <c r="B4" s="261"/>
      <c r="C4" s="261"/>
      <c r="D4" s="261"/>
    </row>
    <row r="5" spans="1:4" ht="30" customHeight="1">
      <c r="A5" s="63">
        <v>1</v>
      </c>
      <c r="B5" s="64" t="s">
        <v>63</v>
      </c>
      <c r="C5" s="65" t="s">
        <v>64</v>
      </c>
      <c r="D5" s="66">
        <v>44176</v>
      </c>
    </row>
    <row r="6" spans="1:4" ht="30" customHeight="1">
      <c r="A6" s="63">
        <v>2</v>
      </c>
      <c r="B6" s="144" t="s">
        <v>65</v>
      </c>
      <c r="C6" s="145" t="s">
        <v>66</v>
      </c>
      <c r="D6" s="66">
        <v>44214</v>
      </c>
    </row>
    <row r="7" spans="1:4" ht="30" customHeight="1">
      <c r="A7" s="63">
        <v>3</v>
      </c>
      <c r="B7" s="144" t="s">
        <v>67</v>
      </c>
      <c r="C7" s="145" t="s">
        <v>68</v>
      </c>
      <c r="D7" s="66">
        <v>44214</v>
      </c>
    </row>
    <row r="8" spans="1:4" ht="30" customHeight="1">
      <c r="A8" s="63">
        <v>4</v>
      </c>
      <c r="B8" s="144" t="s">
        <v>69</v>
      </c>
      <c r="C8" s="145" t="s">
        <v>70</v>
      </c>
      <c r="D8" s="66">
        <v>44235</v>
      </c>
    </row>
    <row r="9" spans="1:4" ht="379.5" customHeight="1">
      <c r="A9" s="63">
        <v>4</v>
      </c>
      <c r="B9" s="144" t="s">
        <v>71</v>
      </c>
      <c r="C9" s="145" t="s">
        <v>51</v>
      </c>
      <c r="D9" s="66">
        <v>44272</v>
      </c>
    </row>
    <row r="12" spans="1:4">
      <c r="A12" s="41" t="s">
        <v>72</v>
      </c>
    </row>
    <row r="13" spans="1:4" ht="17.25">
      <c r="A13" t="s">
        <v>73</v>
      </c>
    </row>
    <row r="14" spans="1:4">
      <c r="A14" t="s">
        <v>74</v>
      </c>
    </row>
    <row r="15" spans="1:4">
      <c r="A15" t="s">
        <v>75</v>
      </c>
    </row>
  </sheetData>
  <mergeCells count="4">
    <mergeCell ref="A3:A4"/>
    <mergeCell ref="B3:B4"/>
    <mergeCell ref="C3:C4"/>
    <mergeCell ref="D3:D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46"/>
  <sheetViews>
    <sheetView zoomScale="80" zoomScaleNormal="80" workbookViewId="0"/>
  </sheetViews>
  <sheetFormatPr defaultRowHeight="15"/>
  <cols>
    <col min="2" max="2" width="10.140625" bestFit="1" customWidth="1"/>
    <col min="3" max="3" width="11.85546875" bestFit="1" customWidth="1"/>
  </cols>
  <sheetData>
    <row r="1" spans="1:13">
      <c r="A1" s="2" t="s">
        <v>76</v>
      </c>
      <c r="F1" s="2" t="s">
        <v>77</v>
      </c>
      <c r="K1" s="2" t="s">
        <v>78</v>
      </c>
    </row>
    <row r="2" spans="1:13">
      <c r="F2" t="s">
        <v>79</v>
      </c>
      <c r="H2">
        <v>0.25</v>
      </c>
      <c r="I2">
        <v>1</v>
      </c>
    </row>
    <row r="3" spans="1:13" ht="17.25">
      <c r="A3" s="3" t="s">
        <v>80</v>
      </c>
      <c r="B3" s="3" t="s">
        <v>81</v>
      </c>
      <c r="C3" s="3" t="s">
        <v>82</v>
      </c>
      <c r="D3" s="3" t="s">
        <v>83</v>
      </c>
      <c r="F3" s="3" t="s">
        <v>80</v>
      </c>
      <c r="G3" s="3" t="s">
        <v>84</v>
      </c>
      <c r="H3" s="3" t="s">
        <v>85</v>
      </c>
      <c r="I3" s="3" t="s">
        <v>86</v>
      </c>
      <c r="K3" s="3" t="s">
        <v>80</v>
      </c>
      <c r="L3" s="3" t="s">
        <v>84</v>
      </c>
      <c r="M3" s="3" t="s">
        <v>85</v>
      </c>
    </row>
    <row r="4" spans="1:13">
      <c r="A4" s="12">
        <v>1</v>
      </c>
      <c r="B4" s="9">
        <v>3.7610000000000001</v>
      </c>
      <c r="C4" s="19">
        <v>6.2394259259259259</v>
      </c>
      <c r="D4" s="16">
        <f>C4-B4</f>
        <v>2.4784259259259258</v>
      </c>
      <c r="F4" s="4">
        <v>1</v>
      </c>
      <c r="G4" s="6">
        <f>INDEX(Table2[Total flow US Mereway Gates (m3/s)],MATCH(Flows!F4,Table2[Percent Exceedance2],0))</f>
        <v>6.2394259259259259</v>
      </c>
      <c r="H4" s="7">
        <f>I4*24*7</f>
        <v>0</v>
      </c>
      <c r="I4" s="4">
        <v>0</v>
      </c>
      <c r="K4" s="4">
        <v>1</v>
      </c>
      <c r="L4" s="7">
        <v>0</v>
      </c>
      <c r="M4" s="7">
        <f>H4</f>
        <v>0</v>
      </c>
    </row>
    <row r="5" spans="1:13">
      <c r="A5" s="12">
        <v>10</v>
      </c>
      <c r="B5" s="9">
        <v>1.5029999999999999</v>
      </c>
      <c r="C5" s="19">
        <v>1.8166874999999998</v>
      </c>
      <c r="D5" s="16">
        <f t="shared" ref="D5:D19" si="0">C5-B5</f>
        <v>0.3136874999999999</v>
      </c>
      <c r="F5" s="4"/>
      <c r="G5" s="6">
        <f>G4</f>
        <v>6.2394259259259259</v>
      </c>
      <c r="H5" s="7">
        <f t="shared" ref="H5:H34" si="1">I5*24</f>
        <v>24</v>
      </c>
      <c r="I5" s="4">
        <f>I4+$I$2</f>
        <v>1</v>
      </c>
      <c r="K5" s="4"/>
      <c r="L5" s="7">
        <v>0</v>
      </c>
      <c r="M5" s="7">
        <f t="shared" ref="M5:M34" si="2">H5</f>
        <v>24</v>
      </c>
    </row>
    <row r="6" spans="1:13">
      <c r="A6" s="12">
        <v>20</v>
      </c>
      <c r="B6" s="9">
        <v>0.95799999999999996</v>
      </c>
      <c r="C6" s="19">
        <v>1.093412037037037</v>
      </c>
      <c r="D6" s="16">
        <f t="shared" si="0"/>
        <v>0.13541203703703708</v>
      </c>
      <c r="F6" s="4">
        <v>10</v>
      </c>
      <c r="G6" s="6">
        <f>INDEX(Table2[Total flow US Mereway Gates (m3/s)],MATCH(Flows!F6,Table2[Percent Exceedance2],0))</f>
        <v>1.8166874999999998</v>
      </c>
      <c r="H6" s="7">
        <f t="shared" si="1"/>
        <v>30</v>
      </c>
      <c r="I6" s="4">
        <f>I5+$H$2</f>
        <v>1.25</v>
      </c>
      <c r="K6" s="4">
        <v>10</v>
      </c>
      <c r="L6" s="7">
        <v>0</v>
      </c>
      <c r="M6" s="7">
        <f t="shared" si="2"/>
        <v>30</v>
      </c>
    </row>
    <row r="7" spans="1:13">
      <c r="A7" s="12">
        <v>30</v>
      </c>
      <c r="B7" s="9">
        <v>0.745</v>
      </c>
      <c r="C7" s="19">
        <v>0.82632407407407404</v>
      </c>
      <c r="D7" s="16">
        <f t="shared" si="0"/>
        <v>8.1324074074074049E-2</v>
      </c>
      <c r="F7" s="4"/>
      <c r="G7" s="6">
        <f>G6</f>
        <v>1.8166874999999998</v>
      </c>
      <c r="H7" s="7">
        <f t="shared" si="1"/>
        <v>54</v>
      </c>
      <c r="I7" s="4">
        <f>I6+$I$2</f>
        <v>2.25</v>
      </c>
      <c r="K7" s="4"/>
      <c r="L7" s="7">
        <v>0</v>
      </c>
      <c r="M7" s="7">
        <f t="shared" si="2"/>
        <v>54</v>
      </c>
    </row>
    <row r="8" spans="1:13">
      <c r="A8" s="12">
        <v>40</v>
      </c>
      <c r="B8" s="9">
        <v>0.61299999999999999</v>
      </c>
      <c r="C8" s="19">
        <v>0.69612499999999999</v>
      </c>
      <c r="D8" s="16">
        <f t="shared" si="0"/>
        <v>8.3125000000000004E-2</v>
      </c>
      <c r="F8" s="4">
        <v>20</v>
      </c>
      <c r="G8" s="6">
        <f>INDEX(Table2[Total flow US Mereway Gates (m3/s)],MATCH(Flows!F8,Table2[Percent Exceedance2],0))</f>
        <v>1.093412037037037</v>
      </c>
      <c r="H8" s="7">
        <f t="shared" si="1"/>
        <v>60</v>
      </c>
      <c r="I8" s="4">
        <f>I7+$H$2</f>
        <v>2.5</v>
      </c>
      <c r="K8" s="4">
        <v>20</v>
      </c>
      <c r="L8" s="7">
        <v>0</v>
      </c>
      <c r="M8" s="7">
        <f t="shared" si="2"/>
        <v>60</v>
      </c>
    </row>
    <row r="9" spans="1:13">
      <c r="A9" s="12">
        <v>50</v>
      </c>
      <c r="B9" s="9">
        <v>0.52100000000000002</v>
      </c>
      <c r="C9" s="19">
        <v>0.59968750000000004</v>
      </c>
      <c r="D9" s="16">
        <f t="shared" si="0"/>
        <v>7.8687500000000021E-2</v>
      </c>
      <c r="F9" s="4"/>
      <c r="G9" s="6">
        <f>G8</f>
        <v>1.093412037037037</v>
      </c>
      <c r="H9" s="7">
        <f t="shared" si="1"/>
        <v>84</v>
      </c>
      <c r="I9" s="4">
        <f>I8+$I$2</f>
        <v>3.5</v>
      </c>
      <c r="K9" s="4"/>
      <c r="L9" s="7">
        <v>0</v>
      </c>
      <c r="M9" s="7">
        <f t="shared" si="2"/>
        <v>84</v>
      </c>
    </row>
    <row r="10" spans="1:13">
      <c r="A10" s="12">
        <v>60</v>
      </c>
      <c r="B10" s="9">
        <v>0.45200000000000001</v>
      </c>
      <c r="C10" s="19">
        <v>0.5050972222222222</v>
      </c>
      <c r="D10" s="16">
        <f t="shared" si="0"/>
        <v>5.3097222222222185E-2</v>
      </c>
      <c r="F10" s="4">
        <v>30</v>
      </c>
      <c r="G10" s="6">
        <f>INDEX(Table2[Total flow US Mereway Gates (m3/s)],MATCH(Flows!F10,Table2[Percent Exceedance2],0))</f>
        <v>0.82632407407407404</v>
      </c>
      <c r="H10" s="7">
        <f t="shared" si="1"/>
        <v>90</v>
      </c>
      <c r="I10" s="4">
        <f>I9+$H$2</f>
        <v>3.75</v>
      </c>
      <c r="K10" s="4">
        <v>30</v>
      </c>
      <c r="L10" s="7">
        <v>0</v>
      </c>
      <c r="M10" s="7">
        <f t="shared" si="2"/>
        <v>90</v>
      </c>
    </row>
    <row r="11" spans="1:13">
      <c r="A11" s="12">
        <v>70</v>
      </c>
      <c r="B11" s="9">
        <v>0.39200000000000002</v>
      </c>
      <c r="C11" s="19">
        <v>0.41989351851851853</v>
      </c>
      <c r="D11" s="16">
        <f t="shared" si="0"/>
        <v>2.7893518518518512E-2</v>
      </c>
      <c r="F11" s="4"/>
      <c r="G11" s="6">
        <f>G10</f>
        <v>0.82632407407407404</v>
      </c>
      <c r="H11" s="7">
        <f t="shared" si="1"/>
        <v>114</v>
      </c>
      <c r="I11" s="4">
        <f>I10+$I$2</f>
        <v>4.75</v>
      </c>
      <c r="K11" s="4"/>
      <c r="L11" s="7">
        <v>0</v>
      </c>
      <c r="M11" s="7">
        <f t="shared" si="2"/>
        <v>114</v>
      </c>
    </row>
    <row r="12" spans="1:13">
      <c r="A12" s="12">
        <v>75</v>
      </c>
      <c r="B12" s="9">
        <v>0.35899999999999999</v>
      </c>
      <c r="C12" s="19">
        <v>0.37923379629629628</v>
      </c>
      <c r="D12" s="16">
        <f t="shared" si="0"/>
        <v>2.0233796296296291E-2</v>
      </c>
      <c r="F12" s="4">
        <v>40</v>
      </c>
      <c r="G12" s="6">
        <f>INDEX(Table2[Total flow US Mereway Gates (m3/s)],MATCH(Flows!F12,Table2[Percent Exceedance2],0))</f>
        <v>0.69612499999999999</v>
      </c>
      <c r="H12" s="7">
        <f t="shared" si="1"/>
        <v>120</v>
      </c>
      <c r="I12" s="4">
        <f>I11+$H$2</f>
        <v>5</v>
      </c>
      <c r="K12" s="4">
        <v>40</v>
      </c>
      <c r="L12" s="7">
        <v>0</v>
      </c>
      <c r="M12" s="7">
        <f t="shared" si="2"/>
        <v>120</v>
      </c>
    </row>
    <row r="13" spans="1:13">
      <c r="A13" s="12">
        <v>80</v>
      </c>
      <c r="B13" s="9">
        <v>0.32300000000000001</v>
      </c>
      <c r="C13" s="19">
        <v>0.34010879629629631</v>
      </c>
      <c r="D13" s="16">
        <f t="shared" si="0"/>
        <v>1.7108796296296302E-2</v>
      </c>
      <c r="F13" s="4"/>
      <c r="G13" s="6">
        <f>G12</f>
        <v>0.69612499999999999</v>
      </c>
      <c r="H13" s="7">
        <f t="shared" si="1"/>
        <v>144</v>
      </c>
      <c r="I13" s="4">
        <f>I12+$I$2</f>
        <v>6</v>
      </c>
      <c r="K13" s="4"/>
      <c r="L13" s="7">
        <v>0</v>
      </c>
      <c r="M13" s="7">
        <f t="shared" si="2"/>
        <v>144</v>
      </c>
    </row>
    <row r="14" spans="1:13">
      <c r="A14" s="12">
        <v>85</v>
      </c>
      <c r="B14" s="9">
        <v>0.29399999999999998</v>
      </c>
      <c r="C14" s="19">
        <v>0.30871527777777774</v>
      </c>
      <c r="D14" s="16">
        <f t="shared" si="0"/>
        <v>1.4715277777777758E-2</v>
      </c>
      <c r="F14" s="4">
        <v>50</v>
      </c>
      <c r="G14" s="6">
        <f>INDEX(Table2[Total flow US Mereway Gates (m3/s)],MATCH(Flows!F14,Table2[Percent Exceedance2],0))</f>
        <v>0.59968750000000004</v>
      </c>
      <c r="H14" s="7">
        <f t="shared" si="1"/>
        <v>150</v>
      </c>
      <c r="I14" s="4">
        <f>I13+$H$2</f>
        <v>6.25</v>
      </c>
      <c r="K14" s="4">
        <v>50</v>
      </c>
      <c r="L14" s="7">
        <v>0</v>
      </c>
      <c r="M14" s="7">
        <f t="shared" si="2"/>
        <v>150</v>
      </c>
    </row>
    <row r="15" spans="1:13">
      <c r="A15" s="12">
        <v>90</v>
      </c>
      <c r="B15" s="9">
        <v>0.26100000000000001</v>
      </c>
      <c r="C15" s="19">
        <v>0.28520138888888891</v>
      </c>
      <c r="D15" s="16">
        <f t="shared" si="0"/>
        <v>2.4201388888888897E-2</v>
      </c>
      <c r="F15" s="4"/>
      <c r="G15" s="6">
        <f>G14</f>
        <v>0.59968750000000004</v>
      </c>
      <c r="H15" s="7">
        <f t="shared" si="1"/>
        <v>174</v>
      </c>
      <c r="I15" s="4">
        <f>I14+$I$2</f>
        <v>7.25</v>
      </c>
      <c r="K15" s="4"/>
      <c r="L15" s="7">
        <v>0</v>
      </c>
      <c r="M15" s="7">
        <f t="shared" si="2"/>
        <v>174</v>
      </c>
    </row>
    <row r="16" spans="1:13">
      <c r="A16" s="12">
        <v>95</v>
      </c>
      <c r="B16" s="9">
        <v>0.22900000000000001</v>
      </c>
      <c r="C16" s="19">
        <v>0.25770833333333332</v>
      </c>
      <c r="D16" s="16">
        <f t="shared" si="0"/>
        <v>2.8708333333333308E-2</v>
      </c>
      <c r="F16" s="4">
        <v>60</v>
      </c>
      <c r="G16" s="6">
        <f>INDEX(Table2[Total flow US Mereway Gates (m3/s)],MATCH(Flows!F16,Table2[Percent Exceedance2],0))</f>
        <v>0.5050972222222222</v>
      </c>
      <c r="H16" s="7">
        <f t="shared" si="1"/>
        <v>180</v>
      </c>
      <c r="I16" s="4">
        <f>I15+$H$2</f>
        <v>7.5</v>
      </c>
      <c r="K16" s="4">
        <v>60</v>
      </c>
      <c r="L16" s="7">
        <v>0</v>
      </c>
      <c r="M16" s="7">
        <f t="shared" si="2"/>
        <v>180</v>
      </c>
    </row>
    <row r="17" spans="1:27">
      <c r="A17" s="12">
        <v>98</v>
      </c>
      <c r="B17" s="9">
        <v>0.19800000000000001</v>
      </c>
      <c r="C17" s="19">
        <v>0.2298263888888889</v>
      </c>
      <c r="D17" s="16">
        <f t="shared" si="0"/>
        <v>3.182638888888889E-2</v>
      </c>
      <c r="F17" s="4"/>
      <c r="G17" s="6">
        <f>G16</f>
        <v>0.5050972222222222</v>
      </c>
      <c r="H17" s="7">
        <f t="shared" si="1"/>
        <v>204</v>
      </c>
      <c r="I17" s="4">
        <f>I16+$I$2</f>
        <v>8.5</v>
      </c>
      <c r="K17" s="4"/>
      <c r="L17" s="7">
        <v>0</v>
      </c>
      <c r="M17" s="7">
        <f t="shared" si="2"/>
        <v>204</v>
      </c>
    </row>
    <row r="18" spans="1:27">
      <c r="A18" s="12">
        <v>99</v>
      </c>
      <c r="B18" s="9">
        <v>0.17399999999999999</v>
      </c>
      <c r="C18" s="19">
        <v>0.2189814814814815</v>
      </c>
      <c r="D18" s="16">
        <f t="shared" si="0"/>
        <v>4.4981481481481511E-2</v>
      </c>
      <c r="F18" s="4">
        <v>70</v>
      </c>
      <c r="G18" s="6">
        <f>INDEX(Table2[Total flow US Mereway Gates (m3/s)],MATCH(Flows!F18,Table2[Percent Exceedance2],0))</f>
        <v>0.41989351851851853</v>
      </c>
      <c r="H18" s="7">
        <f t="shared" si="1"/>
        <v>210</v>
      </c>
      <c r="I18" s="4">
        <f>I17+$H$2</f>
        <v>8.75</v>
      </c>
      <c r="K18" s="4">
        <v>70</v>
      </c>
      <c r="L18" s="7">
        <v>0</v>
      </c>
      <c r="M18" s="7">
        <f t="shared" si="2"/>
        <v>210</v>
      </c>
    </row>
    <row r="19" spans="1:27">
      <c r="A19" s="13">
        <v>99.9</v>
      </c>
      <c r="B19" s="10">
        <v>0.14399999999999999</v>
      </c>
      <c r="C19" s="97">
        <v>0.18710879629629629</v>
      </c>
      <c r="D19" s="17">
        <f t="shared" si="0"/>
        <v>4.3108796296296298E-2</v>
      </c>
      <c r="F19" s="4"/>
      <c r="G19" s="6">
        <f>G18</f>
        <v>0.41989351851851853</v>
      </c>
      <c r="H19" s="7">
        <f t="shared" si="1"/>
        <v>234</v>
      </c>
      <c r="I19" s="4">
        <f>I18+$I$2</f>
        <v>9.75</v>
      </c>
      <c r="K19" s="4"/>
      <c r="L19" s="7">
        <v>0</v>
      </c>
      <c r="M19" s="7">
        <f t="shared" si="2"/>
        <v>234</v>
      </c>
    </row>
    <row r="20" spans="1:27" ht="17.25">
      <c r="A20" t="s">
        <v>87</v>
      </c>
      <c r="B20" s="5"/>
      <c r="C20" s="4"/>
      <c r="D20" s="4"/>
      <c r="F20" s="4">
        <v>75</v>
      </c>
      <c r="G20" s="6">
        <f>INDEX(Table2[Total flow US Mereway Gates (m3/s)],MATCH(Flows!F20,Table2[Percent Exceedance2],0))</f>
        <v>0.37923379629629628</v>
      </c>
      <c r="H20" s="7">
        <f t="shared" si="1"/>
        <v>240</v>
      </c>
      <c r="I20" s="4">
        <f>I19+$H$2</f>
        <v>10</v>
      </c>
      <c r="K20" s="4">
        <v>75</v>
      </c>
      <c r="L20" s="7">
        <v>0</v>
      </c>
      <c r="M20" s="7">
        <f t="shared" si="2"/>
        <v>240</v>
      </c>
    </row>
    <row r="21" spans="1:27">
      <c r="A21" s="4"/>
      <c r="B21" s="5"/>
      <c r="C21" s="4"/>
      <c r="D21" s="4"/>
      <c r="F21" s="4"/>
      <c r="G21" s="6">
        <f>G20</f>
        <v>0.37923379629629628</v>
      </c>
      <c r="H21" s="7">
        <f t="shared" si="1"/>
        <v>264</v>
      </c>
      <c r="I21" s="4">
        <f>I20+$I$2</f>
        <v>11</v>
      </c>
      <c r="K21" s="4"/>
      <c r="L21" s="7">
        <v>0</v>
      </c>
      <c r="M21" s="7">
        <f t="shared" si="2"/>
        <v>264</v>
      </c>
    </row>
    <row r="22" spans="1:27">
      <c r="A22" s="4"/>
      <c r="B22" s="5"/>
      <c r="C22" s="4"/>
      <c r="D22" s="4"/>
      <c r="F22" s="4">
        <v>80</v>
      </c>
      <c r="G22" s="6">
        <f>INDEX(Table2[Total flow US Mereway Gates (m3/s)],MATCH(Flows!F22,Table2[Percent Exceedance2],0))</f>
        <v>0.34010879629629631</v>
      </c>
      <c r="H22" s="7">
        <f t="shared" si="1"/>
        <v>270</v>
      </c>
      <c r="I22" s="4">
        <f>I21+$H$2</f>
        <v>11.25</v>
      </c>
      <c r="K22" s="4">
        <v>80</v>
      </c>
      <c r="L22" s="7">
        <v>0</v>
      </c>
      <c r="M22" s="7">
        <f t="shared" si="2"/>
        <v>270</v>
      </c>
    </row>
    <row r="23" spans="1:27">
      <c r="A23" s="4"/>
      <c r="B23" s="5"/>
      <c r="C23" s="4"/>
      <c r="D23" s="4"/>
      <c r="F23" s="4"/>
      <c r="G23" s="6">
        <f>G22</f>
        <v>0.34010879629629631</v>
      </c>
      <c r="H23" s="7">
        <f t="shared" si="1"/>
        <v>294</v>
      </c>
      <c r="I23" s="4">
        <f>I22+$I$2</f>
        <v>12.25</v>
      </c>
      <c r="K23" s="4"/>
      <c r="L23" s="7">
        <v>0</v>
      </c>
      <c r="M23" s="7">
        <f t="shared" si="2"/>
        <v>294</v>
      </c>
    </row>
    <row r="24" spans="1:27">
      <c r="A24" s="4"/>
      <c r="B24" s="5"/>
      <c r="C24" s="4"/>
      <c r="D24" s="4"/>
      <c r="F24" s="4">
        <v>85</v>
      </c>
      <c r="G24" s="6">
        <f>INDEX(Table2[Total flow US Mereway Gates (m3/s)],MATCH(Flows!F24,Table2[Percent Exceedance2],0))</f>
        <v>0.30871527777777774</v>
      </c>
      <c r="H24" s="7">
        <f t="shared" si="1"/>
        <v>300</v>
      </c>
      <c r="I24" s="4">
        <f>I23+$H$2</f>
        <v>12.5</v>
      </c>
      <c r="K24" s="4">
        <v>85</v>
      </c>
      <c r="L24" s="7">
        <v>0</v>
      </c>
      <c r="M24" s="7">
        <f t="shared" si="2"/>
        <v>300</v>
      </c>
    </row>
    <row r="25" spans="1:27">
      <c r="A25" s="4"/>
      <c r="B25" s="5"/>
      <c r="C25" s="4"/>
      <c r="D25" s="4"/>
      <c r="F25" s="4"/>
      <c r="G25" s="6">
        <f>G24</f>
        <v>0.30871527777777774</v>
      </c>
      <c r="H25" s="7">
        <f t="shared" si="1"/>
        <v>324</v>
      </c>
      <c r="I25" s="4">
        <f>I24+$I$2</f>
        <v>13.5</v>
      </c>
      <c r="K25" s="4"/>
      <c r="L25" s="7">
        <v>0</v>
      </c>
      <c r="M25" s="7">
        <f t="shared" si="2"/>
        <v>324</v>
      </c>
    </row>
    <row r="26" spans="1:27">
      <c r="A26" s="4"/>
      <c r="B26" s="5"/>
      <c r="C26" s="4"/>
      <c r="D26" s="4"/>
      <c r="F26" s="4">
        <v>90</v>
      </c>
      <c r="G26" s="6">
        <f>INDEX(Table2[Total flow US Mereway Gates (m3/s)],MATCH(Flows!F26,Table2[Percent Exceedance2],0))</f>
        <v>0.28520138888888891</v>
      </c>
      <c r="H26" s="7">
        <f t="shared" si="1"/>
        <v>330</v>
      </c>
      <c r="I26" s="4">
        <f>I25+$H$2</f>
        <v>13.75</v>
      </c>
      <c r="K26" s="4">
        <v>90</v>
      </c>
      <c r="L26" s="7">
        <v>0</v>
      </c>
      <c r="M26" s="7">
        <f t="shared" si="2"/>
        <v>330</v>
      </c>
    </row>
    <row r="27" spans="1:27">
      <c r="A27" s="4"/>
      <c r="B27" s="5"/>
      <c r="C27" s="4"/>
      <c r="D27" s="4"/>
      <c r="F27" s="4"/>
      <c r="G27" s="6">
        <f>G26</f>
        <v>0.28520138888888891</v>
      </c>
      <c r="H27" s="7">
        <f t="shared" si="1"/>
        <v>354</v>
      </c>
      <c r="I27" s="4">
        <f>I26+$I$2</f>
        <v>14.75</v>
      </c>
      <c r="K27" s="4"/>
      <c r="L27" s="7">
        <v>0</v>
      </c>
      <c r="M27" s="7">
        <f t="shared" si="2"/>
        <v>354</v>
      </c>
    </row>
    <row r="28" spans="1:27">
      <c r="A28" s="4"/>
      <c r="B28" s="5"/>
      <c r="C28" s="4"/>
      <c r="D28" s="4"/>
      <c r="F28" s="4">
        <v>95</v>
      </c>
      <c r="G28" s="6">
        <f>INDEX(Table2[Total flow US Mereway Gates (m3/s)],MATCH(Flows!F28,Table2[Percent Exceedance2],0))</f>
        <v>0.25770833333333332</v>
      </c>
      <c r="H28" s="7">
        <f t="shared" si="1"/>
        <v>360</v>
      </c>
      <c r="I28" s="4">
        <f>I27+$H$2</f>
        <v>15</v>
      </c>
      <c r="K28" s="4">
        <v>95</v>
      </c>
      <c r="L28" s="7">
        <v>0</v>
      </c>
      <c r="M28" s="7">
        <f t="shared" si="2"/>
        <v>360</v>
      </c>
    </row>
    <row r="29" spans="1:27">
      <c r="A29" s="4"/>
      <c r="B29" s="5"/>
      <c r="C29" s="4"/>
      <c r="D29" s="4"/>
      <c r="F29" s="4"/>
      <c r="G29" s="6">
        <f>G28</f>
        <v>0.25770833333333332</v>
      </c>
      <c r="H29" s="7">
        <f t="shared" si="1"/>
        <v>384</v>
      </c>
      <c r="I29" s="4">
        <f>I28+$I$2</f>
        <v>16</v>
      </c>
      <c r="K29" s="4"/>
      <c r="L29" s="7">
        <v>0</v>
      </c>
      <c r="M29" s="7">
        <f t="shared" si="2"/>
        <v>384</v>
      </c>
    </row>
    <row r="30" spans="1:27">
      <c r="A30" s="4"/>
      <c r="B30" s="5"/>
      <c r="C30" s="4"/>
      <c r="D30" s="4"/>
      <c r="F30" s="4">
        <v>98</v>
      </c>
      <c r="G30" s="6">
        <f>INDEX(Table2[Total flow US Mereway Gates (m3/s)],MATCH(Flows!F30,Table2[Percent Exceedance2],0))</f>
        <v>0.2298263888888889</v>
      </c>
      <c r="H30" s="7">
        <f t="shared" si="1"/>
        <v>390</v>
      </c>
      <c r="I30" s="4">
        <f>I29+$H$2</f>
        <v>16.25</v>
      </c>
      <c r="K30" s="4">
        <v>98</v>
      </c>
      <c r="L30" s="7">
        <v>0</v>
      </c>
      <c r="M30" s="7">
        <f t="shared" si="2"/>
        <v>390</v>
      </c>
    </row>
    <row r="31" spans="1:27">
      <c r="A31" s="4"/>
      <c r="B31" s="5"/>
      <c r="C31" s="4"/>
      <c r="D31" s="4"/>
      <c r="F31" s="4"/>
      <c r="G31" s="6">
        <f>G30</f>
        <v>0.2298263888888889</v>
      </c>
      <c r="H31" s="7">
        <f t="shared" si="1"/>
        <v>414</v>
      </c>
      <c r="I31" s="4">
        <f>I30+$I$2</f>
        <v>17.25</v>
      </c>
      <c r="K31" s="4"/>
      <c r="L31" s="7">
        <v>0</v>
      </c>
      <c r="M31" s="7">
        <f t="shared" si="2"/>
        <v>414</v>
      </c>
      <c r="AA31" s="1"/>
    </row>
    <row r="32" spans="1:27">
      <c r="A32" s="4"/>
      <c r="B32" s="5"/>
      <c r="C32" s="4"/>
      <c r="D32" s="4"/>
      <c r="F32" s="4">
        <v>99</v>
      </c>
      <c r="G32" s="6">
        <f>INDEX(Table2[Total flow US Mereway Gates (m3/s)],MATCH(Flows!F32,Table2[Percent Exceedance2],0))</f>
        <v>0.2189814814814815</v>
      </c>
      <c r="H32" s="7">
        <f t="shared" si="1"/>
        <v>420</v>
      </c>
      <c r="I32" s="4">
        <f>I31+$H$2</f>
        <v>17.5</v>
      </c>
      <c r="K32" s="4">
        <v>99</v>
      </c>
      <c r="L32" s="7">
        <v>0</v>
      </c>
      <c r="M32" s="7">
        <f t="shared" si="2"/>
        <v>420</v>
      </c>
      <c r="AA32" s="1"/>
    </row>
    <row r="33" spans="1:27">
      <c r="A33" s="4"/>
      <c r="B33" s="5"/>
      <c r="C33" s="4"/>
      <c r="D33" s="4"/>
      <c r="F33" s="4"/>
      <c r="G33" s="6">
        <f>G32</f>
        <v>0.2189814814814815</v>
      </c>
      <c r="H33" s="7">
        <f t="shared" si="1"/>
        <v>444</v>
      </c>
      <c r="I33" s="4">
        <f>I32+$I$2</f>
        <v>18.5</v>
      </c>
      <c r="K33" s="4"/>
      <c r="L33" s="7">
        <v>0</v>
      </c>
      <c r="M33" s="7">
        <f t="shared" si="2"/>
        <v>444</v>
      </c>
      <c r="AA33" s="1"/>
    </row>
    <row r="34" spans="1:27">
      <c r="A34" s="4"/>
      <c r="B34" s="5"/>
      <c r="C34" s="4"/>
      <c r="D34" s="4"/>
      <c r="F34" s="4">
        <v>99.9</v>
      </c>
      <c r="G34" s="6">
        <f>INDEX(Table2[Total flow US Mereway Gates (m3/s)],MATCH(Flows!F34,Table2[Percent Exceedance2],0))</f>
        <v>0.18710879629629629</v>
      </c>
      <c r="H34" s="7">
        <f t="shared" si="1"/>
        <v>450</v>
      </c>
      <c r="I34" s="4">
        <f>I33+$H$2</f>
        <v>18.75</v>
      </c>
      <c r="K34" s="4">
        <v>99.9</v>
      </c>
      <c r="L34" s="7">
        <v>0</v>
      </c>
      <c r="M34" s="7">
        <f t="shared" si="2"/>
        <v>450</v>
      </c>
      <c r="AA34" s="1"/>
    </row>
    <row r="35" spans="1:27">
      <c r="A35" s="4"/>
      <c r="B35" s="5"/>
      <c r="C35" s="4"/>
      <c r="D35" s="4"/>
      <c r="F35" s="4"/>
      <c r="I35" s="4"/>
      <c r="K35" s="4"/>
      <c r="N35" s="4"/>
      <c r="AA35" s="1"/>
    </row>
    <row r="36" spans="1:27">
      <c r="AA36" s="1"/>
    </row>
    <row r="37" spans="1:27">
      <c r="AA37" s="1"/>
    </row>
    <row r="38" spans="1:27">
      <c r="AA38" s="1"/>
    </row>
    <row r="39" spans="1:27">
      <c r="AA39" s="1"/>
    </row>
    <row r="40" spans="1:27">
      <c r="AA40" s="1"/>
    </row>
    <row r="41" spans="1:27">
      <c r="AA41" s="1"/>
    </row>
    <row r="42" spans="1:27">
      <c r="AA42" s="1"/>
    </row>
    <row r="43" spans="1:27">
      <c r="AA43" s="1"/>
    </row>
    <row r="44" spans="1:27">
      <c r="AA44" s="1"/>
    </row>
    <row r="45" spans="1:27">
      <c r="AA45" s="1"/>
    </row>
    <row r="46" spans="1:27">
      <c r="AA46" s="1"/>
    </row>
  </sheetData>
  <sortState xmlns:xlrd2="http://schemas.microsoft.com/office/spreadsheetml/2017/richdata2" ref="AJ4:AK34">
    <sortCondition ref="AJ4"/>
  </sortState>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9C188-E6EF-4E32-82E4-CE807DA721B4}">
  <dimension ref="A1:AU150"/>
  <sheetViews>
    <sheetView zoomScale="80" zoomScaleNormal="80" workbookViewId="0">
      <selection activeCell="V17" sqref="V17"/>
    </sheetView>
  </sheetViews>
  <sheetFormatPr defaultColWidth="9.140625" defaultRowHeight="15"/>
  <cols>
    <col min="1" max="7" width="11.28515625" style="21" customWidth="1"/>
    <col min="8" max="8" width="9.140625" style="21"/>
    <col min="9" max="10" width="9.140625" style="22" customWidth="1"/>
    <col min="11" max="11" width="10.28515625" style="22" customWidth="1"/>
    <col min="12" max="15" width="9.140625" style="22"/>
    <col min="16" max="16" width="9.140625" style="22" customWidth="1"/>
    <col min="17" max="17" width="11.5703125" style="22" bestFit="1" customWidth="1"/>
    <col min="18" max="19" width="9.140625" style="22"/>
    <col min="20" max="20" width="11.42578125" style="22" bestFit="1" customWidth="1"/>
    <col min="21" max="21" width="9.140625" style="22" customWidth="1"/>
    <col min="22" max="34" width="9.140625" style="22"/>
    <col min="35" max="35" width="9.140625" style="22" customWidth="1"/>
    <col min="36" max="16384" width="9.140625" style="22"/>
  </cols>
  <sheetData>
    <row r="1" spans="1:42">
      <c r="A1" s="20" t="s">
        <v>88</v>
      </c>
      <c r="I1" s="2" t="s">
        <v>89</v>
      </c>
    </row>
    <row r="2" spans="1:42" ht="14.45" customHeight="1">
      <c r="A2" s="20" t="str">
        <f>"Rating applied to ISIS model based on "&amp;F7&amp;"m width."</f>
        <v>Rating applied to ISIS model based on 0.45m width.</v>
      </c>
      <c r="I2" s="271" t="s">
        <v>59</v>
      </c>
      <c r="J2" s="270" t="s">
        <v>90</v>
      </c>
      <c r="K2" s="270" t="s">
        <v>91</v>
      </c>
      <c r="L2" s="270" t="s">
        <v>92</v>
      </c>
      <c r="M2" s="54" t="s">
        <v>93</v>
      </c>
      <c r="N2" s="54" t="s">
        <v>94</v>
      </c>
      <c r="O2" s="54" t="s">
        <v>95</v>
      </c>
      <c r="P2" s="273" t="s">
        <v>96</v>
      </c>
      <c r="Q2" s="276"/>
      <c r="R2" s="270" t="s">
        <v>97</v>
      </c>
      <c r="S2" s="271"/>
    </row>
    <row r="3" spans="1:42" ht="14.45" customHeight="1">
      <c r="A3" s="20"/>
      <c r="I3" s="271"/>
      <c r="J3" s="271"/>
      <c r="K3" s="271"/>
      <c r="L3" s="271"/>
      <c r="M3" s="273" t="s">
        <v>98</v>
      </c>
      <c r="N3" s="274"/>
      <c r="O3" s="275"/>
      <c r="P3" s="54" t="s">
        <v>99</v>
      </c>
      <c r="Q3" s="48" t="s">
        <v>100</v>
      </c>
      <c r="R3" s="272"/>
      <c r="S3" s="272"/>
    </row>
    <row r="4" spans="1:42" ht="14.45" customHeight="1">
      <c r="A4" s="20" t="s">
        <v>101</v>
      </c>
      <c r="I4" s="38">
        <v>1</v>
      </c>
      <c r="J4" s="11" t="s">
        <v>102</v>
      </c>
      <c r="K4" s="59">
        <f t="shared" ref="K4:K9" si="0">L5-L4</f>
        <v>3.53</v>
      </c>
      <c r="L4" s="51">
        <v>0</v>
      </c>
      <c r="M4" s="101">
        <v>9.35</v>
      </c>
      <c r="N4" s="102">
        <v>10.85</v>
      </c>
      <c r="O4" s="102">
        <f t="shared" ref="O4:O14" si="1">N4</f>
        <v>10.85</v>
      </c>
      <c r="P4" s="116">
        <v>1</v>
      </c>
      <c r="Q4" s="52">
        <v>1.4999999999999999E-2</v>
      </c>
      <c r="R4" s="263">
        <f>TAN(ATAN((M4-M7)/(L7-L4)))</f>
        <v>1.4836795252225466E-2</v>
      </c>
      <c r="S4" s="266" t="str">
        <f>"1/"&amp;ROUND(1/R4,3)</f>
        <v>1/67.4</v>
      </c>
      <c r="T4" s="61">
        <f>R4</f>
        <v>1.4836795252225466E-2</v>
      </c>
      <c r="U4" s="61"/>
    </row>
    <row r="5" spans="1:42" ht="14.45" customHeight="1">
      <c r="A5" s="20"/>
      <c r="I5" s="98">
        <v>2</v>
      </c>
      <c r="J5" s="12" t="s">
        <v>103</v>
      </c>
      <c r="K5" s="99">
        <f t="shared" si="0"/>
        <v>8.9500000000000011</v>
      </c>
      <c r="L5" s="98">
        <v>3.53</v>
      </c>
      <c r="M5" s="99">
        <f>M4-K4*(M4-M6)/L6</f>
        <v>9.2934294871794876</v>
      </c>
      <c r="N5" s="103">
        <v>10.85</v>
      </c>
      <c r="O5" s="104">
        <f t="shared" si="1"/>
        <v>10.85</v>
      </c>
      <c r="P5" s="99">
        <v>1</v>
      </c>
      <c r="Q5" s="98">
        <v>1.4999999999999999E-2</v>
      </c>
      <c r="R5" s="264"/>
      <c r="S5" s="267"/>
      <c r="T5" s="61"/>
      <c r="U5" s="29"/>
    </row>
    <row r="6" spans="1:42" ht="14.45" customHeight="1">
      <c r="A6" s="20"/>
      <c r="I6" s="98">
        <v>3</v>
      </c>
      <c r="J6" s="12" t="s">
        <v>104</v>
      </c>
      <c r="K6" s="99">
        <f t="shared" si="0"/>
        <v>1</v>
      </c>
      <c r="L6" s="98">
        <v>12.48</v>
      </c>
      <c r="M6" s="99">
        <v>9.15</v>
      </c>
      <c r="N6" s="103">
        <v>10.65</v>
      </c>
      <c r="O6" s="104">
        <f t="shared" si="1"/>
        <v>10.65</v>
      </c>
      <c r="P6" s="99">
        <v>1</v>
      </c>
      <c r="Q6" s="39">
        <v>1.4999999999999999E-2</v>
      </c>
      <c r="R6" s="265"/>
      <c r="S6" s="268"/>
      <c r="T6" s="61">
        <f>R11</f>
        <v>0.15002586652871197</v>
      </c>
      <c r="U6" s="29"/>
    </row>
    <row r="7" spans="1:42" ht="14.45" customHeight="1">
      <c r="A7" s="277" t="s">
        <v>105</v>
      </c>
      <c r="B7" s="277" t="s">
        <v>106</v>
      </c>
      <c r="C7" s="277" t="s">
        <v>107</v>
      </c>
      <c r="D7" s="277" t="s">
        <v>108</v>
      </c>
      <c r="E7" s="277" t="s">
        <v>109</v>
      </c>
      <c r="F7" s="188">
        <v>0.45</v>
      </c>
      <c r="G7" s="188"/>
      <c r="I7" s="164">
        <v>4</v>
      </c>
      <c r="J7" s="165" t="s">
        <v>110</v>
      </c>
      <c r="K7" s="166">
        <f t="shared" si="0"/>
        <v>3</v>
      </c>
      <c r="L7" s="164">
        <v>13.48</v>
      </c>
      <c r="M7" s="166">
        <f>M6</f>
        <v>9.15</v>
      </c>
      <c r="N7" s="167">
        <v>10.65</v>
      </c>
      <c r="O7" s="168">
        <f t="shared" si="1"/>
        <v>10.65</v>
      </c>
      <c r="P7" s="167">
        <v>0.7</v>
      </c>
      <c r="Q7" s="164">
        <v>1.4999999999999999E-2</v>
      </c>
      <c r="R7" s="263">
        <f>TAN(ATAN((M7-M10)/(L10-L7)))</f>
        <v>-3.7500000000000089E-2</v>
      </c>
      <c r="S7" s="266" t="s">
        <v>111</v>
      </c>
      <c r="U7" s="29"/>
    </row>
    <row r="8" spans="1:42" ht="14.45" customHeight="1">
      <c r="A8" s="278"/>
      <c r="B8" s="278"/>
      <c r="C8" s="278"/>
      <c r="D8" s="278"/>
      <c r="E8" s="280"/>
      <c r="F8" s="262" t="s">
        <v>112</v>
      </c>
      <c r="G8" s="269" t="s">
        <v>113</v>
      </c>
      <c r="I8" s="169">
        <v>5</v>
      </c>
      <c r="J8" s="170" t="s">
        <v>114</v>
      </c>
      <c r="K8" s="171">
        <f t="shared" si="0"/>
        <v>0</v>
      </c>
      <c r="L8" s="172">
        <v>16.48</v>
      </c>
      <c r="M8" s="172">
        <v>9.15</v>
      </c>
      <c r="N8" s="172">
        <v>10.65</v>
      </c>
      <c r="O8" s="173">
        <f t="shared" si="1"/>
        <v>10.65</v>
      </c>
      <c r="P8" s="171">
        <v>0.7</v>
      </c>
      <c r="Q8" s="169">
        <v>1.4999999999999999E-2</v>
      </c>
      <c r="R8" s="264"/>
      <c r="S8" s="267"/>
      <c r="T8" s="29"/>
      <c r="U8" s="29"/>
    </row>
    <row r="9" spans="1:42" ht="14.45" customHeight="1">
      <c r="A9" s="278"/>
      <c r="B9" s="279"/>
      <c r="C9" s="279"/>
      <c r="D9" s="279"/>
      <c r="E9" s="281"/>
      <c r="F9" s="262"/>
      <c r="G9" s="269"/>
      <c r="I9" s="169">
        <v>6</v>
      </c>
      <c r="J9" s="170" t="s">
        <v>115</v>
      </c>
      <c r="K9" s="171">
        <f t="shared" si="0"/>
        <v>1</v>
      </c>
      <c r="L9" s="172">
        <v>16.48</v>
      </c>
      <c r="M9" s="172">
        <v>9.15</v>
      </c>
      <c r="N9" s="172">
        <v>10.65</v>
      </c>
      <c r="O9" s="173">
        <f t="shared" si="1"/>
        <v>10.65</v>
      </c>
      <c r="P9" s="171">
        <v>0.5</v>
      </c>
      <c r="Q9" s="169">
        <v>1.4999999999999999E-2</v>
      </c>
      <c r="R9" s="264"/>
      <c r="S9" s="267"/>
      <c r="U9" s="29"/>
    </row>
    <row r="10" spans="1:42" ht="14.45" customHeight="1">
      <c r="A10" s="279"/>
      <c r="B10" s="282" t="s">
        <v>116</v>
      </c>
      <c r="C10" s="283"/>
      <c r="D10" s="283"/>
      <c r="E10" s="283"/>
      <c r="F10" s="262"/>
      <c r="G10" s="187" t="s">
        <v>117</v>
      </c>
      <c r="I10" s="174">
        <v>7</v>
      </c>
      <c r="J10" s="175" t="s">
        <v>118</v>
      </c>
      <c r="K10" s="177" t="s">
        <v>111</v>
      </c>
      <c r="L10" s="175">
        <v>17.48</v>
      </c>
      <c r="M10" s="177">
        <v>9.3000000000000007</v>
      </c>
      <c r="N10" s="177">
        <v>10.65</v>
      </c>
      <c r="O10" s="178">
        <f t="shared" si="1"/>
        <v>10.65</v>
      </c>
      <c r="P10" s="176">
        <v>0.5</v>
      </c>
      <c r="Q10" s="174">
        <v>1.4999999999999999E-2</v>
      </c>
      <c r="R10" s="265"/>
      <c r="S10" s="268"/>
      <c r="U10" s="29"/>
    </row>
    <row r="11" spans="1:42" ht="14.45" customHeight="1">
      <c r="A11" s="23">
        <v>0</v>
      </c>
      <c r="B11" s="24">
        <v>2E-3</v>
      </c>
      <c r="C11" s="24">
        <v>3.0000000000000001E-3</v>
      </c>
      <c r="D11" s="24">
        <v>4.0000000000000001E-3</v>
      </c>
      <c r="E11" s="23">
        <v>0</v>
      </c>
      <c r="F11" s="25">
        <f t="shared" ref="F11:F42" si="2">E11*$F$7</f>
        <v>0</v>
      </c>
      <c r="G11" s="37">
        <f>ROUND(M11,3)</f>
        <v>9.3000000000000007</v>
      </c>
      <c r="H11" s="30"/>
      <c r="I11" s="181"/>
      <c r="J11" s="195" t="s">
        <v>119</v>
      </c>
      <c r="K11" s="161">
        <v>9.6649999999999991</v>
      </c>
      <c r="L11" s="161">
        <f>L10</f>
        <v>17.48</v>
      </c>
      <c r="M11" s="106">
        <v>9.3000000000000007</v>
      </c>
      <c r="N11" s="107">
        <f>N10</f>
        <v>10.65</v>
      </c>
      <c r="O11" s="108">
        <f t="shared" si="1"/>
        <v>10.65</v>
      </c>
      <c r="P11" s="119" t="s">
        <v>120</v>
      </c>
      <c r="Q11" s="67" t="s">
        <v>121</v>
      </c>
      <c r="R11" s="191">
        <f>TAN(ATAN((M11-M12)/K11))</f>
        <v>0.15002586652871197</v>
      </c>
      <c r="S11" s="192" t="str">
        <f>"1/"&amp;ROUND(1/R11,3)</f>
        <v>1/6.666</v>
      </c>
      <c r="U11" s="29"/>
    </row>
    <row r="12" spans="1:42" ht="14.45" customHeight="1">
      <c r="A12" s="26">
        <v>0.02</v>
      </c>
      <c r="B12" s="27">
        <v>2E-3</v>
      </c>
      <c r="C12" s="27">
        <v>3.0000000000000001E-3</v>
      </c>
      <c r="D12" s="27">
        <v>4.0000000000000001E-3</v>
      </c>
      <c r="E12" s="26">
        <v>4.0000000000000001E-3</v>
      </c>
      <c r="F12" s="28">
        <f t="shared" si="2"/>
        <v>1.8000000000000002E-3</v>
      </c>
      <c r="G12" s="36">
        <f>G$11+$A12</f>
        <v>9.32</v>
      </c>
      <c r="H12" s="30"/>
      <c r="I12" s="50"/>
      <c r="J12" s="196"/>
      <c r="K12" s="182"/>
      <c r="L12" s="162">
        <f>L11+K11</f>
        <v>27.145</v>
      </c>
      <c r="M12" s="109">
        <v>7.85</v>
      </c>
      <c r="N12" s="110">
        <v>9.76</v>
      </c>
      <c r="O12" s="111">
        <f t="shared" si="1"/>
        <v>9.76</v>
      </c>
      <c r="P12" s="120" t="s">
        <v>122</v>
      </c>
      <c r="Q12" s="68" t="s">
        <v>123</v>
      </c>
      <c r="R12" s="193"/>
      <c r="S12" s="194"/>
      <c r="V12" s="2"/>
      <c r="X12"/>
      <c r="AB12" s="2"/>
    </row>
    <row r="13" spans="1:42" ht="14.45" customHeight="1">
      <c r="A13" s="26">
        <v>0.03</v>
      </c>
      <c r="B13" s="27">
        <v>4.0000000000000001E-3</v>
      </c>
      <c r="C13" s="27">
        <v>5.0000000000000001E-3</v>
      </c>
      <c r="D13" s="27">
        <v>8.0000000000000002E-3</v>
      </c>
      <c r="E13" s="26">
        <v>8.9999999999999993E-3</v>
      </c>
      <c r="F13" s="28">
        <f t="shared" si="2"/>
        <v>4.0499999999999998E-3</v>
      </c>
      <c r="G13" s="36">
        <f t="shared" ref="G13:G76" si="3">G$11+$A13</f>
        <v>9.33</v>
      </c>
      <c r="H13" s="30"/>
      <c r="I13" s="38">
        <v>9</v>
      </c>
      <c r="J13" s="11" t="s">
        <v>124</v>
      </c>
      <c r="K13" s="100">
        <v>3</v>
      </c>
      <c r="L13" s="51">
        <f>L12</f>
        <v>27.145</v>
      </c>
      <c r="M13" s="102">
        <f>M12</f>
        <v>7.85</v>
      </c>
      <c r="N13" s="51">
        <f>N12</f>
        <v>9.76</v>
      </c>
      <c r="O13" s="102">
        <f t="shared" si="1"/>
        <v>9.76</v>
      </c>
      <c r="P13" s="51">
        <v>0.8</v>
      </c>
      <c r="Q13" s="38">
        <v>1.4999999999999999E-2</v>
      </c>
      <c r="R13" s="185">
        <f>TAN(ATAN((M13-M14)/(L14-L13)))</f>
        <v>0</v>
      </c>
      <c r="S13" s="183" t="s">
        <v>111</v>
      </c>
    </row>
    <row r="14" spans="1:42" ht="14.45" customHeight="1">
      <c r="A14" s="26">
        <v>0.04</v>
      </c>
      <c r="B14" s="27">
        <v>6.0000000000000001E-3</v>
      </c>
      <c r="C14" s="27">
        <v>8.0000000000000002E-3</v>
      </c>
      <c r="D14" s="27">
        <v>1.2E-2</v>
      </c>
      <c r="E14" s="26">
        <v>1.4E-2</v>
      </c>
      <c r="F14" s="28">
        <f t="shared" si="2"/>
        <v>6.3E-3</v>
      </c>
      <c r="G14" s="36">
        <f t="shared" si="3"/>
        <v>9.34</v>
      </c>
      <c r="H14" s="30"/>
      <c r="I14" s="39">
        <v>10</v>
      </c>
      <c r="J14" s="13" t="s">
        <v>125</v>
      </c>
      <c r="K14" s="118" t="s">
        <v>111</v>
      </c>
      <c r="L14" s="53">
        <f>L13+K13</f>
        <v>30.145</v>
      </c>
      <c r="M14" s="105">
        <f>M13</f>
        <v>7.85</v>
      </c>
      <c r="N14" s="53">
        <f>N13</f>
        <v>9.76</v>
      </c>
      <c r="O14" s="105">
        <f t="shared" si="1"/>
        <v>9.76</v>
      </c>
      <c r="P14" s="53">
        <v>0.8</v>
      </c>
      <c r="Q14" s="39">
        <v>1.4999999999999999E-2</v>
      </c>
      <c r="R14" s="186"/>
      <c r="S14" s="184"/>
      <c r="V14" s="45"/>
      <c r="W14" s="44"/>
      <c r="X14" s="44"/>
      <c r="Y14" s="44"/>
      <c r="Z14" s="44"/>
      <c r="AA14" s="44"/>
      <c r="AB14" s="45"/>
      <c r="AC14" s="44"/>
      <c r="AD14" s="44"/>
      <c r="AE14" s="44"/>
      <c r="AF14" s="44"/>
    </row>
    <row r="15" spans="1:42" ht="14.45" customHeight="1">
      <c r="A15" s="26">
        <v>0.05</v>
      </c>
      <c r="B15" s="27">
        <v>8.9999999999999993E-3</v>
      </c>
      <c r="C15" s="27">
        <v>1.2E-2</v>
      </c>
      <c r="D15" s="27">
        <v>1.7999999999999999E-2</v>
      </c>
      <c r="E15" s="26">
        <v>0.02</v>
      </c>
      <c r="F15" s="28">
        <f t="shared" si="2"/>
        <v>9.0000000000000011E-3</v>
      </c>
      <c r="G15" s="36">
        <f t="shared" si="3"/>
        <v>9.3500000000000014</v>
      </c>
      <c r="H15" s="30"/>
      <c r="I15" s="179" t="s">
        <v>126</v>
      </c>
      <c r="J15" s="180"/>
    </row>
    <row r="16" spans="1:42" ht="14.45" customHeight="1">
      <c r="A16" s="26">
        <v>0.06</v>
      </c>
      <c r="B16" s="27">
        <v>1.2E-2</v>
      </c>
      <c r="C16" s="27">
        <v>1.7000000000000001E-2</v>
      </c>
      <c r="D16" s="27">
        <v>2.5000000000000001E-2</v>
      </c>
      <c r="E16" s="26">
        <v>2.8000000000000001E-2</v>
      </c>
      <c r="F16" s="28">
        <f t="shared" si="2"/>
        <v>1.26E-2</v>
      </c>
      <c r="G16" s="36">
        <f t="shared" si="3"/>
        <v>9.3600000000000012</v>
      </c>
      <c r="H16" s="30"/>
      <c r="I16" s="189" t="s">
        <v>127</v>
      </c>
      <c r="J16" s="190"/>
      <c r="AP16" s="2" t="s">
        <v>128</v>
      </c>
    </row>
    <row r="17" spans="1:47" ht="14.45" customHeight="1">
      <c r="A17" s="26">
        <v>7.0000000000000007E-2</v>
      </c>
      <c r="B17" s="27">
        <v>1.6E-2</v>
      </c>
      <c r="C17" s="27">
        <v>2.1999999999999999E-2</v>
      </c>
      <c r="D17" s="27">
        <v>3.3000000000000002E-2</v>
      </c>
      <c r="E17" s="26">
        <v>3.5999999999999997E-2</v>
      </c>
      <c r="F17" s="28">
        <f t="shared" si="2"/>
        <v>1.6199999999999999E-2</v>
      </c>
      <c r="G17" s="36">
        <f t="shared" si="3"/>
        <v>9.370000000000001</v>
      </c>
      <c r="H17" s="30"/>
      <c r="V17" s="2"/>
      <c r="AU17" s="160"/>
    </row>
    <row r="18" spans="1:47" ht="14.45" customHeight="1">
      <c r="A18" s="26">
        <v>0.08</v>
      </c>
      <c r="B18" s="27">
        <v>2.1000000000000001E-2</v>
      </c>
      <c r="C18" s="27">
        <v>2.8000000000000001E-2</v>
      </c>
      <c r="D18" s="27">
        <v>4.1000000000000002E-2</v>
      </c>
      <c r="E18" s="26">
        <v>4.5999999999999999E-2</v>
      </c>
      <c r="F18" s="28">
        <f t="shared" si="2"/>
        <v>2.07E-2</v>
      </c>
      <c r="G18" s="36">
        <f t="shared" si="3"/>
        <v>9.3800000000000008</v>
      </c>
      <c r="H18" s="30"/>
      <c r="I18" s="2"/>
      <c r="M18" s="2"/>
      <c r="O18" s="2"/>
      <c r="Q18" s="2"/>
      <c r="U18" s="2" t="s">
        <v>129</v>
      </c>
      <c r="V18" s="2" t="s">
        <v>130</v>
      </c>
      <c r="AB18" s="46"/>
    </row>
    <row r="19" spans="1:47" ht="14.45" customHeight="1">
      <c r="A19" s="26">
        <v>0.09</v>
      </c>
      <c r="B19" s="27">
        <v>2.5000000000000001E-2</v>
      </c>
      <c r="C19" s="27">
        <v>3.3000000000000002E-2</v>
      </c>
      <c r="D19" s="27">
        <v>4.9000000000000002E-2</v>
      </c>
      <c r="E19" s="26">
        <v>5.5E-2</v>
      </c>
      <c r="F19" s="28">
        <f t="shared" si="2"/>
        <v>2.4750000000000001E-2</v>
      </c>
      <c r="G19" s="36">
        <f t="shared" si="3"/>
        <v>9.39</v>
      </c>
      <c r="H19" s="30"/>
      <c r="J19" s="42"/>
      <c r="AB19"/>
    </row>
    <row r="20" spans="1:47" ht="14.45" customHeight="1">
      <c r="A20" s="26">
        <v>0.1</v>
      </c>
      <c r="B20" s="27">
        <v>2.9000000000000001E-2</v>
      </c>
      <c r="C20" s="27">
        <v>3.7999999999999999E-2</v>
      </c>
      <c r="D20" s="27">
        <v>5.7000000000000002E-2</v>
      </c>
      <c r="E20" s="26">
        <v>6.4000000000000001E-2</v>
      </c>
      <c r="F20" s="28">
        <f t="shared" si="2"/>
        <v>2.8800000000000003E-2</v>
      </c>
      <c r="G20" s="36">
        <f t="shared" si="3"/>
        <v>9.4</v>
      </c>
      <c r="H20" s="30"/>
      <c r="J20" s="42"/>
      <c r="AB20" s="46"/>
      <c r="AD20"/>
    </row>
    <row r="21" spans="1:47" ht="14.45" customHeight="1">
      <c r="A21" s="26">
        <v>0.11</v>
      </c>
      <c r="B21" s="27">
        <v>3.3000000000000002E-2</v>
      </c>
      <c r="C21" s="27">
        <v>4.3999999999999997E-2</v>
      </c>
      <c r="D21" s="27">
        <v>6.6000000000000003E-2</v>
      </c>
      <c r="E21" s="26">
        <v>7.2999999999999995E-2</v>
      </c>
      <c r="F21" s="28">
        <f t="shared" si="2"/>
        <v>3.2849999999999997E-2</v>
      </c>
      <c r="G21" s="36">
        <f t="shared" si="3"/>
        <v>9.41</v>
      </c>
      <c r="H21" s="30"/>
      <c r="J21" s="42"/>
      <c r="AB21" s="46"/>
      <c r="AD21"/>
    </row>
    <row r="22" spans="1:47" ht="14.45" customHeight="1">
      <c r="A22" s="26">
        <v>0.12</v>
      </c>
      <c r="B22" s="27">
        <v>3.6999999999999998E-2</v>
      </c>
      <c r="C22" s="27">
        <v>4.9000000000000002E-2</v>
      </c>
      <c r="D22" s="27">
        <v>7.3999999999999996E-2</v>
      </c>
      <c r="E22" s="26">
        <v>8.2000000000000003E-2</v>
      </c>
      <c r="F22" s="28">
        <f t="shared" si="2"/>
        <v>3.6900000000000002E-2</v>
      </c>
      <c r="G22" s="36">
        <f t="shared" si="3"/>
        <v>9.42</v>
      </c>
      <c r="H22" s="30"/>
      <c r="I22"/>
      <c r="J22" s="8"/>
      <c r="K22"/>
      <c r="M22"/>
      <c r="N22"/>
      <c r="Q22" s="29"/>
      <c r="AB22" s="46"/>
    </row>
    <row r="23" spans="1:47" ht="14.45" customHeight="1">
      <c r="A23" s="26">
        <v>0.13</v>
      </c>
      <c r="B23" s="27">
        <v>4.2000000000000003E-2</v>
      </c>
      <c r="C23" s="27">
        <v>5.5E-2</v>
      </c>
      <c r="D23" s="27">
        <v>8.3000000000000004E-2</v>
      </c>
      <c r="E23" s="26">
        <v>9.1999999999999998E-2</v>
      </c>
      <c r="F23" s="28">
        <f t="shared" si="2"/>
        <v>4.1399999999999999E-2</v>
      </c>
      <c r="G23" s="36">
        <f t="shared" si="3"/>
        <v>9.4300000000000015</v>
      </c>
      <c r="H23" s="30"/>
      <c r="I23"/>
      <c r="J23" s="8"/>
      <c r="K23"/>
      <c r="M23"/>
      <c r="N23"/>
      <c r="P23"/>
      <c r="Q23" s="1"/>
      <c r="R23"/>
      <c r="AB23" s="46"/>
      <c r="AC23" s="29"/>
      <c r="AD23"/>
    </row>
    <row r="24" spans="1:47" ht="14.45" customHeight="1">
      <c r="A24" s="26">
        <v>0.14000000000000001</v>
      </c>
      <c r="B24" s="27">
        <v>4.5999999999999999E-2</v>
      </c>
      <c r="C24" s="27">
        <v>6.2E-2</v>
      </c>
      <c r="D24" s="27">
        <v>9.1999999999999998E-2</v>
      </c>
      <c r="E24" s="26">
        <v>0.10299999999999999</v>
      </c>
      <c r="F24" s="28">
        <f t="shared" si="2"/>
        <v>4.6349999999999995E-2</v>
      </c>
      <c r="G24" s="36">
        <f t="shared" si="3"/>
        <v>9.4400000000000013</v>
      </c>
      <c r="H24" s="30"/>
      <c r="P24"/>
      <c r="Q24" s="29"/>
    </row>
    <row r="25" spans="1:47" ht="14.45" customHeight="1">
      <c r="A25" s="26">
        <v>0.15</v>
      </c>
      <c r="B25" s="27">
        <v>5.0999999999999997E-2</v>
      </c>
      <c r="C25" s="27">
        <v>6.8000000000000005E-2</v>
      </c>
      <c r="D25" s="27">
        <v>0.10199999999999999</v>
      </c>
      <c r="E25" s="26">
        <v>0.113</v>
      </c>
      <c r="F25" s="28">
        <f t="shared" si="2"/>
        <v>5.0849999999999999E-2</v>
      </c>
      <c r="G25" s="36">
        <f t="shared" si="3"/>
        <v>9.4500000000000011</v>
      </c>
      <c r="H25" s="30"/>
      <c r="J25" s="42"/>
      <c r="P25"/>
      <c r="Q25" s="1"/>
      <c r="R25"/>
    </row>
    <row r="26" spans="1:47" ht="14.45" customHeight="1">
      <c r="A26" s="26">
        <v>0.16</v>
      </c>
      <c r="B26" s="27">
        <v>5.6000000000000001E-2</v>
      </c>
      <c r="C26" s="27">
        <v>7.3999999999999996E-2</v>
      </c>
      <c r="D26" s="27">
        <v>0.111</v>
      </c>
      <c r="E26" s="26">
        <v>0.124</v>
      </c>
      <c r="F26" s="28">
        <f t="shared" si="2"/>
        <v>5.5800000000000002E-2</v>
      </c>
      <c r="G26" s="36">
        <f t="shared" si="3"/>
        <v>9.4600000000000009</v>
      </c>
      <c r="H26" s="30"/>
      <c r="J26" s="42"/>
      <c r="Q26" s="1"/>
      <c r="R26"/>
      <c r="AB26" s="46"/>
      <c r="AC26"/>
      <c r="AD26"/>
      <c r="AE26"/>
    </row>
    <row r="27" spans="1:47" ht="14.45" customHeight="1">
      <c r="A27" s="26">
        <v>0.17</v>
      </c>
      <c r="B27" s="27">
        <v>6.0999999999999999E-2</v>
      </c>
      <c r="C27" s="27">
        <v>8.1000000000000003E-2</v>
      </c>
      <c r="D27" s="27">
        <v>0.121</v>
      </c>
      <c r="E27" s="26">
        <v>0.13500000000000001</v>
      </c>
      <c r="F27" s="28">
        <f t="shared" si="2"/>
        <v>6.0750000000000005E-2</v>
      </c>
      <c r="G27" s="36">
        <f t="shared" si="3"/>
        <v>9.4700000000000006</v>
      </c>
      <c r="H27" s="30"/>
      <c r="I27"/>
      <c r="J27" s="8"/>
      <c r="Q27" s="1"/>
      <c r="R27"/>
      <c r="AC27" s="29"/>
      <c r="AD27" s="29"/>
    </row>
    <row r="28" spans="1:47" ht="14.45" customHeight="1">
      <c r="A28" s="26">
        <v>0.18</v>
      </c>
      <c r="B28" s="27">
        <v>6.6000000000000003E-2</v>
      </c>
      <c r="C28" s="27">
        <v>8.6999999999999994E-2</v>
      </c>
      <c r="D28" s="27">
        <v>0.13100000000000001</v>
      </c>
      <c r="E28" s="26">
        <v>0.14599999999999999</v>
      </c>
      <c r="F28" s="28">
        <f t="shared" si="2"/>
        <v>6.5699999999999995E-2</v>
      </c>
      <c r="G28" s="36">
        <f t="shared" si="3"/>
        <v>9.48</v>
      </c>
      <c r="H28" s="30"/>
      <c r="I28"/>
      <c r="J28" s="8"/>
      <c r="AC28" s="43"/>
      <c r="AD28" s="29"/>
    </row>
    <row r="29" spans="1:47" ht="14.45" customHeight="1">
      <c r="A29" s="26">
        <v>0.19</v>
      </c>
      <c r="B29" s="27">
        <v>7.0999999999999994E-2</v>
      </c>
      <c r="C29" s="27">
        <v>9.4E-2</v>
      </c>
      <c r="D29" s="27">
        <v>0.14099999999999999</v>
      </c>
      <c r="E29" s="26">
        <v>0.157</v>
      </c>
      <c r="F29" s="28">
        <f t="shared" si="2"/>
        <v>7.0650000000000004E-2</v>
      </c>
      <c r="G29" s="36">
        <f t="shared" si="3"/>
        <v>9.49</v>
      </c>
      <c r="H29" s="30"/>
      <c r="AC29" s="29"/>
      <c r="AD29" s="29"/>
    </row>
    <row r="30" spans="1:47" ht="14.45" customHeight="1">
      <c r="A30" s="26">
        <v>0.2</v>
      </c>
      <c r="B30" s="27">
        <v>7.5999999999999998E-2</v>
      </c>
      <c r="C30" s="27">
        <v>0.10100000000000001</v>
      </c>
      <c r="D30" s="27">
        <v>0.151</v>
      </c>
      <c r="E30" s="26">
        <v>0.16800000000000001</v>
      </c>
      <c r="F30" s="28">
        <f t="shared" si="2"/>
        <v>7.5600000000000001E-2</v>
      </c>
      <c r="G30" s="36">
        <f t="shared" si="3"/>
        <v>9.5</v>
      </c>
      <c r="H30" s="30"/>
      <c r="AC30" s="29"/>
      <c r="AD30" s="29"/>
      <c r="AE30" s="42"/>
    </row>
    <row r="31" spans="1:47" ht="14.45" customHeight="1">
      <c r="A31" s="26">
        <v>0.21</v>
      </c>
      <c r="B31" s="27">
        <v>8.1000000000000003E-2</v>
      </c>
      <c r="C31" s="27">
        <v>0.108</v>
      </c>
      <c r="D31" s="27">
        <v>0.16200000000000001</v>
      </c>
      <c r="E31" s="26">
        <v>0.18</v>
      </c>
      <c r="F31" s="28">
        <f t="shared" si="2"/>
        <v>8.1000000000000003E-2</v>
      </c>
      <c r="G31" s="36">
        <f t="shared" si="3"/>
        <v>9.5100000000000016</v>
      </c>
      <c r="H31" s="30"/>
      <c r="AC31" s="29"/>
      <c r="AD31" s="29"/>
    </row>
    <row r="32" spans="1:47" ht="14.45" customHeight="1">
      <c r="A32" s="26">
        <v>0.22</v>
      </c>
      <c r="B32" s="27">
        <v>8.5999999999999993E-2</v>
      </c>
      <c r="C32" s="27">
        <v>0.115</v>
      </c>
      <c r="D32" s="27">
        <v>0.17199999999999999</v>
      </c>
      <c r="E32" s="26">
        <v>0.192</v>
      </c>
      <c r="F32" s="28">
        <f t="shared" si="2"/>
        <v>8.6400000000000005E-2</v>
      </c>
      <c r="G32" s="36">
        <f t="shared" si="3"/>
        <v>9.5200000000000014</v>
      </c>
      <c r="H32" s="30"/>
      <c r="AC32" s="29"/>
      <c r="AD32" s="29"/>
    </row>
    <row r="33" spans="1:31" ht="14.45" customHeight="1">
      <c r="A33" s="26">
        <v>0.23</v>
      </c>
      <c r="B33" s="27">
        <v>9.0999999999999998E-2</v>
      </c>
      <c r="C33" s="27">
        <v>0.122</v>
      </c>
      <c r="D33" s="27">
        <v>0.183</v>
      </c>
      <c r="E33" s="26">
        <v>0.20300000000000001</v>
      </c>
      <c r="F33" s="28">
        <f t="shared" si="2"/>
        <v>9.1350000000000015E-2</v>
      </c>
      <c r="G33" s="36">
        <f t="shared" si="3"/>
        <v>9.5300000000000011</v>
      </c>
      <c r="H33" s="30"/>
      <c r="AC33" s="29"/>
      <c r="AD33" s="29"/>
    </row>
    <row r="34" spans="1:31" ht="14.45" customHeight="1">
      <c r="A34" s="26">
        <v>0.24</v>
      </c>
      <c r="B34" s="27">
        <v>9.7000000000000003E-2</v>
      </c>
      <c r="C34" s="27">
        <v>0.129</v>
      </c>
      <c r="D34" s="27">
        <v>0.19400000000000001</v>
      </c>
      <c r="E34" s="26">
        <v>0.215</v>
      </c>
      <c r="F34" s="28">
        <f t="shared" si="2"/>
        <v>9.6750000000000003E-2</v>
      </c>
      <c r="G34" s="36">
        <f t="shared" si="3"/>
        <v>9.5400000000000009</v>
      </c>
      <c r="H34" s="30"/>
      <c r="AC34" s="29"/>
      <c r="AD34" s="29"/>
    </row>
    <row r="35" spans="1:31" ht="14.45" customHeight="1">
      <c r="A35" s="26">
        <v>0.25</v>
      </c>
      <c r="B35" s="27">
        <v>0.10199999999999999</v>
      </c>
      <c r="C35" s="27">
        <v>0.13600000000000001</v>
      </c>
      <c r="D35" s="27">
        <v>0.20399999999999999</v>
      </c>
      <c r="E35" s="26">
        <v>0.22700000000000001</v>
      </c>
      <c r="F35" s="28">
        <f t="shared" si="2"/>
        <v>0.10215</v>
      </c>
      <c r="G35" s="36">
        <f t="shared" si="3"/>
        <v>9.5500000000000007</v>
      </c>
      <c r="H35" s="30"/>
      <c r="AC35" s="29"/>
      <c r="AD35" s="29"/>
    </row>
    <row r="36" spans="1:31" ht="14.45" customHeight="1">
      <c r="A36" s="26">
        <v>0.26</v>
      </c>
      <c r="B36" s="27">
        <v>0.108</v>
      </c>
      <c r="C36" s="27">
        <v>0.14499999999999999</v>
      </c>
      <c r="D36" s="27">
        <v>0.217</v>
      </c>
      <c r="E36" s="26">
        <v>0.24099999999999999</v>
      </c>
      <c r="F36" s="28">
        <f t="shared" si="2"/>
        <v>0.10845</v>
      </c>
      <c r="G36" s="36">
        <f t="shared" si="3"/>
        <v>9.56</v>
      </c>
      <c r="H36" s="30"/>
      <c r="AC36" s="29"/>
      <c r="AD36" s="29"/>
    </row>
    <row r="37" spans="1:31" ht="14.45" customHeight="1">
      <c r="A37" s="26">
        <v>0.27</v>
      </c>
      <c r="B37" s="27">
        <v>0.115</v>
      </c>
      <c r="C37" s="27">
        <v>0.153</v>
      </c>
      <c r="D37" s="27">
        <v>0.22900000000000001</v>
      </c>
      <c r="E37" s="26">
        <v>0.255</v>
      </c>
      <c r="F37" s="28">
        <f t="shared" si="2"/>
        <v>0.11475</v>
      </c>
      <c r="G37" s="36">
        <f t="shared" si="3"/>
        <v>9.57</v>
      </c>
      <c r="H37" s="30"/>
      <c r="AC37" s="29"/>
      <c r="AD37" s="29"/>
    </row>
    <row r="38" spans="1:31" ht="14.45" customHeight="1">
      <c r="A38" s="26">
        <v>0.28000000000000003</v>
      </c>
      <c r="B38" s="27">
        <v>0.121</v>
      </c>
      <c r="C38" s="27">
        <v>0.161</v>
      </c>
      <c r="D38" s="27">
        <v>0.24199999999999999</v>
      </c>
      <c r="E38" s="26">
        <v>0.26900000000000002</v>
      </c>
      <c r="F38" s="28">
        <f t="shared" si="2"/>
        <v>0.12105</v>
      </c>
      <c r="G38" s="36">
        <f t="shared" si="3"/>
        <v>9.58</v>
      </c>
      <c r="H38" s="30"/>
      <c r="AC38" s="29"/>
      <c r="AD38" s="29"/>
    </row>
    <row r="39" spans="1:31" ht="14.45" customHeight="1">
      <c r="A39" s="26">
        <v>0.28999999999999998</v>
      </c>
      <c r="B39" s="27">
        <v>0.128</v>
      </c>
      <c r="C39" s="27">
        <v>0.17</v>
      </c>
      <c r="D39" s="27">
        <v>0.255</v>
      </c>
      <c r="E39" s="26">
        <v>0.28399999999999997</v>
      </c>
      <c r="F39" s="28">
        <f t="shared" si="2"/>
        <v>0.1278</v>
      </c>
      <c r="G39" s="36">
        <f t="shared" si="3"/>
        <v>9.59</v>
      </c>
      <c r="H39" s="30"/>
      <c r="AC39" s="29"/>
      <c r="AD39" s="29"/>
    </row>
    <row r="40" spans="1:31" ht="14.45" customHeight="1">
      <c r="A40" s="26">
        <v>0.3</v>
      </c>
      <c r="B40" s="27">
        <v>0.13400000000000001</v>
      </c>
      <c r="C40" s="27">
        <v>0.17899999999999999</v>
      </c>
      <c r="D40" s="27">
        <v>0.26900000000000002</v>
      </c>
      <c r="E40" s="26">
        <v>0.29899999999999999</v>
      </c>
      <c r="F40" s="28">
        <f t="shared" si="2"/>
        <v>0.13455</v>
      </c>
      <c r="G40" s="36">
        <f t="shared" si="3"/>
        <v>9.6000000000000014</v>
      </c>
      <c r="H40" s="30"/>
      <c r="AC40" s="29"/>
      <c r="AD40" s="29"/>
      <c r="AE40" s="44"/>
    </row>
    <row r="41" spans="1:31" ht="14.45" customHeight="1">
      <c r="A41" s="26">
        <v>0.31</v>
      </c>
      <c r="B41" s="27">
        <v>0.14099999999999999</v>
      </c>
      <c r="C41" s="27">
        <v>0.188</v>
      </c>
      <c r="D41" s="27">
        <v>0.28199999999999997</v>
      </c>
      <c r="E41" s="26">
        <v>0.314</v>
      </c>
      <c r="F41" s="28">
        <f t="shared" si="2"/>
        <v>0.14130000000000001</v>
      </c>
      <c r="G41" s="36">
        <f t="shared" si="3"/>
        <v>9.6100000000000012</v>
      </c>
      <c r="H41" s="30"/>
      <c r="AC41" s="29"/>
      <c r="AD41" s="29"/>
    </row>
    <row r="42" spans="1:31" ht="14.45" customHeight="1">
      <c r="A42" s="26">
        <v>0.32</v>
      </c>
      <c r="B42" s="27">
        <v>0.14799999999999999</v>
      </c>
      <c r="C42" s="27">
        <v>0.19700000000000001</v>
      </c>
      <c r="D42" s="27">
        <v>0.29599999999999999</v>
      </c>
      <c r="E42" s="26">
        <v>0.32900000000000001</v>
      </c>
      <c r="F42" s="28">
        <f t="shared" si="2"/>
        <v>0.14805000000000001</v>
      </c>
      <c r="G42" s="36">
        <f t="shared" si="3"/>
        <v>9.620000000000001</v>
      </c>
      <c r="H42" s="30"/>
      <c r="AC42" s="29"/>
      <c r="AD42" s="29"/>
    </row>
    <row r="43" spans="1:31" ht="14.45" customHeight="1">
      <c r="A43" s="26">
        <v>0.33</v>
      </c>
      <c r="B43" s="27">
        <v>0.155</v>
      </c>
      <c r="C43" s="27">
        <v>0.20699999999999999</v>
      </c>
      <c r="D43" s="27">
        <v>0.31</v>
      </c>
      <c r="E43" s="26">
        <v>0.34399999999999997</v>
      </c>
      <c r="F43" s="28">
        <f t="shared" ref="F43:F74" si="4">E43*$F$7</f>
        <v>0.15479999999999999</v>
      </c>
      <c r="G43" s="36">
        <f t="shared" si="3"/>
        <v>9.6300000000000008</v>
      </c>
      <c r="H43" s="30"/>
      <c r="AC43" s="29"/>
      <c r="AD43" s="29"/>
    </row>
    <row r="44" spans="1:31" ht="14.45" customHeight="1">
      <c r="A44" s="26">
        <v>0.34</v>
      </c>
      <c r="B44" s="27">
        <v>0.16200000000000001</v>
      </c>
      <c r="C44" s="27">
        <v>0.216</v>
      </c>
      <c r="D44" s="27">
        <v>0.32400000000000001</v>
      </c>
      <c r="E44" s="26">
        <v>0.36</v>
      </c>
      <c r="F44" s="28">
        <f t="shared" si="4"/>
        <v>0.16200000000000001</v>
      </c>
      <c r="G44" s="36">
        <f t="shared" si="3"/>
        <v>9.64</v>
      </c>
      <c r="H44" s="30"/>
      <c r="AC44" s="29"/>
      <c r="AD44" s="29"/>
      <c r="AE44" s="29"/>
    </row>
    <row r="45" spans="1:31" ht="14.45" customHeight="1">
      <c r="A45" s="26">
        <v>0.35</v>
      </c>
      <c r="B45" s="27">
        <v>0.16900000000000001</v>
      </c>
      <c r="C45" s="27">
        <v>0.22600000000000001</v>
      </c>
      <c r="D45" s="27">
        <v>0.33900000000000002</v>
      </c>
      <c r="E45" s="26">
        <v>0.376</v>
      </c>
      <c r="F45" s="28">
        <f t="shared" si="4"/>
        <v>0.16920000000000002</v>
      </c>
      <c r="G45" s="36">
        <f t="shared" si="3"/>
        <v>9.65</v>
      </c>
      <c r="H45" s="30"/>
      <c r="AC45" s="29"/>
      <c r="AD45" s="29"/>
      <c r="AE45" s="29"/>
    </row>
    <row r="46" spans="1:31" ht="14.45" customHeight="1">
      <c r="A46" s="26">
        <v>0.36</v>
      </c>
      <c r="B46" s="27">
        <v>0.17699999999999999</v>
      </c>
      <c r="C46" s="27">
        <v>0.23499999999999999</v>
      </c>
      <c r="D46" s="27">
        <v>0.35299999999999998</v>
      </c>
      <c r="E46" s="26">
        <v>0.39200000000000002</v>
      </c>
      <c r="F46" s="28">
        <f t="shared" si="4"/>
        <v>0.1764</v>
      </c>
      <c r="G46" s="36">
        <f t="shared" si="3"/>
        <v>9.66</v>
      </c>
      <c r="H46" s="30"/>
      <c r="AC46" s="29"/>
      <c r="AD46" s="29"/>
      <c r="AE46" s="29"/>
    </row>
    <row r="47" spans="1:31" ht="14.45" customHeight="1">
      <c r="A47" s="26">
        <v>0.37</v>
      </c>
      <c r="B47" s="27">
        <v>0.184</v>
      </c>
      <c r="C47" s="27">
        <v>0.245</v>
      </c>
      <c r="D47" s="27">
        <v>0.36799999999999999</v>
      </c>
      <c r="E47" s="26">
        <v>0.40899999999999997</v>
      </c>
      <c r="F47" s="28">
        <f t="shared" si="4"/>
        <v>0.18404999999999999</v>
      </c>
      <c r="G47" s="36">
        <f t="shared" si="3"/>
        <v>9.67</v>
      </c>
      <c r="H47" s="30"/>
      <c r="AC47" s="29"/>
      <c r="AD47" s="29"/>
    </row>
    <row r="48" spans="1:31" ht="14.45" customHeight="1">
      <c r="A48" s="26">
        <v>0.38</v>
      </c>
      <c r="B48" s="27">
        <v>0.191</v>
      </c>
      <c r="C48" s="27">
        <v>0.255</v>
      </c>
      <c r="D48" s="27">
        <v>0.38300000000000001</v>
      </c>
      <c r="E48" s="26">
        <v>0.42599999999999999</v>
      </c>
      <c r="F48" s="28">
        <f t="shared" si="4"/>
        <v>0.19170000000000001</v>
      </c>
      <c r="G48" s="36">
        <f t="shared" si="3"/>
        <v>9.6800000000000015</v>
      </c>
      <c r="H48" s="30"/>
    </row>
    <row r="49" spans="1:20" ht="14.45" customHeight="1">
      <c r="A49" s="26">
        <v>0.39</v>
      </c>
      <c r="B49" s="27">
        <v>0.19900000000000001</v>
      </c>
      <c r="C49" s="27">
        <v>0.26500000000000001</v>
      </c>
      <c r="D49" s="27">
        <v>0.39800000000000002</v>
      </c>
      <c r="E49" s="26">
        <v>0.442</v>
      </c>
      <c r="F49" s="28">
        <f t="shared" si="4"/>
        <v>0.19889999999999999</v>
      </c>
      <c r="G49" s="36">
        <f t="shared" si="3"/>
        <v>9.6900000000000013</v>
      </c>
      <c r="H49" s="30"/>
      <c r="T49"/>
    </row>
    <row r="50" spans="1:20" ht="14.45" customHeight="1">
      <c r="A50" s="26">
        <v>0.4</v>
      </c>
      <c r="B50" s="27">
        <v>0.20699999999999999</v>
      </c>
      <c r="C50" s="27">
        <v>0.27600000000000002</v>
      </c>
      <c r="D50" s="27">
        <v>0.41399999999999998</v>
      </c>
      <c r="E50" s="26">
        <v>0.46</v>
      </c>
      <c r="F50" s="28">
        <f t="shared" si="4"/>
        <v>0.20700000000000002</v>
      </c>
      <c r="G50" s="36">
        <f t="shared" si="3"/>
        <v>9.7000000000000011</v>
      </c>
      <c r="H50" s="30"/>
      <c r="T50"/>
    </row>
    <row r="51" spans="1:20" ht="14.45" customHeight="1">
      <c r="A51" s="26">
        <v>0.41</v>
      </c>
      <c r="B51" s="27">
        <v>0.215</v>
      </c>
      <c r="C51" s="27">
        <v>0.28599999999999998</v>
      </c>
      <c r="D51" s="27">
        <v>0.42899999999999999</v>
      </c>
      <c r="E51" s="26">
        <v>0.47699999999999998</v>
      </c>
      <c r="F51" s="28">
        <f t="shared" si="4"/>
        <v>0.21465000000000001</v>
      </c>
      <c r="G51" s="36">
        <f t="shared" si="3"/>
        <v>9.7100000000000009</v>
      </c>
      <c r="H51" s="30"/>
      <c r="T51"/>
    </row>
    <row r="52" spans="1:20" ht="14.45" customHeight="1">
      <c r="A52" s="26">
        <v>0.42</v>
      </c>
      <c r="B52" s="27">
        <v>0.223</v>
      </c>
      <c r="C52" s="27">
        <v>0.29699999999999999</v>
      </c>
      <c r="D52" s="27">
        <v>0.44500000000000001</v>
      </c>
      <c r="E52" s="26">
        <v>0.49399999999999999</v>
      </c>
      <c r="F52" s="28">
        <f t="shared" si="4"/>
        <v>0.2223</v>
      </c>
      <c r="G52" s="36">
        <f t="shared" si="3"/>
        <v>9.7200000000000006</v>
      </c>
      <c r="H52" s="30"/>
    </row>
    <row r="53" spans="1:20">
      <c r="A53" s="26">
        <v>0.43</v>
      </c>
      <c r="B53" s="27">
        <v>0.23100000000000001</v>
      </c>
      <c r="C53" s="27">
        <v>0.307</v>
      </c>
      <c r="D53" s="27">
        <v>0.46100000000000002</v>
      </c>
      <c r="E53" s="26">
        <v>0.51200000000000001</v>
      </c>
      <c r="F53" s="28">
        <f t="shared" si="4"/>
        <v>0.23040000000000002</v>
      </c>
      <c r="G53" s="36">
        <f t="shared" si="3"/>
        <v>9.73</v>
      </c>
      <c r="H53" s="30"/>
      <c r="T53"/>
    </row>
    <row r="54" spans="1:20">
      <c r="A54" s="26">
        <v>0.44</v>
      </c>
      <c r="B54" s="27">
        <v>0.23899999999999999</v>
      </c>
      <c r="C54" s="27">
        <v>0.318</v>
      </c>
      <c r="D54" s="27">
        <v>0.47699999999999998</v>
      </c>
      <c r="E54" s="26">
        <v>0.53</v>
      </c>
      <c r="F54" s="28">
        <f t="shared" si="4"/>
        <v>0.23850000000000002</v>
      </c>
      <c r="G54" s="36">
        <f t="shared" si="3"/>
        <v>9.74</v>
      </c>
      <c r="H54" s="30"/>
      <c r="T54"/>
    </row>
    <row r="55" spans="1:20">
      <c r="A55" s="26">
        <v>0.45</v>
      </c>
      <c r="B55" s="27">
        <v>0.247</v>
      </c>
      <c r="C55" s="27">
        <v>0.32900000000000001</v>
      </c>
      <c r="D55" s="27">
        <v>0.49399999999999999</v>
      </c>
      <c r="E55" s="26">
        <v>0.54800000000000004</v>
      </c>
      <c r="F55" s="28">
        <f t="shared" si="4"/>
        <v>0.24660000000000001</v>
      </c>
      <c r="G55" s="36">
        <f t="shared" si="3"/>
        <v>9.75</v>
      </c>
      <c r="H55" s="30"/>
    </row>
    <row r="56" spans="1:20">
      <c r="A56" s="26">
        <v>0.46</v>
      </c>
      <c r="B56" s="27">
        <v>0.255</v>
      </c>
      <c r="C56" s="27">
        <v>0.34</v>
      </c>
      <c r="D56" s="27">
        <v>0.51</v>
      </c>
      <c r="E56" s="26">
        <v>0.56699999999999995</v>
      </c>
      <c r="F56" s="28">
        <f t="shared" si="4"/>
        <v>0.25514999999999999</v>
      </c>
      <c r="G56" s="36">
        <f t="shared" si="3"/>
        <v>9.7600000000000016</v>
      </c>
      <c r="H56" s="30"/>
      <c r="R56" s="29"/>
    </row>
    <row r="57" spans="1:20">
      <c r="A57" s="26">
        <v>0.47</v>
      </c>
      <c r="B57" s="27">
        <v>0.26300000000000001</v>
      </c>
      <c r="C57" s="27">
        <v>0.35099999999999998</v>
      </c>
      <c r="D57" s="27">
        <v>0.52700000000000002</v>
      </c>
      <c r="E57" s="26">
        <v>0.58499999999999996</v>
      </c>
      <c r="F57" s="28">
        <f t="shared" si="4"/>
        <v>0.26324999999999998</v>
      </c>
      <c r="G57" s="36">
        <f t="shared" si="3"/>
        <v>9.7700000000000014</v>
      </c>
      <c r="H57" s="30"/>
      <c r="R57" s="29"/>
    </row>
    <row r="58" spans="1:20">
      <c r="A58" s="26">
        <v>0.48</v>
      </c>
      <c r="B58" s="27">
        <v>0.27200000000000002</v>
      </c>
      <c r="C58" s="27">
        <v>0.36199999999999999</v>
      </c>
      <c r="D58" s="27">
        <v>0.54400000000000004</v>
      </c>
      <c r="E58" s="26">
        <v>0.60399999999999998</v>
      </c>
      <c r="F58" s="28">
        <f t="shared" si="4"/>
        <v>0.27179999999999999</v>
      </c>
      <c r="G58" s="36">
        <f t="shared" si="3"/>
        <v>9.7800000000000011</v>
      </c>
      <c r="H58" s="30"/>
      <c r="J58"/>
    </row>
    <row r="59" spans="1:20">
      <c r="A59" s="26">
        <v>0.49</v>
      </c>
      <c r="B59" s="27">
        <v>0.28000000000000003</v>
      </c>
      <c r="C59" s="27">
        <v>0.374</v>
      </c>
      <c r="D59" s="27">
        <v>0.56100000000000005</v>
      </c>
      <c r="E59" s="26">
        <v>0.623</v>
      </c>
      <c r="F59" s="28">
        <f t="shared" si="4"/>
        <v>0.28034999999999999</v>
      </c>
      <c r="G59" s="36">
        <f t="shared" si="3"/>
        <v>9.7900000000000009</v>
      </c>
      <c r="H59" s="30"/>
      <c r="J59"/>
    </row>
    <row r="60" spans="1:20">
      <c r="A60" s="26">
        <v>0.5</v>
      </c>
      <c r="B60" s="27">
        <v>0.28899999999999998</v>
      </c>
      <c r="C60" s="27">
        <v>0.38500000000000001</v>
      </c>
      <c r="D60" s="27">
        <v>0.57799999999999996</v>
      </c>
      <c r="E60" s="26">
        <v>0.64200000000000002</v>
      </c>
      <c r="F60" s="28">
        <f t="shared" si="4"/>
        <v>0.28889999999999999</v>
      </c>
      <c r="G60" s="36">
        <f t="shared" si="3"/>
        <v>9.8000000000000007</v>
      </c>
      <c r="H60" s="30"/>
      <c r="J60"/>
    </row>
    <row r="61" spans="1:20">
      <c r="A61" s="26">
        <v>0.51</v>
      </c>
      <c r="B61" s="27">
        <v>0.29799999999999999</v>
      </c>
      <c r="C61" s="27">
        <v>0.39700000000000002</v>
      </c>
      <c r="D61" s="27">
        <v>0.59499999999999997</v>
      </c>
      <c r="E61" s="26">
        <v>0.66200000000000003</v>
      </c>
      <c r="F61" s="28">
        <f t="shared" si="4"/>
        <v>0.2979</v>
      </c>
      <c r="G61" s="36">
        <f t="shared" si="3"/>
        <v>9.81</v>
      </c>
      <c r="H61" s="30"/>
      <c r="J61"/>
    </row>
    <row r="62" spans="1:20">
      <c r="A62" s="26">
        <v>0.52</v>
      </c>
      <c r="B62" s="27">
        <v>0.307</v>
      </c>
      <c r="C62" s="27">
        <v>0.40899999999999997</v>
      </c>
      <c r="D62" s="27">
        <v>0.61299999999999999</v>
      </c>
      <c r="E62" s="26">
        <v>0.68100000000000005</v>
      </c>
      <c r="F62" s="28">
        <f t="shared" si="4"/>
        <v>0.30645000000000006</v>
      </c>
      <c r="G62" s="36">
        <f t="shared" si="3"/>
        <v>9.82</v>
      </c>
      <c r="H62" s="30"/>
      <c r="J62"/>
    </row>
    <row r="63" spans="1:20">
      <c r="A63" s="26">
        <v>0.53</v>
      </c>
      <c r="B63" s="27">
        <v>0.315</v>
      </c>
      <c r="C63" s="27">
        <v>0.42099999999999999</v>
      </c>
      <c r="D63" s="27">
        <v>0.63100000000000001</v>
      </c>
      <c r="E63" s="26">
        <v>0.70099999999999996</v>
      </c>
      <c r="F63" s="28">
        <f t="shared" si="4"/>
        <v>0.31545000000000001</v>
      </c>
      <c r="G63" s="36">
        <f t="shared" si="3"/>
        <v>9.83</v>
      </c>
      <c r="H63" s="30"/>
      <c r="J63"/>
    </row>
    <row r="64" spans="1:20">
      <c r="A64" s="26">
        <v>0.54</v>
      </c>
      <c r="B64" s="27">
        <v>0.32400000000000001</v>
      </c>
      <c r="C64" s="27">
        <v>0.433</v>
      </c>
      <c r="D64" s="27">
        <v>0.64900000000000002</v>
      </c>
      <c r="E64" s="26">
        <v>0.72099999999999997</v>
      </c>
      <c r="F64" s="28">
        <f t="shared" si="4"/>
        <v>0.32445000000000002</v>
      </c>
      <c r="G64" s="36">
        <f t="shared" si="3"/>
        <v>9.84</v>
      </c>
      <c r="H64" s="30"/>
      <c r="J64"/>
    </row>
    <row r="65" spans="1:10">
      <c r="A65" s="26">
        <v>0.55000000000000004</v>
      </c>
      <c r="B65" s="27">
        <v>0.33300000000000002</v>
      </c>
      <c r="C65" s="27">
        <v>0.44500000000000001</v>
      </c>
      <c r="D65" s="27">
        <v>0.66700000000000004</v>
      </c>
      <c r="E65" s="26">
        <v>0.74099999999999999</v>
      </c>
      <c r="F65" s="28">
        <f t="shared" si="4"/>
        <v>0.33345000000000002</v>
      </c>
      <c r="G65" s="36">
        <f t="shared" si="3"/>
        <v>9.8500000000000014</v>
      </c>
      <c r="H65" s="30"/>
      <c r="J65"/>
    </row>
    <row r="66" spans="1:10">
      <c r="A66" s="26">
        <v>0.56000000000000005</v>
      </c>
      <c r="B66" s="27">
        <v>0.34300000000000003</v>
      </c>
      <c r="C66" s="27">
        <v>0.45700000000000002</v>
      </c>
      <c r="D66" s="27">
        <v>0.68500000000000005</v>
      </c>
      <c r="E66" s="26">
        <v>0.76100000000000001</v>
      </c>
      <c r="F66" s="28">
        <f t="shared" si="4"/>
        <v>0.34245000000000003</v>
      </c>
      <c r="G66" s="36">
        <f t="shared" si="3"/>
        <v>9.8600000000000012</v>
      </c>
      <c r="H66" s="30"/>
      <c r="J66"/>
    </row>
    <row r="67" spans="1:10">
      <c r="A67" s="26">
        <v>0.56999999999999995</v>
      </c>
      <c r="B67" s="27">
        <v>0.35199999999999998</v>
      </c>
      <c r="C67" s="27">
        <v>0.46899999999999997</v>
      </c>
      <c r="D67" s="27">
        <v>0.70399999999999996</v>
      </c>
      <c r="E67" s="26">
        <v>0.78200000000000003</v>
      </c>
      <c r="F67" s="28">
        <f t="shared" si="4"/>
        <v>0.35190000000000005</v>
      </c>
      <c r="G67" s="36">
        <f t="shared" si="3"/>
        <v>9.870000000000001</v>
      </c>
      <c r="H67" s="30"/>
      <c r="J67"/>
    </row>
    <row r="68" spans="1:10">
      <c r="A68" s="26">
        <v>0.57999999999999996</v>
      </c>
      <c r="B68" s="27">
        <v>0.36099999999999999</v>
      </c>
      <c r="C68" s="27">
        <v>0.48099999999999998</v>
      </c>
      <c r="D68" s="27">
        <v>0.72199999999999998</v>
      </c>
      <c r="E68" s="26">
        <v>0.80200000000000005</v>
      </c>
      <c r="F68" s="28">
        <f t="shared" si="4"/>
        <v>0.36090000000000005</v>
      </c>
      <c r="G68" s="36">
        <f t="shared" si="3"/>
        <v>9.8800000000000008</v>
      </c>
      <c r="H68" s="30"/>
      <c r="J68"/>
    </row>
    <row r="69" spans="1:10">
      <c r="A69" s="26">
        <v>0.59</v>
      </c>
      <c r="B69" s="27">
        <v>0.37</v>
      </c>
      <c r="C69" s="27">
        <v>0.49399999999999999</v>
      </c>
      <c r="D69" s="27">
        <v>0.74099999999999999</v>
      </c>
      <c r="E69" s="26">
        <v>0.82299999999999995</v>
      </c>
      <c r="F69" s="28">
        <f t="shared" si="4"/>
        <v>0.37035000000000001</v>
      </c>
      <c r="G69" s="36">
        <f t="shared" si="3"/>
        <v>9.89</v>
      </c>
      <c r="H69" s="30"/>
      <c r="J69"/>
    </row>
    <row r="70" spans="1:10">
      <c r="A70" s="26">
        <v>0.6</v>
      </c>
      <c r="B70" s="27">
        <v>0.38</v>
      </c>
      <c r="C70" s="27">
        <v>0.50700000000000001</v>
      </c>
      <c r="D70" s="27">
        <v>0.76</v>
      </c>
      <c r="E70" s="26">
        <v>0.84399999999999997</v>
      </c>
      <c r="F70" s="28">
        <f t="shared" si="4"/>
        <v>0.37979999999999997</v>
      </c>
      <c r="G70" s="36">
        <f t="shared" si="3"/>
        <v>9.9</v>
      </c>
      <c r="H70" s="30"/>
      <c r="J70"/>
    </row>
    <row r="71" spans="1:10">
      <c r="A71" s="26">
        <v>0.61</v>
      </c>
      <c r="B71" s="27">
        <v>0.38900000000000001</v>
      </c>
      <c r="C71" s="27">
        <v>0.51900000000000002</v>
      </c>
      <c r="D71" s="27">
        <v>0.77900000000000003</v>
      </c>
      <c r="E71" s="26">
        <v>0.86499999999999999</v>
      </c>
      <c r="F71" s="28">
        <f t="shared" si="4"/>
        <v>0.38924999999999998</v>
      </c>
      <c r="G71" s="36">
        <f t="shared" si="3"/>
        <v>9.91</v>
      </c>
      <c r="H71" s="30"/>
      <c r="J71"/>
    </row>
    <row r="72" spans="1:10">
      <c r="A72" s="26">
        <v>0.62</v>
      </c>
      <c r="B72" s="27">
        <v>0.39900000000000002</v>
      </c>
      <c r="C72" s="27">
        <v>0.53200000000000003</v>
      </c>
      <c r="D72" s="27">
        <v>0.79800000000000004</v>
      </c>
      <c r="E72" s="26">
        <v>0.88700000000000001</v>
      </c>
      <c r="F72" s="28">
        <f t="shared" si="4"/>
        <v>0.39915</v>
      </c>
      <c r="G72" s="36">
        <f t="shared" si="3"/>
        <v>9.92</v>
      </c>
      <c r="H72" s="30"/>
    </row>
    <row r="73" spans="1:10">
      <c r="A73" s="26">
        <v>0.63</v>
      </c>
      <c r="B73" s="27">
        <v>0.40899999999999997</v>
      </c>
      <c r="C73" s="27">
        <v>0.54500000000000004</v>
      </c>
      <c r="D73" s="27">
        <v>0.81799999999999995</v>
      </c>
      <c r="E73" s="26">
        <v>0.90800000000000003</v>
      </c>
      <c r="F73" s="28">
        <f t="shared" si="4"/>
        <v>0.40860000000000002</v>
      </c>
      <c r="G73" s="36">
        <f t="shared" si="3"/>
        <v>9.9300000000000015</v>
      </c>
      <c r="H73" s="30"/>
    </row>
    <row r="74" spans="1:10">
      <c r="A74" s="26">
        <v>0.64</v>
      </c>
      <c r="B74" s="27">
        <v>0.41899999999999998</v>
      </c>
      <c r="C74" s="27">
        <v>0.55800000000000005</v>
      </c>
      <c r="D74" s="27">
        <v>0.83699999999999997</v>
      </c>
      <c r="E74" s="26">
        <v>0.93</v>
      </c>
      <c r="F74" s="28">
        <f t="shared" si="4"/>
        <v>0.41850000000000004</v>
      </c>
      <c r="G74" s="36">
        <f t="shared" si="3"/>
        <v>9.9400000000000013</v>
      </c>
      <c r="H74" s="30"/>
    </row>
    <row r="75" spans="1:10">
      <c r="A75" s="26">
        <v>0.65</v>
      </c>
      <c r="B75" s="27">
        <v>0.42799999999999999</v>
      </c>
      <c r="C75" s="27">
        <v>0.57099999999999995</v>
      </c>
      <c r="D75" s="27">
        <v>0.85699999999999998</v>
      </c>
      <c r="E75" s="26">
        <v>0.95199999999999996</v>
      </c>
      <c r="F75" s="28">
        <f t="shared" ref="F75:F100" si="5">E75*$F$7</f>
        <v>0.4284</v>
      </c>
      <c r="G75" s="36">
        <f t="shared" si="3"/>
        <v>9.9500000000000011</v>
      </c>
      <c r="H75" s="30"/>
    </row>
    <row r="76" spans="1:10">
      <c r="A76" s="26">
        <v>0.66</v>
      </c>
      <c r="B76" s="27">
        <v>0.438</v>
      </c>
      <c r="C76" s="27">
        <v>0.58399999999999996</v>
      </c>
      <c r="D76" s="27">
        <v>0.877</v>
      </c>
      <c r="E76" s="26">
        <v>0.97399999999999998</v>
      </c>
      <c r="F76" s="28">
        <f t="shared" si="5"/>
        <v>0.43830000000000002</v>
      </c>
      <c r="G76" s="36">
        <f t="shared" si="3"/>
        <v>9.9600000000000009</v>
      </c>
      <c r="H76" s="30"/>
    </row>
    <row r="77" spans="1:10">
      <c r="A77" s="26">
        <v>0.67</v>
      </c>
      <c r="B77" s="27">
        <v>0.44800000000000001</v>
      </c>
      <c r="C77" s="27">
        <v>0.59799999999999998</v>
      </c>
      <c r="D77" s="27">
        <v>0.89700000000000002</v>
      </c>
      <c r="E77" s="26">
        <v>0.996</v>
      </c>
      <c r="F77" s="28">
        <f t="shared" si="5"/>
        <v>0.44819999999999999</v>
      </c>
      <c r="G77" s="36">
        <f t="shared" ref="G77:G101" si="6">G$11+$A77</f>
        <v>9.9700000000000006</v>
      </c>
      <c r="H77" s="30"/>
    </row>
    <row r="78" spans="1:10">
      <c r="A78" s="26">
        <v>0.68</v>
      </c>
      <c r="B78" s="27">
        <v>0.45800000000000002</v>
      </c>
      <c r="C78" s="27">
        <v>0.61099999999999999</v>
      </c>
      <c r="D78" s="27">
        <v>0.91700000000000004</v>
      </c>
      <c r="E78" s="26">
        <v>1.0189999999999999</v>
      </c>
      <c r="F78" s="28">
        <f t="shared" si="5"/>
        <v>0.45854999999999996</v>
      </c>
      <c r="G78" s="36">
        <f t="shared" si="6"/>
        <v>9.98</v>
      </c>
      <c r="H78" s="30"/>
    </row>
    <row r="79" spans="1:10">
      <c r="A79" s="26">
        <v>0.69</v>
      </c>
      <c r="B79" s="27">
        <v>0.46899999999999997</v>
      </c>
      <c r="C79" s="27">
        <v>0.625</v>
      </c>
      <c r="D79" s="27">
        <v>0.93700000000000006</v>
      </c>
      <c r="E79" s="26">
        <v>1.0409999999999999</v>
      </c>
      <c r="F79" s="28">
        <f t="shared" si="5"/>
        <v>0.46844999999999998</v>
      </c>
      <c r="G79" s="36">
        <f t="shared" si="6"/>
        <v>9.99</v>
      </c>
      <c r="H79" s="30"/>
    </row>
    <row r="80" spans="1:10">
      <c r="A80" s="26">
        <v>0.7</v>
      </c>
      <c r="B80" s="27">
        <v>0.47899999999999998</v>
      </c>
      <c r="C80" s="27">
        <v>0.63800000000000001</v>
      </c>
      <c r="D80" s="27">
        <v>0.95799999999999996</v>
      </c>
      <c r="E80" s="26">
        <v>1.0640000000000001</v>
      </c>
      <c r="F80" s="28">
        <f t="shared" si="5"/>
        <v>0.47880000000000006</v>
      </c>
      <c r="G80" s="36">
        <f t="shared" si="6"/>
        <v>10</v>
      </c>
      <c r="H80" s="30"/>
    </row>
    <row r="81" spans="1:8">
      <c r="A81" s="26">
        <v>0.71</v>
      </c>
      <c r="B81" s="27">
        <v>0.48899999999999999</v>
      </c>
      <c r="C81" s="27">
        <v>0.65200000000000002</v>
      </c>
      <c r="D81" s="27">
        <v>0.97799999999999998</v>
      </c>
      <c r="E81" s="26">
        <v>1.087</v>
      </c>
      <c r="F81" s="28">
        <f t="shared" si="5"/>
        <v>0.48914999999999997</v>
      </c>
      <c r="G81" s="36">
        <f t="shared" si="6"/>
        <v>10.010000000000002</v>
      </c>
      <c r="H81" s="30"/>
    </row>
    <row r="82" spans="1:8">
      <c r="A82" s="26">
        <v>0.72</v>
      </c>
      <c r="B82" s="27">
        <v>0.499</v>
      </c>
      <c r="C82" s="27">
        <v>0.66600000000000004</v>
      </c>
      <c r="D82" s="27">
        <v>0.999</v>
      </c>
      <c r="E82" s="26">
        <v>1.1100000000000001</v>
      </c>
      <c r="F82" s="28">
        <f t="shared" si="5"/>
        <v>0.49950000000000006</v>
      </c>
      <c r="G82" s="36">
        <f t="shared" si="6"/>
        <v>10.020000000000001</v>
      </c>
      <c r="H82" s="30"/>
    </row>
    <row r="83" spans="1:8">
      <c r="A83" s="26">
        <v>0.73</v>
      </c>
      <c r="B83" s="27">
        <v>0.51</v>
      </c>
      <c r="C83" s="27">
        <v>0.68</v>
      </c>
      <c r="D83" s="27">
        <v>1.02</v>
      </c>
      <c r="E83" s="26">
        <v>1.133</v>
      </c>
      <c r="F83" s="28">
        <f t="shared" si="5"/>
        <v>0.50985000000000003</v>
      </c>
      <c r="G83" s="36">
        <f t="shared" si="6"/>
        <v>10.030000000000001</v>
      </c>
      <c r="H83" s="30"/>
    </row>
    <row r="84" spans="1:8">
      <c r="A84" s="26">
        <v>0.74</v>
      </c>
      <c r="B84" s="27">
        <v>0.52</v>
      </c>
      <c r="C84" s="27">
        <v>0.69399999999999995</v>
      </c>
      <c r="D84" s="27">
        <v>1.0409999999999999</v>
      </c>
      <c r="E84" s="26">
        <v>1.1559999999999999</v>
      </c>
      <c r="F84" s="28">
        <f t="shared" si="5"/>
        <v>0.5202</v>
      </c>
      <c r="G84" s="36">
        <f t="shared" si="6"/>
        <v>10.040000000000001</v>
      </c>
      <c r="H84" s="30"/>
    </row>
    <row r="85" spans="1:8">
      <c r="A85" s="26">
        <v>0.75</v>
      </c>
      <c r="B85" s="27">
        <v>0.53100000000000003</v>
      </c>
      <c r="C85" s="27">
        <v>0.70799999999999996</v>
      </c>
      <c r="D85" s="27">
        <v>1.0620000000000001</v>
      </c>
      <c r="E85" s="26">
        <v>1.18</v>
      </c>
      <c r="F85" s="28">
        <f t="shared" si="5"/>
        <v>0.53100000000000003</v>
      </c>
      <c r="G85" s="36">
        <f t="shared" si="6"/>
        <v>10.050000000000001</v>
      </c>
      <c r="H85" s="30"/>
    </row>
    <row r="86" spans="1:8">
      <c r="A86" s="26">
        <v>0.76</v>
      </c>
      <c r="B86" s="27">
        <v>0.54200000000000004</v>
      </c>
      <c r="C86" s="27">
        <v>0.72199999999999998</v>
      </c>
      <c r="D86" s="27">
        <v>1.083</v>
      </c>
      <c r="E86" s="26">
        <v>1.204</v>
      </c>
      <c r="F86" s="28">
        <f t="shared" si="5"/>
        <v>0.54179999999999995</v>
      </c>
      <c r="G86" s="36">
        <f t="shared" si="6"/>
        <v>10.06</v>
      </c>
      <c r="H86" s="30"/>
    </row>
    <row r="87" spans="1:8">
      <c r="A87" s="26">
        <v>0.77</v>
      </c>
      <c r="B87" s="27">
        <v>0.55200000000000005</v>
      </c>
      <c r="C87" s="27">
        <v>0.73599999999999999</v>
      </c>
      <c r="D87" s="27">
        <v>1.105</v>
      </c>
      <c r="E87" s="26">
        <v>1.2270000000000001</v>
      </c>
      <c r="F87" s="28">
        <f t="shared" si="5"/>
        <v>0.55215000000000003</v>
      </c>
      <c r="G87" s="36">
        <f t="shared" si="6"/>
        <v>10.07</v>
      </c>
      <c r="H87" s="30"/>
    </row>
    <row r="88" spans="1:8">
      <c r="A88" s="26">
        <v>0.78</v>
      </c>
      <c r="B88" s="27">
        <v>0.56299999999999994</v>
      </c>
      <c r="C88" s="27">
        <v>0.751</v>
      </c>
      <c r="D88" s="27">
        <v>1.1259999999999999</v>
      </c>
      <c r="E88" s="26">
        <v>1.2509999999999999</v>
      </c>
      <c r="F88" s="28">
        <f t="shared" si="5"/>
        <v>0.56294999999999995</v>
      </c>
      <c r="G88" s="36">
        <f t="shared" si="6"/>
        <v>10.08</v>
      </c>
      <c r="H88" s="30"/>
    </row>
    <row r="89" spans="1:8">
      <c r="A89" s="26">
        <v>0.79</v>
      </c>
      <c r="B89" s="27">
        <v>0.57399999999999995</v>
      </c>
      <c r="C89" s="27">
        <v>0.76500000000000001</v>
      </c>
      <c r="D89" s="27">
        <v>1.1479999999999999</v>
      </c>
      <c r="E89" s="26">
        <v>1.276</v>
      </c>
      <c r="F89" s="28">
        <f t="shared" si="5"/>
        <v>0.57420000000000004</v>
      </c>
      <c r="G89" s="36">
        <f t="shared" si="6"/>
        <v>10.09</v>
      </c>
      <c r="H89" s="30"/>
    </row>
    <row r="90" spans="1:8">
      <c r="A90" s="26">
        <v>0.8</v>
      </c>
      <c r="B90" s="27">
        <v>0.58499999999999996</v>
      </c>
      <c r="C90" s="27">
        <v>0.78</v>
      </c>
      <c r="D90" s="27">
        <v>1.17</v>
      </c>
      <c r="E90" s="26">
        <v>1.3</v>
      </c>
      <c r="F90" s="28">
        <f t="shared" si="5"/>
        <v>0.58500000000000008</v>
      </c>
      <c r="G90" s="36">
        <f t="shared" si="6"/>
        <v>10.100000000000001</v>
      </c>
      <c r="H90" s="30"/>
    </row>
    <row r="91" spans="1:8">
      <c r="A91" s="26">
        <v>0.81</v>
      </c>
      <c r="B91" s="27">
        <v>0.59599999999999997</v>
      </c>
      <c r="C91" s="27">
        <v>0.79500000000000004</v>
      </c>
      <c r="D91" s="27">
        <v>1.1919999999999999</v>
      </c>
      <c r="E91" s="26">
        <v>1.3240000000000001</v>
      </c>
      <c r="F91" s="28">
        <f t="shared" si="5"/>
        <v>0.5958</v>
      </c>
      <c r="G91" s="36">
        <f t="shared" si="6"/>
        <v>10.110000000000001</v>
      </c>
      <c r="H91" s="30"/>
    </row>
    <row r="92" spans="1:8">
      <c r="A92" s="26">
        <v>0.82</v>
      </c>
      <c r="B92" s="27">
        <v>0.60699999999999998</v>
      </c>
      <c r="C92" s="27">
        <v>0.80900000000000005</v>
      </c>
      <c r="D92" s="27">
        <v>1.214</v>
      </c>
      <c r="E92" s="26">
        <v>1.349</v>
      </c>
      <c r="F92" s="28">
        <f t="shared" si="5"/>
        <v>0.60704999999999998</v>
      </c>
      <c r="G92" s="36">
        <f t="shared" si="6"/>
        <v>10.120000000000001</v>
      </c>
      <c r="H92" s="30"/>
    </row>
    <row r="93" spans="1:8">
      <c r="A93" s="26">
        <v>0.83</v>
      </c>
      <c r="B93" s="27">
        <v>0.61799999999999999</v>
      </c>
      <c r="C93" s="27">
        <v>0.82399999999999995</v>
      </c>
      <c r="D93" s="27">
        <v>1.236</v>
      </c>
      <c r="E93" s="26">
        <v>1.3740000000000001</v>
      </c>
      <c r="F93" s="28">
        <f t="shared" si="5"/>
        <v>0.61830000000000007</v>
      </c>
      <c r="G93" s="36">
        <f t="shared" si="6"/>
        <v>10.130000000000001</v>
      </c>
      <c r="H93" s="30"/>
    </row>
    <row r="94" spans="1:8">
      <c r="A94" s="26">
        <v>0.84</v>
      </c>
      <c r="B94" s="27">
        <v>0.629</v>
      </c>
      <c r="C94" s="27">
        <v>0.83899999999999997</v>
      </c>
      <c r="D94" s="27">
        <v>1.2589999999999999</v>
      </c>
      <c r="E94" s="26">
        <v>1.399</v>
      </c>
      <c r="F94" s="28">
        <f t="shared" si="5"/>
        <v>0.62955000000000005</v>
      </c>
      <c r="G94" s="36">
        <f t="shared" si="6"/>
        <v>10.14</v>
      </c>
      <c r="H94" s="30"/>
    </row>
    <row r="95" spans="1:8">
      <c r="A95" s="26">
        <v>0.85</v>
      </c>
      <c r="B95" s="27">
        <v>0.64100000000000001</v>
      </c>
      <c r="C95" s="27">
        <v>0.85399999999999998</v>
      </c>
      <c r="D95" s="27">
        <v>1.2809999999999999</v>
      </c>
      <c r="E95" s="26">
        <v>1.4239999999999999</v>
      </c>
      <c r="F95" s="28">
        <f t="shared" si="5"/>
        <v>0.64080000000000004</v>
      </c>
      <c r="G95" s="36">
        <f t="shared" si="6"/>
        <v>10.15</v>
      </c>
      <c r="H95" s="30"/>
    </row>
    <row r="96" spans="1:8">
      <c r="A96" s="26">
        <v>0.86</v>
      </c>
      <c r="B96" s="27">
        <v>0.65200000000000002</v>
      </c>
      <c r="C96" s="27">
        <v>0.86899999999999999</v>
      </c>
      <c r="D96" s="27">
        <v>1.304</v>
      </c>
      <c r="E96" s="26">
        <v>1.4490000000000001</v>
      </c>
      <c r="F96" s="28">
        <f t="shared" si="5"/>
        <v>0.65205000000000002</v>
      </c>
      <c r="G96" s="36">
        <f t="shared" si="6"/>
        <v>10.16</v>
      </c>
      <c r="H96" s="30"/>
    </row>
    <row r="97" spans="1:8">
      <c r="A97" s="26">
        <v>0.87</v>
      </c>
      <c r="B97" s="27">
        <v>0.66300000000000003</v>
      </c>
      <c r="C97" s="27">
        <v>0.88400000000000001</v>
      </c>
      <c r="D97" s="27">
        <v>1.327</v>
      </c>
      <c r="E97" s="26">
        <v>1.474</v>
      </c>
      <c r="F97" s="28">
        <f t="shared" si="5"/>
        <v>0.6633</v>
      </c>
      <c r="G97" s="36">
        <f t="shared" si="6"/>
        <v>10.17</v>
      </c>
      <c r="H97" s="30"/>
    </row>
    <row r="98" spans="1:8">
      <c r="A98" s="26">
        <v>0.88</v>
      </c>
      <c r="B98" s="27">
        <v>0.67500000000000004</v>
      </c>
      <c r="C98" s="27">
        <v>0.9</v>
      </c>
      <c r="D98" s="27">
        <v>1.35</v>
      </c>
      <c r="E98" s="26">
        <v>1.5</v>
      </c>
      <c r="F98" s="28">
        <f t="shared" si="5"/>
        <v>0.67500000000000004</v>
      </c>
      <c r="G98" s="36">
        <f t="shared" si="6"/>
        <v>10.180000000000001</v>
      </c>
      <c r="H98" s="30"/>
    </row>
    <row r="99" spans="1:8">
      <c r="A99" s="26">
        <v>0.89</v>
      </c>
      <c r="B99" s="27">
        <v>0.68600000000000005</v>
      </c>
      <c r="C99" s="27">
        <v>0.91500000000000004</v>
      </c>
      <c r="D99" s="27">
        <v>1.373</v>
      </c>
      <c r="E99" s="26">
        <v>1.5249999999999999</v>
      </c>
      <c r="F99" s="28">
        <f t="shared" si="5"/>
        <v>0.68625000000000003</v>
      </c>
      <c r="G99" s="36">
        <f t="shared" si="6"/>
        <v>10.190000000000001</v>
      </c>
      <c r="H99" s="30"/>
    </row>
    <row r="100" spans="1:8">
      <c r="A100" s="31">
        <v>0.9</v>
      </c>
      <c r="B100" s="32">
        <v>0.69799999999999995</v>
      </c>
      <c r="C100" s="32">
        <v>0.93100000000000005</v>
      </c>
      <c r="D100" s="32">
        <v>1.3959999999999999</v>
      </c>
      <c r="E100" s="31">
        <v>1.5509999999999999</v>
      </c>
      <c r="F100" s="33">
        <f t="shared" si="5"/>
        <v>0.69794999999999996</v>
      </c>
      <c r="G100" s="36">
        <f t="shared" si="6"/>
        <v>10.200000000000001</v>
      </c>
    </row>
    <row r="101" spans="1:8">
      <c r="A101" s="34">
        <v>2</v>
      </c>
      <c r="B101" s="35"/>
      <c r="C101" s="35"/>
      <c r="D101" s="35"/>
      <c r="E101" s="35"/>
      <c r="F101" s="35">
        <v>2</v>
      </c>
      <c r="G101" s="34">
        <f t="shared" si="6"/>
        <v>11.3</v>
      </c>
    </row>
    <row r="144" s="22" customFormat="1"/>
    <row r="145" spans="1:8">
      <c r="A145" s="22"/>
      <c r="B145" s="22"/>
      <c r="C145" s="22"/>
      <c r="D145" s="22"/>
      <c r="E145" s="22"/>
      <c r="F145" s="22"/>
      <c r="G145" s="22"/>
      <c r="H145" s="22"/>
    </row>
    <row r="146" spans="1:8">
      <c r="A146" s="22"/>
      <c r="B146" s="22"/>
      <c r="C146" s="22"/>
      <c r="D146" s="22"/>
      <c r="E146" s="22"/>
      <c r="F146" s="22"/>
      <c r="G146" s="22"/>
      <c r="H146" s="22"/>
    </row>
    <row r="147" spans="1:8">
      <c r="A147" s="22"/>
      <c r="B147" s="22"/>
      <c r="C147" s="22"/>
      <c r="D147" s="22"/>
      <c r="E147" s="22"/>
      <c r="F147" s="22"/>
      <c r="G147" s="22"/>
      <c r="H147" s="22"/>
    </row>
    <row r="148" spans="1:8">
      <c r="A148" s="22"/>
      <c r="B148" s="22"/>
      <c r="C148" s="22"/>
      <c r="D148" s="22"/>
      <c r="E148" s="22"/>
      <c r="F148" s="22"/>
      <c r="G148" s="22"/>
      <c r="H148" s="22"/>
    </row>
    <row r="149" spans="1:8">
      <c r="A149" s="22"/>
      <c r="B149" s="22"/>
      <c r="C149" s="22"/>
      <c r="D149" s="22"/>
      <c r="E149" s="22"/>
      <c r="F149" s="22"/>
      <c r="G149" s="22"/>
      <c r="H149" s="22"/>
    </row>
    <row r="150" spans="1:8">
      <c r="A150" s="30"/>
    </row>
  </sheetData>
  <mergeCells count="19">
    <mergeCell ref="A7:A10"/>
    <mergeCell ref="B7:B9"/>
    <mergeCell ref="C7:C9"/>
    <mergeCell ref="D7:D9"/>
    <mergeCell ref="E7:E9"/>
    <mergeCell ref="B10:E10"/>
    <mergeCell ref="R2:S3"/>
    <mergeCell ref="M3:O3"/>
    <mergeCell ref="I2:I3"/>
    <mergeCell ref="J2:J3"/>
    <mergeCell ref="K2:K3"/>
    <mergeCell ref="L2:L3"/>
    <mergeCell ref="P2:Q2"/>
    <mergeCell ref="F8:F10"/>
    <mergeCell ref="R4:R6"/>
    <mergeCell ref="S4:S6"/>
    <mergeCell ref="R7:R10"/>
    <mergeCell ref="S7:S10"/>
    <mergeCell ref="G8:G9"/>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shapeId="278529" r:id="rId4">
          <objectPr defaultSize="0" autoPict="0" r:id="rId5">
            <anchor moveWithCells="1">
              <from>
                <xdr:col>4</xdr:col>
                <xdr:colOff>0</xdr:colOff>
                <xdr:row>3</xdr:row>
                <xdr:rowOff>0</xdr:rowOff>
              </from>
              <to>
                <xdr:col>6</xdr:col>
                <xdr:colOff>323850</xdr:colOff>
                <xdr:row>4</xdr:row>
                <xdr:rowOff>171450</xdr:rowOff>
              </to>
            </anchor>
          </objectPr>
        </oleObject>
      </mc:Choice>
      <mc:Fallback>
        <oleObject progId="Packager Shell Object" shapeId="278529" r:id="rId4"/>
      </mc:Fallback>
    </mc:AlternateContent>
    <mc:AlternateContent xmlns:mc="http://schemas.openxmlformats.org/markup-compatibility/2006">
      <mc:Choice Requires="x14">
        <oleObject progId="Packager Shell Object" shapeId="278530" r:id="rId6">
          <objectPr defaultSize="0" autoPict="0" r:id="rId7">
            <anchor moveWithCells="1">
              <from>
                <xdr:col>1</xdr:col>
                <xdr:colOff>0</xdr:colOff>
                <xdr:row>3</xdr:row>
                <xdr:rowOff>0</xdr:rowOff>
              </from>
              <to>
                <xdr:col>3</xdr:col>
                <xdr:colOff>619125</xdr:colOff>
                <xdr:row>4</xdr:row>
                <xdr:rowOff>171450</xdr:rowOff>
              </to>
            </anchor>
          </objectPr>
        </oleObject>
      </mc:Choice>
      <mc:Fallback>
        <oleObject progId="Packager Shell Object" shapeId="278530"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4274F-95AE-4BA7-805A-D3EC1F216DA8}">
  <sheetPr>
    <pageSetUpPr fitToPage="1"/>
  </sheetPr>
  <dimension ref="A1:BG47"/>
  <sheetViews>
    <sheetView tabSelected="1" zoomScale="80" zoomScaleNormal="80" workbookViewId="0">
      <selection activeCell="BA18" sqref="BA18"/>
    </sheetView>
  </sheetViews>
  <sheetFormatPr defaultColWidth="9.140625" defaultRowHeight="14.45" customHeight="1"/>
  <cols>
    <col min="1" max="1" width="10.85546875" customWidth="1"/>
    <col min="3" max="3" width="9.140625" customWidth="1"/>
    <col min="5" max="5" width="8.85546875" customWidth="1"/>
    <col min="6" max="10" width="9.140625" customWidth="1"/>
    <col min="12" max="12" width="8.85546875" customWidth="1"/>
    <col min="13" max="13" width="16" bestFit="1" customWidth="1"/>
    <col min="14" max="14" width="10.7109375" customWidth="1"/>
    <col min="15" max="15" width="11.7109375" bestFit="1" customWidth="1"/>
    <col min="16" max="16" width="8.85546875" customWidth="1"/>
    <col min="22" max="22" width="10.7109375" bestFit="1" customWidth="1"/>
    <col min="23" max="23" width="10.140625" bestFit="1" customWidth="1"/>
    <col min="28" max="28" width="8.85546875" customWidth="1"/>
    <col min="34" max="34" width="10.7109375" bestFit="1" customWidth="1"/>
    <col min="35" max="35" width="10.140625" bestFit="1" customWidth="1"/>
  </cols>
  <sheetData>
    <row r="1" spans="1:43" ht="14.45" customHeight="1">
      <c r="A1" s="2" t="s">
        <v>131</v>
      </c>
    </row>
    <row r="2" spans="1:43" ht="14.45" customHeight="1">
      <c r="A2" s="2"/>
    </row>
    <row r="3" spans="1:43" ht="14.45" customHeight="1">
      <c r="A3" t="s">
        <v>132</v>
      </c>
      <c r="D3" s="5">
        <f>E42</f>
        <v>0.113</v>
      </c>
      <c r="E3" t="s">
        <v>133</v>
      </c>
      <c r="F3" t="str">
        <f>INDEX($A$28:$A$43,MATCH(D3,$E$28:$E$43,0))&amp;" (≥ 0.093m3/s)"</f>
        <v>Q99 (≥ 0.093m3/s)</v>
      </c>
      <c r="H3" s="40" t="str">
        <f>IF(D3&gt;=0.093,"ü","û")</f>
        <v>ü</v>
      </c>
      <c r="K3" s="49"/>
    </row>
    <row r="4" spans="1:43" ht="14.45" customHeight="1">
      <c r="A4" t="s">
        <v>134</v>
      </c>
      <c r="D4" s="117">
        <f>MIN(AE40:AN40)</f>
        <v>0.22100000000000009</v>
      </c>
      <c r="E4" t="s">
        <v>135</v>
      </c>
      <c r="F4" t="s">
        <v>136</v>
      </c>
      <c r="H4" s="40" t="str">
        <f>IF(D4&gt;0.15,"ü","û")</f>
        <v>ü</v>
      </c>
    </row>
    <row r="5" spans="1:43" ht="14.45" customHeight="1">
      <c r="A5" t="s">
        <v>137</v>
      </c>
      <c r="D5" s="117">
        <f>MAX(S28:AB43)</f>
        <v>0.70799999999999996</v>
      </c>
      <c r="E5" t="s">
        <v>138</v>
      </c>
      <c r="F5" t="s">
        <v>139</v>
      </c>
      <c r="H5" s="40" t="str">
        <f>IF(D5&lt;1,"ü","û")</f>
        <v>ü</v>
      </c>
    </row>
    <row r="8" spans="1:43" ht="14.45" customHeight="1">
      <c r="A8" s="290" t="s">
        <v>140</v>
      </c>
      <c r="B8" s="290" t="s">
        <v>90</v>
      </c>
      <c r="C8" s="290" t="s">
        <v>92</v>
      </c>
      <c r="D8" s="290" t="s">
        <v>141</v>
      </c>
      <c r="E8" s="290" t="s">
        <v>142</v>
      </c>
      <c r="F8" s="290" t="s">
        <v>143</v>
      </c>
      <c r="G8" s="273" t="s">
        <v>96</v>
      </c>
      <c r="H8" s="276"/>
      <c r="I8" s="292" t="s">
        <v>97</v>
      </c>
      <c r="J8" s="294"/>
      <c r="AQ8" s="8"/>
    </row>
    <row r="9" spans="1:43" ht="14.45" customHeight="1">
      <c r="A9" s="306"/>
      <c r="B9" s="306"/>
      <c r="C9" s="306"/>
      <c r="D9" s="306"/>
      <c r="E9" s="306"/>
      <c r="F9" s="306"/>
      <c r="G9" s="290" t="s">
        <v>144</v>
      </c>
      <c r="H9" s="297" t="s">
        <v>100</v>
      </c>
      <c r="I9" s="299"/>
      <c r="J9" s="300"/>
      <c r="AQ9" s="8"/>
    </row>
    <row r="10" spans="1:43" ht="14.45" customHeight="1">
      <c r="A10" s="291"/>
      <c r="B10" s="291"/>
      <c r="C10" s="291"/>
      <c r="D10" s="291"/>
      <c r="E10" s="291"/>
      <c r="F10" s="291"/>
      <c r="G10" s="291"/>
      <c r="H10" s="298"/>
      <c r="I10" s="301"/>
      <c r="J10" s="302"/>
      <c r="AQ10" s="8"/>
    </row>
    <row r="11" spans="1:43" ht="14.45" customHeight="1">
      <c r="A11" s="197" t="s">
        <v>145</v>
      </c>
      <c r="B11" s="11" t="s">
        <v>102</v>
      </c>
      <c r="C11" s="69">
        <f>'Set up_FPDD11A'!L4</f>
        <v>0</v>
      </c>
      <c r="D11" s="69">
        <f>'Set up_FPDD11A'!M4</f>
        <v>9.35</v>
      </c>
      <c r="E11" s="69">
        <f>'Set up_FPDD11A'!N4</f>
        <v>10.85</v>
      </c>
      <c r="F11" s="69">
        <f>'Set up_FPDD11A'!O4</f>
        <v>10.85</v>
      </c>
      <c r="G11" s="69">
        <f>'Set up_FPDD11A'!P4</f>
        <v>1</v>
      </c>
      <c r="H11" s="56">
        <f>'Set up_FPDD11A'!Q4</f>
        <v>1.4999999999999999E-2</v>
      </c>
      <c r="I11" s="263">
        <f>TAN(ATAN((D11-D13)/(C13-C11)))</f>
        <v>1.6025641025640969E-2</v>
      </c>
      <c r="J11" s="295" t="str">
        <f>"1/"&amp;ROUND(1/I11,2)</f>
        <v>1/62.4</v>
      </c>
      <c r="AQ11" s="8"/>
    </row>
    <row r="12" spans="1:43" ht="14.45" customHeight="1">
      <c r="A12" s="198"/>
      <c r="B12" s="12" t="s">
        <v>103</v>
      </c>
      <c r="C12" s="60">
        <f>'Set up_FPDD11A'!L5</f>
        <v>3.53</v>
      </c>
      <c r="D12" s="60">
        <f>'Set up_FPDD11A'!M5</f>
        <v>9.2934294871794876</v>
      </c>
      <c r="E12" s="60">
        <f>'Set up_FPDD11A'!N5</f>
        <v>10.85</v>
      </c>
      <c r="F12" s="60">
        <f>'Set up_FPDD11A'!O5</f>
        <v>10.85</v>
      </c>
      <c r="G12" s="60">
        <f>'Set up_FPDD11A'!P5</f>
        <v>1</v>
      </c>
      <c r="H12" s="58">
        <f>'Set up_FPDD11A'!Q5</f>
        <v>1.4999999999999999E-2</v>
      </c>
      <c r="I12" s="264"/>
      <c r="J12" s="305"/>
      <c r="AQ12" s="8"/>
    </row>
    <row r="13" spans="1:43" ht="14.45" customHeight="1">
      <c r="A13" s="199"/>
      <c r="B13" s="13" t="s">
        <v>104</v>
      </c>
      <c r="C13" s="70">
        <f>'Set up_FPDD11A'!L6</f>
        <v>12.48</v>
      </c>
      <c r="D13" s="70">
        <f>'Set up_FPDD11A'!M6</f>
        <v>9.15</v>
      </c>
      <c r="E13" s="70">
        <f>'Set up_FPDD11A'!N6</f>
        <v>10.65</v>
      </c>
      <c r="F13" s="70">
        <f>'Set up_FPDD11A'!O6</f>
        <v>10.65</v>
      </c>
      <c r="G13" s="70">
        <f>'Set up_FPDD11A'!P6</f>
        <v>1</v>
      </c>
      <c r="H13" s="57">
        <f>'Set up_FPDD11A'!Q6</f>
        <v>1.4999999999999999E-2</v>
      </c>
      <c r="I13" s="265"/>
      <c r="J13" s="296"/>
      <c r="AQ13" s="8"/>
    </row>
    <row r="14" spans="1:43" ht="14.45" customHeight="1">
      <c r="A14" s="197" t="s">
        <v>146</v>
      </c>
      <c r="B14" s="11" t="s">
        <v>110</v>
      </c>
      <c r="C14" s="69">
        <f>'Set up_FPDD11A'!L7</f>
        <v>13.48</v>
      </c>
      <c r="D14" s="69">
        <f>'Set up_FPDD11A'!M7</f>
        <v>9.15</v>
      </c>
      <c r="E14" s="69">
        <f>'Set up_FPDD11A'!N7</f>
        <v>10.65</v>
      </c>
      <c r="F14" s="69">
        <f>'Set up_FPDD11A'!O7</f>
        <v>10.65</v>
      </c>
      <c r="G14" s="69">
        <f>'Set up_FPDD11A'!P7</f>
        <v>0.7</v>
      </c>
      <c r="H14" s="56">
        <f>'Set up_FPDD11A'!Q7</f>
        <v>1.4999999999999999E-2</v>
      </c>
      <c r="I14" s="263">
        <f>TAN(ATAN((D14-D17)/(C17-C14)))</f>
        <v>-3.7500000000000089E-2</v>
      </c>
      <c r="J14" s="266" t="s">
        <v>111</v>
      </c>
      <c r="AQ14" s="8"/>
    </row>
    <row r="15" spans="1:43" ht="14.45" customHeight="1">
      <c r="A15" s="198"/>
      <c r="B15" s="12" t="s">
        <v>114</v>
      </c>
      <c r="C15" s="60">
        <f>'Set up_FPDD11A'!L8</f>
        <v>16.48</v>
      </c>
      <c r="D15" s="60">
        <f>'Set up_FPDD11A'!M8</f>
        <v>9.15</v>
      </c>
      <c r="E15" s="60">
        <f>'Set up_FPDD11A'!N8</f>
        <v>10.65</v>
      </c>
      <c r="F15" s="60">
        <f>'Set up_FPDD11A'!O8</f>
        <v>10.65</v>
      </c>
      <c r="G15" s="60">
        <f>'Set up_FPDD11A'!P8</f>
        <v>0.7</v>
      </c>
      <c r="H15" s="58">
        <f>'Set up_FPDD11A'!Q8</f>
        <v>1.4999999999999999E-2</v>
      </c>
      <c r="I15" s="264"/>
      <c r="J15" s="267"/>
      <c r="AQ15" s="8"/>
    </row>
    <row r="16" spans="1:43" ht="14.45" customHeight="1">
      <c r="A16" s="198"/>
      <c r="B16" s="12" t="s">
        <v>115</v>
      </c>
      <c r="C16" s="60">
        <f>'Set up_FPDD11A'!L9</f>
        <v>16.48</v>
      </c>
      <c r="D16" s="60">
        <f>'Set up_FPDD11A'!M9</f>
        <v>9.15</v>
      </c>
      <c r="E16" s="60">
        <f>'Set up_FPDD11A'!N9</f>
        <v>10.65</v>
      </c>
      <c r="F16" s="60">
        <f>'Set up_FPDD11A'!O9</f>
        <v>10.65</v>
      </c>
      <c r="G16" s="60">
        <f>'Set up_FPDD11A'!P9</f>
        <v>0.5</v>
      </c>
      <c r="H16" s="58">
        <f>'Set up_FPDD11A'!Q9</f>
        <v>1.4999999999999999E-2</v>
      </c>
      <c r="I16" s="264"/>
      <c r="J16" s="267"/>
    </row>
    <row r="17" spans="1:59" ht="14.45" customHeight="1">
      <c r="A17" s="199"/>
      <c r="B17" s="13" t="s">
        <v>118</v>
      </c>
      <c r="C17" s="60">
        <f>'Set up_FPDD11A'!L10</f>
        <v>17.48</v>
      </c>
      <c r="D17" s="60">
        <f>'Set up_FPDD11A'!M10</f>
        <v>9.3000000000000007</v>
      </c>
      <c r="E17" s="60">
        <f>'Set up_FPDD11A'!N10</f>
        <v>10.65</v>
      </c>
      <c r="F17" s="60">
        <f>'Set up_FPDD11A'!O10</f>
        <v>10.65</v>
      </c>
      <c r="G17" s="60">
        <f>'Set up_FPDD11A'!P10</f>
        <v>0.5</v>
      </c>
      <c r="H17" s="58">
        <f>'Set up_FPDD11A'!Q10</f>
        <v>1.4999999999999999E-2</v>
      </c>
      <c r="I17" s="265"/>
      <c r="J17" s="268"/>
    </row>
    <row r="18" spans="1:59" ht="14.45" customHeight="1">
      <c r="A18" s="197" t="s">
        <v>119</v>
      </c>
      <c r="B18" s="113"/>
      <c r="C18" s="69">
        <f>'Set up_FPDD11A'!L11</f>
        <v>17.48</v>
      </c>
      <c r="D18" s="69">
        <f>'Set up_FPDD11A'!M11</f>
        <v>9.3000000000000007</v>
      </c>
      <c r="E18" s="69">
        <f>'Set up_FPDD11A'!N11</f>
        <v>10.65</v>
      </c>
      <c r="F18" s="69">
        <f>'Set up_FPDD11A'!O11</f>
        <v>10.65</v>
      </c>
      <c r="G18" s="69" t="str">
        <f>'Set up_FPDD11A'!P11</f>
        <v>LFP: 0.45</v>
      </c>
      <c r="H18" s="303" t="str">
        <f>'Set up_FPDD11A'!Q11</f>
        <v>LFP: Rating</v>
      </c>
      <c r="I18" s="263">
        <f>TAN(ATAN((D18-D19)/(C19-C18)))</f>
        <v>0.15002586652871197</v>
      </c>
      <c r="J18" s="295" t="str">
        <f>"1/"&amp;ROUND(1/I18,2)</f>
        <v>1/6.67</v>
      </c>
      <c r="S18" s="1"/>
      <c r="Y18" s="1"/>
      <c r="Z18" s="1"/>
    </row>
    <row r="19" spans="1:59" ht="14.45" customHeight="1">
      <c r="A19" s="199"/>
      <c r="B19" s="112"/>
      <c r="C19" s="70">
        <f>'Set up_FPDD11A'!L12</f>
        <v>27.145</v>
      </c>
      <c r="D19" s="70">
        <f>'Set up_FPDD11A'!M12</f>
        <v>7.85</v>
      </c>
      <c r="E19" s="70">
        <f>'Set up_FPDD11A'!N12</f>
        <v>9.76</v>
      </c>
      <c r="F19" s="70">
        <f>'Set up_FPDD11A'!O12</f>
        <v>9.76</v>
      </c>
      <c r="G19" s="200"/>
      <c r="H19" s="304"/>
      <c r="I19" s="265"/>
      <c r="J19" s="296"/>
      <c r="S19" s="1"/>
      <c r="Y19" s="1"/>
      <c r="Z19" s="1"/>
    </row>
    <row r="20" spans="1:59" ht="14.45" customHeight="1">
      <c r="A20" s="197" t="s">
        <v>147</v>
      </c>
      <c r="B20" s="11" t="s">
        <v>124</v>
      </c>
      <c r="C20" s="69">
        <f>'Set up_FPDD11A'!L13</f>
        <v>27.145</v>
      </c>
      <c r="D20" s="69">
        <f>'Set up_FPDD11A'!M13</f>
        <v>7.85</v>
      </c>
      <c r="E20" s="69">
        <f>'Set up_FPDD11A'!N13</f>
        <v>9.76</v>
      </c>
      <c r="F20" s="69">
        <f>'Set up_FPDD11A'!O13</f>
        <v>9.76</v>
      </c>
      <c r="G20" s="69">
        <f>'Set up_FPDD11A'!P13</f>
        <v>0.8</v>
      </c>
      <c r="H20" s="56">
        <f>'Set up_FPDD11A'!Q13</f>
        <v>1.4999999999999999E-2</v>
      </c>
      <c r="I20" s="263">
        <f>TAN(ATAN((D20-D21)/(C21-C20)))</f>
        <v>0</v>
      </c>
      <c r="J20" s="266" t="s">
        <v>111</v>
      </c>
      <c r="S20" s="1"/>
      <c r="Y20" s="1"/>
      <c r="Z20" s="1"/>
    </row>
    <row r="21" spans="1:59" ht="14.45" customHeight="1">
      <c r="A21" s="199"/>
      <c r="B21" s="13" t="s">
        <v>125</v>
      </c>
      <c r="C21" s="70">
        <f>'Set up_FPDD11A'!L14</f>
        <v>30.145</v>
      </c>
      <c r="D21" s="70">
        <f>'Set up_FPDD11A'!M14</f>
        <v>7.85</v>
      </c>
      <c r="E21" s="70">
        <f>'Set up_FPDD11A'!N14</f>
        <v>9.76</v>
      </c>
      <c r="F21" s="70">
        <f>'Set up_FPDD11A'!O14</f>
        <v>9.76</v>
      </c>
      <c r="G21" s="70">
        <f>'Set up_FPDD11A'!P14</f>
        <v>0.8</v>
      </c>
      <c r="H21" s="57">
        <f>'Set up_FPDD11A'!Q14</f>
        <v>1.4999999999999999E-2</v>
      </c>
      <c r="I21" s="265"/>
      <c r="J21" s="268"/>
    </row>
    <row r="23" spans="1:59" ht="14.45" customHeight="1">
      <c r="P23" s="5"/>
    </row>
    <row r="24" spans="1:59" ht="14.45" customHeight="1">
      <c r="E24" s="4"/>
      <c r="AQ24" s="2" t="s">
        <v>148</v>
      </c>
    </row>
    <row r="25" spans="1:59" ht="14.45" customHeight="1">
      <c r="A25" s="2" t="s">
        <v>149</v>
      </c>
      <c r="J25" s="2" t="s">
        <v>98</v>
      </c>
      <c r="R25" s="2" t="s">
        <v>150</v>
      </c>
      <c r="AD25" s="2" t="s">
        <v>151</v>
      </c>
      <c r="AR25" s="284" t="s">
        <v>152</v>
      </c>
      <c r="AS25" s="285"/>
      <c r="AT25" s="285"/>
      <c r="AU25" s="285"/>
      <c r="AV25" s="285"/>
      <c r="AW25" s="285"/>
      <c r="AX25" s="285"/>
      <c r="AY25" s="285"/>
      <c r="AZ25" s="286"/>
      <c r="BA25" s="284" t="s">
        <v>153</v>
      </c>
      <c r="BB25" s="285"/>
      <c r="BC25" s="285"/>
      <c r="BD25" s="285"/>
      <c r="BE25" s="285"/>
      <c r="BF25" s="285"/>
      <c r="BG25" s="286"/>
    </row>
    <row r="26" spans="1:59" ht="14.45" customHeight="1">
      <c r="A26" s="270" t="s">
        <v>154</v>
      </c>
      <c r="B26" s="270" t="s">
        <v>155</v>
      </c>
      <c r="C26" s="270" t="s">
        <v>156</v>
      </c>
      <c r="D26" s="270" t="s">
        <v>157</v>
      </c>
      <c r="E26" s="290" t="s">
        <v>158</v>
      </c>
      <c r="F26" s="290" t="s">
        <v>159</v>
      </c>
      <c r="G26" s="290" t="s">
        <v>160</v>
      </c>
      <c r="H26" s="290" t="s">
        <v>161</v>
      </c>
      <c r="J26" s="54" t="s">
        <v>154</v>
      </c>
      <c r="K26" s="292" t="s">
        <v>156</v>
      </c>
      <c r="L26" s="293"/>
      <c r="M26" s="294"/>
      <c r="N26" s="290" t="s">
        <v>157</v>
      </c>
      <c r="O26" s="290" t="s">
        <v>162</v>
      </c>
      <c r="P26" s="290" t="s">
        <v>159</v>
      </c>
      <c r="R26" s="270" t="s">
        <v>154</v>
      </c>
      <c r="S26" s="287" t="s">
        <v>163</v>
      </c>
      <c r="T26" s="288"/>
      <c r="U26" s="287" t="s">
        <v>146</v>
      </c>
      <c r="V26" s="289"/>
      <c r="W26" s="289"/>
      <c r="X26" s="289"/>
      <c r="Y26" s="287" t="s">
        <v>119</v>
      </c>
      <c r="Z26" s="288"/>
      <c r="AA26" s="287" t="s">
        <v>164</v>
      </c>
      <c r="AB26" s="288"/>
      <c r="AD26" s="270" t="s">
        <v>154</v>
      </c>
      <c r="AE26" s="287" t="s">
        <v>163</v>
      </c>
      <c r="AF26" s="288"/>
      <c r="AG26" s="287" t="s">
        <v>146</v>
      </c>
      <c r="AH26" s="289"/>
      <c r="AI26" s="289"/>
      <c r="AJ26" s="289"/>
      <c r="AK26" s="287" t="s">
        <v>119</v>
      </c>
      <c r="AL26" s="288"/>
      <c r="AM26" s="287" t="s">
        <v>164</v>
      </c>
      <c r="AN26" s="288"/>
      <c r="AQ26" s="3" t="s">
        <v>90</v>
      </c>
      <c r="AR26" s="55" t="s">
        <v>102</v>
      </c>
      <c r="AS26" s="55" t="s">
        <v>103</v>
      </c>
      <c r="AT26" s="55" t="s">
        <v>104</v>
      </c>
      <c r="AU26" s="55" t="s">
        <v>110</v>
      </c>
      <c r="AV26" s="55" t="s">
        <v>114</v>
      </c>
      <c r="AW26" s="55" t="s">
        <v>115</v>
      </c>
      <c r="AX26" s="55" t="s">
        <v>118</v>
      </c>
      <c r="AY26" s="3" t="s">
        <v>124</v>
      </c>
      <c r="AZ26" s="3" t="s">
        <v>125</v>
      </c>
      <c r="BA26" s="3" t="s">
        <v>165</v>
      </c>
      <c r="BB26" s="3" t="s">
        <v>166</v>
      </c>
      <c r="BC26" s="3" t="s">
        <v>167</v>
      </c>
      <c r="BD26" s="3" t="s">
        <v>168</v>
      </c>
      <c r="BE26" s="3" t="s">
        <v>169</v>
      </c>
      <c r="BF26" s="3" t="s">
        <v>170</v>
      </c>
      <c r="BG26" s="3" t="s">
        <v>171</v>
      </c>
    </row>
    <row r="27" spans="1:59" ht="14.45" customHeight="1">
      <c r="A27" s="270"/>
      <c r="B27" s="270"/>
      <c r="C27" s="270"/>
      <c r="D27" s="270"/>
      <c r="E27" s="291"/>
      <c r="F27" s="291"/>
      <c r="G27" s="291"/>
      <c r="H27" s="291"/>
      <c r="J27" s="54"/>
      <c r="K27" s="151" t="s">
        <v>172</v>
      </c>
      <c r="L27" s="152" t="s">
        <v>173</v>
      </c>
      <c r="M27" s="152" t="s">
        <v>174</v>
      </c>
      <c r="N27" s="291"/>
      <c r="O27" s="291"/>
      <c r="P27" s="291"/>
      <c r="R27" s="270"/>
      <c r="S27" s="55" t="s">
        <v>175</v>
      </c>
      <c r="T27" s="55" t="s">
        <v>176</v>
      </c>
      <c r="U27" s="55" t="s">
        <v>175</v>
      </c>
      <c r="V27" s="55" t="s">
        <v>177</v>
      </c>
      <c r="W27" s="55" t="s">
        <v>178</v>
      </c>
      <c r="X27" s="155" t="s">
        <v>176</v>
      </c>
      <c r="Y27" s="55" t="s">
        <v>175</v>
      </c>
      <c r="Z27" s="55" t="s">
        <v>176</v>
      </c>
      <c r="AA27" s="55" t="s">
        <v>175</v>
      </c>
      <c r="AB27" s="55" t="s">
        <v>176</v>
      </c>
      <c r="AD27" s="270"/>
      <c r="AE27" s="55" t="s">
        <v>175</v>
      </c>
      <c r="AF27" s="55" t="s">
        <v>176</v>
      </c>
      <c r="AG27" s="55" t="s">
        <v>175</v>
      </c>
      <c r="AH27" s="55" t="s">
        <v>177</v>
      </c>
      <c r="AI27" s="55" t="s">
        <v>178</v>
      </c>
      <c r="AJ27" s="155" t="s">
        <v>176</v>
      </c>
      <c r="AK27" s="55" t="s">
        <v>175</v>
      </c>
      <c r="AL27" s="55" t="s">
        <v>176</v>
      </c>
      <c r="AM27" s="55" t="s">
        <v>175</v>
      </c>
      <c r="AN27" s="55" t="s">
        <v>176</v>
      </c>
      <c r="AP27" t="s">
        <v>85</v>
      </c>
      <c r="AQ27" s="3" t="s">
        <v>93</v>
      </c>
      <c r="AR27" s="114">
        <f t="shared" ref="AR27:AZ27" si="0">INDEX($D$11:$D$21,MATCH(AR26,$B$11:$B$21,0))</f>
        <v>9.35</v>
      </c>
      <c r="AS27" s="114">
        <f t="shared" si="0"/>
        <v>9.2934294871794876</v>
      </c>
      <c r="AT27" s="114">
        <f t="shared" si="0"/>
        <v>9.15</v>
      </c>
      <c r="AU27" s="114">
        <f t="shared" si="0"/>
        <v>9.15</v>
      </c>
      <c r="AV27" s="114">
        <f t="shared" si="0"/>
        <v>9.15</v>
      </c>
      <c r="AW27" s="114">
        <f t="shared" si="0"/>
        <v>9.15</v>
      </c>
      <c r="AX27" s="114">
        <f t="shared" si="0"/>
        <v>9.3000000000000007</v>
      </c>
      <c r="AY27" s="114">
        <f t="shared" si="0"/>
        <v>7.85</v>
      </c>
      <c r="AZ27" s="114">
        <f t="shared" si="0"/>
        <v>7.85</v>
      </c>
      <c r="BA27" s="3">
        <v>7.95</v>
      </c>
      <c r="BB27" s="3">
        <v>7.95</v>
      </c>
      <c r="BC27" s="3">
        <v>7.29</v>
      </c>
      <c r="BD27" s="3">
        <v>7.29</v>
      </c>
      <c r="BE27" s="3">
        <v>7.97</v>
      </c>
      <c r="BF27" s="3">
        <v>7.97</v>
      </c>
      <c r="BG27" s="3">
        <v>7.93</v>
      </c>
    </row>
    <row r="28" spans="1:59" ht="14.45" customHeight="1">
      <c r="A28" s="12" t="s">
        <v>179</v>
      </c>
      <c r="B28" s="14">
        <f>INDEX(Model_results_CRANE_FP_DD_11A!$B$7:$V$79,MATCH($A28&amp;"_Q",Model_results_CRANE_FP_DD_11A!$W$7:$W$79,0),MATCH(B$45,Model_results_CRANE_FP_DD_11A!$B$6:$V$6,0))</f>
        <v>6.2389999999999999</v>
      </c>
      <c r="C28" s="146">
        <f>INDEX(Model_results_CRANE_FP_DD_11A!$B$7:$V$79,MATCH($A28&amp;"_Q",Model_results_CRANE_FP_DD_11A!$W$7:$W$79,0),MATCH(C$45,Model_results_CRANE_FP_DD_11A!$B$6:$V$6,0))</f>
        <v>5.7430000000000003</v>
      </c>
      <c r="D28" s="147">
        <f>INDEX(Model_results_CRANE_FP_DD_11A!$B$7:$V$79,MATCH($A28&amp;"_Q",Model_results_CRANE_FP_DD_11A!$W$7:$W$79,0),MATCH(D$45,Model_results_CRANE_FP_DD_11A!$B$6:$V$6,0))</f>
        <v>0.497</v>
      </c>
      <c r="E28" s="5">
        <f>INDEX(Model_results_CRANE_FP_DD_11A!$B$7:$V$79,MATCH($A28&amp;"_Q",Model_results_CRANE_FP_DD_11A!$W$7:$W$79,0),MATCH(E$45,Model_results_CRANE_FP_DD_11A!$B$6:$V$6,0))</f>
        <v>0.35399999999999998</v>
      </c>
      <c r="F28" s="150">
        <f>INDEX(Model_results_CRANE_FP_DD_11A!$B$7:$V$79,MATCH($A28&amp;"_Q",Model_results_CRANE_FP_DD_11A!$W$7:$W$79,0),MATCH(F$45,Model_results_CRANE_FP_DD_11A!$B$6:$V$6,0))</f>
        <v>0.14199999999999999</v>
      </c>
      <c r="G28" s="147">
        <f>INDEX(Model_results_CRANE_FP_DD_11A!$B$7:$V$79,MATCH($A28&amp;"_Q",Model_results_CRANE_FP_DD_11A!$W$7:$W$79,0),MATCH(G$45,Model_results_CRANE_FP_DD_11A!$B$6:$V$6,0))</f>
        <v>5.9300000000000004E-3</v>
      </c>
      <c r="H28" s="150">
        <f>F28+G28</f>
        <v>0.14792999999999998</v>
      </c>
      <c r="J28" s="12" t="s">
        <v>179</v>
      </c>
      <c r="K28" s="16">
        <f>INDEX(Model_results_CRANE_FP_DD_11A!$B$7:$V$79,MATCH($J28&amp;"_H",Model_results_CRANE_FP_DD_11A!$W$7:$W$79,0),MATCH(K$45,Model_results_CRANE_FP_DD_11A!$B$6:$V$6,0))</f>
        <v>9.6229999999999993</v>
      </c>
      <c r="L28" s="153">
        <f>INDEX(Model_results_CRANE_FP_DD_11A!$B$7:$V$79,MATCH($J28&amp;"_H",Model_results_CRANE_FP_DD_11A!$W$7:$W$79,0),MATCH(L$45,Model_results_CRANE_FP_DD_11A!$B$6:$V$6,0))</f>
        <v>8.6679999999999993</v>
      </c>
      <c r="M28" s="153">
        <f>INDEX(Model_results_CRANE_FP_DD_11A!$B$7:$V$79,MATCH($J28&amp;"_H",Model_results_CRANE_FP_DD_11A!$W$7:$W$79,0),MATCH(M$45,Model_results_CRANE_FP_DD_11A!$B$6:$V$6,0))</f>
        <v>8.6440000000000001</v>
      </c>
      <c r="N28" s="14">
        <f>INDEX(Model_results_CRANE_FP_DD_11A!$B$7:$V$79,MATCH($J28&amp;"_H",Model_results_CRANE_FP_DD_11A!$W$7:$W$79,0),MATCH(N$45,Model_results_CRANE_FP_DD_11A!$B$6:$V$6,0))</f>
        <v>9.6229999999999993</v>
      </c>
      <c r="O28" s="9">
        <f>INDEX(Model_results_CRANE_FP_DD_11A!$B$7:$V$79,MATCH($J28&amp;"_H",Model_results_CRANE_FP_DD_11A!$W$7:$W$79,0),MATCH(O$45,Model_results_CRANE_FP_DD_11A!$B$6:$V$6,0))</f>
        <v>9.6229999999999993</v>
      </c>
      <c r="P28" s="9">
        <f>INDEX(Model_results_CRANE_FP_DD_11A!$B$7:$V$79,MATCH($J28&amp;"_H",Model_results_CRANE_FP_DD_11A!$W$7:$W$79,0),MATCH(P$45,Model_results_CRANE_FP_DD_11A!$B$6:$V$6,0))</f>
        <v>9.6229999999999993</v>
      </c>
      <c r="R28" s="11" t="s">
        <v>179</v>
      </c>
      <c r="S28" s="116">
        <f>INDEX(Model_results_CRANE_FP_DD_11A!$B$7:$V$79,MATCH($R28&amp;"_V",Model_results_CRANE_FP_DD_11A!$W$7:$W$79,0),MATCH(S$45,Model_results_CRANE_FP_DD_11A!$B$6:$V$6,0))</f>
        <v>0.441</v>
      </c>
      <c r="T28" s="116">
        <f>INDEX(Model_results_CRANE_FP_DD_11A!$B$7:$V$79,MATCH($R28&amp;"_V",Model_results_CRANE_FP_DD_11A!$W$7:$W$79,0),MATCH(T$45,Model_results_CRANE_FP_DD_11A!$B$6:$V$6,0))</f>
        <v>0.377</v>
      </c>
      <c r="U28" s="156">
        <f>INDEX(Model_results_CRANE_FP_DD_11A!$B$7:$V$79,MATCH($R28&amp;"_V",Model_results_CRANE_FP_DD_11A!$W$7:$W$79,0),MATCH(U$45,Model_results_CRANE_FP_DD_11A!$B$6:$V$6,0))</f>
        <v>0.377</v>
      </c>
      <c r="V28" s="156">
        <f>INDEX(Model_results_CRANE_FP_DD_11A!$B$7:$V$79,MATCH($R28&amp;"_V",Model_results_CRANE_FP_DD_11A!$W$7:$W$79,0),MATCH(V$45,Model_results_CRANE_FP_DD_11A!$B$6:$V$6,0))</f>
        <v>0.378</v>
      </c>
      <c r="W28" s="156">
        <f>INDEX(Model_results_CRANE_FP_DD_11A!$B$7:$V$79,MATCH($R28&amp;"_V",Model_results_CRANE_FP_DD_11A!$W$7:$W$79,0),MATCH(W$45,Model_results_CRANE_FP_DD_11A!$B$6:$V$6,0))</f>
        <v>0.503</v>
      </c>
      <c r="X28" s="156">
        <f>INDEX(Model_results_CRANE_FP_DD_11A!$B$7:$V$79,MATCH($R28&amp;"_V",Model_results_CRANE_FP_DD_11A!$W$7:$W$79,0),MATCH(X$45,Model_results_CRANE_FP_DD_11A!$B$6:$V$6,0))</f>
        <v>0.70799999999999996</v>
      </c>
      <c r="Y28" s="116">
        <f>INDEX(Model_results_CRANE_FP_DD_11A!$B$7:$V$79,MATCH($R28&amp;"_V",Model_results_CRANE_FP_DD_11A!$W$7:$W$79,0),MATCH(Y$45,Model_results_CRANE_FP_DD_11A!$B$6:$V$6,0))</f>
        <v>0.70799999999999996</v>
      </c>
      <c r="Z28" s="116">
        <f>INDEX(Model_results_CRANE_FP_DD_11A!$B$7:$V$79,MATCH($R28&amp;"_V",Model_results_CRANE_FP_DD_11A!$W$7:$W$79,0),MATCH(Z$45,Model_results_CRANE_FP_DD_11A!$B$6:$V$6,0))</f>
        <v>0.19</v>
      </c>
      <c r="AA28" s="116">
        <f>INDEX(Model_results_CRANE_FP_DD_11A!$B$7:$V$79,MATCH($R28&amp;"_V",Model_results_CRANE_FP_DD_11A!$W$7:$W$79,0),MATCH(AA$45,Model_results_CRANE_FP_DD_11A!$B$6:$V$6,0))</f>
        <v>0.19</v>
      </c>
      <c r="AB28" s="116">
        <f>INDEX(Model_results_CRANE_FP_DD_11A!$B$7:$V$79,MATCH($R28&amp;"_V",Model_results_CRANE_FP_DD_11A!$W$7:$W$79,0),MATCH(AB$45,Model_results_CRANE_FP_DD_11A!$B$6:$V$6,0))</f>
        <v>0.19</v>
      </c>
      <c r="AD28" s="11" t="s">
        <v>179</v>
      </c>
      <c r="AE28" s="150">
        <f>AR28-AR$27</f>
        <v>0.27299999999999969</v>
      </c>
      <c r="AF28" s="150">
        <f>AT28-AT$27</f>
        <v>0.47199999999999953</v>
      </c>
      <c r="AG28" s="150">
        <f>AU28-AU$27</f>
        <v>0.46799999999999997</v>
      </c>
      <c r="AH28" s="150">
        <f>AV28-AV$27</f>
        <v>0.46700000000000053</v>
      </c>
      <c r="AI28" s="150">
        <f>AW28-AW$27</f>
        <v>0.46700000000000053</v>
      </c>
      <c r="AJ28" s="150">
        <f>AX28-AX$27</f>
        <v>0.3019999999999996</v>
      </c>
      <c r="AK28" s="150">
        <f>AJ28</f>
        <v>0.3019999999999996</v>
      </c>
      <c r="AL28" s="150">
        <f>AM28</f>
        <v>0.83399999999999963</v>
      </c>
      <c r="AM28" s="150">
        <f>AY28-AY$27</f>
        <v>0.83399999999999963</v>
      </c>
      <c r="AN28" s="150">
        <f>AZ28-AZ$27</f>
        <v>0.83399999999999963</v>
      </c>
      <c r="AP28">
        <v>24</v>
      </c>
      <c r="AQ28" s="12" t="s">
        <v>179</v>
      </c>
      <c r="AR28" s="16">
        <f>INDEX(Model_results_CRANE_FP_DD_11A!$B$7:$V$79,MATCH($AQ28&amp;"_H",Model_results_CRANE_FP_DD_11A!$W$7:$W$79,0),MATCH(AR$26,Model_results_CRANE_FP_DD_11A!$B$6:$V$6,0))</f>
        <v>9.6229999999999993</v>
      </c>
      <c r="AS28" s="16">
        <f>INDEX(Model_results_CRANE_FP_DD_11A!$B$7:$V$79,MATCH($AQ28&amp;"_H",Model_results_CRANE_FP_DD_11A!$W$7:$W$79,0),MATCH(AS$26,Model_results_CRANE_FP_DD_11A!$B$6:$V$6,0))</f>
        <v>9.6240000000000006</v>
      </c>
      <c r="AT28" s="16">
        <f>INDEX(Model_results_CRANE_FP_DD_11A!$B$7:$V$79,MATCH($AQ28&amp;"_H",Model_results_CRANE_FP_DD_11A!$W$7:$W$79,0),MATCH(AT$26,Model_results_CRANE_FP_DD_11A!$B$6:$V$6,0))</f>
        <v>9.6219999999999999</v>
      </c>
      <c r="AU28" s="16">
        <f>INDEX(Model_results_CRANE_FP_DD_11A!$B$7:$V$79,MATCH($AQ28&amp;"_H",Model_results_CRANE_FP_DD_11A!$W$7:$W$79,0),MATCH(AU$26,Model_results_CRANE_FP_DD_11A!$B$6:$V$6,0))</f>
        <v>9.6180000000000003</v>
      </c>
      <c r="AV28" s="16">
        <f>INDEX(Model_results_CRANE_FP_DD_11A!$B$7:$V$79,MATCH($AQ28&amp;"_H",Model_results_CRANE_FP_DD_11A!$W$7:$W$79,0),MATCH(AV$26,Model_results_CRANE_FP_DD_11A!$B$6:$V$6,0))</f>
        <v>9.6170000000000009</v>
      </c>
      <c r="AW28" s="16">
        <f>INDEX(Model_results_CRANE_FP_DD_11A!$B$7:$V$79,MATCH($AQ28&amp;"_H",Model_results_CRANE_FP_DD_11A!$W$7:$W$79,0),MATCH(AW$26,Model_results_CRANE_FP_DD_11A!$B$6:$V$6,0))</f>
        <v>9.6170000000000009</v>
      </c>
      <c r="AX28" s="16">
        <f>INDEX(Model_results_CRANE_FP_DD_11A!$B$7:$V$79,MATCH($AQ28&amp;"_H",Model_results_CRANE_FP_DD_11A!$W$7:$W$79,0),MATCH(AX$26,Model_results_CRANE_FP_DD_11A!$B$6:$V$6,0))</f>
        <v>9.6020000000000003</v>
      </c>
      <c r="AY28" s="16">
        <f>INDEX(Model_results_CRANE_FP_DD_11A!$B$7:$V$79,MATCH($AQ28&amp;"_H",Model_results_CRANE_FP_DD_11A!$W$7:$W$79,0),MATCH(AY$26,Model_results_CRANE_FP_DD_11A!$B$6:$V$6,0))</f>
        <v>8.6839999999999993</v>
      </c>
      <c r="AZ28" s="16">
        <f>INDEX(Model_results_CRANE_FP_DD_11A!$B$7:$V$79,MATCH($AQ28&amp;"_H",Model_results_CRANE_FP_DD_11A!$W$7:$W$79,0),MATCH(AZ$26,Model_results_CRANE_FP_DD_11A!$B$6:$V$6,0))</f>
        <v>8.6839999999999993</v>
      </c>
      <c r="BA28" s="16">
        <f>INDEX(Model_results_CRANE_FP_DD_11A!$B$7:$V$79,MATCH($AQ28&amp;"_H",Model_results_CRANE_FP_DD_11A!$W$7:$W$79,0),MATCH(BA$26,Model_results_CRANE_FP_DD_11A!$B$6:$V$6,0))</f>
        <v>9.6229999999999993</v>
      </c>
      <c r="BB28" s="16">
        <f>INDEX(Model_results_CRANE_FP_DD_11A!$B$7:$V$79,MATCH($AQ28&amp;"_H",Model_results_CRANE_FP_DD_11A!$W$7:$W$79,0),MATCH(BB$26,Model_results_CRANE_FP_DD_11A!$B$6:$V$6,0))</f>
        <v>9.6229999999999993</v>
      </c>
      <c r="BC28" s="16">
        <f>INDEX(Model_results_CRANE_FP_DD_11A!$B$7:$V$79,MATCH($AQ28&amp;"_H",Model_results_CRANE_FP_DD_11A!$W$7:$W$79,0),MATCH(BC$26,Model_results_CRANE_FP_DD_11A!$B$6:$V$6,0))</f>
        <v>8.6679999999999993</v>
      </c>
      <c r="BD28" s="16">
        <f>INDEX(Model_results_CRANE_FP_DD_11A!$B$7:$V$79,MATCH($AQ28&amp;"_H",Model_results_CRANE_FP_DD_11A!$W$7:$W$79,0),MATCH(BD$26,Model_results_CRANE_FP_DD_11A!$B$6:$V$6,0))</f>
        <v>8.6739999999999995</v>
      </c>
      <c r="BE28" s="16">
        <f>INDEX(Model_results_CRANE_FP_DD_11A!$B$7:$V$79,MATCH($AQ28&amp;"_H",Model_results_CRANE_FP_DD_11A!$W$7:$W$79,0),MATCH(BE$26,Model_results_CRANE_FP_DD_11A!$B$6:$V$6,0))</f>
        <v>8.6440000000000001</v>
      </c>
      <c r="BF28" s="16">
        <f>INDEX(Model_results_CRANE_FP_DD_11A!$B$7:$V$79,MATCH($AQ28&amp;"_H",Model_results_CRANE_FP_DD_11A!$W$7:$W$79,0),MATCH(BF$26,Model_results_CRANE_FP_DD_11A!$B$6:$V$6,0))</f>
        <v>8.5990000000000002</v>
      </c>
      <c r="BG28" s="16">
        <f>INDEX(Model_results_CRANE_FP_DD_11A!$B$7:$V$79,MATCH($AQ28&amp;"_H",Model_results_CRANE_FP_DD_11A!$W$7:$W$79,0),MATCH(BG$26,Model_results_CRANE_FP_DD_11A!$B$6:$V$6,0))</f>
        <v>8.6069999999999993</v>
      </c>
    </row>
    <row r="29" spans="1:59" ht="14.45" customHeight="1">
      <c r="A29" s="12" t="s">
        <v>180</v>
      </c>
      <c r="B29" s="14">
        <f>INDEX(Model_results_CRANE_FP_DD_11A!$B$7:$V$79,MATCH($A29&amp;"_Q",Model_results_CRANE_FP_DD_11A!$W$7:$W$79,0),MATCH(B$45,Model_results_CRANE_FP_DD_11A!$B$6:$V$6,0))</f>
        <v>1.8169999999999999</v>
      </c>
      <c r="C29" s="14">
        <f>INDEX(Model_results_CRANE_FP_DD_11A!$B$7:$V$79,MATCH($A29&amp;"_Q",Model_results_CRANE_FP_DD_11A!$W$7:$W$79,0),MATCH(C$45,Model_results_CRANE_FP_DD_11A!$B$6:$V$6,0))</f>
        <v>1.4319999999999999</v>
      </c>
      <c r="D29" s="9">
        <f>INDEX(Model_results_CRANE_FP_DD_11A!$B$7:$V$79,MATCH($A29&amp;"_Q",Model_results_CRANE_FP_DD_11A!$W$7:$W$79,0),MATCH(D$45,Model_results_CRANE_FP_DD_11A!$B$6:$V$6,0))</f>
        <v>0.38500000000000001</v>
      </c>
      <c r="E29" s="5">
        <f>INDEX(Model_results_CRANE_FP_DD_11A!$B$7:$V$79,MATCH($A29&amp;"_Q",Model_results_CRANE_FP_DD_11A!$W$7:$W$79,0),MATCH(E$45,Model_results_CRANE_FP_DD_11A!$B$6:$V$6,0))</f>
        <v>0.26600000000000001</v>
      </c>
      <c r="F29" s="16">
        <f>INDEX(Model_results_CRANE_FP_DD_11A!$B$7:$V$79,MATCH($A29&amp;"_Q",Model_results_CRANE_FP_DD_11A!$W$7:$W$79,0),MATCH(F$45,Model_results_CRANE_FP_DD_11A!$B$6:$V$6,0))</f>
        <v>0.11899999999999999</v>
      </c>
      <c r="G29" s="9">
        <f>INDEX(Model_results_CRANE_FP_DD_11A!$B$7:$V$79,MATCH($A29&amp;"_Q",Model_results_CRANE_FP_DD_11A!$W$7:$W$79,0),MATCH(G$45,Model_results_CRANE_FP_DD_11A!$B$6:$V$6,0))</f>
        <v>2.96E-3</v>
      </c>
      <c r="H29" s="16">
        <f t="shared" ref="H29:H43" si="1">F29+G29</f>
        <v>0.12196</v>
      </c>
      <c r="J29" s="12" t="s">
        <v>180</v>
      </c>
      <c r="K29" s="16">
        <f>INDEX(Model_results_CRANE_FP_DD_11A!$B$7:$V$79,MATCH($J29&amp;"_H",Model_results_CRANE_FP_DD_11A!$W$7:$W$79,0),MATCH(K$45,Model_results_CRANE_FP_DD_11A!$B$6:$V$6,0))</f>
        <v>9.5890000000000004</v>
      </c>
      <c r="L29" s="153">
        <f>INDEX(Model_results_CRANE_FP_DD_11A!$B$7:$V$79,MATCH($J29&amp;"_H",Model_results_CRANE_FP_DD_11A!$W$7:$W$79,0),MATCH(L$45,Model_results_CRANE_FP_DD_11A!$B$6:$V$6,0))</f>
        <v>8.3420000000000005</v>
      </c>
      <c r="M29" s="153">
        <f>INDEX(Model_results_CRANE_FP_DD_11A!$B$7:$V$79,MATCH($J29&amp;"_H",Model_results_CRANE_FP_DD_11A!$W$7:$W$79,0),MATCH(M$45,Model_results_CRANE_FP_DD_11A!$B$6:$V$6,0))</f>
        <v>8.3339999999999996</v>
      </c>
      <c r="N29" s="14">
        <f>INDEX(Model_results_CRANE_FP_DD_11A!$B$7:$V$79,MATCH($J29&amp;"_H",Model_results_CRANE_FP_DD_11A!$W$7:$W$79,0),MATCH(N$45,Model_results_CRANE_FP_DD_11A!$B$6:$V$6,0))</f>
        <v>9.5890000000000004</v>
      </c>
      <c r="O29" s="9">
        <f>INDEX(Model_results_CRANE_FP_DD_11A!$B$7:$V$79,MATCH($J29&amp;"_H",Model_results_CRANE_FP_DD_11A!$W$7:$W$79,0),MATCH(O$45,Model_results_CRANE_FP_DD_11A!$B$6:$V$6,0))</f>
        <v>9.5890000000000004</v>
      </c>
      <c r="P29" s="9">
        <f>INDEX(Model_results_CRANE_FP_DD_11A!$B$7:$V$79,MATCH($J29&amp;"_H",Model_results_CRANE_FP_DD_11A!$W$7:$W$79,0),MATCH(P$45,Model_results_CRANE_FP_DD_11A!$B$6:$V$6,0))</f>
        <v>9.5890000000000004</v>
      </c>
      <c r="R29" s="12" t="s">
        <v>180</v>
      </c>
      <c r="S29" s="103">
        <f>INDEX(Model_results_CRANE_FP_DD_11A!$B$7:$V$79,MATCH($R29&amp;"_V",Model_results_CRANE_FP_DD_11A!$W$7:$W$79,0),MATCH(S$45,Model_results_CRANE_FP_DD_11A!$B$6:$V$6,0))</f>
        <v>0.41199999999999998</v>
      </c>
      <c r="T29" s="103">
        <f>INDEX(Model_results_CRANE_FP_DD_11A!$B$7:$V$79,MATCH($R29&amp;"_V",Model_results_CRANE_FP_DD_11A!$W$7:$W$79,0),MATCH(T$45,Model_results_CRANE_FP_DD_11A!$B$6:$V$6,0))</f>
        <v>0.33600000000000002</v>
      </c>
      <c r="U29" s="157">
        <f>INDEX(Model_results_CRANE_FP_DD_11A!$B$7:$V$79,MATCH($R29&amp;"_V",Model_results_CRANE_FP_DD_11A!$W$7:$W$79,0),MATCH(U$45,Model_results_CRANE_FP_DD_11A!$B$6:$V$6,0))</f>
        <v>0.33600000000000002</v>
      </c>
      <c r="V29" s="157">
        <f>INDEX(Model_results_CRANE_FP_DD_11A!$B$7:$V$79,MATCH($R29&amp;"_V",Model_results_CRANE_FP_DD_11A!$W$7:$W$79,0),MATCH(V$45,Model_results_CRANE_FP_DD_11A!$B$6:$V$6,0))</f>
        <v>0.33700000000000002</v>
      </c>
      <c r="W29" s="157">
        <f>INDEX(Model_results_CRANE_FP_DD_11A!$B$7:$V$79,MATCH($R29&amp;"_V",Model_results_CRANE_FP_DD_11A!$W$7:$W$79,0),MATCH(W$45,Model_results_CRANE_FP_DD_11A!$B$6:$V$6,0))</f>
        <v>0.44600000000000001</v>
      </c>
      <c r="X29" s="157">
        <f>INDEX(Model_results_CRANE_FP_DD_11A!$B$7:$V$79,MATCH($R29&amp;"_V",Model_results_CRANE_FP_DD_11A!$W$7:$W$79,0),MATCH(X$45,Model_results_CRANE_FP_DD_11A!$B$6:$V$6,0))</f>
        <v>0.64</v>
      </c>
      <c r="Y29" s="103">
        <f>INDEX(Model_results_CRANE_FP_DD_11A!$B$7:$V$79,MATCH($R29&amp;"_V",Model_results_CRANE_FP_DD_11A!$W$7:$W$79,0),MATCH(Y$45,Model_results_CRANE_FP_DD_11A!$B$6:$V$6,0))</f>
        <v>0.64</v>
      </c>
      <c r="Z29" s="103">
        <f>INDEX(Model_results_CRANE_FP_DD_11A!$B$7:$V$79,MATCH($R29&amp;"_V",Model_results_CRANE_FP_DD_11A!$W$7:$W$79,0),MATCH(Z$45,Model_results_CRANE_FP_DD_11A!$B$6:$V$6,0))</f>
        <v>0.252</v>
      </c>
      <c r="AA29" s="103">
        <f>INDEX(Model_results_CRANE_FP_DD_11A!$B$7:$V$79,MATCH($R29&amp;"_V",Model_results_CRANE_FP_DD_11A!$W$7:$W$79,0),MATCH(AA$45,Model_results_CRANE_FP_DD_11A!$B$6:$V$6,0))</f>
        <v>0.252</v>
      </c>
      <c r="AB29" s="103">
        <f>INDEX(Model_results_CRANE_FP_DD_11A!$B$7:$V$79,MATCH($R29&amp;"_V",Model_results_CRANE_FP_DD_11A!$W$7:$W$79,0),MATCH(AB$45,Model_results_CRANE_FP_DD_11A!$B$6:$V$6,0))</f>
        <v>0.253</v>
      </c>
      <c r="AD29" s="12" t="s">
        <v>180</v>
      </c>
      <c r="AE29" s="16">
        <f t="shared" ref="AE29:AE43" si="2">AR29-AR$27</f>
        <v>0.23900000000000077</v>
      </c>
      <c r="AF29" s="16">
        <f t="shared" ref="AF29:AG43" si="3">AT29-AT$27</f>
        <v>0.43900000000000006</v>
      </c>
      <c r="AG29" s="16">
        <f t="shared" si="3"/>
        <v>0.43599999999999994</v>
      </c>
      <c r="AH29" s="16">
        <f t="shared" ref="AH29:AH43" si="4">AV29-AV$27</f>
        <v>0.43399999999999928</v>
      </c>
      <c r="AI29" s="16">
        <f t="shared" ref="AI29:AI43" si="5">AW29-AW$27</f>
        <v>0.43399999999999928</v>
      </c>
      <c r="AJ29" s="16">
        <f t="shared" ref="AJ29:AJ43" si="6">AX29-AX$27</f>
        <v>0.27199999999999847</v>
      </c>
      <c r="AK29" s="16">
        <f t="shared" ref="AK29:AK43" si="7">AJ29</f>
        <v>0.27199999999999847</v>
      </c>
      <c r="AL29" s="16">
        <f t="shared" ref="AL29:AL43" si="8">AM29</f>
        <v>0.5129999999999999</v>
      </c>
      <c r="AM29" s="16">
        <f t="shared" ref="AM29:AN43" si="9">AY29-AY$27</f>
        <v>0.5129999999999999</v>
      </c>
      <c r="AN29" s="16">
        <f t="shared" si="9"/>
        <v>0.51200000000000045</v>
      </c>
      <c r="AP29">
        <v>54</v>
      </c>
      <c r="AQ29" s="12" t="s">
        <v>180</v>
      </c>
      <c r="AR29" s="16">
        <f>INDEX(Model_results_CRANE_FP_DD_11A!$B$7:$V$79,MATCH($AQ29&amp;"_H",Model_results_CRANE_FP_DD_11A!$W$7:$W$79,0),MATCH(AR$26,Model_results_CRANE_FP_DD_11A!$B$6:$V$6,0))</f>
        <v>9.5890000000000004</v>
      </c>
      <c r="AS29" s="16">
        <f>INDEX(Model_results_CRANE_FP_DD_11A!$B$7:$V$79,MATCH($AQ29&amp;"_H",Model_results_CRANE_FP_DD_11A!$W$7:$W$79,0),MATCH(AS$26,Model_results_CRANE_FP_DD_11A!$B$6:$V$6,0))</f>
        <v>9.5909999999999993</v>
      </c>
      <c r="AT29" s="16">
        <f>INDEX(Model_results_CRANE_FP_DD_11A!$B$7:$V$79,MATCH($AQ29&amp;"_H",Model_results_CRANE_FP_DD_11A!$W$7:$W$79,0),MATCH(AT$26,Model_results_CRANE_FP_DD_11A!$B$6:$V$6,0))</f>
        <v>9.5890000000000004</v>
      </c>
      <c r="AU29" s="16">
        <f>INDEX(Model_results_CRANE_FP_DD_11A!$B$7:$V$79,MATCH($AQ29&amp;"_H",Model_results_CRANE_FP_DD_11A!$W$7:$W$79,0),MATCH(AU$26,Model_results_CRANE_FP_DD_11A!$B$6:$V$6,0))</f>
        <v>9.5860000000000003</v>
      </c>
      <c r="AV29" s="16">
        <f>INDEX(Model_results_CRANE_FP_DD_11A!$B$7:$V$79,MATCH($AQ29&amp;"_H",Model_results_CRANE_FP_DD_11A!$W$7:$W$79,0),MATCH(AV$26,Model_results_CRANE_FP_DD_11A!$B$6:$V$6,0))</f>
        <v>9.5839999999999996</v>
      </c>
      <c r="AW29" s="16">
        <f>INDEX(Model_results_CRANE_FP_DD_11A!$B$7:$V$79,MATCH($AQ29&amp;"_H",Model_results_CRANE_FP_DD_11A!$W$7:$W$79,0),MATCH(AW$26,Model_results_CRANE_FP_DD_11A!$B$6:$V$6,0))</f>
        <v>9.5839999999999996</v>
      </c>
      <c r="AX29" s="16">
        <f>INDEX(Model_results_CRANE_FP_DD_11A!$B$7:$V$79,MATCH($AQ29&amp;"_H",Model_results_CRANE_FP_DD_11A!$W$7:$W$79,0),MATCH(AX$26,Model_results_CRANE_FP_DD_11A!$B$6:$V$6,0))</f>
        <v>9.5719999999999992</v>
      </c>
      <c r="AY29" s="16">
        <f>INDEX(Model_results_CRANE_FP_DD_11A!$B$7:$V$79,MATCH($AQ29&amp;"_H",Model_results_CRANE_FP_DD_11A!$W$7:$W$79,0),MATCH(AY$26,Model_results_CRANE_FP_DD_11A!$B$6:$V$6,0))</f>
        <v>8.3629999999999995</v>
      </c>
      <c r="AZ29" s="16">
        <f>INDEX(Model_results_CRANE_FP_DD_11A!$B$7:$V$79,MATCH($AQ29&amp;"_H",Model_results_CRANE_FP_DD_11A!$W$7:$W$79,0),MATCH(AZ$26,Model_results_CRANE_FP_DD_11A!$B$6:$V$6,0))</f>
        <v>8.3620000000000001</v>
      </c>
      <c r="BA29" s="16">
        <f>INDEX(Model_results_CRANE_FP_DD_11A!$B$7:$V$79,MATCH($AQ29&amp;"_H",Model_results_CRANE_FP_DD_11A!$W$7:$W$79,0),MATCH(BA$26,Model_results_CRANE_FP_DD_11A!$B$6:$V$6,0))</f>
        <v>9.5890000000000004</v>
      </c>
      <c r="BB29" s="16">
        <f>INDEX(Model_results_CRANE_FP_DD_11A!$B$7:$V$79,MATCH($AQ29&amp;"_H",Model_results_CRANE_FP_DD_11A!$W$7:$W$79,0),MATCH(BB$26,Model_results_CRANE_FP_DD_11A!$B$6:$V$6,0))</f>
        <v>9.5890000000000004</v>
      </c>
      <c r="BC29" s="16">
        <f>INDEX(Model_results_CRANE_FP_DD_11A!$B$7:$V$79,MATCH($AQ29&amp;"_H",Model_results_CRANE_FP_DD_11A!$W$7:$W$79,0),MATCH(BC$26,Model_results_CRANE_FP_DD_11A!$B$6:$V$6,0))</f>
        <v>8.3420000000000005</v>
      </c>
      <c r="BD29" s="16">
        <f>INDEX(Model_results_CRANE_FP_DD_11A!$B$7:$V$79,MATCH($AQ29&amp;"_H",Model_results_CRANE_FP_DD_11A!$W$7:$W$79,0),MATCH(BD$26,Model_results_CRANE_FP_DD_11A!$B$6:$V$6,0))</f>
        <v>8.343</v>
      </c>
      <c r="BE29" s="16">
        <f>INDEX(Model_results_CRANE_FP_DD_11A!$B$7:$V$79,MATCH($AQ29&amp;"_H",Model_results_CRANE_FP_DD_11A!$W$7:$W$79,0),MATCH(BE$26,Model_results_CRANE_FP_DD_11A!$B$6:$V$6,0))</f>
        <v>8.3339999999999996</v>
      </c>
      <c r="BF29" s="16">
        <f>INDEX(Model_results_CRANE_FP_DD_11A!$B$7:$V$79,MATCH($AQ29&amp;"_H",Model_results_CRANE_FP_DD_11A!$W$7:$W$79,0),MATCH(BF$26,Model_results_CRANE_FP_DD_11A!$B$6:$V$6,0))</f>
        <v>8.2360000000000007</v>
      </c>
      <c r="BG29" s="16">
        <f>INDEX(Model_results_CRANE_FP_DD_11A!$B$7:$V$79,MATCH($AQ29&amp;"_H",Model_results_CRANE_FP_DD_11A!$W$7:$W$79,0),MATCH(BG$26,Model_results_CRANE_FP_DD_11A!$B$6:$V$6,0))</f>
        <v>8.2379999999999995</v>
      </c>
    </row>
    <row r="30" spans="1:59" ht="14.45" customHeight="1">
      <c r="A30" s="12" t="s">
        <v>181</v>
      </c>
      <c r="B30" s="14">
        <f>INDEX(Model_results_CRANE_FP_DD_11A!$B$7:$V$79,MATCH($A30&amp;"_Q",Model_results_CRANE_FP_DD_11A!$W$7:$W$79,0),MATCH(B$45,Model_results_CRANE_FP_DD_11A!$B$6:$V$6,0))</f>
        <v>1.093</v>
      </c>
      <c r="C30" s="14">
        <f>INDEX(Model_results_CRANE_FP_DD_11A!$B$7:$V$79,MATCH($A30&amp;"_Q",Model_results_CRANE_FP_DD_11A!$W$7:$W$79,0),MATCH(C$45,Model_results_CRANE_FP_DD_11A!$B$6:$V$6,0))</f>
        <v>0.79</v>
      </c>
      <c r="D30" s="9">
        <f>INDEX(Model_results_CRANE_FP_DD_11A!$B$7:$V$79,MATCH($A30&amp;"_Q",Model_results_CRANE_FP_DD_11A!$W$7:$W$79,0),MATCH(D$45,Model_results_CRANE_FP_DD_11A!$B$6:$V$6,0))</f>
        <v>0.30299999999999999</v>
      </c>
      <c r="E30" s="5">
        <f>INDEX(Model_results_CRANE_FP_DD_11A!$B$7:$V$79,MATCH($A30&amp;"_Q",Model_results_CRANE_FP_DD_11A!$W$7:$W$79,0),MATCH(E$45,Model_results_CRANE_FP_DD_11A!$B$6:$V$6,0))</f>
        <v>0.193</v>
      </c>
      <c r="F30" s="16">
        <f>INDEX(Model_results_CRANE_FP_DD_11A!$B$7:$V$79,MATCH($A30&amp;"_Q",Model_results_CRANE_FP_DD_11A!$W$7:$W$79,0),MATCH(F$45,Model_results_CRANE_FP_DD_11A!$B$6:$V$6,0))</f>
        <v>0.11</v>
      </c>
      <c r="G30" s="9">
        <f>INDEX(Model_results_CRANE_FP_DD_11A!$B$7:$V$79,MATCH($A30&amp;"_Q",Model_results_CRANE_FP_DD_11A!$W$7:$W$79,0),MATCH(G$45,Model_results_CRANE_FP_DD_11A!$B$6:$V$6,0))</f>
        <v>2.0300000000000001E-3</v>
      </c>
      <c r="H30" s="16">
        <f t="shared" si="1"/>
        <v>0.11203</v>
      </c>
      <c r="J30" s="12" t="s">
        <v>181</v>
      </c>
      <c r="K30" s="16">
        <f>INDEX(Model_results_CRANE_FP_DD_11A!$B$7:$V$79,MATCH($J30&amp;"_H",Model_results_CRANE_FP_DD_11A!$W$7:$W$79,0),MATCH(K$45,Model_results_CRANE_FP_DD_11A!$B$6:$V$6,0))</f>
        <v>9.577</v>
      </c>
      <c r="L30" s="153">
        <f>INDEX(Model_results_CRANE_FP_DD_11A!$B$7:$V$79,MATCH($J30&amp;"_H",Model_results_CRANE_FP_DD_11A!$W$7:$W$79,0),MATCH(L$45,Model_results_CRANE_FP_DD_11A!$B$6:$V$6,0))</f>
        <v>8.2750000000000004</v>
      </c>
      <c r="M30" s="153">
        <f>INDEX(Model_results_CRANE_FP_DD_11A!$B$7:$V$79,MATCH($J30&amp;"_H",Model_results_CRANE_FP_DD_11A!$W$7:$W$79,0),MATCH(M$45,Model_results_CRANE_FP_DD_11A!$B$6:$V$6,0))</f>
        <v>8.2710000000000008</v>
      </c>
      <c r="N30" s="14">
        <f>INDEX(Model_results_CRANE_FP_DD_11A!$B$7:$V$79,MATCH($J30&amp;"_H",Model_results_CRANE_FP_DD_11A!$W$7:$W$79,0),MATCH(N$45,Model_results_CRANE_FP_DD_11A!$B$6:$V$6,0))</f>
        <v>9.577</v>
      </c>
      <c r="O30" s="9">
        <f>INDEX(Model_results_CRANE_FP_DD_11A!$B$7:$V$79,MATCH($J30&amp;"_H",Model_results_CRANE_FP_DD_11A!$W$7:$W$79,0),MATCH(O$45,Model_results_CRANE_FP_DD_11A!$B$6:$V$6,0))</f>
        <v>9.577</v>
      </c>
      <c r="P30" s="9">
        <f>INDEX(Model_results_CRANE_FP_DD_11A!$B$7:$V$79,MATCH($J30&amp;"_H",Model_results_CRANE_FP_DD_11A!$W$7:$W$79,0),MATCH(P$45,Model_results_CRANE_FP_DD_11A!$B$6:$V$6,0))</f>
        <v>9.577</v>
      </c>
      <c r="R30" s="12" t="s">
        <v>181</v>
      </c>
      <c r="S30" s="103">
        <f>INDEX(Model_results_CRANE_FP_DD_11A!$B$7:$V$79,MATCH($R30&amp;"_V",Model_results_CRANE_FP_DD_11A!$W$7:$W$79,0),MATCH(S$45,Model_results_CRANE_FP_DD_11A!$B$6:$V$6,0))</f>
        <v>0.39900000000000002</v>
      </c>
      <c r="T30" s="103">
        <f>INDEX(Model_results_CRANE_FP_DD_11A!$B$7:$V$79,MATCH($R30&amp;"_V",Model_results_CRANE_FP_DD_11A!$W$7:$W$79,0),MATCH(T$45,Model_results_CRANE_FP_DD_11A!$B$6:$V$6,0))</f>
        <v>0.31900000000000001</v>
      </c>
      <c r="U30" s="157">
        <f>INDEX(Model_results_CRANE_FP_DD_11A!$B$7:$V$79,MATCH($R30&amp;"_V",Model_results_CRANE_FP_DD_11A!$W$7:$W$79,0),MATCH(U$45,Model_results_CRANE_FP_DD_11A!$B$6:$V$6,0))</f>
        <v>0.31900000000000001</v>
      </c>
      <c r="V30" s="157">
        <f>INDEX(Model_results_CRANE_FP_DD_11A!$B$7:$V$79,MATCH($R30&amp;"_V",Model_results_CRANE_FP_DD_11A!$W$7:$W$79,0),MATCH(V$45,Model_results_CRANE_FP_DD_11A!$B$6:$V$6,0))</f>
        <v>0.32</v>
      </c>
      <c r="W30" s="157">
        <f>INDEX(Model_results_CRANE_FP_DD_11A!$B$7:$V$79,MATCH($R30&amp;"_V",Model_results_CRANE_FP_DD_11A!$W$7:$W$79,0),MATCH(W$45,Model_results_CRANE_FP_DD_11A!$B$6:$V$6,0))</f>
        <v>0.42299999999999999</v>
      </c>
      <c r="X30" s="157">
        <f>INDEX(Model_results_CRANE_FP_DD_11A!$B$7:$V$79,MATCH($R30&amp;"_V",Model_results_CRANE_FP_DD_11A!$W$7:$W$79,0),MATCH(X$45,Model_results_CRANE_FP_DD_11A!$B$6:$V$6,0))</f>
        <v>0.61199999999999999</v>
      </c>
      <c r="Y30" s="103">
        <f>INDEX(Model_results_CRANE_FP_DD_11A!$B$7:$V$79,MATCH($R30&amp;"_V",Model_results_CRANE_FP_DD_11A!$W$7:$W$79,0),MATCH(Y$45,Model_results_CRANE_FP_DD_11A!$B$6:$V$6,0))</f>
        <v>0.61199999999999999</v>
      </c>
      <c r="Z30" s="103">
        <f>INDEX(Model_results_CRANE_FP_DD_11A!$B$7:$V$79,MATCH($R30&amp;"_V",Model_results_CRANE_FP_DD_11A!$W$7:$W$79,0),MATCH(Z$45,Model_results_CRANE_FP_DD_11A!$B$6:$V$6,0))</f>
        <v>0.26500000000000001</v>
      </c>
      <c r="AA30" s="103">
        <f>INDEX(Model_results_CRANE_FP_DD_11A!$B$7:$V$79,MATCH($R30&amp;"_V",Model_results_CRANE_FP_DD_11A!$W$7:$W$79,0),MATCH(AA$45,Model_results_CRANE_FP_DD_11A!$B$6:$V$6,0))</f>
        <v>0.26500000000000001</v>
      </c>
      <c r="AB30" s="103">
        <f>INDEX(Model_results_CRANE_FP_DD_11A!$B$7:$V$79,MATCH($R30&amp;"_V",Model_results_CRANE_FP_DD_11A!$W$7:$W$79,0),MATCH(AB$45,Model_results_CRANE_FP_DD_11A!$B$6:$V$6,0))</f>
        <v>0.26500000000000001</v>
      </c>
      <c r="AD30" s="12" t="s">
        <v>181</v>
      </c>
      <c r="AE30" s="16">
        <f t="shared" si="2"/>
        <v>0.22700000000000031</v>
      </c>
      <c r="AF30" s="16">
        <f t="shared" si="3"/>
        <v>0.42600000000000016</v>
      </c>
      <c r="AG30" s="16">
        <f t="shared" si="3"/>
        <v>0.42300000000000004</v>
      </c>
      <c r="AH30" s="16">
        <f t="shared" si="4"/>
        <v>0.42199999999999882</v>
      </c>
      <c r="AI30" s="16">
        <f t="shared" si="5"/>
        <v>0.42199999999999882</v>
      </c>
      <c r="AJ30" s="16">
        <f t="shared" si="6"/>
        <v>0.25999999999999979</v>
      </c>
      <c r="AK30" s="16">
        <f t="shared" si="7"/>
        <v>0.25999999999999979</v>
      </c>
      <c r="AL30" s="16">
        <f t="shared" si="8"/>
        <v>0.4480000000000004</v>
      </c>
      <c r="AM30" s="16">
        <f t="shared" si="9"/>
        <v>0.4480000000000004</v>
      </c>
      <c r="AN30" s="16">
        <f t="shared" si="9"/>
        <v>0.4480000000000004</v>
      </c>
      <c r="AP30">
        <v>84</v>
      </c>
      <c r="AQ30" s="12" t="s">
        <v>181</v>
      </c>
      <c r="AR30" s="16">
        <f>INDEX(Model_results_CRANE_FP_DD_11A!$B$7:$V$79,MATCH($AQ30&amp;"_H",Model_results_CRANE_FP_DD_11A!$W$7:$W$79,0),MATCH(AR$26,Model_results_CRANE_FP_DD_11A!$B$6:$V$6,0))</f>
        <v>9.577</v>
      </c>
      <c r="AS30" s="16">
        <f>INDEX(Model_results_CRANE_FP_DD_11A!$B$7:$V$79,MATCH($AQ30&amp;"_H",Model_results_CRANE_FP_DD_11A!$W$7:$W$79,0),MATCH(AS$26,Model_results_CRANE_FP_DD_11A!$B$6:$V$6,0))</f>
        <v>9.5779999999999994</v>
      </c>
      <c r="AT30" s="16">
        <f>INDEX(Model_results_CRANE_FP_DD_11A!$B$7:$V$79,MATCH($AQ30&amp;"_H",Model_results_CRANE_FP_DD_11A!$W$7:$W$79,0),MATCH(AT$26,Model_results_CRANE_FP_DD_11A!$B$6:$V$6,0))</f>
        <v>9.5760000000000005</v>
      </c>
      <c r="AU30" s="16">
        <f>INDEX(Model_results_CRANE_FP_DD_11A!$B$7:$V$79,MATCH($AQ30&amp;"_H",Model_results_CRANE_FP_DD_11A!$W$7:$W$79,0),MATCH(AU$26,Model_results_CRANE_FP_DD_11A!$B$6:$V$6,0))</f>
        <v>9.5730000000000004</v>
      </c>
      <c r="AV30" s="16">
        <f>INDEX(Model_results_CRANE_FP_DD_11A!$B$7:$V$79,MATCH($AQ30&amp;"_H",Model_results_CRANE_FP_DD_11A!$W$7:$W$79,0),MATCH(AV$26,Model_results_CRANE_FP_DD_11A!$B$6:$V$6,0))</f>
        <v>9.5719999999999992</v>
      </c>
      <c r="AW30" s="16">
        <f>INDEX(Model_results_CRANE_FP_DD_11A!$B$7:$V$79,MATCH($AQ30&amp;"_H",Model_results_CRANE_FP_DD_11A!$W$7:$W$79,0),MATCH(AW$26,Model_results_CRANE_FP_DD_11A!$B$6:$V$6,0))</f>
        <v>9.5719999999999992</v>
      </c>
      <c r="AX30" s="16">
        <f>INDEX(Model_results_CRANE_FP_DD_11A!$B$7:$V$79,MATCH($AQ30&amp;"_H",Model_results_CRANE_FP_DD_11A!$W$7:$W$79,0),MATCH(AX$26,Model_results_CRANE_FP_DD_11A!$B$6:$V$6,0))</f>
        <v>9.56</v>
      </c>
      <c r="AY30" s="16">
        <f>INDEX(Model_results_CRANE_FP_DD_11A!$B$7:$V$79,MATCH($AQ30&amp;"_H",Model_results_CRANE_FP_DD_11A!$W$7:$W$79,0),MATCH(AY$26,Model_results_CRANE_FP_DD_11A!$B$6:$V$6,0))</f>
        <v>8.298</v>
      </c>
      <c r="AZ30" s="16">
        <f>INDEX(Model_results_CRANE_FP_DD_11A!$B$7:$V$79,MATCH($AQ30&amp;"_H",Model_results_CRANE_FP_DD_11A!$W$7:$W$79,0),MATCH(AZ$26,Model_results_CRANE_FP_DD_11A!$B$6:$V$6,0))</f>
        <v>8.298</v>
      </c>
      <c r="BA30" s="16">
        <f>INDEX(Model_results_CRANE_FP_DD_11A!$B$7:$V$79,MATCH($AQ30&amp;"_H",Model_results_CRANE_FP_DD_11A!$W$7:$W$79,0),MATCH(BA$26,Model_results_CRANE_FP_DD_11A!$B$6:$V$6,0))</f>
        <v>9.577</v>
      </c>
      <c r="BB30" s="16">
        <f>INDEX(Model_results_CRANE_FP_DD_11A!$B$7:$V$79,MATCH($AQ30&amp;"_H",Model_results_CRANE_FP_DD_11A!$W$7:$W$79,0),MATCH(BB$26,Model_results_CRANE_FP_DD_11A!$B$6:$V$6,0))</f>
        <v>9.577</v>
      </c>
      <c r="BC30" s="16">
        <f>INDEX(Model_results_CRANE_FP_DD_11A!$B$7:$V$79,MATCH($AQ30&amp;"_H",Model_results_CRANE_FP_DD_11A!$W$7:$W$79,0),MATCH(BC$26,Model_results_CRANE_FP_DD_11A!$B$6:$V$6,0))</f>
        <v>8.2750000000000004</v>
      </c>
      <c r="BD30" s="16">
        <f>INDEX(Model_results_CRANE_FP_DD_11A!$B$7:$V$79,MATCH($AQ30&amp;"_H",Model_results_CRANE_FP_DD_11A!$W$7:$W$79,0),MATCH(BD$26,Model_results_CRANE_FP_DD_11A!$B$6:$V$6,0))</f>
        <v>8.2750000000000004</v>
      </c>
      <c r="BE30" s="16">
        <f>INDEX(Model_results_CRANE_FP_DD_11A!$B$7:$V$79,MATCH($AQ30&amp;"_H",Model_results_CRANE_FP_DD_11A!$W$7:$W$79,0),MATCH(BE$26,Model_results_CRANE_FP_DD_11A!$B$6:$V$6,0))</f>
        <v>8.2710000000000008</v>
      </c>
      <c r="BF30" s="16">
        <f>INDEX(Model_results_CRANE_FP_DD_11A!$B$7:$V$79,MATCH($AQ30&amp;"_H",Model_results_CRANE_FP_DD_11A!$W$7:$W$79,0),MATCH(BF$26,Model_results_CRANE_FP_DD_11A!$B$6:$V$6,0))</f>
        <v>8.1560000000000006</v>
      </c>
      <c r="BG30" s="16">
        <f>INDEX(Model_results_CRANE_FP_DD_11A!$B$7:$V$79,MATCH($AQ30&amp;"_H",Model_results_CRANE_FP_DD_11A!$W$7:$W$79,0),MATCH(BG$26,Model_results_CRANE_FP_DD_11A!$B$6:$V$6,0))</f>
        <v>8.1560000000000006</v>
      </c>
    </row>
    <row r="31" spans="1:59" ht="14.45" customHeight="1">
      <c r="A31" s="12" t="s">
        <v>182</v>
      </c>
      <c r="B31" s="14">
        <f>INDEX(Model_results_CRANE_FP_DD_11A!$B$7:$V$79,MATCH($A31&amp;"_Q",Model_results_CRANE_FP_DD_11A!$W$7:$W$79,0),MATCH(B$45,Model_results_CRANE_FP_DD_11A!$B$6:$V$6,0))</f>
        <v>0.82599999999999996</v>
      </c>
      <c r="C31" s="14">
        <f>INDEX(Model_results_CRANE_FP_DD_11A!$B$7:$V$79,MATCH($A31&amp;"_Q",Model_results_CRANE_FP_DD_11A!$W$7:$W$79,0),MATCH(C$45,Model_results_CRANE_FP_DD_11A!$B$6:$V$6,0))</f>
        <v>0.45500000000000002</v>
      </c>
      <c r="D31" s="9">
        <f>INDEX(Model_results_CRANE_FP_DD_11A!$B$7:$V$79,MATCH($A31&amp;"_Q",Model_results_CRANE_FP_DD_11A!$W$7:$W$79,0),MATCH(D$45,Model_results_CRANE_FP_DD_11A!$B$6:$V$6,0))</f>
        <v>0.371</v>
      </c>
      <c r="E31" s="5">
        <f>INDEX(Model_results_CRANE_FP_DD_11A!$B$7:$V$79,MATCH($A31&amp;"_Q",Model_results_CRANE_FP_DD_11A!$W$7:$W$79,0),MATCH(E$45,Model_results_CRANE_FP_DD_11A!$B$6:$V$6,0))</f>
        <v>0.253</v>
      </c>
      <c r="F31" s="16">
        <f>INDEX(Model_results_CRANE_FP_DD_11A!$B$7:$V$79,MATCH($A31&amp;"_Q",Model_results_CRANE_FP_DD_11A!$W$7:$W$79,0),MATCH(F$45,Model_results_CRANE_FP_DD_11A!$B$6:$V$6,0))</f>
        <v>0.11700000000000001</v>
      </c>
      <c r="G31" s="9">
        <f>INDEX(Model_results_CRANE_FP_DD_11A!$B$7:$V$79,MATCH($A31&amp;"_Q",Model_results_CRANE_FP_DD_11A!$W$7:$W$79,0),MATCH(G$45,Model_results_CRANE_FP_DD_11A!$B$6:$V$6,0))</f>
        <v>2.7499999999999998E-3</v>
      </c>
      <c r="H31" s="16">
        <f t="shared" si="1"/>
        <v>0.11975000000000001</v>
      </c>
      <c r="J31" s="12" t="s">
        <v>182</v>
      </c>
      <c r="K31" s="16">
        <f>INDEX(Model_results_CRANE_FP_DD_11A!$B$7:$V$79,MATCH($J31&amp;"_H",Model_results_CRANE_FP_DD_11A!$W$7:$W$79,0),MATCH(K$45,Model_results_CRANE_FP_DD_11A!$B$6:$V$6,0))</f>
        <v>9.5869999999999997</v>
      </c>
      <c r="L31" s="153">
        <f>INDEX(Model_results_CRANE_FP_DD_11A!$B$7:$V$79,MATCH($J31&amp;"_H",Model_results_CRANE_FP_DD_11A!$W$7:$W$79,0),MATCH(L$45,Model_results_CRANE_FP_DD_11A!$B$6:$V$6,0))</f>
        <v>8.234</v>
      </c>
      <c r="M31" s="153">
        <f>INDEX(Model_results_CRANE_FP_DD_11A!$B$7:$V$79,MATCH($J31&amp;"_H",Model_results_CRANE_FP_DD_11A!$W$7:$W$79,0),MATCH(M$45,Model_results_CRANE_FP_DD_11A!$B$6:$V$6,0))</f>
        <v>8.2319999999999993</v>
      </c>
      <c r="N31" s="14">
        <f>INDEX(Model_results_CRANE_FP_DD_11A!$B$7:$V$79,MATCH($J31&amp;"_H",Model_results_CRANE_FP_DD_11A!$W$7:$W$79,0),MATCH(N$45,Model_results_CRANE_FP_DD_11A!$B$6:$V$6,0))</f>
        <v>9.5869999999999997</v>
      </c>
      <c r="O31" s="9">
        <f>INDEX(Model_results_CRANE_FP_DD_11A!$B$7:$V$79,MATCH($J31&amp;"_H",Model_results_CRANE_FP_DD_11A!$W$7:$W$79,0),MATCH(O$45,Model_results_CRANE_FP_DD_11A!$B$6:$V$6,0))</f>
        <v>9.5869999999999997</v>
      </c>
      <c r="P31" s="9">
        <f>INDEX(Model_results_CRANE_FP_DD_11A!$B$7:$V$79,MATCH($J31&amp;"_H",Model_results_CRANE_FP_DD_11A!$W$7:$W$79,0),MATCH(P$45,Model_results_CRANE_FP_DD_11A!$B$6:$V$6,0))</f>
        <v>9.5869999999999997</v>
      </c>
      <c r="R31" s="12" t="s">
        <v>182</v>
      </c>
      <c r="S31" s="103">
        <f>INDEX(Model_results_CRANE_FP_DD_11A!$B$7:$V$79,MATCH($R31&amp;"_V",Model_results_CRANE_FP_DD_11A!$W$7:$W$79,0),MATCH(S$45,Model_results_CRANE_FP_DD_11A!$B$6:$V$6,0))</f>
        <v>0.40899999999999997</v>
      </c>
      <c r="T31" s="103">
        <f>INDEX(Model_results_CRANE_FP_DD_11A!$B$7:$V$79,MATCH($R31&amp;"_V",Model_results_CRANE_FP_DD_11A!$W$7:$W$79,0),MATCH(T$45,Model_results_CRANE_FP_DD_11A!$B$6:$V$6,0))</f>
        <v>0.33300000000000002</v>
      </c>
      <c r="U31" s="157">
        <f>INDEX(Model_results_CRANE_FP_DD_11A!$B$7:$V$79,MATCH($R31&amp;"_V",Model_results_CRANE_FP_DD_11A!$W$7:$W$79,0),MATCH(U$45,Model_results_CRANE_FP_DD_11A!$B$6:$V$6,0))</f>
        <v>0.33300000000000002</v>
      </c>
      <c r="V31" s="157">
        <f>INDEX(Model_results_CRANE_FP_DD_11A!$B$7:$V$79,MATCH($R31&amp;"_V",Model_results_CRANE_FP_DD_11A!$W$7:$W$79,0),MATCH(V$45,Model_results_CRANE_FP_DD_11A!$B$6:$V$6,0))</f>
        <v>0.33400000000000002</v>
      </c>
      <c r="W31" s="157">
        <f>INDEX(Model_results_CRANE_FP_DD_11A!$B$7:$V$79,MATCH($R31&amp;"_V",Model_results_CRANE_FP_DD_11A!$W$7:$W$79,0),MATCH(W$45,Model_results_CRANE_FP_DD_11A!$B$6:$V$6,0))</f>
        <v>0.442</v>
      </c>
      <c r="X31" s="157">
        <f>INDEX(Model_results_CRANE_FP_DD_11A!$B$7:$V$79,MATCH($R31&amp;"_V",Model_results_CRANE_FP_DD_11A!$W$7:$W$79,0),MATCH(X$45,Model_results_CRANE_FP_DD_11A!$B$6:$V$6,0))</f>
        <v>0.63600000000000001</v>
      </c>
      <c r="Y31" s="103">
        <f>INDEX(Model_results_CRANE_FP_DD_11A!$B$7:$V$79,MATCH($R31&amp;"_V",Model_results_CRANE_FP_DD_11A!$W$7:$W$79,0),MATCH(Y$45,Model_results_CRANE_FP_DD_11A!$B$6:$V$6,0))</f>
        <v>0.63600000000000001</v>
      </c>
      <c r="Z31" s="103">
        <f>INDEX(Model_results_CRANE_FP_DD_11A!$B$7:$V$79,MATCH($R31&amp;"_V",Model_results_CRANE_FP_DD_11A!$W$7:$W$79,0),MATCH(Z$45,Model_results_CRANE_FP_DD_11A!$B$6:$V$6,0))</f>
        <v>0.3</v>
      </c>
      <c r="AA31" s="103">
        <f>INDEX(Model_results_CRANE_FP_DD_11A!$B$7:$V$79,MATCH($R31&amp;"_V",Model_results_CRANE_FP_DD_11A!$W$7:$W$79,0),MATCH(AA$45,Model_results_CRANE_FP_DD_11A!$B$6:$V$6,0))</f>
        <v>0.3</v>
      </c>
      <c r="AB31" s="103">
        <f>INDEX(Model_results_CRANE_FP_DD_11A!$B$7:$V$79,MATCH($R31&amp;"_V",Model_results_CRANE_FP_DD_11A!$W$7:$W$79,0),MATCH(AB$45,Model_results_CRANE_FP_DD_11A!$B$6:$V$6,0))</f>
        <v>0.30099999999999999</v>
      </c>
      <c r="AD31" s="12" t="s">
        <v>182</v>
      </c>
      <c r="AE31" s="16">
        <f t="shared" si="2"/>
        <v>0.2370000000000001</v>
      </c>
      <c r="AF31" s="16">
        <f t="shared" si="3"/>
        <v>0.43599999999999994</v>
      </c>
      <c r="AG31" s="16">
        <f t="shared" si="3"/>
        <v>0.43299999999999983</v>
      </c>
      <c r="AH31" s="16">
        <f t="shared" si="4"/>
        <v>0.43099999999999916</v>
      </c>
      <c r="AI31" s="16">
        <f t="shared" si="5"/>
        <v>0.43099999999999916</v>
      </c>
      <c r="AJ31" s="16">
        <f t="shared" si="6"/>
        <v>0.26999999999999957</v>
      </c>
      <c r="AK31" s="16">
        <f t="shared" si="7"/>
        <v>0.26999999999999957</v>
      </c>
      <c r="AL31" s="16">
        <f t="shared" si="8"/>
        <v>0.4139999999999997</v>
      </c>
      <c r="AM31" s="16">
        <f t="shared" si="9"/>
        <v>0.4139999999999997</v>
      </c>
      <c r="AN31" s="16">
        <f t="shared" si="9"/>
        <v>0.4139999999999997</v>
      </c>
      <c r="AP31">
        <v>114</v>
      </c>
      <c r="AQ31" s="12" t="s">
        <v>182</v>
      </c>
      <c r="AR31" s="16">
        <f>INDEX(Model_results_CRANE_FP_DD_11A!$B$7:$V$79,MATCH($AQ31&amp;"_H",Model_results_CRANE_FP_DD_11A!$W$7:$W$79,0),MATCH(AR$26,Model_results_CRANE_FP_DD_11A!$B$6:$V$6,0))</f>
        <v>9.5869999999999997</v>
      </c>
      <c r="AS31" s="16">
        <f>INDEX(Model_results_CRANE_FP_DD_11A!$B$7:$V$79,MATCH($AQ31&amp;"_H",Model_results_CRANE_FP_DD_11A!$W$7:$W$79,0),MATCH(AS$26,Model_results_CRANE_FP_DD_11A!$B$6:$V$6,0))</f>
        <v>9.5879999999999992</v>
      </c>
      <c r="AT31" s="16">
        <f>INDEX(Model_results_CRANE_FP_DD_11A!$B$7:$V$79,MATCH($AQ31&amp;"_H",Model_results_CRANE_FP_DD_11A!$W$7:$W$79,0),MATCH(AT$26,Model_results_CRANE_FP_DD_11A!$B$6:$V$6,0))</f>
        <v>9.5860000000000003</v>
      </c>
      <c r="AU31" s="16">
        <f>INDEX(Model_results_CRANE_FP_DD_11A!$B$7:$V$79,MATCH($AQ31&amp;"_H",Model_results_CRANE_FP_DD_11A!$W$7:$W$79,0),MATCH(AU$26,Model_results_CRANE_FP_DD_11A!$B$6:$V$6,0))</f>
        <v>9.5830000000000002</v>
      </c>
      <c r="AV31" s="16">
        <f>INDEX(Model_results_CRANE_FP_DD_11A!$B$7:$V$79,MATCH($AQ31&amp;"_H",Model_results_CRANE_FP_DD_11A!$W$7:$W$79,0),MATCH(AV$26,Model_results_CRANE_FP_DD_11A!$B$6:$V$6,0))</f>
        <v>9.5809999999999995</v>
      </c>
      <c r="AW31" s="16">
        <f>INDEX(Model_results_CRANE_FP_DD_11A!$B$7:$V$79,MATCH($AQ31&amp;"_H",Model_results_CRANE_FP_DD_11A!$W$7:$W$79,0),MATCH(AW$26,Model_results_CRANE_FP_DD_11A!$B$6:$V$6,0))</f>
        <v>9.5809999999999995</v>
      </c>
      <c r="AX31" s="16">
        <f>INDEX(Model_results_CRANE_FP_DD_11A!$B$7:$V$79,MATCH($AQ31&amp;"_H",Model_results_CRANE_FP_DD_11A!$W$7:$W$79,0),MATCH(AX$26,Model_results_CRANE_FP_DD_11A!$B$6:$V$6,0))</f>
        <v>9.57</v>
      </c>
      <c r="AY31" s="16">
        <f>INDEX(Model_results_CRANE_FP_DD_11A!$B$7:$V$79,MATCH($AQ31&amp;"_H",Model_results_CRANE_FP_DD_11A!$W$7:$W$79,0),MATCH(AY$26,Model_results_CRANE_FP_DD_11A!$B$6:$V$6,0))</f>
        <v>8.2639999999999993</v>
      </c>
      <c r="AZ31" s="16">
        <f>INDEX(Model_results_CRANE_FP_DD_11A!$B$7:$V$79,MATCH($AQ31&amp;"_H",Model_results_CRANE_FP_DD_11A!$W$7:$W$79,0),MATCH(AZ$26,Model_results_CRANE_FP_DD_11A!$B$6:$V$6,0))</f>
        <v>8.2639999999999993</v>
      </c>
      <c r="BA31" s="16">
        <f>INDEX(Model_results_CRANE_FP_DD_11A!$B$7:$V$79,MATCH($AQ31&amp;"_H",Model_results_CRANE_FP_DD_11A!$W$7:$W$79,0),MATCH(BA$26,Model_results_CRANE_FP_DD_11A!$B$6:$V$6,0))</f>
        <v>9.5869999999999997</v>
      </c>
      <c r="BB31" s="16">
        <f>INDEX(Model_results_CRANE_FP_DD_11A!$B$7:$V$79,MATCH($AQ31&amp;"_H",Model_results_CRANE_FP_DD_11A!$W$7:$W$79,0),MATCH(BB$26,Model_results_CRANE_FP_DD_11A!$B$6:$V$6,0))</f>
        <v>9.5869999999999997</v>
      </c>
      <c r="BC31" s="16">
        <f>INDEX(Model_results_CRANE_FP_DD_11A!$B$7:$V$79,MATCH($AQ31&amp;"_H",Model_results_CRANE_FP_DD_11A!$W$7:$W$79,0),MATCH(BC$26,Model_results_CRANE_FP_DD_11A!$B$6:$V$6,0))</f>
        <v>8.234</v>
      </c>
      <c r="BD31" s="16">
        <f>INDEX(Model_results_CRANE_FP_DD_11A!$B$7:$V$79,MATCH($AQ31&amp;"_H",Model_results_CRANE_FP_DD_11A!$W$7:$W$79,0),MATCH(BD$26,Model_results_CRANE_FP_DD_11A!$B$6:$V$6,0))</f>
        <v>8.234</v>
      </c>
      <c r="BE31" s="16">
        <f>INDEX(Model_results_CRANE_FP_DD_11A!$B$7:$V$79,MATCH($AQ31&amp;"_H",Model_results_CRANE_FP_DD_11A!$W$7:$W$79,0),MATCH(BE$26,Model_results_CRANE_FP_DD_11A!$B$6:$V$6,0))</f>
        <v>8.2319999999999993</v>
      </c>
      <c r="BF31" s="16">
        <f>INDEX(Model_results_CRANE_FP_DD_11A!$B$7:$V$79,MATCH($AQ31&amp;"_H",Model_results_CRANE_FP_DD_11A!$W$7:$W$79,0),MATCH(BF$26,Model_results_CRANE_FP_DD_11A!$B$6:$V$6,0))</f>
        <v>8.1059999999999999</v>
      </c>
      <c r="BG31" s="16">
        <f>INDEX(Model_results_CRANE_FP_DD_11A!$B$7:$V$79,MATCH($AQ31&amp;"_H",Model_results_CRANE_FP_DD_11A!$W$7:$W$79,0),MATCH(BG$26,Model_results_CRANE_FP_DD_11A!$B$6:$V$6,0))</f>
        <v>8.1050000000000004</v>
      </c>
    </row>
    <row r="32" spans="1:59" ht="14.45" customHeight="1">
      <c r="A32" s="12" t="s">
        <v>183</v>
      </c>
      <c r="B32" s="14">
        <f>INDEX(Model_results_CRANE_FP_DD_11A!$B$7:$V$79,MATCH($A32&amp;"_Q",Model_results_CRANE_FP_DD_11A!$W$7:$W$79,0),MATCH(B$45,Model_results_CRANE_FP_DD_11A!$B$6:$V$6,0))</f>
        <v>0.69599999999999995</v>
      </c>
      <c r="C32" s="14">
        <f>INDEX(Model_results_CRANE_FP_DD_11A!$B$7:$V$79,MATCH($A32&amp;"_Q",Model_results_CRANE_FP_DD_11A!$W$7:$W$79,0),MATCH(C$45,Model_results_CRANE_FP_DD_11A!$B$6:$V$6,0))</f>
        <v>0.38800000000000001</v>
      </c>
      <c r="D32" s="9">
        <f>INDEX(Model_results_CRANE_FP_DD_11A!$B$7:$V$79,MATCH($A32&amp;"_Q",Model_results_CRANE_FP_DD_11A!$W$7:$W$79,0),MATCH(D$45,Model_results_CRANE_FP_DD_11A!$B$6:$V$6,0))</f>
        <v>0.308</v>
      </c>
      <c r="E32" s="5">
        <f>INDEX(Model_results_CRANE_FP_DD_11A!$B$7:$V$79,MATCH($A32&amp;"_Q",Model_results_CRANE_FP_DD_11A!$W$7:$W$79,0),MATCH(E$45,Model_results_CRANE_FP_DD_11A!$B$6:$V$6,0))</f>
        <v>0.19800000000000001</v>
      </c>
      <c r="F32" s="16">
        <f>INDEX(Model_results_CRANE_FP_DD_11A!$B$7:$V$79,MATCH($A32&amp;"_Q",Model_results_CRANE_FP_DD_11A!$W$7:$W$79,0),MATCH(F$45,Model_results_CRANE_FP_DD_11A!$B$6:$V$6,0))</f>
        <v>0.111</v>
      </c>
      <c r="G32" s="9">
        <f>INDEX(Model_results_CRANE_FP_DD_11A!$B$7:$V$79,MATCH($A32&amp;"_Q",Model_results_CRANE_FP_DD_11A!$W$7:$W$79,0),MATCH(G$45,Model_results_CRANE_FP_DD_11A!$B$6:$V$6,0))</f>
        <v>2.0799999999999998E-3</v>
      </c>
      <c r="H32" s="16">
        <f t="shared" si="1"/>
        <v>0.11308</v>
      </c>
      <c r="J32" s="12" t="s">
        <v>183</v>
      </c>
      <c r="K32" s="16">
        <f>INDEX(Model_results_CRANE_FP_DD_11A!$B$7:$V$79,MATCH($J32&amp;"_H",Model_results_CRANE_FP_DD_11A!$W$7:$W$79,0),MATCH(K$45,Model_results_CRANE_FP_DD_11A!$B$6:$V$6,0))</f>
        <v>9.5779999999999994</v>
      </c>
      <c r="L32" s="153">
        <f>INDEX(Model_results_CRANE_FP_DD_11A!$B$7:$V$79,MATCH($J32&amp;"_H",Model_results_CRANE_FP_DD_11A!$W$7:$W$79,0),MATCH(L$45,Model_results_CRANE_FP_DD_11A!$B$6:$V$6,0))</f>
        <v>8.2240000000000002</v>
      </c>
      <c r="M32" s="153">
        <f>INDEX(Model_results_CRANE_FP_DD_11A!$B$7:$V$79,MATCH($J32&amp;"_H",Model_results_CRANE_FP_DD_11A!$W$7:$W$79,0),MATCH(M$45,Model_results_CRANE_FP_DD_11A!$B$6:$V$6,0))</f>
        <v>8.2219999999999995</v>
      </c>
      <c r="N32" s="14">
        <f>INDEX(Model_results_CRANE_FP_DD_11A!$B$7:$V$79,MATCH($J32&amp;"_H",Model_results_CRANE_FP_DD_11A!$W$7:$W$79,0),MATCH(N$45,Model_results_CRANE_FP_DD_11A!$B$6:$V$6,0))</f>
        <v>9.577</v>
      </c>
      <c r="O32" s="9">
        <f>INDEX(Model_results_CRANE_FP_DD_11A!$B$7:$V$79,MATCH($J32&amp;"_H",Model_results_CRANE_FP_DD_11A!$W$7:$W$79,0),MATCH(O$45,Model_results_CRANE_FP_DD_11A!$B$6:$V$6,0))</f>
        <v>9.577</v>
      </c>
      <c r="P32" s="9">
        <f>INDEX(Model_results_CRANE_FP_DD_11A!$B$7:$V$79,MATCH($J32&amp;"_H",Model_results_CRANE_FP_DD_11A!$W$7:$W$79,0),MATCH(P$45,Model_results_CRANE_FP_DD_11A!$B$6:$V$6,0))</f>
        <v>9.577</v>
      </c>
      <c r="R32" s="12" t="s">
        <v>183</v>
      </c>
      <c r="S32" s="103">
        <f>INDEX(Model_results_CRANE_FP_DD_11A!$B$7:$V$79,MATCH($R32&amp;"_V",Model_results_CRANE_FP_DD_11A!$W$7:$W$79,0),MATCH(S$45,Model_results_CRANE_FP_DD_11A!$B$6:$V$6,0))</f>
        <v>0.4</v>
      </c>
      <c r="T32" s="103">
        <f>INDEX(Model_results_CRANE_FP_DD_11A!$B$7:$V$79,MATCH($R32&amp;"_V",Model_results_CRANE_FP_DD_11A!$W$7:$W$79,0),MATCH(T$45,Model_results_CRANE_FP_DD_11A!$B$6:$V$6,0))</f>
        <v>0.32</v>
      </c>
      <c r="U32" s="157">
        <f>INDEX(Model_results_CRANE_FP_DD_11A!$B$7:$V$79,MATCH($R32&amp;"_V",Model_results_CRANE_FP_DD_11A!$W$7:$W$79,0),MATCH(U$45,Model_results_CRANE_FP_DD_11A!$B$6:$V$6,0))</f>
        <v>0.32</v>
      </c>
      <c r="V32" s="157">
        <f>INDEX(Model_results_CRANE_FP_DD_11A!$B$7:$V$79,MATCH($R32&amp;"_V",Model_results_CRANE_FP_DD_11A!$W$7:$W$79,0),MATCH(V$45,Model_results_CRANE_FP_DD_11A!$B$6:$V$6,0))</f>
        <v>0.32100000000000001</v>
      </c>
      <c r="W32" s="157">
        <f>INDEX(Model_results_CRANE_FP_DD_11A!$B$7:$V$79,MATCH($R32&amp;"_V",Model_results_CRANE_FP_DD_11A!$W$7:$W$79,0),MATCH(W$45,Model_results_CRANE_FP_DD_11A!$B$6:$V$6,0))</f>
        <v>0.42399999999999999</v>
      </c>
      <c r="X32" s="157">
        <f>INDEX(Model_results_CRANE_FP_DD_11A!$B$7:$V$79,MATCH($R32&amp;"_V",Model_results_CRANE_FP_DD_11A!$W$7:$W$79,0),MATCH(X$45,Model_results_CRANE_FP_DD_11A!$B$6:$V$6,0))</f>
        <v>0.61399999999999999</v>
      </c>
      <c r="Y32" s="103">
        <f>INDEX(Model_results_CRANE_FP_DD_11A!$B$7:$V$79,MATCH($R32&amp;"_V",Model_results_CRANE_FP_DD_11A!$W$7:$W$79,0),MATCH(Y$45,Model_results_CRANE_FP_DD_11A!$B$6:$V$6,0))</f>
        <v>0.61399999999999999</v>
      </c>
      <c r="Z32" s="103">
        <f>INDEX(Model_results_CRANE_FP_DD_11A!$B$7:$V$79,MATCH($R32&amp;"_V",Model_results_CRANE_FP_DD_11A!$W$7:$W$79,0),MATCH(Z$45,Model_results_CRANE_FP_DD_11A!$B$6:$V$6,0))</f>
        <v>0.29199999999999998</v>
      </c>
      <c r="AA32" s="103">
        <f>INDEX(Model_results_CRANE_FP_DD_11A!$B$7:$V$79,MATCH($R32&amp;"_V",Model_results_CRANE_FP_DD_11A!$W$7:$W$79,0),MATCH(AA$45,Model_results_CRANE_FP_DD_11A!$B$6:$V$6,0))</f>
        <v>0.29199999999999998</v>
      </c>
      <c r="AB32" s="103">
        <f>INDEX(Model_results_CRANE_FP_DD_11A!$B$7:$V$79,MATCH($R32&amp;"_V",Model_results_CRANE_FP_DD_11A!$W$7:$W$79,0),MATCH(AB$45,Model_results_CRANE_FP_DD_11A!$B$6:$V$6,0))</f>
        <v>0.29299999999999998</v>
      </c>
      <c r="AD32" s="12" t="s">
        <v>183</v>
      </c>
      <c r="AE32" s="16">
        <f t="shared" si="2"/>
        <v>0.22700000000000031</v>
      </c>
      <c r="AF32" s="16">
        <f t="shared" si="3"/>
        <v>0.4269999999999996</v>
      </c>
      <c r="AG32" s="16">
        <f t="shared" si="3"/>
        <v>0.42399999999999949</v>
      </c>
      <c r="AH32" s="16">
        <f t="shared" si="4"/>
        <v>0.42199999999999882</v>
      </c>
      <c r="AI32" s="16">
        <f t="shared" si="5"/>
        <v>0.42199999999999882</v>
      </c>
      <c r="AJ32" s="16">
        <f t="shared" si="6"/>
        <v>0.26099999999999923</v>
      </c>
      <c r="AK32" s="16">
        <f t="shared" si="7"/>
        <v>0.26099999999999923</v>
      </c>
      <c r="AL32" s="16">
        <f t="shared" si="8"/>
        <v>0.40200000000000102</v>
      </c>
      <c r="AM32" s="16">
        <f t="shared" si="9"/>
        <v>0.40200000000000102</v>
      </c>
      <c r="AN32" s="16">
        <f t="shared" si="9"/>
        <v>0.40200000000000102</v>
      </c>
      <c r="AP32">
        <v>144</v>
      </c>
      <c r="AQ32" s="12" t="s">
        <v>183</v>
      </c>
      <c r="AR32" s="16">
        <f>INDEX(Model_results_CRANE_FP_DD_11A!$B$7:$V$79,MATCH($AQ32&amp;"_H",Model_results_CRANE_FP_DD_11A!$W$7:$W$79,0),MATCH(AR$26,Model_results_CRANE_FP_DD_11A!$B$6:$V$6,0))</f>
        <v>9.577</v>
      </c>
      <c r="AS32" s="16">
        <f>INDEX(Model_results_CRANE_FP_DD_11A!$B$7:$V$79,MATCH($AQ32&amp;"_H",Model_results_CRANE_FP_DD_11A!$W$7:$W$79,0),MATCH(AS$26,Model_results_CRANE_FP_DD_11A!$B$6:$V$6,0))</f>
        <v>9.5790000000000006</v>
      </c>
      <c r="AT32" s="16">
        <f>INDEX(Model_results_CRANE_FP_DD_11A!$B$7:$V$79,MATCH($AQ32&amp;"_H",Model_results_CRANE_FP_DD_11A!$W$7:$W$79,0),MATCH(AT$26,Model_results_CRANE_FP_DD_11A!$B$6:$V$6,0))</f>
        <v>9.577</v>
      </c>
      <c r="AU32" s="16">
        <f>INDEX(Model_results_CRANE_FP_DD_11A!$B$7:$V$79,MATCH($AQ32&amp;"_H",Model_results_CRANE_FP_DD_11A!$W$7:$W$79,0),MATCH(AU$26,Model_results_CRANE_FP_DD_11A!$B$6:$V$6,0))</f>
        <v>9.5739999999999998</v>
      </c>
      <c r="AV32" s="16">
        <f>INDEX(Model_results_CRANE_FP_DD_11A!$B$7:$V$79,MATCH($AQ32&amp;"_H",Model_results_CRANE_FP_DD_11A!$W$7:$W$79,0),MATCH(AV$26,Model_results_CRANE_FP_DD_11A!$B$6:$V$6,0))</f>
        <v>9.5719999999999992</v>
      </c>
      <c r="AW32" s="16">
        <f>INDEX(Model_results_CRANE_FP_DD_11A!$B$7:$V$79,MATCH($AQ32&amp;"_H",Model_results_CRANE_FP_DD_11A!$W$7:$W$79,0),MATCH(AW$26,Model_results_CRANE_FP_DD_11A!$B$6:$V$6,0))</f>
        <v>9.5719999999999992</v>
      </c>
      <c r="AX32" s="16">
        <f>INDEX(Model_results_CRANE_FP_DD_11A!$B$7:$V$79,MATCH($AQ32&amp;"_H",Model_results_CRANE_FP_DD_11A!$W$7:$W$79,0),MATCH(AX$26,Model_results_CRANE_FP_DD_11A!$B$6:$V$6,0))</f>
        <v>9.5609999999999999</v>
      </c>
      <c r="AY32" s="16">
        <f>INDEX(Model_results_CRANE_FP_DD_11A!$B$7:$V$79,MATCH($AQ32&amp;"_H",Model_results_CRANE_FP_DD_11A!$W$7:$W$79,0),MATCH(AY$26,Model_results_CRANE_FP_DD_11A!$B$6:$V$6,0))</f>
        <v>8.2520000000000007</v>
      </c>
      <c r="AZ32" s="16">
        <f>INDEX(Model_results_CRANE_FP_DD_11A!$B$7:$V$79,MATCH($AQ32&amp;"_H",Model_results_CRANE_FP_DD_11A!$W$7:$W$79,0),MATCH(AZ$26,Model_results_CRANE_FP_DD_11A!$B$6:$V$6,0))</f>
        <v>8.2520000000000007</v>
      </c>
      <c r="BA32" s="16">
        <f>INDEX(Model_results_CRANE_FP_DD_11A!$B$7:$V$79,MATCH($AQ32&amp;"_H",Model_results_CRANE_FP_DD_11A!$W$7:$W$79,0),MATCH(BA$26,Model_results_CRANE_FP_DD_11A!$B$6:$V$6,0))</f>
        <v>9.5779999999999994</v>
      </c>
      <c r="BB32" s="16">
        <f>INDEX(Model_results_CRANE_FP_DD_11A!$B$7:$V$79,MATCH($AQ32&amp;"_H",Model_results_CRANE_FP_DD_11A!$W$7:$W$79,0),MATCH(BB$26,Model_results_CRANE_FP_DD_11A!$B$6:$V$6,0))</f>
        <v>9.5779999999999994</v>
      </c>
      <c r="BC32" s="16">
        <f>INDEX(Model_results_CRANE_FP_DD_11A!$B$7:$V$79,MATCH($AQ32&amp;"_H",Model_results_CRANE_FP_DD_11A!$W$7:$W$79,0),MATCH(BC$26,Model_results_CRANE_FP_DD_11A!$B$6:$V$6,0))</f>
        <v>8.2240000000000002</v>
      </c>
      <c r="BD32" s="16">
        <f>INDEX(Model_results_CRANE_FP_DD_11A!$B$7:$V$79,MATCH($AQ32&amp;"_H",Model_results_CRANE_FP_DD_11A!$W$7:$W$79,0),MATCH(BD$26,Model_results_CRANE_FP_DD_11A!$B$6:$V$6,0))</f>
        <v>8.2240000000000002</v>
      </c>
      <c r="BE32" s="16">
        <f>INDEX(Model_results_CRANE_FP_DD_11A!$B$7:$V$79,MATCH($AQ32&amp;"_H",Model_results_CRANE_FP_DD_11A!$W$7:$W$79,0),MATCH(BE$26,Model_results_CRANE_FP_DD_11A!$B$6:$V$6,0))</f>
        <v>8.2219999999999995</v>
      </c>
      <c r="BF32" s="16">
        <f>INDEX(Model_results_CRANE_FP_DD_11A!$B$7:$V$79,MATCH($AQ32&amp;"_H",Model_results_CRANE_FP_DD_11A!$W$7:$W$79,0),MATCH(BF$26,Model_results_CRANE_FP_DD_11A!$B$6:$V$6,0))</f>
        <v>8.093</v>
      </c>
      <c r="BG32" s="16">
        <f>INDEX(Model_results_CRANE_FP_DD_11A!$B$7:$V$79,MATCH($AQ32&amp;"_H",Model_results_CRANE_FP_DD_11A!$W$7:$W$79,0),MATCH(BG$26,Model_results_CRANE_FP_DD_11A!$B$6:$V$6,0))</f>
        <v>8.0920000000000005</v>
      </c>
    </row>
    <row r="33" spans="1:59" ht="14.45" customHeight="1">
      <c r="A33" s="12" t="s">
        <v>184</v>
      </c>
      <c r="B33" s="14">
        <f>INDEX(Model_results_CRANE_FP_DD_11A!$B$7:$V$79,MATCH($A33&amp;"_Q",Model_results_CRANE_FP_DD_11A!$W$7:$W$79,0),MATCH(B$45,Model_results_CRANE_FP_DD_11A!$B$6:$V$6,0))</f>
        <v>0.6</v>
      </c>
      <c r="C33" s="14">
        <f>INDEX(Model_results_CRANE_FP_DD_11A!$B$7:$V$79,MATCH($A33&amp;"_Q",Model_results_CRANE_FP_DD_11A!$W$7:$W$79,0),MATCH(C$45,Model_results_CRANE_FP_DD_11A!$B$6:$V$6,0))</f>
        <v>0.25600000000000001</v>
      </c>
      <c r="D33" s="9">
        <f>INDEX(Model_results_CRANE_FP_DD_11A!$B$7:$V$79,MATCH($A33&amp;"_Q",Model_results_CRANE_FP_DD_11A!$W$7:$W$79,0),MATCH(D$45,Model_results_CRANE_FP_DD_11A!$B$6:$V$6,0))</f>
        <v>0.34399999999999997</v>
      </c>
      <c r="E33" s="5">
        <f>INDEX(Model_results_CRANE_FP_DD_11A!$B$7:$V$79,MATCH($A33&amp;"_Q",Model_results_CRANE_FP_DD_11A!$W$7:$W$79,0),MATCH(E$45,Model_results_CRANE_FP_DD_11A!$B$6:$V$6,0))</f>
        <v>0.23</v>
      </c>
      <c r="F33" s="16">
        <f>INDEX(Model_results_CRANE_FP_DD_11A!$B$7:$V$79,MATCH($A33&amp;"_Q",Model_results_CRANE_FP_DD_11A!$W$7:$W$79,0),MATCH(F$45,Model_results_CRANE_FP_DD_11A!$B$6:$V$6,0))</f>
        <v>0.115</v>
      </c>
      <c r="G33" s="9">
        <f>INDEX(Model_results_CRANE_FP_DD_11A!$B$7:$V$79,MATCH($A33&amp;"_Q",Model_results_CRANE_FP_DD_11A!$W$7:$W$79,0),MATCH(G$45,Model_results_CRANE_FP_DD_11A!$B$6:$V$6,0))</f>
        <v>2.4499999999999999E-3</v>
      </c>
      <c r="H33" s="16">
        <f t="shared" si="1"/>
        <v>0.11745</v>
      </c>
      <c r="J33" s="12" t="s">
        <v>184</v>
      </c>
      <c r="K33" s="16">
        <f>INDEX(Model_results_CRANE_FP_DD_11A!$B$7:$V$79,MATCH($J33&amp;"_H",Model_results_CRANE_FP_DD_11A!$W$7:$W$79,0),MATCH(K$45,Model_results_CRANE_FP_DD_11A!$B$6:$V$6,0))</f>
        <v>9.5830000000000002</v>
      </c>
      <c r="L33" s="153">
        <f>INDEX(Model_results_CRANE_FP_DD_11A!$B$7:$V$79,MATCH($J33&amp;"_H",Model_results_CRANE_FP_DD_11A!$W$7:$W$79,0),MATCH(L$45,Model_results_CRANE_FP_DD_11A!$B$6:$V$6,0))</f>
        <v>8.2029999999999994</v>
      </c>
      <c r="M33" s="153">
        <f>INDEX(Model_results_CRANE_FP_DD_11A!$B$7:$V$79,MATCH($J33&amp;"_H",Model_results_CRANE_FP_DD_11A!$W$7:$W$79,0),MATCH(M$45,Model_results_CRANE_FP_DD_11A!$B$6:$V$6,0))</f>
        <v>8.202</v>
      </c>
      <c r="N33" s="14">
        <f>INDEX(Model_results_CRANE_FP_DD_11A!$B$7:$V$79,MATCH($J33&amp;"_H",Model_results_CRANE_FP_DD_11A!$W$7:$W$79,0),MATCH(N$45,Model_results_CRANE_FP_DD_11A!$B$6:$V$6,0))</f>
        <v>9.5830000000000002</v>
      </c>
      <c r="O33" s="9">
        <f>INDEX(Model_results_CRANE_FP_DD_11A!$B$7:$V$79,MATCH($J33&amp;"_H",Model_results_CRANE_FP_DD_11A!$W$7:$W$79,0),MATCH(O$45,Model_results_CRANE_FP_DD_11A!$B$6:$V$6,0))</f>
        <v>9.5830000000000002</v>
      </c>
      <c r="P33" s="9">
        <f>INDEX(Model_results_CRANE_FP_DD_11A!$B$7:$V$79,MATCH($J33&amp;"_H",Model_results_CRANE_FP_DD_11A!$W$7:$W$79,0),MATCH(P$45,Model_results_CRANE_FP_DD_11A!$B$6:$V$6,0))</f>
        <v>9.5830000000000002</v>
      </c>
      <c r="R33" s="12" t="s">
        <v>184</v>
      </c>
      <c r="S33" s="103">
        <f>INDEX(Model_results_CRANE_FP_DD_11A!$B$7:$V$79,MATCH($R33&amp;"_V",Model_results_CRANE_FP_DD_11A!$W$7:$W$79,0),MATCH(S$45,Model_results_CRANE_FP_DD_11A!$B$6:$V$6,0))</f>
        <v>0.40500000000000003</v>
      </c>
      <c r="T33" s="103">
        <f>INDEX(Model_results_CRANE_FP_DD_11A!$B$7:$V$79,MATCH($R33&amp;"_V",Model_results_CRANE_FP_DD_11A!$W$7:$W$79,0),MATCH(T$45,Model_results_CRANE_FP_DD_11A!$B$6:$V$6,0))</f>
        <v>0.32700000000000001</v>
      </c>
      <c r="U33" s="157">
        <f>INDEX(Model_results_CRANE_FP_DD_11A!$B$7:$V$79,MATCH($R33&amp;"_V",Model_results_CRANE_FP_DD_11A!$W$7:$W$79,0),MATCH(U$45,Model_results_CRANE_FP_DD_11A!$B$6:$V$6,0))</f>
        <v>0.32700000000000001</v>
      </c>
      <c r="V33" s="157">
        <f>INDEX(Model_results_CRANE_FP_DD_11A!$B$7:$V$79,MATCH($R33&amp;"_V",Model_results_CRANE_FP_DD_11A!$W$7:$W$79,0),MATCH(V$45,Model_results_CRANE_FP_DD_11A!$B$6:$V$6,0))</f>
        <v>0.32800000000000001</v>
      </c>
      <c r="W33" s="157">
        <f>INDEX(Model_results_CRANE_FP_DD_11A!$B$7:$V$79,MATCH($R33&amp;"_V",Model_results_CRANE_FP_DD_11A!$W$7:$W$79,0),MATCH(W$45,Model_results_CRANE_FP_DD_11A!$B$6:$V$6,0))</f>
        <v>0.434</v>
      </c>
      <c r="X33" s="157">
        <f>INDEX(Model_results_CRANE_FP_DD_11A!$B$7:$V$79,MATCH($R33&amp;"_V",Model_results_CRANE_FP_DD_11A!$W$7:$W$79,0),MATCH(X$45,Model_results_CRANE_FP_DD_11A!$B$6:$V$6,0))</f>
        <v>0.626</v>
      </c>
      <c r="Y33" s="103">
        <f>INDEX(Model_results_CRANE_FP_DD_11A!$B$7:$V$79,MATCH($R33&amp;"_V",Model_results_CRANE_FP_DD_11A!$W$7:$W$79,0),MATCH(Y$45,Model_results_CRANE_FP_DD_11A!$B$6:$V$6,0))</f>
        <v>0.626</v>
      </c>
      <c r="Z33" s="103">
        <f>INDEX(Model_results_CRANE_FP_DD_11A!$B$7:$V$79,MATCH($R33&amp;"_V",Model_results_CRANE_FP_DD_11A!$W$7:$W$79,0),MATCH(Z$45,Model_results_CRANE_FP_DD_11A!$B$6:$V$6,0))</f>
        <v>0.312</v>
      </c>
      <c r="AA33" s="103">
        <f>INDEX(Model_results_CRANE_FP_DD_11A!$B$7:$V$79,MATCH($R33&amp;"_V",Model_results_CRANE_FP_DD_11A!$W$7:$W$79,0),MATCH(AA$45,Model_results_CRANE_FP_DD_11A!$B$6:$V$6,0))</f>
        <v>0.312</v>
      </c>
      <c r="AB33" s="103">
        <f>INDEX(Model_results_CRANE_FP_DD_11A!$B$7:$V$79,MATCH($R33&amp;"_V",Model_results_CRANE_FP_DD_11A!$W$7:$W$79,0),MATCH(AB$45,Model_results_CRANE_FP_DD_11A!$B$6:$V$6,0))</f>
        <v>0.313</v>
      </c>
      <c r="AD33" s="12" t="s">
        <v>184</v>
      </c>
      <c r="AE33" s="16">
        <f t="shared" si="2"/>
        <v>0.23300000000000054</v>
      </c>
      <c r="AF33" s="16">
        <f t="shared" si="3"/>
        <v>0.43200000000000038</v>
      </c>
      <c r="AG33" s="16">
        <f t="shared" si="3"/>
        <v>0.42900000000000027</v>
      </c>
      <c r="AH33" s="16">
        <f t="shared" si="4"/>
        <v>0.4269999999999996</v>
      </c>
      <c r="AI33" s="16">
        <f t="shared" si="5"/>
        <v>0.4269999999999996</v>
      </c>
      <c r="AJ33" s="16">
        <f t="shared" si="6"/>
        <v>0.26600000000000001</v>
      </c>
      <c r="AK33" s="16">
        <f t="shared" si="7"/>
        <v>0.26600000000000001</v>
      </c>
      <c r="AL33" s="16">
        <f t="shared" si="8"/>
        <v>0.38600000000000101</v>
      </c>
      <c r="AM33" s="16">
        <f t="shared" si="9"/>
        <v>0.38600000000000101</v>
      </c>
      <c r="AN33" s="16">
        <f t="shared" si="9"/>
        <v>0.38600000000000101</v>
      </c>
      <c r="AP33">
        <v>174</v>
      </c>
      <c r="AQ33" s="12" t="s">
        <v>184</v>
      </c>
      <c r="AR33" s="16">
        <f>INDEX(Model_results_CRANE_FP_DD_11A!$B$7:$V$79,MATCH($AQ33&amp;"_H",Model_results_CRANE_FP_DD_11A!$W$7:$W$79,0),MATCH(AR$26,Model_results_CRANE_FP_DD_11A!$B$6:$V$6,0))</f>
        <v>9.5830000000000002</v>
      </c>
      <c r="AS33" s="16">
        <f>INDEX(Model_results_CRANE_FP_DD_11A!$B$7:$V$79,MATCH($AQ33&amp;"_H",Model_results_CRANE_FP_DD_11A!$W$7:$W$79,0),MATCH(AS$26,Model_results_CRANE_FP_DD_11A!$B$6:$V$6,0))</f>
        <v>9.5839999999999996</v>
      </c>
      <c r="AT33" s="16">
        <f>INDEX(Model_results_CRANE_FP_DD_11A!$B$7:$V$79,MATCH($AQ33&amp;"_H",Model_results_CRANE_FP_DD_11A!$W$7:$W$79,0),MATCH(AT$26,Model_results_CRANE_FP_DD_11A!$B$6:$V$6,0))</f>
        <v>9.5820000000000007</v>
      </c>
      <c r="AU33" s="16">
        <f>INDEX(Model_results_CRANE_FP_DD_11A!$B$7:$V$79,MATCH($AQ33&amp;"_H",Model_results_CRANE_FP_DD_11A!$W$7:$W$79,0),MATCH(AU$26,Model_results_CRANE_FP_DD_11A!$B$6:$V$6,0))</f>
        <v>9.5790000000000006</v>
      </c>
      <c r="AV33" s="16">
        <f>INDEX(Model_results_CRANE_FP_DD_11A!$B$7:$V$79,MATCH($AQ33&amp;"_H",Model_results_CRANE_FP_DD_11A!$W$7:$W$79,0),MATCH(AV$26,Model_results_CRANE_FP_DD_11A!$B$6:$V$6,0))</f>
        <v>9.577</v>
      </c>
      <c r="AW33" s="16">
        <f>INDEX(Model_results_CRANE_FP_DD_11A!$B$7:$V$79,MATCH($AQ33&amp;"_H",Model_results_CRANE_FP_DD_11A!$W$7:$W$79,0),MATCH(AW$26,Model_results_CRANE_FP_DD_11A!$B$6:$V$6,0))</f>
        <v>9.577</v>
      </c>
      <c r="AX33" s="16">
        <f>INDEX(Model_results_CRANE_FP_DD_11A!$B$7:$V$79,MATCH($AQ33&amp;"_H",Model_results_CRANE_FP_DD_11A!$W$7:$W$79,0),MATCH(AX$26,Model_results_CRANE_FP_DD_11A!$B$6:$V$6,0))</f>
        <v>9.5660000000000007</v>
      </c>
      <c r="AY33" s="16">
        <f>INDEX(Model_results_CRANE_FP_DD_11A!$B$7:$V$79,MATCH($AQ33&amp;"_H",Model_results_CRANE_FP_DD_11A!$W$7:$W$79,0),MATCH(AY$26,Model_results_CRANE_FP_DD_11A!$B$6:$V$6,0))</f>
        <v>8.2360000000000007</v>
      </c>
      <c r="AZ33" s="16">
        <f>INDEX(Model_results_CRANE_FP_DD_11A!$B$7:$V$79,MATCH($AQ33&amp;"_H",Model_results_CRANE_FP_DD_11A!$W$7:$W$79,0),MATCH(AZ$26,Model_results_CRANE_FP_DD_11A!$B$6:$V$6,0))</f>
        <v>8.2360000000000007</v>
      </c>
      <c r="BA33" s="16">
        <f>INDEX(Model_results_CRANE_FP_DD_11A!$B$7:$V$79,MATCH($AQ33&amp;"_H",Model_results_CRANE_FP_DD_11A!$W$7:$W$79,0),MATCH(BA$26,Model_results_CRANE_FP_DD_11A!$B$6:$V$6,0))</f>
        <v>9.5830000000000002</v>
      </c>
      <c r="BB33" s="16">
        <f>INDEX(Model_results_CRANE_FP_DD_11A!$B$7:$V$79,MATCH($AQ33&amp;"_H",Model_results_CRANE_FP_DD_11A!$W$7:$W$79,0),MATCH(BB$26,Model_results_CRANE_FP_DD_11A!$B$6:$V$6,0))</f>
        <v>9.5830000000000002</v>
      </c>
      <c r="BC33" s="16">
        <f>INDEX(Model_results_CRANE_FP_DD_11A!$B$7:$V$79,MATCH($AQ33&amp;"_H",Model_results_CRANE_FP_DD_11A!$W$7:$W$79,0),MATCH(BC$26,Model_results_CRANE_FP_DD_11A!$B$6:$V$6,0))</f>
        <v>8.2029999999999994</v>
      </c>
      <c r="BD33" s="16">
        <f>INDEX(Model_results_CRANE_FP_DD_11A!$B$7:$V$79,MATCH($AQ33&amp;"_H",Model_results_CRANE_FP_DD_11A!$W$7:$W$79,0),MATCH(BD$26,Model_results_CRANE_FP_DD_11A!$B$6:$V$6,0))</f>
        <v>8.2029999999999994</v>
      </c>
      <c r="BE33" s="16">
        <f>INDEX(Model_results_CRANE_FP_DD_11A!$B$7:$V$79,MATCH($AQ33&amp;"_H",Model_results_CRANE_FP_DD_11A!$W$7:$W$79,0),MATCH(BE$26,Model_results_CRANE_FP_DD_11A!$B$6:$V$6,0))</f>
        <v>8.202</v>
      </c>
      <c r="BF33" s="16">
        <f>INDEX(Model_results_CRANE_FP_DD_11A!$B$7:$V$79,MATCH($AQ33&amp;"_H",Model_results_CRANE_FP_DD_11A!$W$7:$W$79,0),MATCH(BF$26,Model_results_CRANE_FP_DD_11A!$B$6:$V$6,0))</f>
        <v>8.0679999999999996</v>
      </c>
      <c r="BG33" s="16">
        <f>INDEX(Model_results_CRANE_FP_DD_11A!$B$7:$V$79,MATCH($AQ33&amp;"_H",Model_results_CRANE_FP_DD_11A!$W$7:$W$79,0),MATCH(BG$26,Model_results_CRANE_FP_DD_11A!$B$6:$V$6,0))</f>
        <v>8.0670000000000002</v>
      </c>
    </row>
    <row r="34" spans="1:59" ht="14.45" customHeight="1">
      <c r="A34" s="12" t="s">
        <v>185</v>
      </c>
      <c r="B34" s="14">
        <f>INDEX(Model_results_CRANE_FP_DD_11A!$B$7:$V$79,MATCH($A34&amp;"_Q",Model_results_CRANE_FP_DD_11A!$W$7:$W$79,0),MATCH(B$45,Model_results_CRANE_FP_DD_11A!$B$6:$V$6,0))</f>
        <v>0.505</v>
      </c>
      <c r="C34" s="14">
        <f>INDEX(Model_results_CRANE_FP_DD_11A!$B$7:$V$79,MATCH($A34&amp;"_Q",Model_results_CRANE_FP_DD_11A!$W$7:$W$79,0),MATCH(C$45,Model_results_CRANE_FP_DD_11A!$B$6:$V$6,0))</f>
        <v>0.21199999999999999</v>
      </c>
      <c r="D34" s="9">
        <f>INDEX(Model_results_CRANE_FP_DD_11A!$B$7:$V$79,MATCH($A34&amp;"_Q",Model_results_CRANE_FP_DD_11A!$W$7:$W$79,0),MATCH(D$45,Model_results_CRANE_FP_DD_11A!$B$6:$V$6,0))</f>
        <v>0.29399999999999998</v>
      </c>
      <c r="E34" s="5">
        <f>INDEX(Model_results_CRANE_FP_DD_11A!$B$7:$V$79,MATCH($A34&amp;"_Q",Model_results_CRANE_FP_DD_11A!$W$7:$W$79,0),MATCH(E$45,Model_results_CRANE_FP_DD_11A!$B$6:$V$6,0))</f>
        <v>0.184</v>
      </c>
      <c r="F34" s="16">
        <f>INDEX(Model_results_CRANE_FP_DD_11A!$B$7:$V$79,MATCH($A34&amp;"_Q",Model_results_CRANE_FP_DD_11A!$W$7:$W$79,0),MATCH(F$45,Model_results_CRANE_FP_DD_11A!$B$6:$V$6,0))</f>
        <v>0.109</v>
      </c>
      <c r="G34" s="9">
        <f>INDEX(Model_results_CRANE_FP_DD_11A!$B$7:$V$79,MATCH($A34&amp;"_Q",Model_results_CRANE_FP_DD_11A!$W$7:$W$79,0),MATCH(G$45,Model_results_CRANE_FP_DD_11A!$B$6:$V$6,0))</f>
        <v>1.9300000000000001E-3</v>
      </c>
      <c r="H34" s="16">
        <f t="shared" si="1"/>
        <v>0.11093</v>
      </c>
      <c r="J34" s="12" t="s">
        <v>185</v>
      </c>
      <c r="K34" s="16">
        <f>INDEX(Model_results_CRANE_FP_DD_11A!$B$7:$V$79,MATCH($J34&amp;"_H",Model_results_CRANE_FP_DD_11A!$W$7:$W$79,0),MATCH(K$45,Model_results_CRANE_FP_DD_11A!$B$6:$V$6,0))</f>
        <v>9.5749999999999993</v>
      </c>
      <c r="L34" s="153">
        <f>INDEX(Model_results_CRANE_FP_DD_11A!$B$7:$V$79,MATCH($J34&amp;"_H",Model_results_CRANE_FP_DD_11A!$W$7:$W$79,0),MATCH(L$45,Model_results_CRANE_FP_DD_11A!$B$6:$V$6,0))</f>
        <v>8.1940000000000008</v>
      </c>
      <c r="M34" s="153">
        <f>INDEX(Model_results_CRANE_FP_DD_11A!$B$7:$V$79,MATCH($J34&amp;"_H",Model_results_CRANE_FP_DD_11A!$W$7:$W$79,0),MATCH(M$45,Model_results_CRANE_FP_DD_11A!$B$6:$V$6,0))</f>
        <v>8.1929999999999996</v>
      </c>
      <c r="N34" s="14">
        <f>INDEX(Model_results_CRANE_FP_DD_11A!$B$7:$V$79,MATCH($J34&amp;"_H",Model_results_CRANE_FP_DD_11A!$W$7:$W$79,0),MATCH(N$45,Model_results_CRANE_FP_DD_11A!$B$6:$V$6,0))</f>
        <v>9.5749999999999993</v>
      </c>
      <c r="O34" s="9">
        <f>INDEX(Model_results_CRANE_FP_DD_11A!$B$7:$V$79,MATCH($J34&amp;"_H",Model_results_CRANE_FP_DD_11A!$W$7:$W$79,0),MATCH(O$45,Model_results_CRANE_FP_DD_11A!$B$6:$V$6,0))</f>
        <v>9.5749999999999993</v>
      </c>
      <c r="P34" s="9">
        <f>INDEX(Model_results_CRANE_FP_DD_11A!$B$7:$V$79,MATCH($J34&amp;"_H",Model_results_CRANE_FP_DD_11A!$W$7:$W$79,0),MATCH(P$45,Model_results_CRANE_FP_DD_11A!$B$6:$V$6,0))</f>
        <v>9.5749999999999993</v>
      </c>
      <c r="R34" s="12" t="s">
        <v>185</v>
      </c>
      <c r="S34" s="103">
        <f>INDEX(Model_results_CRANE_FP_DD_11A!$B$7:$V$79,MATCH($R34&amp;"_V",Model_results_CRANE_FP_DD_11A!$W$7:$W$79,0),MATCH(S$45,Model_results_CRANE_FP_DD_11A!$B$6:$V$6,0))</f>
        <v>0.39700000000000002</v>
      </c>
      <c r="T34" s="103">
        <f>INDEX(Model_results_CRANE_FP_DD_11A!$B$7:$V$79,MATCH($R34&amp;"_V",Model_results_CRANE_FP_DD_11A!$W$7:$W$79,0),MATCH(T$45,Model_results_CRANE_FP_DD_11A!$B$6:$V$6,0))</f>
        <v>0.317</v>
      </c>
      <c r="U34" s="157">
        <f>INDEX(Model_results_CRANE_FP_DD_11A!$B$7:$V$79,MATCH($R34&amp;"_V",Model_results_CRANE_FP_DD_11A!$W$7:$W$79,0),MATCH(U$45,Model_results_CRANE_FP_DD_11A!$B$6:$V$6,0))</f>
        <v>0.317</v>
      </c>
      <c r="V34" s="157">
        <f>INDEX(Model_results_CRANE_FP_DD_11A!$B$7:$V$79,MATCH($R34&amp;"_V",Model_results_CRANE_FP_DD_11A!$W$7:$W$79,0),MATCH(V$45,Model_results_CRANE_FP_DD_11A!$B$6:$V$6,0))</f>
        <v>0.318</v>
      </c>
      <c r="W34" s="157">
        <f>INDEX(Model_results_CRANE_FP_DD_11A!$B$7:$V$79,MATCH($R34&amp;"_V",Model_results_CRANE_FP_DD_11A!$W$7:$W$79,0),MATCH(W$45,Model_results_CRANE_FP_DD_11A!$B$6:$V$6,0))</f>
        <v>0.42099999999999999</v>
      </c>
      <c r="X34" s="157">
        <f>INDEX(Model_results_CRANE_FP_DD_11A!$B$7:$V$79,MATCH($R34&amp;"_V",Model_results_CRANE_FP_DD_11A!$W$7:$W$79,0),MATCH(X$45,Model_results_CRANE_FP_DD_11A!$B$6:$V$6,0))</f>
        <v>0.60899999999999999</v>
      </c>
      <c r="Y34" s="103">
        <f>INDEX(Model_results_CRANE_FP_DD_11A!$B$7:$V$79,MATCH($R34&amp;"_V",Model_results_CRANE_FP_DD_11A!$W$7:$W$79,0),MATCH(Y$45,Model_results_CRANE_FP_DD_11A!$B$6:$V$6,0))</f>
        <v>0.60899999999999999</v>
      </c>
      <c r="Z34" s="103">
        <f>INDEX(Model_results_CRANE_FP_DD_11A!$B$7:$V$79,MATCH($R34&amp;"_V",Model_results_CRANE_FP_DD_11A!$W$7:$W$79,0),MATCH(Z$45,Model_results_CRANE_FP_DD_11A!$B$6:$V$6,0))</f>
        <v>0.30599999999999999</v>
      </c>
      <c r="AA34" s="103">
        <f>INDEX(Model_results_CRANE_FP_DD_11A!$B$7:$V$79,MATCH($R34&amp;"_V",Model_results_CRANE_FP_DD_11A!$W$7:$W$79,0),MATCH(AA$45,Model_results_CRANE_FP_DD_11A!$B$6:$V$6,0))</f>
        <v>0.30599999999999999</v>
      </c>
      <c r="AB34" s="103">
        <f>INDEX(Model_results_CRANE_FP_DD_11A!$B$7:$V$79,MATCH($R34&amp;"_V",Model_results_CRANE_FP_DD_11A!$W$7:$W$79,0),MATCH(AB$45,Model_results_CRANE_FP_DD_11A!$B$6:$V$6,0))</f>
        <v>0.307</v>
      </c>
      <c r="AD34" s="12" t="s">
        <v>185</v>
      </c>
      <c r="AE34" s="16">
        <f t="shared" si="2"/>
        <v>0.22499999999999964</v>
      </c>
      <c r="AF34" s="16">
        <f t="shared" si="3"/>
        <v>0.42399999999999949</v>
      </c>
      <c r="AG34" s="16">
        <f t="shared" si="3"/>
        <v>0.42199999999999882</v>
      </c>
      <c r="AH34" s="16">
        <f t="shared" si="4"/>
        <v>0.41999999999999993</v>
      </c>
      <c r="AI34" s="16">
        <f t="shared" si="5"/>
        <v>0.41999999999999993</v>
      </c>
      <c r="AJ34" s="16">
        <f t="shared" si="6"/>
        <v>0.25899999999999856</v>
      </c>
      <c r="AK34" s="16">
        <f t="shared" si="7"/>
        <v>0.25899999999999856</v>
      </c>
      <c r="AL34" s="16">
        <f t="shared" si="8"/>
        <v>0.37600000000000122</v>
      </c>
      <c r="AM34" s="16">
        <f t="shared" si="9"/>
        <v>0.37600000000000122</v>
      </c>
      <c r="AN34" s="16">
        <f t="shared" si="9"/>
        <v>0.375</v>
      </c>
      <c r="AP34">
        <v>204</v>
      </c>
      <c r="AQ34" s="12" t="s">
        <v>185</v>
      </c>
      <c r="AR34" s="16">
        <f>INDEX(Model_results_CRANE_FP_DD_11A!$B$7:$V$79,MATCH($AQ34&amp;"_H",Model_results_CRANE_FP_DD_11A!$W$7:$W$79,0),MATCH(AR$26,Model_results_CRANE_FP_DD_11A!$B$6:$V$6,0))</f>
        <v>9.5749999999999993</v>
      </c>
      <c r="AS34" s="16">
        <f>INDEX(Model_results_CRANE_FP_DD_11A!$B$7:$V$79,MATCH($AQ34&amp;"_H",Model_results_CRANE_FP_DD_11A!$W$7:$W$79,0),MATCH(AS$26,Model_results_CRANE_FP_DD_11A!$B$6:$V$6,0))</f>
        <v>9.577</v>
      </c>
      <c r="AT34" s="16">
        <f>INDEX(Model_results_CRANE_FP_DD_11A!$B$7:$V$79,MATCH($AQ34&amp;"_H",Model_results_CRANE_FP_DD_11A!$W$7:$W$79,0),MATCH(AT$26,Model_results_CRANE_FP_DD_11A!$B$6:$V$6,0))</f>
        <v>9.5739999999999998</v>
      </c>
      <c r="AU34" s="16">
        <f>INDEX(Model_results_CRANE_FP_DD_11A!$B$7:$V$79,MATCH($AQ34&amp;"_H",Model_results_CRANE_FP_DD_11A!$W$7:$W$79,0),MATCH(AU$26,Model_results_CRANE_FP_DD_11A!$B$6:$V$6,0))</f>
        <v>9.5719999999999992</v>
      </c>
      <c r="AV34" s="16">
        <f>INDEX(Model_results_CRANE_FP_DD_11A!$B$7:$V$79,MATCH($AQ34&amp;"_H",Model_results_CRANE_FP_DD_11A!$W$7:$W$79,0),MATCH(AV$26,Model_results_CRANE_FP_DD_11A!$B$6:$V$6,0))</f>
        <v>9.57</v>
      </c>
      <c r="AW34" s="16">
        <f>INDEX(Model_results_CRANE_FP_DD_11A!$B$7:$V$79,MATCH($AQ34&amp;"_H",Model_results_CRANE_FP_DD_11A!$W$7:$W$79,0),MATCH(AW$26,Model_results_CRANE_FP_DD_11A!$B$6:$V$6,0))</f>
        <v>9.57</v>
      </c>
      <c r="AX34" s="16">
        <f>INDEX(Model_results_CRANE_FP_DD_11A!$B$7:$V$79,MATCH($AQ34&amp;"_H",Model_results_CRANE_FP_DD_11A!$W$7:$W$79,0),MATCH(AX$26,Model_results_CRANE_FP_DD_11A!$B$6:$V$6,0))</f>
        <v>9.5589999999999993</v>
      </c>
      <c r="AY34" s="16">
        <f>INDEX(Model_results_CRANE_FP_DD_11A!$B$7:$V$79,MATCH($AQ34&amp;"_H",Model_results_CRANE_FP_DD_11A!$W$7:$W$79,0),MATCH(AY$26,Model_results_CRANE_FP_DD_11A!$B$6:$V$6,0))</f>
        <v>8.2260000000000009</v>
      </c>
      <c r="AZ34" s="16">
        <f>INDEX(Model_results_CRANE_FP_DD_11A!$B$7:$V$79,MATCH($AQ34&amp;"_H",Model_results_CRANE_FP_DD_11A!$W$7:$W$79,0),MATCH(AZ$26,Model_results_CRANE_FP_DD_11A!$B$6:$V$6,0))</f>
        <v>8.2249999999999996</v>
      </c>
      <c r="BA34" s="16">
        <f>INDEX(Model_results_CRANE_FP_DD_11A!$B$7:$V$79,MATCH($AQ34&amp;"_H",Model_results_CRANE_FP_DD_11A!$W$7:$W$79,0),MATCH(BA$26,Model_results_CRANE_FP_DD_11A!$B$6:$V$6,0))</f>
        <v>9.5749999999999993</v>
      </c>
      <c r="BB34" s="16">
        <f>INDEX(Model_results_CRANE_FP_DD_11A!$B$7:$V$79,MATCH($AQ34&amp;"_H",Model_results_CRANE_FP_DD_11A!$W$7:$W$79,0),MATCH(BB$26,Model_results_CRANE_FP_DD_11A!$B$6:$V$6,0))</f>
        <v>9.5749999999999993</v>
      </c>
      <c r="BC34" s="16">
        <f>INDEX(Model_results_CRANE_FP_DD_11A!$B$7:$V$79,MATCH($AQ34&amp;"_H",Model_results_CRANE_FP_DD_11A!$W$7:$W$79,0),MATCH(BC$26,Model_results_CRANE_FP_DD_11A!$B$6:$V$6,0))</f>
        <v>8.1940000000000008</v>
      </c>
      <c r="BD34" s="16">
        <f>INDEX(Model_results_CRANE_FP_DD_11A!$B$7:$V$79,MATCH($AQ34&amp;"_H",Model_results_CRANE_FP_DD_11A!$W$7:$W$79,0),MATCH(BD$26,Model_results_CRANE_FP_DD_11A!$B$6:$V$6,0))</f>
        <v>8.1940000000000008</v>
      </c>
      <c r="BE34" s="16">
        <f>INDEX(Model_results_CRANE_FP_DD_11A!$B$7:$V$79,MATCH($AQ34&amp;"_H",Model_results_CRANE_FP_DD_11A!$W$7:$W$79,0),MATCH(BE$26,Model_results_CRANE_FP_DD_11A!$B$6:$V$6,0))</f>
        <v>8.1929999999999996</v>
      </c>
      <c r="BF34" s="16">
        <f>INDEX(Model_results_CRANE_FP_DD_11A!$B$7:$V$79,MATCH($AQ34&amp;"_H",Model_results_CRANE_FP_DD_11A!$W$7:$W$79,0),MATCH(BF$26,Model_results_CRANE_FP_DD_11A!$B$6:$V$6,0))</f>
        <v>8.0570000000000004</v>
      </c>
      <c r="BG34" s="16">
        <f>INDEX(Model_results_CRANE_FP_DD_11A!$B$7:$V$79,MATCH($AQ34&amp;"_H",Model_results_CRANE_FP_DD_11A!$W$7:$W$79,0),MATCH(BG$26,Model_results_CRANE_FP_DD_11A!$B$6:$V$6,0))</f>
        <v>8.0559999999999992</v>
      </c>
    </row>
    <row r="35" spans="1:59" ht="14.45" customHeight="1">
      <c r="A35" s="12" t="s">
        <v>186</v>
      </c>
      <c r="B35" s="14">
        <f>INDEX(Model_results_CRANE_FP_DD_11A!$B$7:$V$79,MATCH($A35&amp;"_Q",Model_results_CRANE_FP_DD_11A!$W$7:$W$79,0),MATCH(B$45,Model_results_CRANE_FP_DD_11A!$B$6:$V$6,0))</f>
        <v>0.42</v>
      </c>
      <c r="C35" s="14">
        <f>INDEX(Model_results_CRANE_FP_DD_11A!$B$7:$V$79,MATCH($A35&amp;"_Q",Model_results_CRANE_FP_DD_11A!$W$7:$W$79,0),MATCH(C$45,Model_results_CRANE_FP_DD_11A!$B$6:$V$6,0))</f>
        <v>0.10100000000000001</v>
      </c>
      <c r="D35" s="9">
        <f>INDEX(Model_results_CRANE_FP_DD_11A!$B$7:$V$79,MATCH($A35&amp;"_Q",Model_results_CRANE_FP_DD_11A!$W$7:$W$79,0),MATCH(D$45,Model_results_CRANE_FP_DD_11A!$B$6:$V$6,0))</f>
        <v>0.318</v>
      </c>
      <c r="E35" s="5">
        <f>INDEX(Model_results_CRANE_FP_DD_11A!$B$7:$V$79,MATCH($A35&amp;"_Q",Model_results_CRANE_FP_DD_11A!$W$7:$W$79,0),MATCH(E$45,Model_results_CRANE_FP_DD_11A!$B$6:$V$6,0))</f>
        <v>0.20699999999999999</v>
      </c>
      <c r="F35" s="16">
        <f>INDEX(Model_results_CRANE_FP_DD_11A!$B$7:$V$79,MATCH($A35&amp;"_Q",Model_results_CRANE_FP_DD_11A!$W$7:$W$79,0),MATCH(F$45,Model_results_CRANE_FP_DD_11A!$B$6:$V$6,0))</f>
        <v>0.112</v>
      </c>
      <c r="G35" s="9">
        <f>INDEX(Model_results_CRANE_FP_DD_11A!$B$7:$V$79,MATCH($A35&amp;"_Q",Model_results_CRANE_FP_DD_11A!$W$7:$W$79,0),MATCH(G$45,Model_results_CRANE_FP_DD_11A!$B$6:$V$6,0))</f>
        <v>2.1800000000000001E-3</v>
      </c>
      <c r="H35" s="16">
        <f t="shared" si="1"/>
        <v>0.11418</v>
      </c>
      <c r="J35" s="12" t="s">
        <v>186</v>
      </c>
      <c r="K35" s="16">
        <f>INDEX(Model_results_CRANE_FP_DD_11A!$B$7:$V$79,MATCH($J35&amp;"_H",Model_results_CRANE_FP_DD_11A!$W$7:$W$79,0),MATCH(K$45,Model_results_CRANE_FP_DD_11A!$B$6:$V$6,0))</f>
        <v>9.5790000000000006</v>
      </c>
      <c r="L35" s="153">
        <f>INDEX(Model_results_CRANE_FP_DD_11A!$B$7:$V$79,MATCH($J35&amp;"_H",Model_results_CRANE_FP_DD_11A!$W$7:$W$79,0),MATCH(L$45,Model_results_CRANE_FP_DD_11A!$B$6:$V$6,0))</f>
        <v>8.1609999999999996</v>
      </c>
      <c r="M35" s="153">
        <f>INDEX(Model_results_CRANE_FP_DD_11A!$B$7:$V$79,MATCH($J35&amp;"_H",Model_results_CRANE_FP_DD_11A!$W$7:$W$79,0),MATCH(M$45,Model_results_CRANE_FP_DD_11A!$B$6:$V$6,0))</f>
        <v>8.1609999999999996</v>
      </c>
      <c r="N35" s="14">
        <f>INDEX(Model_results_CRANE_FP_DD_11A!$B$7:$V$79,MATCH($J35&amp;"_H",Model_results_CRANE_FP_DD_11A!$W$7:$W$79,0),MATCH(N$45,Model_results_CRANE_FP_DD_11A!$B$6:$V$6,0))</f>
        <v>9.5790000000000006</v>
      </c>
      <c r="O35" s="9">
        <f>INDEX(Model_results_CRANE_FP_DD_11A!$B$7:$V$79,MATCH($J35&amp;"_H",Model_results_CRANE_FP_DD_11A!$W$7:$W$79,0),MATCH(O$45,Model_results_CRANE_FP_DD_11A!$B$6:$V$6,0))</f>
        <v>9.5790000000000006</v>
      </c>
      <c r="P35" s="9">
        <f>INDEX(Model_results_CRANE_FP_DD_11A!$B$7:$V$79,MATCH($J35&amp;"_H",Model_results_CRANE_FP_DD_11A!$W$7:$W$79,0),MATCH(P$45,Model_results_CRANE_FP_DD_11A!$B$6:$V$6,0))</f>
        <v>9.5790000000000006</v>
      </c>
      <c r="R35" s="12" t="s">
        <v>186</v>
      </c>
      <c r="S35" s="103">
        <f>INDEX(Model_results_CRANE_FP_DD_11A!$B$7:$V$79,MATCH($R35&amp;"_V",Model_results_CRANE_FP_DD_11A!$W$7:$W$79,0),MATCH(S$45,Model_results_CRANE_FP_DD_11A!$B$6:$V$6,0))</f>
        <v>0.40100000000000002</v>
      </c>
      <c r="T35" s="103">
        <f>INDEX(Model_results_CRANE_FP_DD_11A!$B$7:$V$79,MATCH($R35&amp;"_V",Model_results_CRANE_FP_DD_11A!$W$7:$W$79,0),MATCH(T$45,Model_results_CRANE_FP_DD_11A!$B$6:$V$6,0))</f>
        <v>0.32200000000000001</v>
      </c>
      <c r="U35" s="157">
        <f>INDEX(Model_results_CRANE_FP_DD_11A!$B$7:$V$79,MATCH($R35&amp;"_V",Model_results_CRANE_FP_DD_11A!$W$7:$W$79,0),MATCH(U$45,Model_results_CRANE_FP_DD_11A!$B$6:$V$6,0))</f>
        <v>0.32200000000000001</v>
      </c>
      <c r="V35" s="157">
        <f>INDEX(Model_results_CRANE_FP_DD_11A!$B$7:$V$79,MATCH($R35&amp;"_V",Model_results_CRANE_FP_DD_11A!$W$7:$W$79,0),MATCH(V$45,Model_results_CRANE_FP_DD_11A!$B$6:$V$6,0))</f>
        <v>0.32300000000000001</v>
      </c>
      <c r="W35" s="157">
        <f>INDEX(Model_results_CRANE_FP_DD_11A!$B$7:$V$79,MATCH($R35&amp;"_V",Model_results_CRANE_FP_DD_11A!$W$7:$W$79,0),MATCH(W$45,Model_results_CRANE_FP_DD_11A!$B$6:$V$6,0))</f>
        <v>0.42699999999999999</v>
      </c>
      <c r="X35" s="157">
        <f>INDEX(Model_results_CRANE_FP_DD_11A!$B$7:$V$79,MATCH($R35&amp;"_V",Model_results_CRANE_FP_DD_11A!$W$7:$W$79,0),MATCH(X$45,Model_results_CRANE_FP_DD_11A!$B$6:$V$6,0))</f>
        <v>0.61699999999999999</v>
      </c>
      <c r="Y35" s="103">
        <f>INDEX(Model_results_CRANE_FP_DD_11A!$B$7:$V$79,MATCH($R35&amp;"_V",Model_results_CRANE_FP_DD_11A!$W$7:$W$79,0),MATCH(Y$45,Model_results_CRANE_FP_DD_11A!$B$6:$V$6,0))</f>
        <v>0.61699999999999999</v>
      </c>
      <c r="Z35" s="103">
        <f>INDEX(Model_results_CRANE_FP_DD_11A!$B$7:$V$79,MATCH($R35&amp;"_V",Model_results_CRANE_FP_DD_11A!$W$7:$W$79,0),MATCH(Z$45,Model_results_CRANE_FP_DD_11A!$B$6:$V$6,0))</f>
        <v>0.32500000000000001</v>
      </c>
      <c r="AA35" s="103">
        <f>INDEX(Model_results_CRANE_FP_DD_11A!$B$7:$V$79,MATCH($R35&amp;"_V",Model_results_CRANE_FP_DD_11A!$W$7:$W$79,0),MATCH(AA$45,Model_results_CRANE_FP_DD_11A!$B$6:$V$6,0))</f>
        <v>0.32500000000000001</v>
      </c>
      <c r="AB35" s="103">
        <f>INDEX(Model_results_CRANE_FP_DD_11A!$B$7:$V$79,MATCH($R35&amp;"_V",Model_results_CRANE_FP_DD_11A!$W$7:$W$79,0),MATCH(AB$45,Model_results_CRANE_FP_DD_11A!$B$6:$V$6,0))</f>
        <v>0.32500000000000001</v>
      </c>
      <c r="AD35" s="12" t="s">
        <v>186</v>
      </c>
      <c r="AE35" s="16">
        <f t="shared" si="2"/>
        <v>0.22900000000000098</v>
      </c>
      <c r="AF35" s="16">
        <f t="shared" si="3"/>
        <v>0.42799999999999905</v>
      </c>
      <c r="AG35" s="16">
        <f t="shared" si="3"/>
        <v>0.42499999999999893</v>
      </c>
      <c r="AH35" s="16">
        <f t="shared" si="4"/>
        <v>0.42399999999999949</v>
      </c>
      <c r="AI35" s="16">
        <f t="shared" si="5"/>
        <v>0.42399999999999949</v>
      </c>
      <c r="AJ35" s="16">
        <f t="shared" si="6"/>
        <v>0.26199999999999868</v>
      </c>
      <c r="AK35" s="16">
        <f t="shared" si="7"/>
        <v>0.26199999999999868</v>
      </c>
      <c r="AL35" s="16">
        <f t="shared" si="8"/>
        <v>0.36000000000000121</v>
      </c>
      <c r="AM35" s="16">
        <f t="shared" si="9"/>
        <v>0.36000000000000121</v>
      </c>
      <c r="AN35" s="16">
        <f t="shared" si="9"/>
        <v>0.35899999999999999</v>
      </c>
      <c r="AP35">
        <v>234</v>
      </c>
      <c r="AQ35" s="12" t="s">
        <v>186</v>
      </c>
      <c r="AR35" s="16">
        <f>INDEX(Model_results_CRANE_FP_DD_11A!$B$7:$V$79,MATCH($AQ35&amp;"_H",Model_results_CRANE_FP_DD_11A!$W$7:$W$79,0),MATCH(AR$26,Model_results_CRANE_FP_DD_11A!$B$6:$V$6,0))</f>
        <v>9.5790000000000006</v>
      </c>
      <c r="AS35" s="16">
        <f>INDEX(Model_results_CRANE_FP_DD_11A!$B$7:$V$79,MATCH($AQ35&amp;"_H",Model_results_CRANE_FP_DD_11A!$W$7:$W$79,0),MATCH(AS$26,Model_results_CRANE_FP_DD_11A!$B$6:$V$6,0))</f>
        <v>9.58</v>
      </c>
      <c r="AT35" s="16">
        <f>INDEX(Model_results_CRANE_FP_DD_11A!$B$7:$V$79,MATCH($AQ35&amp;"_H",Model_results_CRANE_FP_DD_11A!$W$7:$W$79,0),MATCH(AT$26,Model_results_CRANE_FP_DD_11A!$B$6:$V$6,0))</f>
        <v>9.5779999999999994</v>
      </c>
      <c r="AU35" s="16">
        <f>INDEX(Model_results_CRANE_FP_DD_11A!$B$7:$V$79,MATCH($AQ35&amp;"_H",Model_results_CRANE_FP_DD_11A!$W$7:$W$79,0),MATCH(AU$26,Model_results_CRANE_FP_DD_11A!$B$6:$V$6,0))</f>
        <v>9.5749999999999993</v>
      </c>
      <c r="AV35" s="16">
        <f>INDEX(Model_results_CRANE_FP_DD_11A!$B$7:$V$79,MATCH($AQ35&amp;"_H",Model_results_CRANE_FP_DD_11A!$W$7:$W$79,0),MATCH(AV$26,Model_results_CRANE_FP_DD_11A!$B$6:$V$6,0))</f>
        <v>9.5739999999999998</v>
      </c>
      <c r="AW35" s="16">
        <f>INDEX(Model_results_CRANE_FP_DD_11A!$B$7:$V$79,MATCH($AQ35&amp;"_H",Model_results_CRANE_FP_DD_11A!$W$7:$W$79,0),MATCH(AW$26,Model_results_CRANE_FP_DD_11A!$B$6:$V$6,0))</f>
        <v>9.5739999999999998</v>
      </c>
      <c r="AX35" s="16">
        <f>INDEX(Model_results_CRANE_FP_DD_11A!$B$7:$V$79,MATCH($AQ35&amp;"_H",Model_results_CRANE_FP_DD_11A!$W$7:$W$79,0),MATCH(AX$26,Model_results_CRANE_FP_DD_11A!$B$6:$V$6,0))</f>
        <v>9.5619999999999994</v>
      </c>
      <c r="AY35" s="16">
        <f>INDEX(Model_results_CRANE_FP_DD_11A!$B$7:$V$79,MATCH($AQ35&amp;"_H",Model_results_CRANE_FP_DD_11A!$W$7:$W$79,0),MATCH(AY$26,Model_results_CRANE_FP_DD_11A!$B$6:$V$6,0))</f>
        <v>8.2100000000000009</v>
      </c>
      <c r="AZ35" s="16">
        <f>INDEX(Model_results_CRANE_FP_DD_11A!$B$7:$V$79,MATCH($AQ35&amp;"_H",Model_results_CRANE_FP_DD_11A!$W$7:$W$79,0),MATCH(AZ$26,Model_results_CRANE_FP_DD_11A!$B$6:$V$6,0))</f>
        <v>8.2089999999999996</v>
      </c>
      <c r="BA35" s="16">
        <f>INDEX(Model_results_CRANE_FP_DD_11A!$B$7:$V$79,MATCH($AQ35&amp;"_H",Model_results_CRANE_FP_DD_11A!$W$7:$W$79,0),MATCH(BA$26,Model_results_CRANE_FP_DD_11A!$B$6:$V$6,0))</f>
        <v>9.5790000000000006</v>
      </c>
      <c r="BB35" s="16">
        <f>INDEX(Model_results_CRANE_FP_DD_11A!$B$7:$V$79,MATCH($AQ35&amp;"_H",Model_results_CRANE_FP_DD_11A!$W$7:$W$79,0),MATCH(BB$26,Model_results_CRANE_FP_DD_11A!$B$6:$V$6,0))</f>
        <v>9.5790000000000006</v>
      </c>
      <c r="BC35" s="16">
        <f>INDEX(Model_results_CRANE_FP_DD_11A!$B$7:$V$79,MATCH($AQ35&amp;"_H",Model_results_CRANE_FP_DD_11A!$W$7:$W$79,0),MATCH(BC$26,Model_results_CRANE_FP_DD_11A!$B$6:$V$6,0))</f>
        <v>8.1609999999999996</v>
      </c>
      <c r="BD35" s="16">
        <f>INDEX(Model_results_CRANE_FP_DD_11A!$B$7:$V$79,MATCH($AQ35&amp;"_H",Model_results_CRANE_FP_DD_11A!$W$7:$W$79,0),MATCH(BD$26,Model_results_CRANE_FP_DD_11A!$B$6:$V$6,0))</f>
        <v>8.1609999999999996</v>
      </c>
      <c r="BE35" s="16">
        <f>INDEX(Model_results_CRANE_FP_DD_11A!$B$7:$V$79,MATCH($AQ35&amp;"_H",Model_results_CRANE_FP_DD_11A!$W$7:$W$79,0),MATCH(BE$26,Model_results_CRANE_FP_DD_11A!$B$6:$V$6,0))</f>
        <v>8.1609999999999996</v>
      </c>
      <c r="BF35" s="16">
        <f>INDEX(Model_results_CRANE_FP_DD_11A!$B$7:$V$79,MATCH($AQ35&amp;"_H",Model_results_CRANE_FP_DD_11A!$W$7:$W$79,0),MATCH(BF$26,Model_results_CRANE_FP_DD_11A!$B$6:$V$6,0))</f>
        <v>8.0090000000000003</v>
      </c>
      <c r="BG35" s="16">
        <f>INDEX(Model_results_CRANE_FP_DD_11A!$B$7:$V$79,MATCH($AQ35&amp;"_H",Model_results_CRANE_FP_DD_11A!$W$7:$W$79,0),MATCH(BG$26,Model_results_CRANE_FP_DD_11A!$B$6:$V$6,0))</f>
        <v>8.01</v>
      </c>
    </row>
    <row r="36" spans="1:59" ht="14.45" customHeight="1">
      <c r="A36" s="12" t="s">
        <v>187</v>
      </c>
      <c r="B36" s="14">
        <f>INDEX(Model_results_CRANE_FP_DD_11A!$B$7:$V$79,MATCH($A36&amp;"_Q",Model_results_CRANE_FP_DD_11A!$W$7:$W$79,0),MATCH(B$45,Model_results_CRANE_FP_DD_11A!$B$6:$V$6,0))</f>
        <v>0.379</v>
      </c>
      <c r="C36" s="14">
        <f>INDEX(Model_results_CRANE_FP_DD_11A!$B$7:$V$79,MATCH($A36&amp;"_Q",Model_results_CRANE_FP_DD_11A!$W$7:$W$79,0),MATCH(C$45,Model_results_CRANE_FP_DD_11A!$B$6:$V$6,0))</f>
        <v>8.5500000000000007E-2</v>
      </c>
      <c r="D36" s="9">
        <f>INDEX(Model_results_CRANE_FP_DD_11A!$B$7:$V$79,MATCH($A36&amp;"_Q",Model_results_CRANE_FP_DD_11A!$W$7:$W$79,0),MATCH(D$45,Model_results_CRANE_FP_DD_11A!$B$6:$V$6,0))</f>
        <v>0.29299999999999998</v>
      </c>
      <c r="E36" s="5">
        <f>INDEX(Model_results_CRANE_FP_DD_11A!$B$7:$V$79,MATCH($A36&amp;"_Q",Model_results_CRANE_FP_DD_11A!$W$7:$W$79,0),MATCH(E$45,Model_results_CRANE_FP_DD_11A!$B$6:$V$6,0))</f>
        <v>0.184</v>
      </c>
      <c r="F36" s="16">
        <f>INDEX(Model_results_CRANE_FP_DD_11A!$B$7:$V$79,MATCH($A36&amp;"_Q",Model_results_CRANE_FP_DD_11A!$W$7:$W$79,0),MATCH(F$45,Model_results_CRANE_FP_DD_11A!$B$6:$V$6,0))</f>
        <v>0.109</v>
      </c>
      <c r="G36" s="9">
        <f>INDEX(Model_results_CRANE_FP_DD_11A!$B$7:$V$79,MATCH($A36&amp;"_Q",Model_results_CRANE_FP_DD_11A!$W$7:$W$79,0),MATCH(G$45,Model_results_CRANE_FP_DD_11A!$B$6:$V$6,0))</f>
        <v>1.9400000000000001E-3</v>
      </c>
      <c r="H36" s="16">
        <f t="shared" si="1"/>
        <v>0.11094</v>
      </c>
      <c r="J36" s="12" t="s">
        <v>187</v>
      </c>
      <c r="K36" s="16">
        <f>INDEX(Model_results_CRANE_FP_DD_11A!$B$7:$V$79,MATCH($J36&amp;"_H",Model_results_CRANE_FP_DD_11A!$W$7:$W$79,0),MATCH(K$45,Model_results_CRANE_FP_DD_11A!$B$6:$V$6,0))</f>
        <v>9.5749999999999993</v>
      </c>
      <c r="L36" s="153">
        <f>INDEX(Model_results_CRANE_FP_DD_11A!$B$7:$V$79,MATCH($J36&amp;"_H",Model_results_CRANE_FP_DD_11A!$W$7:$W$79,0),MATCH(L$45,Model_results_CRANE_FP_DD_11A!$B$6:$V$6,0))</f>
        <v>8.15</v>
      </c>
      <c r="M36" s="153">
        <f>INDEX(Model_results_CRANE_FP_DD_11A!$B$7:$V$79,MATCH($J36&amp;"_H",Model_results_CRANE_FP_DD_11A!$W$7:$W$79,0),MATCH(M$45,Model_results_CRANE_FP_DD_11A!$B$6:$V$6,0))</f>
        <v>8.15</v>
      </c>
      <c r="N36" s="14">
        <f>INDEX(Model_results_CRANE_FP_DD_11A!$B$7:$V$79,MATCH($J36&amp;"_H",Model_results_CRANE_FP_DD_11A!$W$7:$W$79,0),MATCH(N$45,Model_results_CRANE_FP_DD_11A!$B$6:$V$6,0))</f>
        <v>9.5749999999999993</v>
      </c>
      <c r="O36" s="9">
        <f>INDEX(Model_results_CRANE_FP_DD_11A!$B$7:$V$79,MATCH($J36&amp;"_H",Model_results_CRANE_FP_DD_11A!$W$7:$W$79,0),MATCH(O$45,Model_results_CRANE_FP_DD_11A!$B$6:$V$6,0))</f>
        <v>9.5749999999999993</v>
      </c>
      <c r="P36" s="9">
        <f>INDEX(Model_results_CRANE_FP_DD_11A!$B$7:$V$79,MATCH($J36&amp;"_H",Model_results_CRANE_FP_DD_11A!$W$7:$W$79,0),MATCH(P$45,Model_results_CRANE_FP_DD_11A!$B$6:$V$6,0))</f>
        <v>9.5749999999999993</v>
      </c>
      <c r="R36" s="12" t="s">
        <v>187</v>
      </c>
      <c r="S36" s="103">
        <f>INDEX(Model_results_CRANE_FP_DD_11A!$B$7:$V$79,MATCH($R36&amp;"_V",Model_results_CRANE_FP_DD_11A!$W$7:$W$79,0),MATCH(S$45,Model_results_CRANE_FP_DD_11A!$B$6:$V$6,0))</f>
        <v>0.39700000000000002</v>
      </c>
      <c r="T36" s="103">
        <f>INDEX(Model_results_CRANE_FP_DD_11A!$B$7:$V$79,MATCH($R36&amp;"_V",Model_results_CRANE_FP_DD_11A!$W$7:$W$79,0),MATCH(T$45,Model_results_CRANE_FP_DD_11A!$B$6:$V$6,0))</f>
        <v>0.317</v>
      </c>
      <c r="U36" s="157">
        <f>INDEX(Model_results_CRANE_FP_DD_11A!$B$7:$V$79,MATCH($R36&amp;"_V",Model_results_CRANE_FP_DD_11A!$W$7:$W$79,0),MATCH(U$45,Model_results_CRANE_FP_DD_11A!$B$6:$V$6,0))</f>
        <v>0.317</v>
      </c>
      <c r="V36" s="157">
        <f>INDEX(Model_results_CRANE_FP_DD_11A!$B$7:$V$79,MATCH($R36&amp;"_V",Model_results_CRANE_FP_DD_11A!$W$7:$W$79,0),MATCH(V$45,Model_results_CRANE_FP_DD_11A!$B$6:$V$6,0))</f>
        <v>0.318</v>
      </c>
      <c r="W36" s="157">
        <f>INDEX(Model_results_CRANE_FP_DD_11A!$B$7:$V$79,MATCH($R36&amp;"_V",Model_results_CRANE_FP_DD_11A!$W$7:$W$79,0),MATCH(W$45,Model_results_CRANE_FP_DD_11A!$B$6:$V$6,0))</f>
        <v>0.42099999999999999</v>
      </c>
      <c r="X36" s="157">
        <f>INDEX(Model_results_CRANE_FP_DD_11A!$B$7:$V$79,MATCH($R36&amp;"_V",Model_results_CRANE_FP_DD_11A!$W$7:$W$79,0),MATCH(X$45,Model_results_CRANE_FP_DD_11A!$B$6:$V$6,0))</f>
        <v>0.60899999999999999</v>
      </c>
      <c r="Y36" s="103">
        <f>INDEX(Model_results_CRANE_FP_DD_11A!$B$7:$V$79,MATCH($R36&amp;"_V",Model_results_CRANE_FP_DD_11A!$W$7:$W$79,0),MATCH(Y$45,Model_results_CRANE_FP_DD_11A!$B$6:$V$6,0))</f>
        <v>0.60899999999999999</v>
      </c>
      <c r="Z36" s="103">
        <f>INDEX(Model_results_CRANE_FP_DD_11A!$B$7:$V$79,MATCH($R36&amp;"_V",Model_results_CRANE_FP_DD_11A!$W$7:$W$79,0),MATCH(Z$45,Model_results_CRANE_FP_DD_11A!$B$6:$V$6,0))</f>
        <v>0.32200000000000001</v>
      </c>
      <c r="AA36" s="103">
        <f>INDEX(Model_results_CRANE_FP_DD_11A!$B$7:$V$79,MATCH($R36&amp;"_V",Model_results_CRANE_FP_DD_11A!$W$7:$W$79,0),MATCH(AA$45,Model_results_CRANE_FP_DD_11A!$B$6:$V$6,0))</f>
        <v>0.32200000000000001</v>
      </c>
      <c r="AB36" s="103">
        <f>INDEX(Model_results_CRANE_FP_DD_11A!$B$7:$V$79,MATCH($R36&amp;"_V",Model_results_CRANE_FP_DD_11A!$W$7:$W$79,0),MATCH(AB$45,Model_results_CRANE_FP_DD_11A!$B$6:$V$6,0))</f>
        <v>0.32300000000000001</v>
      </c>
      <c r="AD36" s="12" t="s">
        <v>187</v>
      </c>
      <c r="AE36" s="16">
        <f t="shared" si="2"/>
        <v>0.22499999999999964</v>
      </c>
      <c r="AF36" s="16">
        <f t="shared" si="3"/>
        <v>0.42399999999999949</v>
      </c>
      <c r="AG36" s="16">
        <f t="shared" si="3"/>
        <v>0.42199999999999882</v>
      </c>
      <c r="AH36" s="16">
        <f t="shared" si="4"/>
        <v>0.41999999999999993</v>
      </c>
      <c r="AI36" s="16">
        <f t="shared" si="5"/>
        <v>0.41999999999999993</v>
      </c>
      <c r="AJ36" s="16">
        <f t="shared" si="6"/>
        <v>0.25899999999999856</v>
      </c>
      <c r="AK36" s="16">
        <f t="shared" si="7"/>
        <v>0.25899999999999856</v>
      </c>
      <c r="AL36" s="16">
        <f t="shared" si="8"/>
        <v>0.35500000000000043</v>
      </c>
      <c r="AM36" s="16">
        <f t="shared" si="9"/>
        <v>0.35500000000000043</v>
      </c>
      <c r="AN36" s="16">
        <f t="shared" si="9"/>
        <v>0.35400000000000098</v>
      </c>
      <c r="AP36">
        <v>264</v>
      </c>
      <c r="AQ36" s="12" t="s">
        <v>187</v>
      </c>
      <c r="AR36" s="16">
        <f>INDEX(Model_results_CRANE_FP_DD_11A!$B$7:$V$79,MATCH($AQ36&amp;"_H",Model_results_CRANE_FP_DD_11A!$W$7:$W$79,0),MATCH(AR$26,Model_results_CRANE_FP_DD_11A!$B$6:$V$6,0))</f>
        <v>9.5749999999999993</v>
      </c>
      <c r="AS36" s="16">
        <f>INDEX(Model_results_CRANE_FP_DD_11A!$B$7:$V$79,MATCH($AQ36&amp;"_H",Model_results_CRANE_FP_DD_11A!$W$7:$W$79,0),MATCH(AS$26,Model_results_CRANE_FP_DD_11A!$B$6:$V$6,0))</f>
        <v>9.577</v>
      </c>
      <c r="AT36" s="16">
        <f>INDEX(Model_results_CRANE_FP_DD_11A!$B$7:$V$79,MATCH($AQ36&amp;"_H",Model_results_CRANE_FP_DD_11A!$W$7:$W$79,0),MATCH(AT$26,Model_results_CRANE_FP_DD_11A!$B$6:$V$6,0))</f>
        <v>9.5739999999999998</v>
      </c>
      <c r="AU36" s="16">
        <f>INDEX(Model_results_CRANE_FP_DD_11A!$B$7:$V$79,MATCH($AQ36&amp;"_H",Model_results_CRANE_FP_DD_11A!$W$7:$W$79,0),MATCH(AU$26,Model_results_CRANE_FP_DD_11A!$B$6:$V$6,0))</f>
        <v>9.5719999999999992</v>
      </c>
      <c r="AV36" s="16">
        <f>INDEX(Model_results_CRANE_FP_DD_11A!$B$7:$V$79,MATCH($AQ36&amp;"_H",Model_results_CRANE_FP_DD_11A!$W$7:$W$79,0),MATCH(AV$26,Model_results_CRANE_FP_DD_11A!$B$6:$V$6,0))</f>
        <v>9.57</v>
      </c>
      <c r="AW36" s="16">
        <f>INDEX(Model_results_CRANE_FP_DD_11A!$B$7:$V$79,MATCH($AQ36&amp;"_H",Model_results_CRANE_FP_DD_11A!$W$7:$W$79,0),MATCH(AW$26,Model_results_CRANE_FP_DD_11A!$B$6:$V$6,0))</f>
        <v>9.57</v>
      </c>
      <c r="AX36" s="16">
        <f>INDEX(Model_results_CRANE_FP_DD_11A!$B$7:$V$79,MATCH($AQ36&amp;"_H",Model_results_CRANE_FP_DD_11A!$W$7:$W$79,0),MATCH(AX$26,Model_results_CRANE_FP_DD_11A!$B$6:$V$6,0))</f>
        <v>9.5589999999999993</v>
      </c>
      <c r="AY36" s="16">
        <f>INDEX(Model_results_CRANE_FP_DD_11A!$B$7:$V$79,MATCH($AQ36&amp;"_H",Model_results_CRANE_FP_DD_11A!$W$7:$W$79,0),MATCH(AY$26,Model_results_CRANE_FP_DD_11A!$B$6:$V$6,0))</f>
        <v>8.2050000000000001</v>
      </c>
      <c r="AZ36" s="16">
        <f>INDEX(Model_results_CRANE_FP_DD_11A!$B$7:$V$79,MATCH($AQ36&amp;"_H",Model_results_CRANE_FP_DD_11A!$W$7:$W$79,0),MATCH(AZ$26,Model_results_CRANE_FP_DD_11A!$B$6:$V$6,0))</f>
        <v>8.2040000000000006</v>
      </c>
      <c r="BA36" s="16">
        <f>INDEX(Model_results_CRANE_FP_DD_11A!$B$7:$V$79,MATCH($AQ36&amp;"_H",Model_results_CRANE_FP_DD_11A!$W$7:$W$79,0),MATCH(BA$26,Model_results_CRANE_FP_DD_11A!$B$6:$V$6,0))</f>
        <v>9.5749999999999993</v>
      </c>
      <c r="BB36" s="16">
        <f>INDEX(Model_results_CRANE_FP_DD_11A!$B$7:$V$79,MATCH($AQ36&amp;"_H",Model_results_CRANE_FP_DD_11A!$W$7:$W$79,0),MATCH(BB$26,Model_results_CRANE_FP_DD_11A!$B$6:$V$6,0))</f>
        <v>9.5749999999999993</v>
      </c>
      <c r="BC36" s="16">
        <f>INDEX(Model_results_CRANE_FP_DD_11A!$B$7:$V$79,MATCH($AQ36&amp;"_H",Model_results_CRANE_FP_DD_11A!$W$7:$W$79,0),MATCH(BC$26,Model_results_CRANE_FP_DD_11A!$B$6:$V$6,0))</f>
        <v>8.15</v>
      </c>
      <c r="BD36" s="16">
        <f>INDEX(Model_results_CRANE_FP_DD_11A!$B$7:$V$79,MATCH($AQ36&amp;"_H",Model_results_CRANE_FP_DD_11A!$W$7:$W$79,0),MATCH(BD$26,Model_results_CRANE_FP_DD_11A!$B$6:$V$6,0))</f>
        <v>8.15</v>
      </c>
      <c r="BE36" s="16">
        <f>INDEX(Model_results_CRANE_FP_DD_11A!$B$7:$V$79,MATCH($AQ36&amp;"_H",Model_results_CRANE_FP_DD_11A!$W$7:$W$79,0),MATCH(BE$26,Model_results_CRANE_FP_DD_11A!$B$6:$V$6,0))</f>
        <v>8.15</v>
      </c>
      <c r="BF36" s="16">
        <f>INDEX(Model_results_CRANE_FP_DD_11A!$B$7:$V$79,MATCH($AQ36&amp;"_H",Model_results_CRANE_FP_DD_11A!$W$7:$W$79,0),MATCH(BF$26,Model_results_CRANE_FP_DD_11A!$B$6:$V$6,0))</f>
        <v>8.0030000000000001</v>
      </c>
      <c r="BG36" s="16">
        <f>INDEX(Model_results_CRANE_FP_DD_11A!$B$7:$V$79,MATCH($AQ36&amp;"_H",Model_results_CRANE_FP_DD_11A!$W$7:$W$79,0),MATCH(BG$26,Model_results_CRANE_FP_DD_11A!$B$6:$V$6,0))</f>
        <v>7.9989999999999997</v>
      </c>
    </row>
    <row r="37" spans="1:59" ht="14.45" customHeight="1">
      <c r="A37" s="12" t="s">
        <v>188</v>
      </c>
      <c r="B37" s="14">
        <f>INDEX(Model_results_CRANE_FP_DD_11A!$B$7:$V$79,MATCH($A37&amp;"_Q",Model_results_CRANE_FP_DD_11A!$W$7:$W$79,0),MATCH(B$45,Model_results_CRANE_FP_DD_11A!$B$6:$V$6,0))</f>
        <v>0.34</v>
      </c>
      <c r="C37" s="14">
        <f>INDEX(Model_results_CRANE_FP_DD_11A!$B$7:$V$79,MATCH($A37&amp;"_Q",Model_results_CRANE_FP_DD_11A!$W$7:$W$79,0),MATCH(C$45,Model_results_CRANE_FP_DD_11A!$B$6:$V$6,0))</f>
        <v>1.5599999999999999E-2</v>
      </c>
      <c r="D37" s="9">
        <f>INDEX(Model_results_CRANE_FP_DD_11A!$B$7:$V$79,MATCH($A37&amp;"_Q",Model_results_CRANE_FP_DD_11A!$W$7:$W$79,0),MATCH(D$45,Model_results_CRANE_FP_DD_11A!$B$6:$V$6,0))</f>
        <v>0.32400000000000001</v>
      </c>
      <c r="E37" s="5">
        <f>INDEX(Model_results_CRANE_FP_DD_11A!$B$7:$V$79,MATCH($A37&amp;"_Q",Model_results_CRANE_FP_DD_11A!$W$7:$W$79,0),MATCH(E$45,Model_results_CRANE_FP_DD_11A!$B$6:$V$6,0))</f>
        <v>0.21199999999999999</v>
      </c>
      <c r="F37" s="16">
        <f>INDEX(Model_results_CRANE_FP_DD_11A!$B$7:$V$79,MATCH($A37&amp;"_Q",Model_results_CRANE_FP_DD_11A!$W$7:$W$79,0),MATCH(F$45,Model_results_CRANE_FP_DD_11A!$B$6:$V$6,0))</f>
        <v>0.112</v>
      </c>
      <c r="G37" s="9">
        <f>INDEX(Model_results_CRANE_FP_DD_11A!$B$7:$V$79,MATCH($A37&amp;"_Q",Model_results_CRANE_FP_DD_11A!$W$7:$W$79,0),MATCH(G$45,Model_results_CRANE_FP_DD_11A!$B$6:$V$6,0))</f>
        <v>2.2399999999999998E-3</v>
      </c>
      <c r="H37" s="16">
        <f t="shared" si="1"/>
        <v>0.11424000000000001</v>
      </c>
      <c r="J37" s="12" t="s">
        <v>188</v>
      </c>
      <c r="K37" s="16">
        <f>INDEX(Model_results_CRANE_FP_DD_11A!$B$7:$V$79,MATCH($J37&amp;"_H",Model_results_CRANE_FP_DD_11A!$W$7:$W$79,0),MATCH(K$45,Model_results_CRANE_FP_DD_11A!$B$6:$V$6,0))</f>
        <v>9.58</v>
      </c>
      <c r="L37" s="153">
        <f>INDEX(Model_results_CRANE_FP_DD_11A!$B$7:$V$79,MATCH($J37&amp;"_H",Model_results_CRANE_FP_DD_11A!$W$7:$W$79,0),MATCH(L$45,Model_results_CRANE_FP_DD_11A!$B$6:$V$6,0))</f>
        <v>8.1059999999999999</v>
      </c>
      <c r="M37" s="153">
        <f>INDEX(Model_results_CRANE_FP_DD_11A!$B$7:$V$79,MATCH($J37&amp;"_H",Model_results_CRANE_FP_DD_11A!$W$7:$W$79,0),MATCH(M$45,Model_results_CRANE_FP_DD_11A!$B$6:$V$6,0))</f>
        <v>8.1059999999999999</v>
      </c>
      <c r="N37" s="14">
        <f>INDEX(Model_results_CRANE_FP_DD_11A!$B$7:$V$79,MATCH($J37&amp;"_H",Model_results_CRANE_FP_DD_11A!$W$7:$W$79,0),MATCH(N$45,Model_results_CRANE_FP_DD_11A!$B$6:$V$6,0))</f>
        <v>9.58</v>
      </c>
      <c r="O37" s="9">
        <f>INDEX(Model_results_CRANE_FP_DD_11A!$B$7:$V$79,MATCH($J37&amp;"_H",Model_results_CRANE_FP_DD_11A!$W$7:$W$79,0),MATCH(O$45,Model_results_CRANE_FP_DD_11A!$B$6:$V$6,0))</f>
        <v>9.58</v>
      </c>
      <c r="P37" s="9">
        <f>INDEX(Model_results_CRANE_FP_DD_11A!$B$7:$V$79,MATCH($J37&amp;"_H",Model_results_CRANE_FP_DD_11A!$W$7:$W$79,0),MATCH(P$45,Model_results_CRANE_FP_DD_11A!$B$6:$V$6,0))</f>
        <v>9.58</v>
      </c>
      <c r="R37" s="12" t="s">
        <v>188</v>
      </c>
      <c r="S37" s="103">
        <f>INDEX(Model_results_CRANE_FP_DD_11A!$B$7:$V$79,MATCH($R37&amp;"_V",Model_results_CRANE_FP_DD_11A!$W$7:$W$79,0),MATCH(S$45,Model_results_CRANE_FP_DD_11A!$B$6:$V$6,0))</f>
        <v>0.40200000000000002</v>
      </c>
      <c r="T37" s="103">
        <f>INDEX(Model_results_CRANE_FP_DD_11A!$B$7:$V$79,MATCH($R37&amp;"_V",Model_results_CRANE_FP_DD_11A!$W$7:$W$79,0),MATCH(T$45,Model_results_CRANE_FP_DD_11A!$B$6:$V$6,0))</f>
        <v>0.32300000000000001</v>
      </c>
      <c r="U37" s="157">
        <f>INDEX(Model_results_CRANE_FP_DD_11A!$B$7:$V$79,MATCH($R37&amp;"_V",Model_results_CRANE_FP_DD_11A!$W$7:$W$79,0),MATCH(U$45,Model_results_CRANE_FP_DD_11A!$B$6:$V$6,0))</f>
        <v>0.32300000000000001</v>
      </c>
      <c r="V37" s="157">
        <f>INDEX(Model_results_CRANE_FP_DD_11A!$B$7:$V$79,MATCH($R37&amp;"_V",Model_results_CRANE_FP_DD_11A!$W$7:$W$79,0),MATCH(V$45,Model_results_CRANE_FP_DD_11A!$B$6:$V$6,0))</f>
        <v>0.32400000000000001</v>
      </c>
      <c r="W37" s="157">
        <f>INDEX(Model_results_CRANE_FP_DD_11A!$B$7:$V$79,MATCH($R37&amp;"_V",Model_results_CRANE_FP_DD_11A!$W$7:$W$79,0),MATCH(W$45,Model_results_CRANE_FP_DD_11A!$B$6:$V$6,0))</f>
        <v>0.42899999999999999</v>
      </c>
      <c r="X37" s="157">
        <f>INDEX(Model_results_CRANE_FP_DD_11A!$B$7:$V$79,MATCH($R37&amp;"_V",Model_results_CRANE_FP_DD_11A!$W$7:$W$79,0),MATCH(X$45,Model_results_CRANE_FP_DD_11A!$B$6:$V$6,0))</f>
        <v>0.61899999999999999</v>
      </c>
      <c r="Y37" s="103">
        <f>INDEX(Model_results_CRANE_FP_DD_11A!$B$7:$V$79,MATCH($R37&amp;"_V",Model_results_CRANE_FP_DD_11A!$W$7:$W$79,0),MATCH(Y$45,Model_results_CRANE_FP_DD_11A!$B$6:$V$6,0))</f>
        <v>0.61899999999999999</v>
      </c>
      <c r="Z37" s="103">
        <f>INDEX(Model_results_CRANE_FP_DD_11A!$B$7:$V$79,MATCH($R37&amp;"_V",Model_results_CRANE_FP_DD_11A!$W$7:$W$79,0),MATCH(Z$45,Model_results_CRANE_FP_DD_11A!$B$6:$V$6,0))</f>
        <v>0.32500000000000001</v>
      </c>
      <c r="AA37" s="103">
        <f>INDEX(Model_results_CRANE_FP_DD_11A!$B$7:$V$79,MATCH($R37&amp;"_V",Model_results_CRANE_FP_DD_11A!$W$7:$W$79,0),MATCH(AA$45,Model_results_CRANE_FP_DD_11A!$B$6:$V$6,0))</f>
        <v>0.32500000000000001</v>
      </c>
      <c r="AB37" s="103">
        <f>INDEX(Model_results_CRANE_FP_DD_11A!$B$7:$V$79,MATCH($R37&amp;"_V",Model_results_CRANE_FP_DD_11A!$W$7:$W$79,0),MATCH(AB$45,Model_results_CRANE_FP_DD_11A!$B$6:$V$6,0))</f>
        <v>0.32600000000000001</v>
      </c>
      <c r="AD37" s="12" t="s">
        <v>188</v>
      </c>
      <c r="AE37" s="16">
        <f t="shared" si="2"/>
        <v>0.23000000000000043</v>
      </c>
      <c r="AF37" s="16">
        <f t="shared" si="3"/>
        <v>0.42900000000000027</v>
      </c>
      <c r="AG37" s="16">
        <f t="shared" si="3"/>
        <v>0.42600000000000016</v>
      </c>
      <c r="AH37" s="16">
        <f t="shared" si="4"/>
        <v>0.42499999999999893</v>
      </c>
      <c r="AI37" s="16">
        <f t="shared" si="5"/>
        <v>0.42499999999999893</v>
      </c>
      <c r="AJ37" s="16">
        <f t="shared" si="6"/>
        <v>0.2629999999999999</v>
      </c>
      <c r="AK37" s="16">
        <f t="shared" si="7"/>
        <v>0.2629999999999999</v>
      </c>
      <c r="AL37" s="16">
        <f t="shared" si="8"/>
        <v>0.36100000000000065</v>
      </c>
      <c r="AM37" s="16">
        <f t="shared" si="9"/>
        <v>0.36100000000000065</v>
      </c>
      <c r="AN37" s="16">
        <f t="shared" si="9"/>
        <v>0.36000000000000121</v>
      </c>
      <c r="AP37">
        <v>294</v>
      </c>
      <c r="AQ37" s="12" t="s">
        <v>188</v>
      </c>
      <c r="AR37" s="16">
        <f>INDEX(Model_results_CRANE_FP_DD_11A!$B$7:$V$79,MATCH($AQ37&amp;"_H",Model_results_CRANE_FP_DD_11A!$W$7:$W$79,0),MATCH(AR$26,Model_results_CRANE_FP_DD_11A!$B$6:$V$6,0))</f>
        <v>9.58</v>
      </c>
      <c r="AS37" s="16">
        <f>INDEX(Model_results_CRANE_FP_DD_11A!$B$7:$V$79,MATCH($AQ37&amp;"_H",Model_results_CRANE_FP_DD_11A!$W$7:$W$79,0),MATCH(AS$26,Model_results_CRANE_FP_DD_11A!$B$6:$V$6,0))</f>
        <v>9.5809999999999995</v>
      </c>
      <c r="AT37" s="16">
        <f>INDEX(Model_results_CRANE_FP_DD_11A!$B$7:$V$79,MATCH($AQ37&amp;"_H",Model_results_CRANE_FP_DD_11A!$W$7:$W$79,0),MATCH(AT$26,Model_results_CRANE_FP_DD_11A!$B$6:$V$6,0))</f>
        <v>9.5790000000000006</v>
      </c>
      <c r="AU37" s="16">
        <f>INDEX(Model_results_CRANE_FP_DD_11A!$B$7:$V$79,MATCH($AQ37&amp;"_H",Model_results_CRANE_FP_DD_11A!$W$7:$W$79,0),MATCH(AU$26,Model_results_CRANE_FP_DD_11A!$B$6:$V$6,0))</f>
        <v>9.5760000000000005</v>
      </c>
      <c r="AV37" s="16">
        <f>INDEX(Model_results_CRANE_FP_DD_11A!$B$7:$V$79,MATCH($AQ37&amp;"_H",Model_results_CRANE_FP_DD_11A!$W$7:$W$79,0),MATCH(AV$26,Model_results_CRANE_FP_DD_11A!$B$6:$V$6,0))</f>
        <v>9.5749999999999993</v>
      </c>
      <c r="AW37" s="16">
        <f>INDEX(Model_results_CRANE_FP_DD_11A!$B$7:$V$79,MATCH($AQ37&amp;"_H",Model_results_CRANE_FP_DD_11A!$W$7:$W$79,0),MATCH(AW$26,Model_results_CRANE_FP_DD_11A!$B$6:$V$6,0))</f>
        <v>9.5749999999999993</v>
      </c>
      <c r="AX37" s="16">
        <f>INDEX(Model_results_CRANE_FP_DD_11A!$B$7:$V$79,MATCH($AQ37&amp;"_H",Model_results_CRANE_FP_DD_11A!$W$7:$W$79,0),MATCH(AX$26,Model_results_CRANE_FP_DD_11A!$B$6:$V$6,0))</f>
        <v>9.5630000000000006</v>
      </c>
      <c r="AY37" s="16">
        <f>INDEX(Model_results_CRANE_FP_DD_11A!$B$7:$V$79,MATCH($AQ37&amp;"_H",Model_results_CRANE_FP_DD_11A!$W$7:$W$79,0),MATCH(AY$26,Model_results_CRANE_FP_DD_11A!$B$6:$V$6,0))</f>
        <v>8.2110000000000003</v>
      </c>
      <c r="AZ37" s="16">
        <f>INDEX(Model_results_CRANE_FP_DD_11A!$B$7:$V$79,MATCH($AQ37&amp;"_H",Model_results_CRANE_FP_DD_11A!$W$7:$W$79,0),MATCH(AZ$26,Model_results_CRANE_FP_DD_11A!$B$6:$V$6,0))</f>
        <v>8.2100000000000009</v>
      </c>
      <c r="BA37" s="16">
        <f>INDEX(Model_results_CRANE_FP_DD_11A!$B$7:$V$79,MATCH($AQ37&amp;"_H",Model_results_CRANE_FP_DD_11A!$W$7:$W$79,0),MATCH(BA$26,Model_results_CRANE_FP_DD_11A!$B$6:$V$6,0))</f>
        <v>9.58</v>
      </c>
      <c r="BB37" s="16">
        <f>INDEX(Model_results_CRANE_FP_DD_11A!$B$7:$V$79,MATCH($AQ37&amp;"_H",Model_results_CRANE_FP_DD_11A!$W$7:$W$79,0),MATCH(BB$26,Model_results_CRANE_FP_DD_11A!$B$6:$V$6,0))</f>
        <v>9.58</v>
      </c>
      <c r="BC37" s="16">
        <f>INDEX(Model_results_CRANE_FP_DD_11A!$B$7:$V$79,MATCH($AQ37&amp;"_H",Model_results_CRANE_FP_DD_11A!$W$7:$W$79,0),MATCH(BC$26,Model_results_CRANE_FP_DD_11A!$B$6:$V$6,0))</f>
        <v>8.1059999999999999</v>
      </c>
      <c r="BD37" s="16">
        <f>INDEX(Model_results_CRANE_FP_DD_11A!$B$7:$V$79,MATCH($AQ37&amp;"_H",Model_results_CRANE_FP_DD_11A!$W$7:$W$79,0),MATCH(BD$26,Model_results_CRANE_FP_DD_11A!$B$6:$V$6,0))</f>
        <v>8.1059999999999999</v>
      </c>
      <c r="BE37" s="16">
        <f>INDEX(Model_results_CRANE_FP_DD_11A!$B$7:$V$79,MATCH($AQ37&amp;"_H",Model_results_CRANE_FP_DD_11A!$W$7:$W$79,0),MATCH(BE$26,Model_results_CRANE_FP_DD_11A!$B$6:$V$6,0))</f>
        <v>8.1059999999999999</v>
      </c>
      <c r="BF37" s="16">
        <f>INDEX(Model_results_CRANE_FP_DD_11A!$B$7:$V$79,MATCH($AQ37&amp;"_H",Model_results_CRANE_FP_DD_11A!$W$7:$W$79,0),MATCH(BF$26,Model_results_CRANE_FP_DD_11A!$B$6:$V$6,0))</f>
        <v>7.984</v>
      </c>
      <c r="BG37" s="16">
        <f>INDEX(Model_results_CRANE_FP_DD_11A!$B$7:$V$79,MATCH($AQ37&amp;"_H",Model_results_CRANE_FP_DD_11A!$W$7:$W$79,0),MATCH(BG$26,Model_results_CRANE_FP_DD_11A!$B$6:$V$6,0))</f>
        <v>7.9660000000000002</v>
      </c>
    </row>
    <row r="38" spans="1:59" ht="14.45" customHeight="1">
      <c r="A38" s="12" t="s">
        <v>189</v>
      </c>
      <c r="B38" s="14">
        <f>INDEX(Model_results_CRANE_FP_DD_11A!$B$7:$V$79,MATCH($A38&amp;"_Q",Model_results_CRANE_FP_DD_11A!$W$7:$W$79,0),MATCH(B$45,Model_results_CRANE_FP_DD_11A!$B$6:$V$6,0))</f>
        <v>0.309</v>
      </c>
      <c r="C38" s="14">
        <f>INDEX(Model_results_CRANE_FP_DD_11A!$B$7:$V$79,MATCH($A38&amp;"_Q",Model_results_CRANE_FP_DD_11A!$W$7:$W$79,0),MATCH(C$45,Model_results_CRANE_FP_DD_11A!$B$6:$V$6,0))</f>
        <v>8.2699999999999996E-3</v>
      </c>
      <c r="D38" s="9">
        <f>INDEX(Model_results_CRANE_FP_DD_11A!$B$7:$V$79,MATCH($A38&amp;"_Q",Model_results_CRANE_FP_DD_11A!$W$7:$W$79,0),MATCH(D$45,Model_results_CRANE_FP_DD_11A!$B$6:$V$6,0))</f>
        <v>0.30099999999999999</v>
      </c>
      <c r="E38" s="5">
        <f>INDEX(Model_results_CRANE_FP_DD_11A!$B$7:$V$79,MATCH($A38&amp;"_Q",Model_results_CRANE_FP_DD_11A!$W$7:$W$79,0),MATCH(E$45,Model_results_CRANE_FP_DD_11A!$B$6:$V$6,0))</f>
        <v>0.191</v>
      </c>
      <c r="F38" s="16">
        <f>INDEX(Model_results_CRANE_FP_DD_11A!$B$7:$V$79,MATCH($A38&amp;"_Q",Model_results_CRANE_FP_DD_11A!$W$7:$W$79,0),MATCH(F$45,Model_results_CRANE_FP_DD_11A!$B$6:$V$6,0))</f>
        <v>0.11</v>
      </c>
      <c r="G38" s="9">
        <f>INDEX(Model_results_CRANE_FP_DD_11A!$B$7:$V$79,MATCH($A38&amp;"_Q",Model_results_CRANE_FP_DD_11A!$W$7:$W$79,0),MATCH(G$45,Model_results_CRANE_FP_DD_11A!$B$6:$V$6,0))</f>
        <v>2.0100000000000001E-3</v>
      </c>
      <c r="H38" s="16">
        <f t="shared" si="1"/>
        <v>0.11201</v>
      </c>
      <c r="J38" s="12" t="s">
        <v>189</v>
      </c>
      <c r="K38" s="16">
        <f>INDEX(Model_results_CRANE_FP_DD_11A!$B$7:$V$79,MATCH($J38&amp;"_H",Model_results_CRANE_FP_DD_11A!$W$7:$W$79,0),MATCH(K$45,Model_results_CRANE_FP_DD_11A!$B$6:$V$6,0))</f>
        <v>9.5760000000000005</v>
      </c>
      <c r="L38" s="153">
        <f>INDEX(Model_results_CRANE_FP_DD_11A!$B$7:$V$79,MATCH($J38&amp;"_H",Model_results_CRANE_FP_DD_11A!$W$7:$W$79,0),MATCH(L$45,Model_results_CRANE_FP_DD_11A!$B$6:$V$6,0))</f>
        <v>8.0990000000000002</v>
      </c>
      <c r="M38" s="153">
        <f>INDEX(Model_results_CRANE_FP_DD_11A!$B$7:$V$79,MATCH($J38&amp;"_H",Model_results_CRANE_FP_DD_11A!$W$7:$W$79,0),MATCH(M$45,Model_results_CRANE_FP_DD_11A!$B$6:$V$6,0))</f>
        <v>8.0990000000000002</v>
      </c>
      <c r="N38" s="14">
        <f>INDEX(Model_results_CRANE_FP_DD_11A!$B$7:$V$79,MATCH($J38&amp;"_H",Model_results_CRANE_FP_DD_11A!$W$7:$W$79,0),MATCH(N$45,Model_results_CRANE_FP_DD_11A!$B$6:$V$6,0))</f>
        <v>9.5760000000000005</v>
      </c>
      <c r="O38" s="9">
        <f>INDEX(Model_results_CRANE_FP_DD_11A!$B$7:$V$79,MATCH($J38&amp;"_H",Model_results_CRANE_FP_DD_11A!$W$7:$W$79,0),MATCH(O$45,Model_results_CRANE_FP_DD_11A!$B$6:$V$6,0))</f>
        <v>9.5760000000000005</v>
      </c>
      <c r="P38" s="9">
        <f>INDEX(Model_results_CRANE_FP_DD_11A!$B$7:$V$79,MATCH($J38&amp;"_H",Model_results_CRANE_FP_DD_11A!$W$7:$W$79,0),MATCH(P$45,Model_results_CRANE_FP_DD_11A!$B$6:$V$6,0))</f>
        <v>9.5760000000000005</v>
      </c>
      <c r="R38" s="12" t="s">
        <v>189</v>
      </c>
      <c r="S38" s="103">
        <f>INDEX(Model_results_CRANE_FP_DD_11A!$B$7:$V$79,MATCH($R38&amp;"_V",Model_results_CRANE_FP_DD_11A!$W$7:$W$79,0),MATCH(S$45,Model_results_CRANE_FP_DD_11A!$B$6:$V$6,0))</f>
        <v>0.39800000000000002</v>
      </c>
      <c r="T38" s="103">
        <f>INDEX(Model_results_CRANE_FP_DD_11A!$B$7:$V$79,MATCH($R38&amp;"_V",Model_results_CRANE_FP_DD_11A!$W$7:$W$79,0),MATCH(T$45,Model_results_CRANE_FP_DD_11A!$B$6:$V$6,0))</f>
        <v>0.318</v>
      </c>
      <c r="U38" s="157">
        <f>INDEX(Model_results_CRANE_FP_DD_11A!$B$7:$V$79,MATCH($R38&amp;"_V",Model_results_CRANE_FP_DD_11A!$W$7:$W$79,0),MATCH(U$45,Model_results_CRANE_FP_DD_11A!$B$6:$V$6,0))</f>
        <v>0.318</v>
      </c>
      <c r="V38" s="157">
        <f>INDEX(Model_results_CRANE_FP_DD_11A!$B$7:$V$79,MATCH($R38&amp;"_V",Model_results_CRANE_FP_DD_11A!$W$7:$W$79,0),MATCH(V$45,Model_results_CRANE_FP_DD_11A!$B$6:$V$6,0))</f>
        <v>0.31900000000000001</v>
      </c>
      <c r="W38" s="157">
        <f>INDEX(Model_results_CRANE_FP_DD_11A!$B$7:$V$79,MATCH($R38&amp;"_V",Model_results_CRANE_FP_DD_11A!$W$7:$W$79,0),MATCH(W$45,Model_results_CRANE_FP_DD_11A!$B$6:$V$6,0))</f>
        <v>0.42199999999999999</v>
      </c>
      <c r="X38" s="157">
        <f>INDEX(Model_results_CRANE_FP_DD_11A!$B$7:$V$79,MATCH($R38&amp;"_V",Model_results_CRANE_FP_DD_11A!$W$7:$W$79,0),MATCH(X$45,Model_results_CRANE_FP_DD_11A!$B$6:$V$6,0))</f>
        <v>0.61099999999999999</v>
      </c>
      <c r="Y38" s="103">
        <f>INDEX(Model_results_CRANE_FP_DD_11A!$B$7:$V$79,MATCH($R38&amp;"_V",Model_results_CRANE_FP_DD_11A!$W$7:$W$79,0),MATCH(Y$45,Model_results_CRANE_FP_DD_11A!$B$6:$V$6,0))</f>
        <v>0.61099999999999999</v>
      </c>
      <c r="Z38" s="103">
        <f>INDEX(Model_results_CRANE_FP_DD_11A!$B$7:$V$79,MATCH($R38&amp;"_V",Model_results_CRANE_FP_DD_11A!$W$7:$W$79,0),MATCH(Z$45,Model_results_CRANE_FP_DD_11A!$B$6:$V$6,0))</f>
        <v>0.32300000000000001</v>
      </c>
      <c r="AA38" s="103">
        <f>INDEX(Model_results_CRANE_FP_DD_11A!$B$7:$V$79,MATCH($R38&amp;"_V",Model_results_CRANE_FP_DD_11A!$W$7:$W$79,0),MATCH(AA$45,Model_results_CRANE_FP_DD_11A!$B$6:$V$6,0))</f>
        <v>0.32300000000000001</v>
      </c>
      <c r="AB38" s="103">
        <f>INDEX(Model_results_CRANE_FP_DD_11A!$B$7:$V$79,MATCH($R38&amp;"_V",Model_results_CRANE_FP_DD_11A!$W$7:$W$79,0),MATCH(AB$45,Model_results_CRANE_FP_DD_11A!$B$6:$V$6,0))</f>
        <v>0.32300000000000001</v>
      </c>
      <c r="AD38" s="12" t="s">
        <v>189</v>
      </c>
      <c r="AE38" s="16">
        <f t="shared" si="2"/>
        <v>0.22600000000000087</v>
      </c>
      <c r="AF38" s="16">
        <f t="shared" si="3"/>
        <v>0.42600000000000016</v>
      </c>
      <c r="AG38" s="16">
        <f t="shared" si="3"/>
        <v>0.42300000000000004</v>
      </c>
      <c r="AH38" s="16">
        <f t="shared" si="4"/>
        <v>0.42099999999999937</v>
      </c>
      <c r="AI38" s="16">
        <f t="shared" si="5"/>
        <v>0.42099999999999937</v>
      </c>
      <c r="AJ38" s="16">
        <f t="shared" si="6"/>
        <v>0.25999999999999979</v>
      </c>
      <c r="AK38" s="16">
        <f t="shared" si="7"/>
        <v>0.25999999999999979</v>
      </c>
      <c r="AL38" s="16">
        <f t="shared" si="8"/>
        <v>0.35599999999999987</v>
      </c>
      <c r="AM38" s="16">
        <f t="shared" si="9"/>
        <v>0.35599999999999987</v>
      </c>
      <c r="AN38" s="16">
        <f t="shared" si="9"/>
        <v>0.35500000000000043</v>
      </c>
      <c r="AP38">
        <v>324</v>
      </c>
      <c r="AQ38" s="12" t="s">
        <v>189</v>
      </c>
      <c r="AR38" s="16">
        <f>INDEX(Model_results_CRANE_FP_DD_11A!$B$7:$V$79,MATCH($AQ38&amp;"_H",Model_results_CRANE_FP_DD_11A!$W$7:$W$79,0),MATCH(AR$26,Model_results_CRANE_FP_DD_11A!$B$6:$V$6,0))</f>
        <v>9.5760000000000005</v>
      </c>
      <c r="AS38" s="16">
        <f>INDEX(Model_results_CRANE_FP_DD_11A!$B$7:$V$79,MATCH($AQ38&amp;"_H",Model_results_CRANE_FP_DD_11A!$W$7:$W$79,0),MATCH(AS$26,Model_results_CRANE_FP_DD_11A!$B$6:$V$6,0))</f>
        <v>9.5779999999999994</v>
      </c>
      <c r="AT38" s="16">
        <f>INDEX(Model_results_CRANE_FP_DD_11A!$B$7:$V$79,MATCH($AQ38&amp;"_H",Model_results_CRANE_FP_DD_11A!$W$7:$W$79,0),MATCH(AT$26,Model_results_CRANE_FP_DD_11A!$B$6:$V$6,0))</f>
        <v>9.5760000000000005</v>
      </c>
      <c r="AU38" s="16">
        <f>INDEX(Model_results_CRANE_FP_DD_11A!$B$7:$V$79,MATCH($AQ38&amp;"_H",Model_results_CRANE_FP_DD_11A!$W$7:$W$79,0),MATCH(AU$26,Model_results_CRANE_FP_DD_11A!$B$6:$V$6,0))</f>
        <v>9.5730000000000004</v>
      </c>
      <c r="AV38" s="16">
        <f>INDEX(Model_results_CRANE_FP_DD_11A!$B$7:$V$79,MATCH($AQ38&amp;"_H",Model_results_CRANE_FP_DD_11A!$W$7:$W$79,0),MATCH(AV$26,Model_results_CRANE_FP_DD_11A!$B$6:$V$6,0))</f>
        <v>9.5709999999999997</v>
      </c>
      <c r="AW38" s="16">
        <f>INDEX(Model_results_CRANE_FP_DD_11A!$B$7:$V$79,MATCH($AQ38&amp;"_H",Model_results_CRANE_FP_DD_11A!$W$7:$W$79,0),MATCH(AW$26,Model_results_CRANE_FP_DD_11A!$B$6:$V$6,0))</f>
        <v>9.5709999999999997</v>
      </c>
      <c r="AX38" s="16">
        <f>INDEX(Model_results_CRANE_FP_DD_11A!$B$7:$V$79,MATCH($AQ38&amp;"_H",Model_results_CRANE_FP_DD_11A!$W$7:$W$79,0),MATCH(AX$26,Model_results_CRANE_FP_DD_11A!$B$6:$V$6,0))</f>
        <v>9.56</v>
      </c>
      <c r="AY38" s="16">
        <f>INDEX(Model_results_CRANE_FP_DD_11A!$B$7:$V$79,MATCH($AQ38&amp;"_H",Model_results_CRANE_FP_DD_11A!$W$7:$W$79,0),MATCH(AY$26,Model_results_CRANE_FP_DD_11A!$B$6:$V$6,0))</f>
        <v>8.2059999999999995</v>
      </c>
      <c r="AZ38" s="16">
        <f>INDEX(Model_results_CRANE_FP_DD_11A!$B$7:$V$79,MATCH($AQ38&amp;"_H",Model_results_CRANE_FP_DD_11A!$W$7:$W$79,0),MATCH(AZ$26,Model_results_CRANE_FP_DD_11A!$B$6:$V$6,0))</f>
        <v>8.2050000000000001</v>
      </c>
      <c r="BA38" s="16">
        <f>INDEX(Model_results_CRANE_FP_DD_11A!$B$7:$V$79,MATCH($AQ38&amp;"_H",Model_results_CRANE_FP_DD_11A!$W$7:$W$79,0),MATCH(BA$26,Model_results_CRANE_FP_DD_11A!$B$6:$V$6,0))</f>
        <v>9.5760000000000005</v>
      </c>
      <c r="BB38" s="16">
        <f>INDEX(Model_results_CRANE_FP_DD_11A!$B$7:$V$79,MATCH($AQ38&amp;"_H",Model_results_CRANE_FP_DD_11A!$W$7:$W$79,0),MATCH(BB$26,Model_results_CRANE_FP_DD_11A!$B$6:$V$6,0))</f>
        <v>9.5760000000000005</v>
      </c>
      <c r="BC38" s="16">
        <f>INDEX(Model_results_CRANE_FP_DD_11A!$B$7:$V$79,MATCH($AQ38&amp;"_H",Model_results_CRANE_FP_DD_11A!$W$7:$W$79,0),MATCH(BC$26,Model_results_CRANE_FP_DD_11A!$B$6:$V$6,0))</f>
        <v>8.0990000000000002</v>
      </c>
      <c r="BD38" s="16">
        <f>INDEX(Model_results_CRANE_FP_DD_11A!$B$7:$V$79,MATCH($AQ38&amp;"_H",Model_results_CRANE_FP_DD_11A!$W$7:$W$79,0),MATCH(BD$26,Model_results_CRANE_FP_DD_11A!$B$6:$V$6,0))</f>
        <v>8.0990000000000002</v>
      </c>
      <c r="BE38" s="16">
        <f>INDEX(Model_results_CRANE_FP_DD_11A!$B$7:$V$79,MATCH($AQ38&amp;"_H",Model_results_CRANE_FP_DD_11A!$W$7:$W$79,0),MATCH(BE$26,Model_results_CRANE_FP_DD_11A!$B$6:$V$6,0))</f>
        <v>8.0990000000000002</v>
      </c>
      <c r="BF38" s="16">
        <f>INDEX(Model_results_CRANE_FP_DD_11A!$B$7:$V$79,MATCH($AQ38&amp;"_H",Model_results_CRANE_FP_DD_11A!$W$7:$W$79,0),MATCH(BF$26,Model_results_CRANE_FP_DD_11A!$B$6:$V$6,0))</f>
        <v>7.9829999999999997</v>
      </c>
      <c r="BG38" s="16">
        <f>INDEX(Model_results_CRANE_FP_DD_11A!$B$7:$V$79,MATCH($AQ38&amp;"_H",Model_results_CRANE_FP_DD_11A!$W$7:$W$79,0),MATCH(BG$26,Model_results_CRANE_FP_DD_11A!$B$6:$V$6,0))</f>
        <v>7.9649999999999999</v>
      </c>
    </row>
    <row r="39" spans="1:59" ht="14.45" customHeight="1">
      <c r="A39" s="12" t="s">
        <v>190</v>
      </c>
      <c r="B39" s="14">
        <f>INDEX(Model_results_CRANE_FP_DD_11A!$B$7:$V$79,MATCH($A39&amp;"_Q",Model_results_CRANE_FP_DD_11A!$W$7:$W$79,0),MATCH(B$45,Model_results_CRANE_FP_DD_11A!$B$6:$V$6,0))</f>
        <v>0.28499999999999998</v>
      </c>
      <c r="C39" s="14">
        <f>INDEX(Model_results_CRANE_FP_DD_11A!$B$7:$V$79,MATCH($A39&amp;"_Q",Model_results_CRANE_FP_DD_11A!$W$7:$W$79,0),MATCH(C$45,Model_results_CRANE_FP_DD_11A!$B$6:$V$6,0))</f>
        <v>3.3000000000000002E-7</v>
      </c>
      <c r="D39" s="9">
        <f>INDEX(Model_results_CRANE_FP_DD_11A!$B$7:$V$79,MATCH($A39&amp;"_Q",Model_results_CRANE_FP_DD_11A!$W$7:$W$79,0),MATCH(D$45,Model_results_CRANE_FP_DD_11A!$B$6:$V$6,0))</f>
        <v>0.28499999999999998</v>
      </c>
      <c r="E39" s="5">
        <f>INDEX(Model_results_CRANE_FP_DD_11A!$B$7:$V$79,MATCH($A39&amp;"_Q",Model_results_CRANE_FP_DD_11A!$W$7:$W$79,0),MATCH(E$45,Model_results_CRANE_FP_DD_11A!$B$6:$V$6,0))</f>
        <v>0.17599999999999999</v>
      </c>
      <c r="F39" s="16">
        <f>INDEX(Model_results_CRANE_FP_DD_11A!$B$7:$V$79,MATCH($A39&amp;"_Q",Model_results_CRANE_FP_DD_11A!$W$7:$W$79,0),MATCH(F$45,Model_results_CRANE_FP_DD_11A!$B$6:$V$6,0))</f>
        <v>0.109</v>
      </c>
      <c r="G39" s="9">
        <f>INDEX(Model_results_CRANE_FP_DD_11A!$B$7:$V$79,MATCH($A39&amp;"_Q",Model_results_CRANE_FP_DD_11A!$W$7:$W$79,0),MATCH(G$45,Model_results_CRANE_FP_DD_11A!$B$6:$V$6,0))</f>
        <v>1.8500000000000001E-3</v>
      </c>
      <c r="H39" s="16">
        <f t="shared" si="1"/>
        <v>0.11085</v>
      </c>
      <c r="J39" s="12" t="s">
        <v>190</v>
      </c>
      <c r="K39" s="16">
        <f>INDEX(Model_results_CRANE_FP_DD_11A!$B$7:$V$79,MATCH($J39&amp;"_H",Model_results_CRANE_FP_DD_11A!$W$7:$W$79,0),MATCH(K$45,Model_results_CRANE_FP_DD_11A!$B$6:$V$6,0))</f>
        <v>9.5739999999999998</v>
      </c>
      <c r="L39" s="153">
        <f>INDEX(Model_results_CRANE_FP_DD_11A!$B$7:$V$79,MATCH($J39&amp;"_H",Model_results_CRANE_FP_DD_11A!$W$7:$W$79,0),MATCH(L$45,Model_results_CRANE_FP_DD_11A!$B$6:$V$6,0))</f>
        <v>8.0920000000000005</v>
      </c>
      <c r="M39" s="153">
        <f>INDEX(Model_results_CRANE_FP_DD_11A!$B$7:$V$79,MATCH($J39&amp;"_H",Model_results_CRANE_FP_DD_11A!$W$7:$W$79,0),MATCH(M$45,Model_results_CRANE_FP_DD_11A!$B$6:$V$6,0))</f>
        <v>8.0920000000000005</v>
      </c>
      <c r="N39" s="14">
        <f>INDEX(Model_results_CRANE_FP_DD_11A!$B$7:$V$79,MATCH($J39&amp;"_H",Model_results_CRANE_FP_DD_11A!$W$7:$W$79,0),MATCH(N$45,Model_results_CRANE_FP_DD_11A!$B$6:$V$6,0))</f>
        <v>9.5739999999999998</v>
      </c>
      <c r="O39" s="9">
        <f>INDEX(Model_results_CRANE_FP_DD_11A!$B$7:$V$79,MATCH($J39&amp;"_H",Model_results_CRANE_FP_DD_11A!$W$7:$W$79,0),MATCH(O$45,Model_results_CRANE_FP_DD_11A!$B$6:$V$6,0))</f>
        <v>9.5739999999999998</v>
      </c>
      <c r="P39" s="9">
        <f>INDEX(Model_results_CRANE_FP_DD_11A!$B$7:$V$79,MATCH($J39&amp;"_H",Model_results_CRANE_FP_DD_11A!$W$7:$W$79,0),MATCH(P$45,Model_results_CRANE_FP_DD_11A!$B$6:$V$6,0))</f>
        <v>9.5739999999999998</v>
      </c>
      <c r="R39" s="12" t="s">
        <v>190</v>
      </c>
      <c r="S39" s="103">
        <f>INDEX(Model_results_CRANE_FP_DD_11A!$B$7:$V$79,MATCH($R39&amp;"_V",Model_results_CRANE_FP_DD_11A!$W$7:$W$79,0),MATCH(S$45,Model_results_CRANE_FP_DD_11A!$B$6:$V$6,0))</f>
        <v>0.39600000000000002</v>
      </c>
      <c r="T39" s="103">
        <f>INDEX(Model_results_CRANE_FP_DD_11A!$B$7:$V$79,MATCH($R39&amp;"_V",Model_results_CRANE_FP_DD_11A!$W$7:$W$79,0),MATCH(T$45,Model_results_CRANE_FP_DD_11A!$B$6:$V$6,0))</f>
        <v>0.316</v>
      </c>
      <c r="U39" s="157">
        <f>INDEX(Model_results_CRANE_FP_DD_11A!$B$7:$V$79,MATCH($R39&amp;"_V",Model_results_CRANE_FP_DD_11A!$W$7:$W$79,0),MATCH(U$45,Model_results_CRANE_FP_DD_11A!$B$6:$V$6,0))</f>
        <v>0.316</v>
      </c>
      <c r="V39" s="157">
        <f>INDEX(Model_results_CRANE_FP_DD_11A!$B$7:$V$79,MATCH($R39&amp;"_V",Model_results_CRANE_FP_DD_11A!$W$7:$W$79,0),MATCH(V$45,Model_results_CRANE_FP_DD_11A!$B$6:$V$6,0))</f>
        <v>0.317</v>
      </c>
      <c r="W39" s="157">
        <f>INDEX(Model_results_CRANE_FP_DD_11A!$B$7:$V$79,MATCH($R39&amp;"_V",Model_results_CRANE_FP_DD_11A!$W$7:$W$79,0),MATCH(W$45,Model_results_CRANE_FP_DD_11A!$B$6:$V$6,0))</f>
        <v>0.41899999999999998</v>
      </c>
      <c r="X39" s="157">
        <f>INDEX(Model_results_CRANE_FP_DD_11A!$B$7:$V$79,MATCH($R39&amp;"_V",Model_results_CRANE_FP_DD_11A!$W$7:$W$79,0),MATCH(X$45,Model_results_CRANE_FP_DD_11A!$B$6:$V$6,0))</f>
        <v>0.60699999999999998</v>
      </c>
      <c r="Y39" s="103">
        <f>INDEX(Model_results_CRANE_FP_DD_11A!$B$7:$V$79,MATCH($R39&amp;"_V",Model_results_CRANE_FP_DD_11A!$W$7:$W$79,0),MATCH(Y$45,Model_results_CRANE_FP_DD_11A!$B$6:$V$6,0))</f>
        <v>0.60699999999999998</v>
      </c>
      <c r="Z39" s="103">
        <f>INDEX(Model_results_CRANE_FP_DD_11A!$B$7:$V$79,MATCH($R39&amp;"_V",Model_results_CRANE_FP_DD_11A!$W$7:$W$79,0),MATCH(Z$45,Model_results_CRANE_FP_DD_11A!$B$6:$V$6,0))</f>
        <v>0.32100000000000001</v>
      </c>
      <c r="AA39" s="103">
        <f>INDEX(Model_results_CRANE_FP_DD_11A!$B$7:$V$79,MATCH($R39&amp;"_V",Model_results_CRANE_FP_DD_11A!$W$7:$W$79,0),MATCH(AA$45,Model_results_CRANE_FP_DD_11A!$B$6:$V$6,0))</f>
        <v>0.32100000000000001</v>
      </c>
      <c r="AB39" s="103">
        <f>INDEX(Model_results_CRANE_FP_DD_11A!$B$7:$V$79,MATCH($R39&amp;"_V",Model_results_CRANE_FP_DD_11A!$W$7:$W$79,0),MATCH(AB$45,Model_results_CRANE_FP_DD_11A!$B$6:$V$6,0))</f>
        <v>0.32200000000000001</v>
      </c>
      <c r="AD39" s="12" t="s">
        <v>190</v>
      </c>
      <c r="AE39" s="16">
        <f t="shared" si="2"/>
        <v>0.2240000000000002</v>
      </c>
      <c r="AF39" s="16">
        <f t="shared" si="3"/>
        <v>0.42300000000000004</v>
      </c>
      <c r="AG39" s="16">
        <f t="shared" si="3"/>
        <v>0.41999999999999993</v>
      </c>
      <c r="AH39" s="16">
        <f t="shared" si="4"/>
        <v>0.41900000000000048</v>
      </c>
      <c r="AI39" s="16">
        <f t="shared" si="5"/>
        <v>0.41900000000000048</v>
      </c>
      <c r="AJ39" s="16">
        <f t="shared" si="6"/>
        <v>0.25799999999999912</v>
      </c>
      <c r="AK39" s="16">
        <f t="shared" si="7"/>
        <v>0.25799999999999912</v>
      </c>
      <c r="AL39" s="16">
        <f t="shared" si="8"/>
        <v>0.35299999999999976</v>
      </c>
      <c r="AM39" s="16">
        <f t="shared" si="9"/>
        <v>0.35299999999999976</v>
      </c>
      <c r="AN39" s="16">
        <f t="shared" si="9"/>
        <v>0.35299999999999976</v>
      </c>
      <c r="AP39">
        <v>354</v>
      </c>
      <c r="AQ39" s="12" t="s">
        <v>190</v>
      </c>
      <c r="AR39" s="16">
        <f>INDEX(Model_results_CRANE_FP_DD_11A!$B$7:$V$79,MATCH($AQ39&amp;"_H",Model_results_CRANE_FP_DD_11A!$W$7:$W$79,0),MATCH(AR$26,Model_results_CRANE_FP_DD_11A!$B$6:$V$6,0))</f>
        <v>9.5739999999999998</v>
      </c>
      <c r="AS39" s="16">
        <f>INDEX(Model_results_CRANE_FP_DD_11A!$B$7:$V$79,MATCH($AQ39&amp;"_H",Model_results_CRANE_FP_DD_11A!$W$7:$W$79,0),MATCH(AS$26,Model_results_CRANE_FP_DD_11A!$B$6:$V$6,0))</f>
        <v>9.5749999999999993</v>
      </c>
      <c r="AT39" s="16">
        <f>INDEX(Model_results_CRANE_FP_DD_11A!$B$7:$V$79,MATCH($AQ39&amp;"_H",Model_results_CRANE_FP_DD_11A!$W$7:$W$79,0),MATCH(AT$26,Model_results_CRANE_FP_DD_11A!$B$6:$V$6,0))</f>
        <v>9.5730000000000004</v>
      </c>
      <c r="AU39" s="16">
        <f>INDEX(Model_results_CRANE_FP_DD_11A!$B$7:$V$79,MATCH($AQ39&amp;"_H",Model_results_CRANE_FP_DD_11A!$W$7:$W$79,0),MATCH(AU$26,Model_results_CRANE_FP_DD_11A!$B$6:$V$6,0))</f>
        <v>9.57</v>
      </c>
      <c r="AV39" s="16">
        <f>INDEX(Model_results_CRANE_FP_DD_11A!$B$7:$V$79,MATCH($AQ39&amp;"_H",Model_results_CRANE_FP_DD_11A!$W$7:$W$79,0),MATCH(AV$26,Model_results_CRANE_FP_DD_11A!$B$6:$V$6,0))</f>
        <v>9.5690000000000008</v>
      </c>
      <c r="AW39" s="16">
        <f>INDEX(Model_results_CRANE_FP_DD_11A!$B$7:$V$79,MATCH($AQ39&amp;"_H",Model_results_CRANE_FP_DD_11A!$W$7:$W$79,0),MATCH(AW$26,Model_results_CRANE_FP_DD_11A!$B$6:$V$6,0))</f>
        <v>9.5690000000000008</v>
      </c>
      <c r="AX39" s="16">
        <f>INDEX(Model_results_CRANE_FP_DD_11A!$B$7:$V$79,MATCH($AQ39&amp;"_H",Model_results_CRANE_FP_DD_11A!$W$7:$W$79,0),MATCH(AX$26,Model_results_CRANE_FP_DD_11A!$B$6:$V$6,0))</f>
        <v>9.5579999999999998</v>
      </c>
      <c r="AY39" s="16">
        <f>INDEX(Model_results_CRANE_FP_DD_11A!$B$7:$V$79,MATCH($AQ39&amp;"_H",Model_results_CRANE_FP_DD_11A!$W$7:$W$79,0),MATCH(AY$26,Model_results_CRANE_FP_DD_11A!$B$6:$V$6,0))</f>
        <v>8.2029999999999994</v>
      </c>
      <c r="AZ39" s="16">
        <f>INDEX(Model_results_CRANE_FP_DD_11A!$B$7:$V$79,MATCH($AQ39&amp;"_H",Model_results_CRANE_FP_DD_11A!$W$7:$W$79,0),MATCH(AZ$26,Model_results_CRANE_FP_DD_11A!$B$6:$V$6,0))</f>
        <v>8.2029999999999994</v>
      </c>
      <c r="BA39" s="16">
        <f>INDEX(Model_results_CRANE_FP_DD_11A!$B$7:$V$79,MATCH($AQ39&amp;"_H",Model_results_CRANE_FP_DD_11A!$W$7:$W$79,0),MATCH(BA$26,Model_results_CRANE_FP_DD_11A!$B$6:$V$6,0))</f>
        <v>9.5739999999999998</v>
      </c>
      <c r="BB39" s="16">
        <f>INDEX(Model_results_CRANE_FP_DD_11A!$B$7:$V$79,MATCH($AQ39&amp;"_H",Model_results_CRANE_FP_DD_11A!$W$7:$W$79,0),MATCH(BB$26,Model_results_CRANE_FP_DD_11A!$B$6:$V$6,0))</f>
        <v>9.5739999999999998</v>
      </c>
      <c r="BC39" s="16">
        <f>INDEX(Model_results_CRANE_FP_DD_11A!$B$7:$V$79,MATCH($AQ39&amp;"_H",Model_results_CRANE_FP_DD_11A!$W$7:$W$79,0),MATCH(BC$26,Model_results_CRANE_FP_DD_11A!$B$6:$V$6,0))</f>
        <v>8.0920000000000005</v>
      </c>
      <c r="BD39" s="16">
        <f>INDEX(Model_results_CRANE_FP_DD_11A!$B$7:$V$79,MATCH($AQ39&amp;"_H",Model_results_CRANE_FP_DD_11A!$W$7:$W$79,0),MATCH(BD$26,Model_results_CRANE_FP_DD_11A!$B$6:$V$6,0))</f>
        <v>8.0920000000000005</v>
      </c>
      <c r="BE39" s="16">
        <f>INDEX(Model_results_CRANE_FP_DD_11A!$B$7:$V$79,MATCH($AQ39&amp;"_H",Model_results_CRANE_FP_DD_11A!$W$7:$W$79,0),MATCH(BE$26,Model_results_CRANE_FP_DD_11A!$B$6:$V$6,0))</f>
        <v>8.0920000000000005</v>
      </c>
      <c r="BF39" s="16">
        <f>INDEX(Model_results_CRANE_FP_DD_11A!$B$7:$V$79,MATCH($AQ39&amp;"_H",Model_results_CRANE_FP_DD_11A!$W$7:$W$79,0),MATCH(BF$26,Model_results_CRANE_FP_DD_11A!$B$6:$V$6,0))</f>
        <v>7.9820000000000002</v>
      </c>
      <c r="BG39" s="16">
        <f>INDEX(Model_results_CRANE_FP_DD_11A!$B$7:$V$79,MATCH($AQ39&amp;"_H",Model_results_CRANE_FP_DD_11A!$W$7:$W$79,0),MATCH(BG$26,Model_results_CRANE_FP_DD_11A!$B$6:$V$6,0))</f>
        <v>7.9649999999999999</v>
      </c>
    </row>
    <row r="40" spans="1:59" ht="14.45" customHeight="1">
      <c r="A40" s="12" t="s">
        <v>191</v>
      </c>
      <c r="B40" s="14">
        <f>INDEX(Model_results_CRANE_FP_DD_11A!$B$7:$V$79,MATCH($A40&amp;"_Q",Model_results_CRANE_FP_DD_11A!$W$7:$W$79,0),MATCH(B$45,Model_results_CRANE_FP_DD_11A!$B$6:$V$6,0))</f>
        <v>0.25800000000000001</v>
      </c>
      <c r="C40" s="14">
        <f>INDEX(Model_results_CRANE_FP_DD_11A!$B$7:$V$79,MATCH($A40&amp;"_Q",Model_results_CRANE_FP_DD_11A!$W$7:$W$79,0),MATCH(C$45,Model_results_CRANE_FP_DD_11A!$B$6:$V$6,0))</f>
        <v>-2.0299999999999999E-5</v>
      </c>
      <c r="D40" s="9">
        <f>INDEX(Model_results_CRANE_FP_DD_11A!$B$7:$V$79,MATCH($A40&amp;"_Q",Model_results_CRANE_FP_DD_11A!$W$7:$W$79,0),MATCH(D$45,Model_results_CRANE_FP_DD_11A!$B$6:$V$6,0))</f>
        <v>0.25800000000000001</v>
      </c>
      <c r="E40" s="5">
        <f>INDEX(Model_results_CRANE_FP_DD_11A!$B$7:$V$79,MATCH($A40&amp;"_Q",Model_results_CRANE_FP_DD_11A!$W$7:$W$79,0),MATCH(E$45,Model_results_CRANE_FP_DD_11A!$B$6:$V$6,0))</f>
        <v>0.151</v>
      </c>
      <c r="F40" s="16">
        <f>INDEX(Model_results_CRANE_FP_DD_11A!$B$7:$V$79,MATCH($A40&amp;"_Q",Model_results_CRANE_FP_DD_11A!$W$7:$W$79,0),MATCH(F$45,Model_results_CRANE_FP_DD_11A!$B$6:$V$6,0))</f>
        <v>0.107</v>
      </c>
      <c r="G40" s="9">
        <f>INDEX(Model_results_CRANE_FP_DD_11A!$B$7:$V$79,MATCH($A40&amp;"_Q",Model_results_CRANE_FP_DD_11A!$W$7:$W$79,0),MATCH(G$45,Model_results_CRANE_FP_DD_11A!$B$6:$V$6,0))</f>
        <v>1.67E-3</v>
      </c>
      <c r="H40" s="16">
        <f t="shared" si="1"/>
        <v>0.10867</v>
      </c>
      <c r="J40" s="12" t="s">
        <v>191</v>
      </c>
      <c r="K40" s="16">
        <f>INDEX(Model_results_CRANE_FP_DD_11A!$B$7:$V$79,MATCH($J40&amp;"_H",Model_results_CRANE_FP_DD_11A!$W$7:$W$79,0),MATCH(K$45,Model_results_CRANE_FP_DD_11A!$B$6:$V$6,0))</f>
        <v>9.5709999999999997</v>
      </c>
      <c r="L40" s="153">
        <f>INDEX(Model_results_CRANE_FP_DD_11A!$B$7:$V$79,MATCH($J40&amp;"_H",Model_results_CRANE_FP_DD_11A!$W$7:$W$79,0),MATCH(L$45,Model_results_CRANE_FP_DD_11A!$B$6:$V$6,0))</f>
        <v>8.0909999999999993</v>
      </c>
      <c r="M40" s="153">
        <f>INDEX(Model_results_CRANE_FP_DD_11A!$B$7:$V$79,MATCH($J40&amp;"_H",Model_results_CRANE_FP_DD_11A!$W$7:$W$79,0),MATCH(M$45,Model_results_CRANE_FP_DD_11A!$B$6:$V$6,0))</f>
        <v>8.09</v>
      </c>
      <c r="N40" s="14">
        <f>INDEX(Model_results_CRANE_FP_DD_11A!$B$7:$V$79,MATCH($J40&amp;"_H",Model_results_CRANE_FP_DD_11A!$W$7:$W$79,0),MATCH(N$45,Model_results_CRANE_FP_DD_11A!$B$6:$V$6,0))</f>
        <v>9.5709999999999997</v>
      </c>
      <c r="O40" s="9">
        <f>INDEX(Model_results_CRANE_FP_DD_11A!$B$7:$V$79,MATCH($J40&amp;"_H",Model_results_CRANE_FP_DD_11A!$W$7:$W$79,0),MATCH(O$45,Model_results_CRANE_FP_DD_11A!$B$6:$V$6,0))</f>
        <v>9.5709999999999997</v>
      </c>
      <c r="P40" s="9">
        <f>INDEX(Model_results_CRANE_FP_DD_11A!$B$7:$V$79,MATCH($J40&amp;"_H",Model_results_CRANE_FP_DD_11A!$W$7:$W$79,0),MATCH(P$45,Model_results_CRANE_FP_DD_11A!$B$6:$V$6,0))</f>
        <v>9.5709999999999997</v>
      </c>
      <c r="R40" s="12" t="s">
        <v>191</v>
      </c>
      <c r="S40" s="103">
        <f>INDEX(Model_results_CRANE_FP_DD_11A!$B$7:$V$79,MATCH($R40&amp;"_V",Model_results_CRANE_FP_DD_11A!$W$7:$W$79,0),MATCH(S$45,Model_results_CRANE_FP_DD_11A!$B$6:$V$6,0))</f>
        <v>0.39400000000000002</v>
      </c>
      <c r="T40" s="103">
        <f>INDEX(Model_results_CRANE_FP_DD_11A!$B$7:$V$79,MATCH($R40&amp;"_V",Model_results_CRANE_FP_DD_11A!$W$7:$W$79,0),MATCH(T$45,Model_results_CRANE_FP_DD_11A!$B$6:$V$6,0))</f>
        <v>0.312</v>
      </c>
      <c r="U40" s="157">
        <f>INDEX(Model_results_CRANE_FP_DD_11A!$B$7:$V$79,MATCH($R40&amp;"_V",Model_results_CRANE_FP_DD_11A!$W$7:$W$79,0),MATCH(U$45,Model_results_CRANE_FP_DD_11A!$B$6:$V$6,0))</f>
        <v>0.312</v>
      </c>
      <c r="V40" s="157">
        <f>INDEX(Model_results_CRANE_FP_DD_11A!$B$7:$V$79,MATCH($R40&amp;"_V",Model_results_CRANE_FP_DD_11A!$W$7:$W$79,0),MATCH(V$45,Model_results_CRANE_FP_DD_11A!$B$6:$V$6,0))</f>
        <v>0.313</v>
      </c>
      <c r="W40" s="157">
        <f>INDEX(Model_results_CRANE_FP_DD_11A!$B$7:$V$79,MATCH($R40&amp;"_V",Model_results_CRANE_FP_DD_11A!$W$7:$W$79,0),MATCH(W$45,Model_results_CRANE_FP_DD_11A!$B$6:$V$6,0))</f>
        <v>0.41399999999999998</v>
      </c>
      <c r="X40" s="157">
        <f>INDEX(Model_results_CRANE_FP_DD_11A!$B$7:$V$79,MATCH($R40&amp;"_V",Model_results_CRANE_FP_DD_11A!$W$7:$W$79,0),MATCH(X$45,Model_results_CRANE_FP_DD_11A!$B$6:$V$6,0))</f>
        <v>0.60199999999999998</v>
      </c>
      <c r="Y40" s="103">
        <f>INDEX(Model_results_CRANE_FP_DD_11A!$B$7:$V$79,MATCH($R40&amp;"_V",Model_results_CRANE_FP_DD_11A!$W$7:$W$79,0),MATCH(Y$45,Model_results_CRANE_FP_DD_11A!$B$6:$V$6,0))</f>
        <v>0.60199999999999998</v>
      </c>
      <c r="Z40" s="103">
        <f>INDEX(Model_results_CRANE_FP_DD_11A!$B$7:$V$79,MATCH($R40&amp;"_V",Model_results_CRANE_FP_DD_11A!$W$7:$W$79,0),MATCH(Z$45,Model_results_CRANE_FP_DD_11A!$B$6:$V$6,0))</f>
        <v>0.31900000000000001</v>
      </c>
      <c r="AA40" s="103">
        <f>INDEX(Model_results_CRANE_FP_DD_11A!$B$7:$V$79,MATCH($R40&amp;"_V",Model_results_CRANE_FP_DD_11A!$W$7:$W$79,0),MATCH(AA$45,Model_results_CRANE_FP_DD_11A!$B$6:$V$6,0))</f>
        <v>0.31900000000000001</v>
      </c>
      <c r="AB40" s="103">
        <f>INDEX(Model_results_CRANE_FP_DD_11A!$B$7:$V$79,MATCH($R40&amp;"_V",Model_results_CRANE_FP_DD_11A!$W$7:$W$79,0),MATCH(AB$45,Model_results_CRANE_FP_DD_11A!$B$6:$V$6,0))</f>
        <v>0.32</v>
      </c>
      <c r="AD40" s="18" t="s">
        <v>191</v>
      </c>
      <c r="AE40" s="19">
        <f>AR40-AR$27</f>
        <v>0.22100000000000009</v>
      </c>
      <c r="AF40" s="19">
        <f t="shared" si="3"/>
        <v>0.41999999999999993</v>
      </c>
      <c r="AG40" s="19">
        <f t="shared" si="3"/>
        <v>0.41799999999999926</v>
      </c>
      <c r="AH40" s="19">
        <f t="shared" si="4"/>
        <v>0.41600000000000037</v>
      </c>
      <c r="AI40" s="19">
        <f t="shared" si="5"/>
        <v>0.41600000000000037</v>
      </c>
      <c r="AJ40" s="19">
        <f t="shared" si="6"/>
        <v>0.25499999999999901</v>
      </c>
      <c r="AK40" s="19">
        <f t="shared" si="7"/>
        <v>0.25499999999999901</v>
      </c>
      <c r="AL40" s="19">
        <f t="shared" si="8"/>
        <v>0.34999999999999964</v>
      </c>
      <c r="AM40" s="19">
        <f t="shared" si="9"/>
        <v>0.34999999999999964</v>
      </c>
      <c r="AN40" s="19">
        <f t="shared" si="9"/>
        <v>0.3490000000000002</v>
      </c>
      <c r="AP40">
        <v>384</v>
      </c>
      <c r="AQ40" s="18" t="s">
        <v>191</v>
      </c>
      <c r="AR40" s="19">
        <f>INDEX(Model_results_CRANE_FP_DD_11A!$B$7:$V$79,MATCH($AQ40&amp;"_H",Model_results_CRANE_FP_DD_11A!$W$7:$W$79,0),MATCH(AR$26,Model_results_CRANE_FP_DD_11A!$B$6:$V$6,0))</f>
        <v>9.5709999999999997</v>
      </c>
      <c r="AS40" s="19">
        <f>INDEX(Model_results_CRANE_FP_DD_11A!$B$7:$V$79,MATCH($AQ40&amp;"_H",Model_results_CRANE_FP_DD_11A!$W$7:$W$79,0),MATCH(AS$26,Model_results_CRANE_FP_DD_11A!$B$6:$V$6,0))</f>
        <v>9.5730000000000004</v>
      </c>
      <c r="AT40" s="19">
        <f>INDEX(Model_results_CRANE_FP_DD_11A!$B$7:$V$79,MATCH($AQ40&amp;"_H",Model_results_CRANE_FP_DD_11A!$W$7:$W$79,0),MATCH(AT$26,Model_results_CRANE_FP_DD_11A!$B$6:$V$6,0))</f>
        <v>9.57</v>
      </c>
      <c r="AU40" s="19">
        <f>INDEX(Model_results_CRANE_FP_DD_11A!$B$7:$V$79,MATCH($AQ40&amp;"_H",Model_results_CRANE_FP_DD_11A!$W$7:$W$79,0),MATCH(AU$26,Model_results_CRANE_FP_DD_11A!$B$6:$V$6,0))</f>
        <v>9.5679999999999996</v>
      </c>
      <c r="AV40" s="19">
        <f>INDEX(Model_results_CRANE_FP_DD_11A!$B$7:$V$79,MATCH($AQ40&amp;"_H",Model_results_CRANE_FP_DD_11A!$W$7:$W$79,0),MATCH(AV$26,Model_results_CRANE_FP_DD_11A!$B$6:$V$6,0))</f>
        <v>9.5660000000000007</v>
      </c>
      <c r="AW40" s="19">
        <f>INDEX(Model_results_CRANE_FP_DD_11A!$B$7:$V$79,MATCH($AQ40&amp;"_H",Model_results_CRANE_FP_DD_11A!$W$7:$W$79,0),MATCH(AW$26,Model_results_CRANE_FP_DD_11A!$B$6:$V$6,0))</f>
        <v>9.5660000000000007</v>
      </c>
      <c r="AX40" s="19">
        <f>INDEX(Model_results_CRANE_FP_DD_11A!$B$7:$V$79,MATCH($AQ40&amp;"_H",Model_results_CRANE_FP_DD_11A!$W$7:$W$79,0),MATCH(AX$26,Model_results_CRANE_FP_DD_11A!$B$6:$V$6,0))</f>
        <v>9.5549999999999997</v>
      </c>
      <c r="AY40" s="19">
        <f>INDEX(Model_results_CRANE_FP_DD_11A!$B$7:$V$79,MATCH($AQ40&amp;"_H",Model_results_CRANE_FP_DD_11A!$W$7:$W$79,0),MATCH(AY$26,Model_results_CRANE_FP_DD_11A!$B$6:$V$6,0))</f>
        <v>8.1999999999999993</v>
      </c>
      <c r="AZ40" s="19">
        <f>INDEX(Model_results_CRANE_FP_DD_11A!$B$7:$V$79,MATCH($AQ40&amp;"_H",Model_results_CRANE_FP_DD_11A!$W$7:$W$79,0),MATCH(AZ$26,Model_results_CRANE_FP_DD_11A!$B$6:$V$6,0))</f>
        <v>8.1989999999999998</v>
      </c>
      <c r="BA40" s="19">
        <f>INDEX(Model_results_CRANE_FP_DD_11A!$B$7:$V$79,MATCH($AQ40&amp;"_H",Model_results_CRANE_FP_DD_11A!$W$7:$W$79,0),MATCH(BA$26,Model_results_CRANE_FP_DD_11A!$B$6:$V$6,0))</f>
        <v>9.5709999999999997</v>
      </c>
      <c r="BB40" s="19">
        <f>INDEX(Model_results_CRANE_FP_DD_11A!$B$7:$V$79,MATCH($AQ40&amp;"_H",Model_results_CRANE_FP_DD_11A!$W$7:$W$79,0),MATCH(BB$26,Model_results_CRANE_FP_DD_11A!$B$6:$V$6,0))</f>
        <v>9.5709999999999997</v>
      </c>
      <c r="BC40" s="19">
        <f>INDEX(Model_results_CRANE_FP_DD_11A!$B$7:$V$79,MATCH($AQ40&amp;"_H",Model_results_CRANE_FP_DD_11A!$W$7:$W$79,0),MATCH(BC$26,Model_results_CRANE_FP_DD_11A!$B$6:$V$6,0))</f>
        <v>8.0909999999999993</v>
      </c>
      <c r="BD40" s="19">
        <f>INDEX(Model_results_CRANE_FP_DD_11A!$B$7:$V$79,MATCH($AQ40&amp;"_H",Model_results_CRANE_FP_DD_11A!$W$7:$W$79,0),MATCH(BD$26,Model_results_CRANE_FP_DD_11A!$B$6:$V$6,0))</f>
        <v>8.0909999999999993</v>
      </c>
      <c r="BE40" s="19">
        <f>INDEX(Model_results_CRANE_FP_DD_11A!$B$7:$V$79,MATCH($AQ40&amp;"_H",Model_results_CRANE_FP_DD_11A!$W$7:$W$79,0),MATCH(BE$26,Model_results_CRANE_FP_DD_11A!$B$6:$V$6,0))</f>
        <v>8.09</v>
      </c>
      <c r="BF40" s="19">
        <f>INDEX(Model_results_CRANE_FP_DD_11A!$B$7:$V$79,MATCH($AQ40&amp;"_H",Model_results_CRANE_FP_DD_11A!$W$7:$W$79,0),MATCH(BF$26,Model_results_CRANE_FP_DD_11A!$B$6:$V$6,0))</f>
        <v>7.9809999999999999</v>
      </c>
      <c r="BG40" s="19">
        <f>INDEX(Model_results_CRANE_FP_DD_11A!$B$7:$V$79,MATCH($AQ40&amp;"_H",Model_results_CRANE_FP_DD_11A!$W$7:$W$79,0),MATCH(BG$26,Model_results_CRANE_FP_DD_11A!$B$6:$V$6,0))</f>
        <v>7.9649999999999999</v>
      </c>
    </row>
    <row r="41" spans="1:59" ht="14.45" customHeight="1">
      <c r="A41" s="12" t="s">
        <v>192</v>
      </c>
      <c r="B41" s="14">
        <f>INDEX(Model_results_CRANE_FP_DD_11A!$B$7:$V$79,MATCH($A41&amp;"_Q",Model_results_CRANE_FP_DD_11A!$W$7:$W$79,0),MATCH(B$45,Model_results_CRANE_FP_DD_11A!$B$6:$V$6,0))</f>
        <v>0.23</v>
      </c>
      <c r="C41" s="14">
        <f>INDEX(Model_results_CRANE_FP_DD_11A!$B$7:$V$79,MATCH($A41&amp;"_Q",Model_results_CRANE_FP_DD_11A!$W$7:$W$79,0),MATCH(C$45,Model_results_CRANE_FP_DD_11A!$B$6:$V$6,0))</f>
        <v>1.95E-5</v>
      </c>
      <c r="D41" s="9">
        <f>INDEX(Model_results_CRANE_FP_DD_11A!$B$7:$V$79,MATCH($A41&amp;"_Q",Model_results_CRANE_FP_DD_11A!$W$7:$W$79,0),MATCH(D$45,Model_results_CRANE_FP_DD_11A!$B$6:$V$6,0))</f>
        <v>0.23</v>
      </c>
      <c r="E41" s="5">
        <f>INDEX(Model_results_CRANE_FP_DD_11A!$B$7:$V$79,MATCH($A41&amp;"_Q",Model_results_CRANE_FP_DD_11A!$W$7:$W$79,0),MATCH(E$45,Model_results_CRANE_FP_DD_11A!$B$6:$V$6,0))-0.0005</f>
        <v>0.1235</v>
      </c>
      <c r="F41" s="16">
        <f>INDEX(Model_results_CRANE_FP_DD_11A!$B$7:$V$79,MATCH($A41&amp;"_Q",Model_results_CRANE_FP_DD_11A!$W$7:$W$79,0),MATCH(F$45,Model_results_CRANE_FP_DD_11A!$B$6:$V$6,0))</f>
        <v>0.106</v>
      </c>
      <c r="G41" s="9">
        <f>INDEX(Model_results_CRANE_FP_DD_11A!$B$7:$V$79,MATCH($A41&amp;"_Q",Model_results_CRANE_FP_DD_11A!$W$7:$W$79,0),MATCH(G$45,Model_results_CRANE_FP_DD_11A!$B$6:$V$6,0))</f>
        <v>1.57E-3</v>
      </c>
      <c r="H41" s="16">
        <f t="shared" si="1"/>
        <v>0.10757</v>
      </c>
      <c r="J41" s="12" t="s">
        <v>192</v>
      </c>
      <c r="K41" s="16">
        <f>INDEX(Model_results_CRANE_FP_DD_11A!$B$7:$V$79,MATCH($J41&amp;"_H",Model_results_CRANE_FP_DD_11A!$W$7:$W$79,0),MATCH(K$45,Model_results_CRANE_FP_DD_11A!$B$6:$V$6,0))</f>
        <v>9.57</v>
      </c>
      <c r="L41" s="153">
        <f>INDEX(Model_results_CRANE_FP_DD_11A!$B$7:$V$79,MATCH($J41&amp;"_H",Model_results_CRANE_FP_DD_11A!$W$7:$W$79,0),MATCH(L$45,Model_results_CRANE_FP_DD_11A!$B$6:$V$6,0))</f>
        <v>8.09</v>
      </c>
      <c r="M41" s="153">
        <f>INDEX(Model_results_CRANE_FP_DD_11A!$B$7:$V$79,MATCH($J41&amp;"_H",Model_results_CRANE_FP_DD_11A!$W$7:$W$79,0),MATCH(M$45,Model_results_CRANE_FP_DD_11A!$B$6:$V$6,0))</f>
        <v>8.09</v>
      </c>
      <c r="N41" s="14">
        <f>INDEX(Model_results_CRANE_FP_DD_11A!$B$7:$V$79,MATCH($J41&amp;"_H",Model_results_CRANE_FP_DD_11A!$W$7:$W$79,0),MATCH(N$45,Model_results_CRANE_FP_DD_11A!$B$6:$V$6,0))</f>
        <v>9.57</v>
      </c>
      <c r="O41" s="9">
        <f>INDEX(Model_results_CRANE_FP_DD_11A!$B$7:$V$79,MATCH($J41&amp;"_H",Model_results_CRANE_FP_DD_11A!$W$7:$W$79,0),MATCH(O$45,Model_results_CRANE_FP_DD_11A!$B$6:$V$6,0))</f>
        <v>9.57</v>
      </c>
      <c r="P41" s="9">
        <f>INDEX(Model_results_CRANE_FP_DD_11A!$B$7:$V$79,MATCH($J41&amp;"_H",Model_results_CRANE_FP_DD_11A!$W$7:$W$79,0),MATCH(P$45,Model_results_CRANE_FP_DD_11A!$B$6:$V$6,0))</f>
        <v>9.57</v>
      </c>
      <c r="R41" s="12" t="s">
        <v>192</v>
      </c>
      <c r="S41" s="103">
        <f>INDEX(Model_results_CRANE_FP_DD_11A!$B$7:$V$79,MATCH($R41&amp;"_V",Model_results_CRANE_FP_DD_11A!$W$7:$W$79,0),MATCH(S$45,Model_results_CRANE_FP_DD_11A!$B$6:$V$6,0))</f>
        <v>0.39300000000000002</v>
      </c>
      <c r="T41" s="103">
        <f>INDEX(Model_results_CRANE_FP_DD_11A!$B$7:$V$79,MATCH($R41&amp;"_V",Model_results_CRANE_FP_DD_11A!$W$7:$W$79,0),MATCH(T$45,Model_results_CRANE_FP_DD_11A!$B$6:$V$6,0))</f>
        <v>0.31</v>
      </c>
      <c r="U41" s="157">
        <f>INDEX(Model_results_CRANE_FP_DD_11A!$B$7:$V$79,MATCH($R41&amp;"_V",Model_results_CRANE_FP_DD_11A!$W$7:$W$79,0),MATCH(U$45,Model_results_CRANE_FP_DD_11A!$B$6:$V$6,0))</f>
        <v>0.31</v>
      </c>
      <c r="V41" s="157">
        <f>INDEX(Model_results_CRANE_FP_DD_11A!$B$7:$V$79,MATCH($R41&amp;"_V",Model_results_CRANE_FP_DD_11A!$W$7:$W$79,0),MATCH(V$45,Model_results_CRANE_FP_DD_11A!$B$6:$V$6,0))</f>
        <v>0.311</v>
      </c>
      <c r="W41" s="157">
        <f>INDEX(Model_results_CRANE_FP_DD_11A!$B$7:$V$79,MATCH($R41&amp;"_V",Model_results_CRANE_FP_DD_11A!$W$7:$W$79,0),MATCH(W$45,Model_results_CRANE_FP_DD_11A!$B$6:$V$6,0))</f>
        <v>0.41199999999999998</v>
      </c>
      <c r="X41" s="157">
        <f>INDEX(Model_results_CRANE_FP_DD_11A!$B$7:$V$79,MATCH($R41&amp;"_V",Model_results_CRANE_FP_DD_11A!$W$7:$W$79,0),MATCH(X$45,Model_results_CRANE_FP_DD_11A!$B$6:$V$6,0))</f>
        <v>0.59899999999999998</v>
      </c>
      <c r="Y41" s="103">
        <f>INDEX(Model_results_CRANE_FP_DD_11A!$B$7:$V$79,MATCH($R41&amp;"_V",Model_results_CRANE_FP_DD_11A!$W$7:$W$79,0),MATCH(Y$45,Model_results_CRANE_FP_DD_11A!$B$6:$V$6,0))</f>
        <v>0.59899999999999998</v>
      </c>
      <c r="Z41" s="103">
        <f>INDEX(Model_results_CRANE_FP_DD_11A!$B$7:$V$79,MATCH($R41&amp;"_V",Model_results_CRANE_FP_DD_11A!$W$7:$W$79,0),MATCH(Z$45,Model_results_CRANE_FP_DD_11A!$B$6:$V$6,0))</f>
        <v>0.318</v>
      </c>
      <c r="AA41" s="103">
        <f>INDEX(Model_results_CRANE_FP_DD_11A!$B$7:$V$79,MATCH($R41&amp;"_V",Model_results_CRANE_FP_DD_11A!$W$7:$W$79,0),MATCH(AA$45,Model_results_CRANE_FP_DD_11A!$B$6:$V$6,0))</f>
        <v>0.318</v>
      </c>
      <c r="AB41" s="103">
        <f>INDEX(Model_results_CRANE_FP_DD_11A!$B$7:$V$79,MATCH($R41&amp;"_V",Model_results_CRANE_FP_DD_11A!$W$7:$W$79,0),MATCH(AB$45,Model_results_CRANE_FP_DD_11A!$B$6:$V$6,0))</f>
        <v>0.31900000000000001</v>
      </c>
      <c r="AD41" s="12" t="s">
        <v>192</v>
      </c>
      <c r="AE41" s="16">
        <f t="shared" si="2"/>
        <v>0.22000000000000064</v>
      </c>
      <c r="AF41" s="16">
        <f t="shared" si="3"/>
        <v>0.41900000000000048</v>
      </c>
      <c r="AG41" s="16">
        <f t="shared" si="3"/>
        <v>0.41600000000000037</v>
      </c>
      <c r="AH41" s="16">
        <f t="shared" si="4"/>
        <v>0.41499999999999915</v>
      </c>
      <c r="AI41" s="16">
        <f t="shared" si="5"/>
        <v>0.41499999999999915</v>
      </c>
      <c r="AJ41" s="16">
        <f t="shared" si="6"/>
        <v>0.25399999999999956</v>
      </c>
      <c r="AK41" s="16">
        <f t="shared" si="7"/>
        <v>0.25399999999999956</v>
      </c>
      <c r="AL41" s="16">
        <f t="shared" si="8"/>
        <v>0.34800000000000075</v>
      </c>
      <c r="AM41" s="16">
        <f t="shared" si="9"/>
        <v>0.34800000000000075</v>
      </c>
      <c r="AN41" s="16">
        <f t="shared" si="9"/>
        <v>0.34699999999999953</v>
      </c>
      <c r="AP41">
        <v>414</v>
      </c>
      <c r="AQ41" s="12" t="s">
        <v>192</v>
      </c>
      <c r="AR41" s="16">
        <f>INDEX(Model_results_CRANE_FP_DD_11A!$B$7:$V$79,MATCH($AQ41&amp;"_H",Model_results_CRANE_FP_DD_11A!$W$7:$W$79,0),MATCH(AR$26,Model_results_CRANE_FP_DD_11A!$B$6:$V$6,0))</f>
        <v>9.57</v>
      </c>
      <c r="AS41" s="16">
        <f>INDEX(Model_results_CRANE_FP_DD_11A!$B$7:$V$79,MATCH($AQ41&amp;"_H",Model_results_CRANE_FP_DD_11A!$W$7:$W$79,0),MATCH(AS$26,Model_results_CRANE_FP_DD_11A!$B$6:$V$6,0))</f>
        <v>9.5709999999999997</v>
      </c>
      <c r="AT41" s="16">
        <f>INDEX(Model_results_CRANE_FP_DD_11A!$B$7:$V$79,MATCH($AQ41&amp;"_H",Model_results_CRANE_FP_DD_11A!$W$7:$W$79,0),MATCH(AT$26,Model_results_CRANE_FP_DD_11A!$B$6:$V$6,0))</f>
        <v>9.5690000000000008</v>
      </c>
      <c r="AU41" s="16">
        <f>INDEX(Model_results_CRANE_FP_DD_11A!$B$7:$V$79,MATCH($AQ41&amp;"_H",Model_results_CRANE_FP_DD_11A!$W$7:$W$79,0),MATCH(AU$26,Model_results_CRANE_FP_DD_11A!$B$6:$V$6,0))</f>
        <v>9.5660000000000007</v>
      </c>
      <c r="AV41" s="16">
        <f>INDEX(Model_results_CRANE_FP_DD_11A!$B$7:$V$79,MATCH($AQ41&amp;"_H",Model_results_CRANE_FP_DD_11A!$W$7:$W$79,0),MATCH(AV$26,Model_results_CRANE_FP_DD_11A!$B$6:$V$6,0))</f>
        <v>9.5649999999999995</v>
      </c>
      <c r="AW41" s="16">
        <f>INDEX(Model_results_CRANE_FP_DD_11A!$B$7:$V$79,MATCH($AQ41&amp;"_H",Model_results_CRANE_FP_DD_11A!$W$7:$W$79,0),MATCH(AW$26,Model_results_CRANE_FP_DD_11A!$B$6:$V$6,0))</f>
        <v>9.5649999999999995</v>
      </c>
      <c r="AX41" s="16">
        <f>INDEX(Model_results_CRANE_FP_DD_11A!$B$7:$V$79,MATCH($AQ41&amp;"_H",Model_results_CRANE_FP_DD_11A!$W$7:$W$79,0),MATCH(AX$26,Model_results_CRANE_FP_DD_11A!$B$6:$V$6,0))</f>
        <v>9.5540000000000003</v>
      </c>
      <c r="AY41" s="16">
        <f>INDEX(Model_results_CRANE_FP_DD_11A!$B$7:$V$79,MATCH($AQ41&amp;"_H",Model_results_CRANE_FP_DD_11A!$W$7:$W$79,0),MATCH(AY$26,Model_results_CRANE_FP_DD_11A!$B$6:$V$6,0))</f>
        <v>8.1980000000000004</v>
      </c>
      <c r="AZ41" s="16">
        <f>INDEX(Model_results_CRANE_FP_DD_11A!$B$7:$V$79,MATCH($AQ41&amp;"_H",Model_results_CRANE_FP_DD_11A!$W$7:$W$79,0),MATCH(AZ$26,Model_results_CRANE_FP_DD_11A!$B$6:$V$6,0))</f>
        <v>8.1969999999999992</v>
      </c>
      <c r="BA41" s="16">
        <f>INDEX(Model_results_CRANE_FP_DD_11A!$B$7:$V$79,MATCH($AQ41&amp;"_H",Model_results_CRANE_FP_DD_11A!$W$7:$W$79,0),MATCH(BA$26,Model_results_CRANE_FP_DD_11A!$B$6:$V$6,0))</f>
        <v>9.57</v>
      </c>
      <c r="BB41" s="16">
        <f>INDEX(Model_results_CRANE_FP_DD_11A!$B$7:$V$79,MATCH($AQ41&amp;"_H",Model_results_CRANE_FP_DD_11A!$W$7:$W$79,0),MATCH(BB$26,Model_results_CRANE_FP_DD_11A!$B$6:$V$6,0))</f>
        <v>9.57</v>
      </c>
      <c r="BC41" s="16">
        <f>INDEX(Model_results_CRANE_FP_DD_11A!$B$7:$V$79,MATCH($AQ41&amp;"_H",Model_results_CRANE_FP_DD_11A!$W$7:$W$79,0),MATCH(BC$26,Model_results_CRANE_FP_DD_11A!$B$6:$V$6,0))</f>
        <v>8.09</v>
      </c>
      <c r="BD41" s="16">
        <f>INDEX(Model_results_CRANE_FP_DD_11A!$B$7:$V$79,MATCH($AQ41&amp;"_H",Model_results_CRANE_FP_DD_11A!$W$7:$W$79,0),MATCH(BD$26,Model_results_CRANE_FP_DD_11A!$B$6:$V$6,0))</f>
        <v>8.09</v>
      </c>
      <c r="BE41" s="16">
        <f>INDEX(Model_results_CRANE_FP_DD_11A!$B$7:$V$79,MATCH($AQ41&amp;"_H",Model_results_CRANE_FP_DD_11A!$W$7:$W$79,0),MATCH(BE$26,Model_results_CRANE_FP_DD_11A!$B$6:$V$6,0))</f>
        <v>8.09</v>
      </c>
      <c r="BF41" s="16">
        <f>INDEX(Model_results_CRANE_FP_DD_11A!$B$7:$V$79,MATCH($AQ41&amp;"_H",Model_results_CRANE_FP_DD_11A!$W$7:$W$79,0),MATCH(BF$26,Model_results_CRANE_FP_DD_11A!$B$6:$V$6,0))</f>
        <v>7.9809999999999999</v>
      </c>
      <c r="BG41" s="16">
        <f>INDEX(Model_results_CRANE_FP_DD_11A!$B$7:$V$79,MATCH($AQ41&amp;"_H",Model_results_CRANE_FP_DD_11A!$W$7:$W$79,0),MATCH(BG$26,Model_results_CRANE_FP_DD_11A!$B$6:$V$6,0))</f>
        <v>7.9649999999999999</v>
      </c>
    </row>
    <row r="42" spans="1:59" ht="14.45" customHeight="1">
      <c r="A42" s="18" t="s">
        <v>193</v>
      </c>
      <c r="B42" s="148">
        <f>INDEX(Model_results_CRANE_FP_DD_11A!$B$7:$V$79,MATCH($A42&amp;"_Q",Model_results_CRANE_FP_DD_11A!$W$7:$W$79,0),MATCH(B$45,Model_results_CRANE_FP_DD_11A!$B$6:$V$6,0))</f>
        <v>0.219</v>
      </c>
      <c r="C42" s="148">
        <f>INDEX(Model_results_CRANE_FP_DD_11A!$B$7:$V$79,MATCH($A42&amp;"_Q",Model_results_CRANE_FP_DD_11A!$W$7:$W$79,0),MATCH(C$45,Model_results_CRANE_FP_DD_11A!$B$6:$V$6,0))</f>
        <v>-1.8E-5</v>
      </c>
      <c r="D42" s="149">
        <f>INDEX(Model_results_CRANE_FP_DD_11A!$B$7:$V$79,MATCH($A42&amp;"_Q",Model_results_CRANE_FP_DD_11A!$W$7:$W$79,0),MATCH(D$45,Model_results_CRANE_FP_DD_11A!$B$6:$V$6,0))</f>
        <v>0.219</v>
      </c>
      <c r="E42" s="6">
        <f>INDEX(Model_results_CRANE_FP_DD_11A!$B$7:$V$79,MATCH($A42&amp;"_Q",Model_results_CRANE_FP_DD_11A!$W$7:$W$79,0),MATCH(E$45,Model_results_CRANE_FP_DD_11A!$B$6:$V$6,0))</f>
        <v>0.113</v>
      </c>
      <c r="F42" s="19">
        <f>INDEX(Model_results_CRANE_FP_DD_11A!$B$7:$V$79,MATCH($A42&amp;"_Q",Model_results_CRANE_FP_DD_11A!$W$7:$W$79,0),MATCH(F$45,Model_results_CRANE_FP_DD_11A!$B$6:$V$6,0))</f>
        <v>0.106</v>
      </c>
      <c r="G42" s="149">
        <f>INDEX(Model_results_CRANE_FP_DD_11A!$B$7:$V$79,MATCH($A42&amp;"_Q",Model_results_CRANE_FP_DD_11A!$W$7:$W$79,0),MATCH(G$45,Model_results_CRANE_FP_DD_11A!$B$6:$V$6,0))</f>
        <v>1.5499999999999999E-3</v>
      </c>
      <c r="H42" s="19">
        <f t="shared" si="1"/>
        <v>0.10754999999999999</v>
      </c>
      <c r="J42" s="12" t="s">
        <v>193</v>
      </c>
      <c r="K42" s="16">
        <f>INDEX(Model_results_CRANE_FP_DD_11A!$B$7:$V$79,MATCH($J42&amp;"_H",Model_results_CRANE_FP_DD_11A!$W$7:$W$79,0),MATCH(K$45,Model_results_CRANE_FP_DD_11A!$B$6:$V$6,0))</f>
        <v>9.57</v>
      </c>
      <c r="L42" s="153">
        <f>INDEX(Model_results_CRANE_FP_DD_11A!$B$7:$V$79,MATCH($J42&amp;"_H",Model_results_CRANE_FP_DD_11A!$W$7:$W$79,0),MATCH(L$45,Model_results_CRANE_FP_DD_11A!$B$6:$V$6,0))</f>
        <v>8.09</v>
      </c>
      <c r="M42" s="153">
        <f>INDEX(Model_results_CRANE_FP_DD_11A!$B$7:$V$79,MATCH($J42&amp;"_H",Model_results_CRANE_FP_DD_11A!$W$7:$W$79,0),MATCH(M$45,Model_results_CRANE_FP_DD_11A!$B$6:$V$6,0))</f>
        <v>8.09</v>
      </c>
      <c r="N42" s="14">
        <f>INDEX(Model_results_CRANE_FP_DD_11A!$B$7:$V$79,MATCH($J42&amp;"_H",Model_results_CRANE_FP_DD_11A!$W$7:$W$79,0),MATCH(N$45,Model_results_CRANE_FP_DD_11A!$B$6:$V$6,0))</f>
        <v>9.57</v>
      </c>
      <c r="O42" s="9">
        <f>INDEX(Model_results_CRANE_FP_DD_11A!$B$7:$V$79,MATCH($J42&amp;"_H",Model_results_CRANE_FP_DD_11A!$W$7:$W$79,0),MATCH(O$45,Model_results_CRANE_FP_DD_11A!$B$6:$V$6,0))</f>
        <v>9.57</v>
      </c>
      <c r="P42" s="9">
        <f>INDEX(Model_results_CRANE_FP_DD_11A!$B$7:$V$79,MATCH($J42&amp;"_H",Model_results_CRANE_FP_DD_11A!$W$7:$W$79,0),MATCH(P$45,Model_results_CRANE_FP_DD_11A!$B$6:$V$6,0))</f>
        <v>9.57</v>
      </c>
      <c r="R42" s="12" t="s">
        <v>193</v>
      </c>
      <c r="S42" s="103">
        <f>INDEX(Model_results_CRANE_FP_DD_11A!$B$7:$V$79,MATCH($R42&amp;"_V",Model_results_CRANE_FP_DD_11A!$W$7:$W$79,0),MATCH(S$45,Model_results_CRANE_FP_DD_11A!$B$6:$V$6,0))</f>
        <v>0.39300000000000002</v>
      </c>
      <c r="T42" s="103">
        <f>INDEX(Model_results_CRANE_FP_DD_11A!$B$7:$V$79,MATCH($R42&amp;"_V",Model_results_CRANE_FP_DD_11A!$W$7:$W$79,0),MATCH(T$45,Model_results_CRANE_FP_DD_11A!$B$6:$V$6,0))</f>
        <v>0.31</v>
      </c>
      <c r="U42" s="157">
        <f>INDEX(Model_results_CRANE_FP_DD_11A!$B$7:$V$79,MATCH($R42&amp;"_V",Model_results_CRANE_FP_DD_11A!$W$7:$W$79,0),MATCH(U$45,Model_results_CRANE_FP_DD_11A!$B$6:$V$6,0))</f>
        <v>0.31</v>
      </c>
      <c r="V42" s="157">
        <f>INDEX(Model_results_CRANE_FP_DD_11A!$B$7:$V$79,MATCH($R42&amp;"_V",Model_results_CRANE_FP_DD_11A!$W$7:$W$79,0),MATCH(V$45,Model_results_CRANE_FP_DD_11A!$B$6:$V$6,0))</f>
        <v>0.311</v>
      </c>
      <c r="W42" s="157">
        <f>INDEX(Model_results_CRANE_FP_DD_11A!$B$7:$V$79,MATCH($R42&amp;"_V",Model_results_CRANE_FP_DD_11A!$W$7:$W$79,0),MATCH(W$45,Model_results_CRANE_FP_DD_11A!$B$6:$V$6,0))</f>
        <v>0.41099999999999998</v>
      </c>
      <c r="X42" s="157">
        <f>INDEX(Model_results_CRANE_FP_DD_11A!$B$7:$V$79,MATCH($R42&amp;"_V",Model_results_CRANE_FP_DD_11A!$W$7:$W$79,0),MATCH(X$45,Model_results_CRANE_FP_DD_11A!$B$6:$V$6,0))</f>
        <v>0.59799999999999998</v>
      </c>
      <c r="Y42" s="103">
        <f>INDEX(Model_results_CRANE_FP_DD_11A!$B$7:$V$79,MATCH($R42&amp;"_V",Model_results_CRANE_FP_DD_11A!$W$7:$W$79,0),MATCH(Y$45,Model_results_CRANE_FP_DD_11A!$B$6:$V$6,0))</f>
        <v>0.59799999999999998</v>
      </c>
      <c r="Z42" s="103">
        <f>INDEX(Model_results_CRANE_FP_DD_11A!$B$7:$V$79,MATCH($R42&amp;"_V",Model_results_CRANE_FP_DD_11A!$W$7:$W$79,0),MATCH(Z$45,Model_results_CRANE_FP_DD_11A!$B$6:$V$6,0))</f>
        <v>0.318</v>
      </c>
      <c r="AA42" s="103">
        <f>INDEX(Model_results_CRANE_FP_DD_11A!$B$7:$V$79,MATCH($R42&amp;"_V",Model_results_CRANE_FP_DD_11A!$W$7:$W$79,0),MATCH(AA$45,Model_results_CRANE_FP_DD_11A!$B$6:$V$6,0))</f>
        <v>0.318</v>
      </c>
      <c r="AB42" s="103">
        <f>INDEX(Model_results_CRANE_FP_DD_11A!$B$7:$V$79,MATCH($R42&amp;"_V",Model_results_CRANE_FP_DD_11A!$W$7:$W$79,0),MATCH(AB$45,Model_results_CRANE_FP_DD_11A!$B$6:$V$6,0))</f>
        <v>0.318</v>
      </c>
      <c r="AD42" s="12" t="s">
        <v>193</v>
      </c>
      <c r="AE42" s="16">
        <f t="shared" si="2"/>
        <v>0.22000000000000064</v>
      </c>
      <c r="AF42" s="16">
        <f t="shared" si="3"/>
        <v>0.41900000000000048</v>
      </c>
      <c r="AG42" s="16">
        <f t="shared" si="3"/>
        <v>0.41600000000000037</v>
      </c>
      <c r="AH42" s="16">
        <f t="shared" si="4"/>
        <v>0.4139999999999997</v>
      </c>
      <c r="AI42" s="16">
        <f t="shared" si="5"/>
        <v>0.4139999999999997</v>
      </c>
      <c r="AJ42" s="16">
        <f t="shared" si="6"/>
        <v>0.25399999999999956</v>
      </c>
      <c r="AK42" s="16">
        <f t="shared" si="7"/>
        <v>0.25399999999999956</v>
      </c>
      <c r="AL42" s="16">
        <f t="shared" si="8"/>
        <v>0.34800000000000075</v>
      </c>
      <c r="AM42" s="16">
        <f t="shared" si="9"/>
        <v>0.34800000000000075</v>
      </c>
      <c r="AN42" s="16">
        <f t="shared" si="9"/>
        <v>0.34699999999999953</v>
      </c>
      <c r="AP42">
        <v>444</v>
      </c>
      <c r="AQ42" s="12" t="s">
        <v>193</v>
      </c>
      <c r="AR42" s="16">
        <f>INDEX(Model_results_CRANE_FP_DD_11A!$B$7:$V$79,MATCH($AQ42&amp;"_H",Model_results_CRANE_FP_DD_11A!$W$7:$W$79,0),MATCH(AR$26,Model_results_CRANE_FP_DD_11A!$B$6:$V$6,0))</f>
        <v>9.57</v>
      </c>
      <c r="AS42" s="16">
        <f>INDEX(Model_results_CRANE_FP_DD_11A!$B$7:$V$79,MATCH($AQ42&amp;"_H",Model_results_CRANE_FP_DD_11A!$W$7:$W$79,0),MATCH(AS$26,Model_results_CRANE_FP_DD_11A!$B$6:$V$6,0))</f>
        <v>9.5709999999999997</v>
      </c>
      <c r="AT42" s="16">
        <f>INDEX(Model_results_CRANE_FP_DD_11A!$B$7:$V$79,MATCH($AQ42&amp;"_H",Model_results_CRANE_FP_DD_11A!$W$7:$W$79,0),MATCH(AT$26,Model_results_CRANE_FP_DD_11A!$B$6:$V$6,0))</f>
        <v>9.5690000000000008</v>
      </c>
      <c r="AU42" s="16">
        <f>INDEX(Model_results_CRANE_FP_DD_11A!$B$7:$V$79,MATCH($AQ42&amp;"_H",Model_results_CRANE_FP_DD_11A!$W$7:$W$79,0),MATCH(AU$26,Model_results_CRANE_FP_DD_11A!$B$6:$V$6,0))</f>
        <v>9.5660000000000007</v>
      </c>
      <c r="AV42" s="16">
        <f>INDEX(Model_results_CRANE_FP_DD_11A!$B$7:$V$79,MATCH($AQ42&amp;"_H",Model_results_CRANE_FP_DD_11A!$W$7:$W$79,0),MATCH(AV$26,Model_results_CRANE_FP_DD_11A!$B$6:$V$6,0))</f>
        <v>9.5640000000000001</v>
      </c>
      <c r="AW42" s="16">
        <f>INDEX(Model_results_CRANE_FP_DD_11A!$B$7:$V$79,MATCH($AQ42&amp;"_H",Model_results_CRANE_FP_DD_11A!$W$7:$W$79,0),MATCH(AW$26,Model_results_CRANE_FP_DD_11A!$B$6:$V$6,0))</f>
        <v>9.5640000000000001</v>
      </c>
      <c r="AX42" s="16">
        <f>INDEX(Model_results_CRANE_FP_DD_11A!$B$7:$V$79,MATCH($AQ42&amp;"_H",Model_results_CRANE_FP_DD_11A!$W$7:$W$79,0),MATCH(AX$26,Model_results_CRANE_FP_DD_11A!$B$6:$V$6,0))</f>
        <v>9.5540000000000003</v>
      </c>
      <c r="AY42" s="16">
        <f>INDEX(Model_results_CRANE_FP_DD_11A!$B$7:$V$79,MATCH($AQ42&amp;"_H",Model_results_CRANE_FP_DD_11A!$W$7:$W$79,0),MATCH(AY$26,Model_results_CRANE_FP_DD_11A!$B$6:$V$6,0))</f>
        <v>8.1980000000000004</v>
      </c>
      <c r="AZ42" s="16">
        <f>INDEX(Model_results_CRANE_FP_DD_11A!$B$7:$V$79,MATCH($AQ42&amp;"_H",Model_results_CRANE_FP_DD_11A!$W$7:$W$79,0),MATCH(AZ$26,Model_results_CRANE_FP_DD_11A!$B$6:$V$6,0))</f>
        <v>8.1969999999999992</v>
      </c>
      <c r="BA42" s="16">
        <f>INDEX(Model_results_CRANE_FP_DD_11A!$B$7:$V$79,MATCH($AQ42&amp;"_H",Model_results_CRANE_FP_DD_11A!$W$7:$W$79,0),MATCH(BA$26,Model_results_CRANE_FP_DD_11A!$B$6:$V$6,0))</f>
        <v>9.57</v>
      </c>
      <c r="BB42" s="16">
        <f>INDEX(Model_results_CRANE_FP_DD_11A!$B$7:$V$79,MATCH($AQ42&amp;"_H",Model_results_CRANE_FP_DD_11A!$W$7:$W$79,0),MATCH(BB$26,Model_results_CRANE_FP_DD_11A!$B$6:$V$6,0))</f>
        <v>9.57</v>
      </c>
      <c r="BC42" s="16">
        <f>INDEX(Model_results_CRANE_FP_DD_11A!$B$7:$V$79,MATCH($AQ42&amp;"_H",Model_results_CRANE_FP_DD_11A!$W$7:$W$79,0),MATCH(BC$26,Model_results_CRANE_FP_DD_11A!$B$6:$V$6,0))</f>
        <v>8.09</v>
      </c>
      <c r="BD42" s="16">
        <f>INDEX(Model_results_CRANE_FP_DD_11A!$B$7:$V$79,MATCH($AQ42&amp;"_H",Model_results_CRANE_FP_DD_11A!$W$7:$W$79,0),MATCH(BD$26,Model_results_CRANE_FP_DD_11A!$B$6:$V$6,0))</f>
        <v>8.09</v>
      </c>
      <c r="BE42" s="16">
        <f>INDEX(Model_results_CRANE_FP_DD_11A!$B$7:$V$79,MATCH($AQ42&amp;"_H",Model_results_CRANE_FP_DD_11A!$W$7:$W$79,0),MATCH(BE$26,Model_results_CRANE_FP_DD_11A!$B$6:$V$6,0))</f>
        <v>8.09</v>
      </c>
      <c r="BF42" s="16">
        <f>INDEX(Model_results_CRANE_FP_DD_11A!$B$7:$V$79,MATCH($AQ42&amp;"_H",Model_results_CRANE_FP_DD_11A!$W$7:$W$79,0),MATCH(BF$26,Model_results_CRANE_FP_DD_11A!$B$6:$V$6,0))</f>
        <v>7.9809999999999999</v>
      </c>
      <c r="BG42" s="16">
        <f>INDEX(Model_results_CRANE_FP_DD_11A!$B$7:$V$79,MATCH($AQ42&amp;"_H",Model_results_CRANE_FP_DD_11A!$W$7:$W$79,0),MATCH(BG$26,Model_results_CRANE_FP_DD_11A!$B$6:$V$6,0))</f>
        <v>7.9649999999999999</v>
      </c>
    </row>
    <row r="43" spans="1:59" ht="14.45" customHeight="1">
      <c r="A43" s="13" t="s">
        <v>194</v>
      </c>
      <c r="B43" s="15">
        <f>INDEX(Model_results_CRANE_FP_DD_11A!$B$7:$V$79,MATCH($A43&amp;"_Q",Model_results_CRANE_FP_DD_11A!$W$7:$W$79,0),MATCH(B$45,Model_results_CRANE_FP_DD_11A!$B$6:$V$6,0))</f>
        <v>0.187</v>
      </c>
      <c r="C43" s="15">
        <f>INDEX(Model_results_CRANE_FP_DD_11A!$B$7:$V$79,MATCH($A43&amp;"_Q",Model_results_CRANE_FP_DD_11A!$W$7:$W$79,0),MATCH(C$45,Model_results_CRANE_FP_DD_11A!$B$6:$V$6,0))</f>
        <v>1.0200000000000001E-5</v>
      </c>
      <c r="D43" s="10">
        <f>INDEX(Model_results_CRANE_FP_DD_11A!$B$7:$V$79,MATCH($A43&amp;"_Q",Model_results_CRANE_FP_DD_11A!$W$7:$W$79,0),MATCH(D$45,Model_results_CRANE_FP_DD_11A!$B$6:$V$6,0))</f>
        <v>0.187</v>
      </c>
      <c r="E43" s="47">
        <f>INDEX(Model_results_CRANE_FP_DD_11A!$B$7:$V$79,MATCH($A43&amp;"_Q",Model_results_CRANE_FP_DD_11A!$W$7:$W$79,0),MATCH(E$45,Model_results_CRANE_FP_DD_11A!$B$6:$V$6,0))</f>
        <v>8.14E-2</v>
      </c>
      <c r="F43" s="17">
        <f>INDEX(Model_results_CRANE_FP_DD_11A!$B$7:$V$79,MATCH($A43&amp;"_Q",Model_results_CRANE_FP_DD_11A!$W$7:$W$79,0),MATCH(F$45,Model_results_CRANE_FP_DD_11A!$B$6:$V$6,0))</f>
        <v>0.106</v>
      </c>
      <c r="G43" s="10">
        <f>INDEX(Model_results_CRANE_FP_DD_11A!$B$7:$V$79,MATCH($A43&amp;"_Q",Model_results_CRANE_FP_DD_11A!$W$7:$W$79,0),MATCH(G$45,Model_results_CRANE_FP_DD_11A!$B$6:$V$6,0))</f>
        <v>1.56E-3</v>
      </c>
      <c r="H43" s="17">
        <f t="shared" si="1"/>
        <v>0.10756</v>
      </c>
      <c r="J43" s="13" t="s">
        <v>194</v>
      </c>
      <c r="K43" s="17">
        <f>INDEX(Model_results_CRANE_FP_DD_11A!$B$7:$V$79,MATCH($J43&amp;"_H",Model_results_CRANE_FP_DD_11A!$W$7:$W$79,0),MATCH(K$45,Model_results_CRANE_FP_DD_11A!$B$6:$V$6,0))</f>
        <v>9.57</v>
      </c>
      <c r="L43" s="154">
        <f>INDEX(Model_results_CRANE_FP_DD_11A!$B$7:$V$79,MATCH($J43&amp;"_H",Model_results_CRANE_FP_DD_11A!$W$7:$W$79,0),MATCH(L$45,Model_results_CRANE_FP_DD_11A!$B$6:$V$6,0))</f>
        <v>8.09</v>
      </c>
      <c r="M43" s="154">
        <f>INDEX(Model_results_CRANE_FP_DD_11A!$B$7:$V$79,MATCH($J43&amp;"_H",Model_results_CRANE_FP_DD_11A!$W$7:$W$79,0),MATCH(M$45,Model_results_CRANE_FP_DD_11A!$B$6:$V$6,0))</f>
        <v>8.09</v>
      </c>
      <c r="N43" s="15">
        <f>INDEX(Model_results_CRANE_FP_DD_11A!$B$7:$V$79,MATCH($J43&amp;"_H",Model_results_CRANE_FP_DD_11A!$W$7:$W$79,0),MATCH(N$45,Model_results_CRANE_FP_DD_11A!$B$6:$V$6,0))</f>
        <v>9.57</v>
      </c>
      <c r="O43" s="10">
        <f>INDEX(Model_results_CRANE_FP_DD_11A!$B$7:$V$79,MATCH($J43&amp;"_H",Model_results_CRANE_FP_DD_11A!$W$7:$W$79,0),MATCH(O$45,Model_results_CRANE_FP_DD_11A!$B$6:$V$6,0))</f>
        <v>9.57</v>
      </c>
      <c r="P43" s="10">
        <f>INDEX(Model_results_CRANE_FP_DD_11A!$B$7:$V$79,MATCH($J43&amp;"_H",Model_results_CRANE_FP_DD_11A!$W$7:$W$79,0),MATCH(P$45,Model_results_CRANE_FP_DD_11A!$B$6:$V$6,0))</f>
        <v>9.57</v>
      </c>
      <c r="R43" s="13" t="s">
        <v>194</v>
      </c>
      <c r="S43" s="115">
        <f>INDEX(Model_results_CRANE_FP_DD_11A!$B$7:$V$79,MATCH($R43&amp;"_V",Model_results_CRANE_FP_DD_11A!$W$7:$W$79,0),MATCH(S$45,Model_results_CRANE_FP_DD_11A!$B$6:$V$6,0))</f>
        <v>0.39300000000000002</v>
      </c>
      <c r="T43" s="115">
        <f>INDEX(Model_results_CRANE_FP_DD_11A!$B$7:$V$79,MATCH($R43&amp;"_V",Model_results_CRANE_FP_DD_11A!$W$7:$W$79,0),MATCH(T$45,Model_results_CRANE_FP_DD_11A!$B$6:$V$6,0))</f>
        <v>0.31</v>
      </c>
      <c r="U43" s="158">
        <f>INDEX(Model_results_CRANE_FP_DD_11A!$B$7:$V$79,MATCH($R43&amp;"_V",Model_results_CRANE_FP_DD_11A!$W$7:$W$79,0),MATCH(U$45,Model_results_CRANE_FP_DD_11A!$B$6:$V$6,0))</f>
        <v>0.31</v>
      </c>
      <c r="V43" s="158">
        <f>INDEX(Model_results_CRANE_FP_DD_11A!$B$7:$V$79,MATCH($R43&amp;"_V",Model_results_CRANE_FP_DD_11A!$W$7:$W$79,0),MATCH(V$45,Model_results_CRANE_FP_DD_11A!$B$6:$V$6,0))</f>
        <v>0.311</v>
      </c>
      <c r="W43" s="158">
        <f>INDEX(Model_results_CRANE_FP_DD_11A!$B$7:$V$79,MATCH($R43&amp;"_V",Model_results_CRANE_FP_DD_11A!$W$7:$W$79,0),MATCH(W$45,Model_results_CRANE_FP_DD_11A!$B$6:$V$6,0))</f>
        <v>0.41199999999999998</v>
      </c>
      <c r="X43" s="158">
        <f>INDEX(Model_results_CRANE_FP_DD_11A!$B$7:$V$79,MATCH($R43&amp;"_V",Model_results_CRANE_FP_DD_11A!$W$7:$W$79,0),MATCH(X$45,Model_results_CRANE_FP_DD_11A!$B$6:$V$6,0))</f>
        <v>0.59899999999999998</v>
      </c>
      <c r="Y43" s="115">
        <f>INDEX(Model_results_CRANE_FP_DD_11A!$B$7:$V$79,MATCH($R43&amp;"_V",Model_results_CRANE_FP_DD_11A!$W$7:$W$79,0),MATCH(Y$45,Model_results_CRANE_FP_DD_11A!$B$6:$V$6,0))</f>
        <v>0.59899999999999998</v>
      </c>
      <c r="Z43" s="115">
        <f>INDEX(Model_results_CRANE_FP_DD_11A!$B$7:$V$79,MATCH($R43&amp;"_V",Model_results_CRANE_FP_DD_11A!$W$7:$W$79,0),MATCH(Z$45,Model_results_CRANE_FP_DD_11A!$B$6:$V$6,0))</f>
        <v>0.318</v>
      </c>
      <c r="AA43" s="115">
        <f>INDEX(Model_results_CRANE_FP_DD_11A!$B$7:$V$79,MATCH($R43&amp;"_V",Model_results_CRANE_FP_DD_11A!$W$7:$W$79,0),MATCH(AA$45,Model_results_CRANE_FP_DD_11A!$B$6:$V$6,0))</f>
        <v>0.318</v>
      </c>
      <c r="AB43" s="115">
        <f>INDEX(Model_results_CRANE_FP_DD_11A!$B$7:$V$79,MATCH($R43&amp;"_V",Model_results_CRANE_FP_DD_11A!$W$7:$W$79,0),MATCH(AB$45,Model_results_CRANE_FP_DD_11A!$B$6:$V$6,0))</f>
        <v>0.318</v>
      </c>
      <c r="AD43" s="13" t="s">
        <v>194</v>
      </c>
      <c r="AE43" s="17">
        <f t="shared" si="2"/>
        <v>0.22000000000000064</v>
      </c>
      <c r="AF43" s="17">
        <f t="shared" si="3"/>
        <v>0.41900000000000048</v>
      </c>
      <c r="AG43" s="17">
        <f t="shared" si="3"/>
        <v>0.41600000000000037</v>
      </c>
      <c r="AH43" s="17">
        <f t="shared" si="4"/>
        <v>0.41499999999999915</v>
      </c>
      <c r="AI43" s="17">
        <f t="shared" si="5"/>
        <v>0.41499999999999915</v>
      </c>
      <c r="AJ43" s="17">
        <f t="shared" si="6"/>
        <v>0.25399999999999956</v>
      </c>
      <c r="AK43" s="17">
        <f t="shared" si="7"/>
        <v>0.25399999999999956</v>
      </c>
      <c r="AL43" s="17">
        <f t="shared" si="8"/>
        <v>0.34800000000000075</v>
      </c>
      <c r="AM43" s="17">
        <f t="shared" si="9"/>
        <v>0.34800000000000075</v>
      </c>
      <c r="AN43" s="17">
        <f t="shared" si="9"/>
        <v>0.34699999999999953</v>
      </c>
      <c r="AP43">
        <v>474</v>
      </c>
      <c r="AQ43" s="13" t="s">
        <v>194</v>
      </c>
      <c r="AR43" s="17">
        <f>INDEX(Model_results_CRANE_FP_DD_11A!$B$7:$V$79,MATCH($AQ43&amp;"_H",Model_results_CRANE_FP_DD_11A!$W$7:$W$79,0),MATCH(AR$26,Model_results_CRANE_FP_DD_11A!$B$6:$V$6,0))</f>
        <v>9.57</v>
      </c>
      <c r="AS43" s="17">
        <f>INDEX(Model_results_CRANE_FP_DD_11A!$B$7:$V$79,MATCH($AQ43&amp;"_H",Model_results_CRANE_FP_DD_11A!$W$7:$W$79,0),MATCH(AS$26,Model_results_CRANE_FP_DD_11A!$B$6:$V$6,0))</f>
        <v>9.5709999999999997</v>
      </c>
      <c r="AT43" s="17">
        <f>INDEX(Model_results_CRANE_FP_DD_11A!$B$7:$V$79,MATCH($AQ43&amp;"_H",Model_results_CRANE_FP_DD_11A!$W$7:$W$79,0),MATCH(AT$26,Model_results_CRANE_FP_DD_11A!$B$6:$V$6,0))</f>
        <v>9.5690000000000008</v>
      </c>
      <c r="AU43" s="17">
        <f>INDEX(Model_results_CRANE_FP_DD_11A!$B$7:$V$79,MATCH($AQ43&amp;"_H",Model_results_CRANE_FP_DD_11A!$W$7:$W$79,0),MATCH(AU$26,Model_results_CRANE_FP_DD_11A!$B$6:$V$6,0))</f>
        <v>9.5660000000000007</v>
      </c>
      <c r="AV43" s="17">
        <f>INDEX(Model_results_CRANE_FP_DD_11A!$B$7:$V$79,MATCH($AQ43&amp;"_H",Model_results_CRANE_FP_DD_11A!$W$7:$W$79,0),MATCH(AV$26,Model_results_CRANE_FP_DD_11A!$B$6:$V$6,0))</f>
        <v>9.5649999999999995</v>
      </c>
      <c r="AW43" s="17">
        <f>INDEX(Model_results_CRANE_FP_DD_11A!$B$7:$V$79,MATCH($AQ43&amp;"_H",Model_results_CRANE_FP_DD_11A!$W$7:$W$79,0),MATCH(AW$26,Model_results_CRANE_FP_DD_11A!$B$6:$V$6,0))</f>
        <v>9.5649999999999995</v>
      </c>
      <c r="AX43" s="17">
        <f>INDEX(Model_results_CRANE_FP_DD_11A!$B$7:$V$79,MATCH($AQ43&amp;"_H",Model_results_CRANE_FP_DD_11A!$W$7:$W$79,0),MATCH(AX$26,Model_results_CRANE_FP_DD_11A!$B$6:$V$6,0))</f>
        <v>9.5540000000000003</v>
      </c>
      <c r="AY43" s="17">
        <f>INDEX(Model_results_CRANE_FP_DD_11A!$B$7:$V$79,MATCH($AQ43&amp;"_H",Model_results_CRANE_FP_DD_11A!$W$7:$W$79,0),MATCH(AY$26,Model_results_CRANE_FP_DD_11A!$B$6:$V$6,0))</f>
        <v>8.1980000000000004</v>
      </c>
      <c r="AZ43" s="17">
        <f>INDEX(Model_results_CRANE_FP_DD_11A!$B$7:$V$79,MATCH($AQ43&amp;"_H",Model_results_CRANE_FP_DD_11A!$W$7:$W$79,0),MATCH(AZ$26,Model_results_CRANE_FP_DD_11A!$B$6:$V$6,0))</f>
        <v>8.1969999999999992</v>
      </c>
      <c r="BA43" s="17">
        <f>INDEX(Model_results_CRANE_FP_DD_11A!$B$7:$V$79,MATCH($AQ43&amp;"_H",Model_results_CRANE_FP_DD_11A!$W$7:$W$79,0),MATCH(BA$26,Model_results_CRANE_FP_DD_11A!$B$6:$V$6,0))</f>
        <v>9.57</v>
      </c>
      <c r="BB43" s="17">
        <f>INDEX(Model_results_CRANE_FP_DD_11A!$B$7:$V$79,MATCH($AQ43&amp;"_H",Model_results_CRANE_FP_DD_11A!$W$7:$W$79,0),MATCH(BB$26,Model_results_CRANE_FP_DD_11A!$B$6:$V$6,0))</f>
        <v>9.57</v>
      </c>
      <c r="BC43" s="17">
        <f>INDEX(Model_results_CRANE_FP_DD_11A!$B$7:$V$79,MATCH($AQ43&amp;"_H",Model_results_CRANE_FP_DD_11A!$W$7:$W$79,0),MATCH(BC$26,Model_results_CRANE_FP_DD_11A!$B$6:$V$6,0))</f>
        <v>8.09</v>
      </c>
      <c r="BD43" s="17">
        <f>INDEX(Model_results_CRANE_FP_DD_11A!$B$7:$V$79,MATCH($AQ43&amp;"_H",Model_results_CRANE_FP_DD_11A!$W$7:$W$79,0),MATCH(BD$26,Model_results_CRANE_FP_DD_11A!$B$6:$V$6,0))</f>
        <v>8.09</v>
      </c>
      <c r="BE43" s="17">
        <f>INDEX(Model_results_CRANE_FP_DD_11A!$B$7:$V$79,MATCH($AQ43&amp;"_H",Model_results_CRANE_FP_DD_11A!$W$7:$W$79,0),MATCH(BE$26,Model_results_CRANE_FP_DD_11A!$B$6:$V$6,0))</f>
        <v>8.09</v>
      </c>
      <c r="BF43" s="17">
        <f>INDEX(Model_results_CRANE_FP_DD_11A!$B$7:$V$79,MATCH($AQ43&amp;"_H",Model_results_CRANE_FP_DD_11A!$W$7:$W$79,0),MATCH(BF$26,Model_results_CRANE_FP_DD_11A!$B$6:$V$6,0))</f>
        <v>7.9809999999999999</v>
      </c>
      <c r="BG43" s="17">
        <f>INDEX(Model_results_CRANE_FP_DD_11A!$B$7:$V$79,MATCH($AQ43&amp;"_H",Model_results_CRANE_FP_DD_11A!$W$7:$W$79,0),MATCH(BG$26,Model_results_CRANE_FP_DD_11A!$B$6:$V$6,0))</f>
        <v>7.9649999999999999</v>
      </c>
    </row>
    <row r="44" spans="1:59" ht="14.45" customHeight="1">
      <c r="AC44" s="4"/>
      <c r="AD44" s="1"/>
      <c r="AQ44" t="s">
        <v>195</v>
      </c>
      <c r="AR44" s="202">
        <f>INDEX($C$11:$C$21,MATCH(AR26,$B$11:$B$21,0))</f>
        <v>0</v>
      </c>
      <c r="AS44" s="201">
        <f t="shared" ref="AS44:AZ44" si="10">INDEX($C$11:$C$21,MATCH(AS26,$B$11:$B$21,0))</f>
        <v>3.53</v>
      </c>
      <c r="AT44" s="201">
        <f t="shared" si="10"/>
        <v>12.48</v>
      </c>
      <c r="AU44" s="201">
        <f t="shared" si="10"/>
        <v>13.48</v>
      </c>
      <c r="AV44" s="201">
        <f t="shared" si="10"/>
        <v>16.48</v>
      </c>
      <c r="AW44" s="201">
        <f t="shared" si="10"/>
        <v>16.48</v>
      </c>
      <c r="AX44" s="201">
        <f t="shared" si="10"/>
        <v>17.48</v>
      </c>
      <c r="AY44" s="201">
        <f t="shared" si="10"/>
        <v>27.145</v>
      </c>
      <c r="AZ44" s="203">
        <f t="shared" si="10"/>
        <v>30.145</v>
      </c>
      <c r="BA44" s="207">
        <v>0</v>
      </c>
      <c r="BB44" s="208">
        <v>2</v>
      </c>
      <c r="BC44" s="208">
        <v>2</v>
      </c>
      <c r="BD44" s="208">
        <v>7.56</v>
      </c>
      <c r="BE44" s="208">
        <v>14.8</v>
      </c>
      <c r="BF44" s="208">
        <v>14.8</v>
      </c>
      <c r="BG44" s="209">
        <v>22.39</v>
      </c>
    </row>
    <row r="45" spans="1:59" ht="14.45" customHeight="1">
      <c r="B45" s="55" t="s">
        <v>196</v>
      </c>
      <c r="C45" s="55" t="s">
        <v>165</v>
      </c>
      <c r="D45" s="55" t="s">
        <v>197</v>
      </c>
      <c r="E45" s="55" t="s">
        <v>198</v>
      </c>
      <c r="F45" s="3" t="s">
        <v>104</v>
      </c>
      <c r="G45" s="3" t="s">
        <v>199</v>
      </c>
      <c r="K45" s="55" t="s">
        <v>165</v>
      </c>
      <c r="L45" s="55" t="s">
        <v>167</v>
      </c>
      <c r="M45" s="62" t="s">
        <v>169</v>
      </c>
      <c r="N45" s="55" t="s">
        <v>200</v>
      </c>
      <c r="O45" s="55" t="s">
        <v>198</v>
      </c>
      <c r="P45" s="3" t="s">
        <v>102</v>
      </c>
      <c r="S45" s="3" t="s">
        <v>102</v>
      </c>
      <c r="T45" s="3" t="s">
        <v>110</v>
      </c>
      <c r="U45" s="3" t="s">
        <v>110</v>
      </c>
      <c r="V45" s="3" t="s">
        <v>114</v>
      </c>
      <c r="W45" s="3" t="s">
        <v>115</v>
      </c>
      <c r="X45" s="3" t="s">
        <v>118</v>
      </c>
      <c r="Y45" s="3" t="s">
        <v>118</v>
      </c>
      <c r="Z45" s="3" t="str">
        <f>AA45</f>
        <v>FP_09</v>
      </c>
      <c r="AA45" s="3" t="s">
        <v>124</v>
      </c>
      <c r="AB45" s="3" t="s">
        <v>125</v>
      </c>
      <c r="AC45" s="4"/>
      <c r="AD45" s="1"/>
      <c r="AE45" s="3" t="s">
        <v>102</v>
      </c>
      <c r="AF45" s="3" t="s">
        <v>104</v>
      </c>
      <c r="AG45" s="3" t="s">
        <v>110</v>
      </c>
      <c r="AH45" s="3" t="s">
        <v>114</v>
      </c>
      <c r="AI45" s="3" t="s">
        <v>115</v>
      </c>
      <c r="AJ45" s="3" t="s">
        <v>118</v>
      </c>
      <c r="AK45" s="3" t="s">
        <v>118</v>
      </c>
      <c r="AL45" s="3" t="str">
        <f>AM45</f>
        <v>FP_09</v>
      </c>
      <c r="AM45" s="3" t="s">
        <v>124</v>
      </c>
      <c r="AN45" s="3" t="s">
        <v>125</v>
      </c>
      <c r="AQ45" t="s">
        <v>201</v>
      </c>
      <c r="AR45" s="210">
        <f>INDEX($E$11:$E$21,MATCH(AR26,$B$11:$B$21,0))</f>
        <v>10.85</v>
      </c>
      <c r="AS45" s="118">
        <f t="shared" ref="AS45:AZ45" si="11">INDEX($E$11:$E$21,MATCH(AS26,$B$11:$B$21,0))</f>
        <v>10.85</v>
      </c>
      <c r="AT45" s="118">
        <f t="shared" si="11"/>
        <v>10.65</v>
      </c>
      <c r="AU45" s="118">
        <f t="shared" si="11"/>
        <v>10.65</v>
      </c>
      <c r="AV45" s="118">
        <f t="shared" si="11"/>
        <v>10.65</v>
      </c>
      <c r="AW45" s="118">
        <f t="shared" si="11"/>
        <v>10.65</v>
      </c>
      <c r="AX45" s="118">
        <f t="shared" si="11"/>
        <v>10.65</v>
      </c>
      <c r="AY45" s="118">
        <f t="shared" si="11"/>
        <v>9.76</v>
      </c>
      <c r="AZ45" s="211">
        <f t="shared" si="11"/>
        <v>9.76</v>
      </c>
      <c r="BA45" s="204">
        <v>10.861000000000001</v>
      </c>
      <c r="BB45" s="205">
        <v>10.861000000000001</v>
      </c>
      <c r="BC45" s="205">
        <v>10.861000000000001</v>
      </c>
      <c r="BD45" s="205">
        <v>10.019</v>
      </c>
      <c r="BE45" s="205">
        <v>10.019</v>
      </c>
      <c r="BF45" s="205">
        <v>10.019</v>
      </c>
      <c r="BG45" s="206">
        <v>9.65</v>
      </c>
    </row>
    <row r="47" spans="1:59" ht="14.45" customHeight="1">
      <c r="AQ47" t="s">
        <v>202</v>
      </c>
      <c r="AR47" s="212">
        <f>AR40-AR27</f>
        <v>0.22100000000000009</v>
      </c>
      <c r="AS47" s="213">
        <f t="shared" ref="AS47:BG47" si="12">AS40-AS27</f>
        <v>0.27957051282051282</v>
      </c>
      <c r="AT47" s="213">
        <f t="shared" si="12"/>
        <v>0.41999999999999993</v>
      </c>
      <c r="AU47" s="213">
        <f t="shared" si="12"/>
        <v>0.41799999999999926</v>
      </c>
      <c r="AV47" s="213">
        <f t="shared" si="12"/>
        <v>0.41600000000000037</v>
      </c>
      <c r="AW47" s="213">
        <f t="shared" si="12"/>
        <v>0.41600000000000037</v>
      </c>
      <c r="AX47" s="213">
        <f t="shared" si="12"/>
        <v>0.25499999999999901</v>
      </c>
      <c r="AY47" s="213">
        <f t="shared" si="12"/>
        <v>0.34999999999999964</v>
      </c>
      <c r="AZ47" s="214">
        <f t="shared" si="12"/>
        <v>0.3490000000000002</v>
      </c>
      <c r="BA47" s="212">
        <f t="shared" si="12"/>
        <v>1.6209999999999996</v>
      </c>
      <c r="BB47" s="213">
        <f t="shared" si="12"/>
        <v>1.6209999999999996</v>
      </c>
      <c r="BC47" s="213">
        <f t="shared" si="12"/>
        <v>0.80099999999999927</v>
      </c>
      <c r="BD47" s="213">
        <f t="shared" si="12"/>
        <v>0.80099999999999927</v>
      </c>
      <c r="BE47" s="213">
        <f t="shared" si="12"/>
        <v>0.12000000000000011</v>
      </c>
      <c r="BF47" s="213">
        <f t="shared" si="12"/>
        <v>1.1000000000000121E-2</v>
      </c>
      <c r="BG47" s="214">
        <f t="shared" si="12"/>
        <v>3.5000000000000142E-2</v>
      </c>
    </row>
  </sheetData>
  <mergeCells count="43">
    <mergeCell ref="A8:A10"/>
    <mergeCell ref="C8:C10"/>
    <mergeCell ref="E8:E10"/>
    <mergeCell ref="D8:D10"/>
    <mergeCell ref="F8:F10"/>
    <mergeCell ref="B8:B10"/>
    <mergeCell ref="J14:J17"/>
    <mergeCell ref="J18:J19"/>
    <mergeCell ref="J20:J21"/>
    <mergeCell ref="H9:H10"/>
    <mergeCell ref="I8:J10"/>
    <mergeCell ref="G8:H8"/>
    <mergeCell ref="H18:H19"/>
    <mergeCell ref="I18:I19"/>
    <mergeCell ref="G9:G10"/>
    <mergeCell ref="I20:I21"/>
    <mergeCell ref="I11:I13"/>
    <mergeCell ref="I14:I17"/>
    <mergeCell ref="J11:J13"/>
    <mergeCell ref="P26:P27"/>
    <mergeCell ref="A26:A27"/>
    <mergeCell ref="B26:B27"/>
    <mergeCell ref="C26:C27"/>
    <mergeCell ref="D26:D27"/>
    <mergeCell ref="E26:E27"/>
    <mergeCell ref="F26:F27"/>
    <mergeCell ref="N26:N27"/>
    <mergeCell ref="O26:O27"/>
    <mergeCell ref="G26:G27"/>
    <mergeCell ref="H26:H27"/>
    <mergeCell ref="K26:M26"/>
    <mergeCell ref="R26:R27"/>
    <mergeCell ref="S26:T26"/>
    <mergeCell ref="Y26:Z26"/>
    <mergeCell ref="AA26:AB26"/>
    <mergeCell ref="AD26:AD27"/>
    <mergeCell ref="U26:X26"/>
    <mergeCell ref="AR25:AZ25"/>
    <mergeCell ref="BA25:BG25"/>
    <mergeCell ref="AE26:AF26"/>
    <mergeCell ref="AK26:AL26"/>
    <mergeCell ref="AM26:AN26"/>
    <mergeCell ref="AG26:AJ26"/>
  </mergeCells>
  <conditionalFormatting sqref="D3">
    <cfRule type="expression" dxfId="5" priority="7">
      <formula>D3&lt;0.093</formula>
    </cfRule>
    <cfRule type="expression" dxfId="4" priority="8">
      <formula>D3&gt;=0.093</formula>
    </cfRule>
  </conditionalFormatting>
  <conditionalFormatting sqref="D4">
    <cfRule type="expression" dxfId="3" priority="1">
      <formula>D4&lt;0.15</formula>
    </cfRule>
    <cfRule type="expression" dxfId="2" priority="2">
      <formula>D4&gt;=0.15</formula>
    </cfRule>
  </conditionalFormatting>
  <conditionalFormatting sqref="D4:D5">
    <cfRule type="expression" dxfId="1" priority="3">
      <formula>D4&lt;0.15</formula>
    </cfRule>
    <cfRule type="expression" dxfId="0" priority="4">
      <formula>D4&gt;=0.15</formula>
    </cfRule>
  </conditionalFormatting>
  <pageMargins left="0.70866141732283472" right="0.70866141732283472" top="0.74803149606299213" bottom="0.74803149606299213" header="0.31496062992125984" footer="0.31496062992125984"/>
  <pageSetup paperSize="9" scale="8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36B06-EE44-4416-A1A6-BA2B48AA7EF2}">
  <dimension ref="A1:W117"/>
  <sheetViews>
    <sheetView zoomScale="80" zoomScaleNormal="80" workbookViewId="0">
      <selection sqref="A1:V1048576"/>
    </sheetView>
  </sheetViews>
  <sheetFormatPr defaultColWidth="9.140625" defaultRowHeight="15"/>
  <sheetData>
    <row r="1" spans="1:23">
      <c r="A1" t="s">
        <v>203</v>
      </c>
    </row>
    <row r="2" spans="1:23">
      <c r="A2" t="s">
        <v>204</v>
      </c>
    </row>
    <row r="3" spans="1:23">
      <c r="A3" t="s">
        <v>205</v>
      </c>
    </row>
    <row r="5" spans="1:23">
      <c r="A5" t="s">
        <v>84</v>
      </c>
    </row>
    <row r="6" spans="1:23">
      <c r="A6" t="s">
        <v>85</v>
      </c>
      <c r="B6" t="s">
        <v>196</v>
      </c>
      <c r="C6" t="s">
        <v>165</v>
      </c>
      <c r="D6" t="s">
        <v>166</v>
      </c>
      <c r="E6" t="s">
        <v>167</v>
      </c>
      <c r="F6" t="s">
        <v>168</v>
      </c>
      <c r="G6" t="s">
        <v>169</v>
      </c>
      <c r="H6" t="s">
        <v>170</v>
      </c>
      <c r="I6" t="s">
        <v>171</v>
      </c>
      <c r="J6" t="s">
        <v>197</v>
      </c>
      <c r="K6" t="s">
        <v>200</v>
      </c>
      <c r="L6" t="s">
        <v>198</v>
      </c>
      <c r="M6" t="s">
        <v>102</v>
      </c>
      <c r="N6" t="s">
        <v>103</v>
      </c>
      <c r="O6" t="s">
        <v>104</v>
      </c>
      <c r="P6" t="s">
        <v>110</v>
      </c>
      <c r="Q6" t="s">
        <v>114</v>
      </c>
      <c r="R6" t="s">
        <v>115</v>
      </c>
      <c r="S6" t="s">
        <v>118</v>
      </c>
      <c r="T6" t="s">
        <v>124</v>
      </c>
      <c r="U6" t="s">
        <v>125</v>
      </c>
      <c r="V6" t="s">
        <v>199</v>
      </c>
    </row>
    <row r="7" spans="1:23">
      <c r="A7">
        <v>24</v>
      </c>
      <c r="B7">
        <v>6.2389999999999999</v>
      </c>
      <c r="C7">
        <v>5.7430000000000003</v>
      </c>
      <c r="D7">
        <v>5.7430000000000003</v>
      </c>
      <c r="E7">
        <v>5.7430000000000003</v>
      </c>
      <c r="F7">
        <v>5.7430000000000003</v>
      </c>
      <c r="G7">
        <v>5.8849999999999998</v>
      </c>
      <c r="H7">
        <v>5.8849999999999998</v>
      </c>
      <c r="I7">
        <v>5.8849999999999998</v>
      </c>
      <c r="J7">
        <v>0.497</v>
      </c>
      <c r="K7">
        <v>0.497</v>
      </c>
      <c r="L7">
        <v>0.35399999999999998</v>
      </c>
      <c r="M7">
        <v>0.14199999999999999</v>
      </c>
      <c r="N7">
        <v>0.14199999999999999</v>
      </c>
      <c r="O7">
        <v>0.14199999999999999</v>
      </c>
      <c r="P7">
        <v>0.14199999999999999</v>
      </c>
      <c r="Q7">
        <v>0.14199999999999999</v>
      </c>
      <c r="R7">
        <v>0.14199999999999999</v>
      </c>
      <c r="S7">
        <v>0.14199999999999999</v>
      </c>
      <c r="T7">
        <v>0.13600000000000001</v>
      </c>
      <c r="U7">
        <v>0.13700000000000001</v>
      </c>
      <c r="V7">
        <v>5.9300000000000004E-3</v>
      </c>
      <c r="W7" t="s">
        <v>206</v>
      </c>
    </row>
    <row r="8" spans="1:23">
      <c r="A8">
        <v>54</v>
      </c>
      <c r="B8">
        <v>1.8169999999999999</v>
      </c>
      <c r="C8">
        <v>1.4319999999999999</v>
      </c>
      <c r="D8">
        <v>1.4319999999999999</v>
      </c>
      <c r="E8">
        <v>1.4319999999999999</v>
      </c>
      <c r="F8">
        <v>1.4319999999999999</v>
      </c>
      <c r="G8">
        <v>1.552</v>
      </c>
      <c r="H8">
        <v>1.552</v>
      </c>
      <c r="I8">
        <v>1.5509999999999999</v>
      </c>
      <c r="J8">
        <v>0.38500000000000001</v>
      </c>
      <c r="K8">
        <v>0.38500000000000001</v>
      </c>
      <c r="L8">
        <v>0.26600000000000001</v>
      </c>
      <c r="M8">
        <v>0.11899999999999999</v>
      </c>
      <c r="N8">
        <v>0.11899999999999999</v>
      </c>
      <c r="O8">
        <v>0.11899999999999999</v>
      </c>
      <c r="P8">
        <v>0.11899999999999999</v>
      </c>
      <c r="Q8">
        <v>0.11899999999999999</v>
      </c>
      <c r="R8">
        <v>0.11899999999999999</v>
      </c>
      <c r="S8">
        <v>0.11899999999999999</v>
      </c>
      <c r="T8">
        <v>0.11600000000000001</v>
      </c>
      <c r="U8">
        <v>0.11600000000000001</v>
      </c>
      <c r="V8">
        <v>2.96E-3</v>
      </c>
      <c r="W8" t="s">
        <v>207</v>
      </c>
    </row>
    <row r="9" spans="1:23">
      <c r="A9">
        <v>84</v>
      </c>
      <c r="B9">
        <v>1.093</v>
      </c>
      <c r="C9">
        <v>0.79</v>
      </c>
      <c r="D9">
        <v>0.79</v>
      </c>
      <c r="E9">
        <v>0.79</v>
      </c>
      <c r="F9">
        <v>0.79</v>
      </c>
      <c r="G9">
        <v>0.90100000000000002</v>
      </c>
      <c r="H9">
        <v>0.90100000000000002</v>
      </c>
      <c r="I9">
        <v>0.90100000000000002</v>
      </c>
      <c r="J9">
        <v>0.30299999999999999</v>
      </c>
      <c r="K9">
        <v>0.30299999999999999</v>
      </c>
      <c r="L9">
        <v>0.193</v>
      </c>
      <c r="M9">
        <v>0.11</v>
      </c>
      <c r="N9">
        <v>0.11</v>
      </c>
      <c r="O9">
        <v>0.11</v>
      </c>
      <c r="P9">
        <v>0.11</v>
      </c>
      <c r="Q9">
        <v>0.11</v>
      </c>
      <c r="R9">
        <v>0.11</v>
      </c>
      <c r="S9">
        <v>0.11</v>
      </c>
      <c r="T9">
        <v>0.108</v>
      </c>
      <c r="U9">
        <v>0.108</v>
      </c>
      <c r="V9">
        <v>2.0300000000000001E-3</v>
      </c>
      <c r="W9" t="s">
        <v>208</v>
      </c>
    </row>
    <row r="10" spans="1:23">
      <c r="A10">
        <v>114</v>
      </c>
      <c r="B10">
        <v>0.82599999999999996</v>
      </c>
      <c r="C10">
        <v>0.45500000000000002</v>
      </c>
      <c r="D10">
        <v>0.45500000000000002</v>
      </c>
      <c r="E10">
        <v>0.45500000000000002</v>
      </c>
      <c r="F10">
        <v>0.45500000000000002</v>
      </c>
      <c r="G10">
        <v>0.57299999999999995</v>
      </c>
      <c r="H10">
        <v>0.57299999999999995</v>
      </c>
      <c r="I10">
        <v>0.57299999999999995</v>
      </c>
      <c r="J10">
        <v>0.371</v>
      </c>
      <c r="K10">
        <v>0.371</v>
      </c>
      <c r="L10">
        <v>0.253</v>
      </c>
      <c r="M10">
        <v>0.11700000000000001</v>
      </c>
      <c r="N10">
        <v>0.11700000000000001</v>
      </c>
      <c r="O10">
        <v>0.11700000000000001</v>
      </c>
      <c r="P10">
        <v>0.11700000000000001</v>
      </c>
      <c r="Q10">
        <v>0.11700000000000001</v>
      </c>
      <c r="R10">
        <v>0.11700000000000001</v>
      </c>
      <c r="S10">
        <v>0.11700000000000001</v>
      </c>
      <c r="T10">
        <v>0.115</v>
      </c>
      <c r="U10">
        <v>0.115</v>
      </c>
      <c r="V10">
        <v>2.7499999999999998E-3</v>
      </c>
      <c r="W10" t="s">
        <v>209</v>
      </c>
    </row>
    <row r="11" spans="1:23">
      <c r="A11">
        <v>144</v>
      </c>
      <c r="B11">
        <v>0.69599999999999995</v>
      </c>
      <c r="C11">
        <v>0.38800000000000001</v>
      </c>
      <c r="D11">
        <v>0.38800000000000001</v>
      </c>
      <c r="E11">
        <v>0.38800000000000001</v>
      </c>
      <c r="F11">
        <v>0.38800000000000001</v>
      </c>
      <c r="G11">
        <v>0.498</v>
      </c>
      <c r="H11">
        <v>0.498</v>
      </c>
      <c r="I11">
        <v>0.498</v>
      </c>
      <c r="J11">
        <v>0.308</v>
      </c>
      <c r="K11">
        <v>0.308</v>
      </c>
      <c r="L11">
        <v>0.19800000000000001</v>
      </c>
      <c r="M11">
        <v>0.111</v>
      </c>
      <c r="N11">
        <v>0.111</v>
      </c>
      <c r="O11">
        <v>0.111</v>
      </c>
      <c r="P11">
        <v>0.111</v>
      </c>
      <c r="Q11">
        <v>0.111</v>
      </c>
      <c r="R11">
        <v>0.111</v>
      </c>
      <c r="S11">
        <v>0.111</v>
      </c>
      <c r="T11">
        <v>0.109</v>
      </c>
      <c r="U11">
        <v>0.109</v>
      </c>
      <c r="V11">
        <v>2.0799999999999998E-3</v>
      </c>
      <c r="W11" t="s">
        <v>210</v>
      </c>
    </row>
    <row r="12" spans="1:23">
      <c r="A12">
        <v>174</v>
      </c>
      <c r="B12">
        <v>0.6</v>
      </c>
      <c r="C12">
        <v>0.25600000000000001</v>
      </c>
      <c r="D12">
        <v>0.25600000000000001</v>
      </c>
      <c r="E12">
        <v>0.25600000000000001</v>
      </c>
      <c r="F12">
        <v>0.25600000000000001</v>
      </c>
      <c r="G12">
        <v>0.37</v>
      </c>
      <c r="H12">
        <v>0.37</v>
      </c>
      <c r="I12">
        <v>0.37</v>
      </c>
      <c r="J12">
        <v>0.34399999999999997</v>
      </c>
      <c r="K12">
        <v>0.34399999999999997</v>
      </c>
      <c r="L12">
        <v>0.23</v>
      </c>
      <c r="M12">
        <v>0.115</v>
      </c>
      <c r="N12">
        <v>0.115</v>
      </c>
      <c r="O12">
        <v>0.115</v>
      </c>
      <c r="P12">
        <v>0.115</v>
      </c>
      <c r="Q12">
        <v>0.115</v>
      </c>
      <c r="R12">
        <v>0.115</v>
      </c>
      <c r="S12">
        <v>0.115</v>
      </c>
      <c r="T12">
        <v>0.112</v>
      </c>
      <c r="U12">
        <v>0.112</v>
      </c>
      <c r="V12">
        <v>2.4499999999999999E-3</v>
      </c>
      <c r="W12" t="s">
        <v>211</v>
      </c>
    </row>
    <row r="13" spans="1:23">
      <c r="A13">
        <v>204</v>
      </c>
      <c r="B13">
        <v>0.505</v>
      </c>
      <c r="C13">
        <v>0.21199999999999999</v>
      </c>
      <c r="D13">
        <v>0.21199999999999999</v>
      </c>
      <c r="E13">
        <v>0.21199999999999999</v>
      </c>
      <c r="F13">
        <v>0.21199999999999999</v>
      </c>
      <c r="G13">
        <v>0.32100000000000001</v>
      </c>
      <c r="H13">
        <v>0.32100000000000001</v>
      </c>
      <c r="I13">
        <v>0.32100000000000001</v>
      </c>
      <c r="J13">
        <v>0.29399999999999998</v>
      </c>
      <c r="K13">
        <v>0.29399999999999998</v>
      </c>
      <c r="L13">
        <v>0.184</v>
      </c>
      <c r="M13">
        <v>0.109</v>
      </c>
      <c r="N13">
        <v>0.109</v>
      </c>
      <c r="O13">
        <v>0.109</v>
      </c>
      <c r="P13">
        <v>0.109</v>
      </c>
      <c r="Q13">
        <v>0.109</v>
      </c>
      <c r="R13">
        <v>0.109</v>
      </c>
      <c r="S13">
        <v>0.109</v>
      </c>
      <c r="T13">
        <v>0.107</v>
      </c>
      <c r="U13">
        <v>0.107</v>
      </c>
      <c r="V13">
        <v>1.9300000000000001E-3</v>
      </c>
      <c r="W13" t="s">
        <v>212</v>
      </c>
    </row>
    <row r="14" spans="1:23">
      <c r="A14">
        <v>234</v>
      </c>
      <c r="B14">
        <v>0.42</v>
      </c>
      <c r="C14">
        <v>0.10100000000000001</v>
      </c>
      <c r="D14">
        <v>0.10100000000000001</v>
      </c>
      <c r="E14">
        <v>0.10100000000000001</v>
      </c>
      <c r="F14">
        <v>0.10100000000000001</v>
      </c>
      <c r="G14">
        <v>0.21299999999999999</v>
      </c>
      <c r="H14">
        <v>0.21299999999999999</v>
      </c>
      <c r="I14">
        <v>0.21299999999999999</v>
      </c>
      <c r="J14">
        <v>0.318</v>
      </c>
      <c r="K14">
        <v>0.31900000000000001</v>
      </c>
      <c r="L14">
        <v>0.20699999999999999</v>
      </c>
      <c r="M14">
        <v>0.112</v>
      </c>
      <c r="N14">
        <v>0.112</v>
      </c>
      <c r="O14">
        <v>0.112</v>
      </c>
      <c r="P14">
        <v>0.112</v>
      </c>
      <c r="Q14">
        <v>0.112</v>
      </c>
      <c r="R14">
        <v>0.112</v>
      </c>
      <c r="S14">
        <v>0.112</v>
      </c>
      <c r="T14">
        <v>0.11</v>
      </c>
      <c r="U14">
        <v>0.11</v>
      </c>
      <c r="V14">
        <v>2.1800000000000001E-3</v>
      </c>
      <c r="W14" t="s">
        <v>213</v>
      </c>
    </row>
    <row r="15" spans="1:23">
      <c r="A15">
        <v>264</v>
      </c>
      <c r="B15">
        <v>0.379</v>
      </c>
      <c r="C15">
        <v>8.5500000000000007E-2</v>
      </c>
      <c r="D15">
        <v>8.5500000000000007E-2</v>
      </c>
      <c r="E15">
        <v>8.5500000000000007E-2</v>
      </c>
      <c r="F15">
        <v>8.5500000000000007E-2</v>
      </c>
      <c r="G15">
        <v>0.19500000000000001</v>
      </c>
      <c r="H15">
        <v>0.19500000000000001</v>
      </c>
      <c r="I15">
        <v>0.19500000000000001</v>
      </c>
      <c r="J15">
        <v>0.29299999999999998</v>
      </c>
      <c r="K15">
        <v>0.29299999999999998</v>
      </c>
      <c r="L15">
        <v>0.184</v>
      </c>
      <c r="M15">
        <v>0.109</v>
      </c>
      <c r="N15">
        <v>0.109</v>
      </c>
      <c r="O15">
        <v>0.109</v>
      </c>
      <c r="P15">
        <v>0.109</v>
      </c>
      <c r="Q15">
        <v>0.109</v>
      </c>
      <c r="R15">
        <v>0.109</v>
      </c>
      <c r="S15">
        <v>0.109</v>
      </c>
      <c r="T15">
        <v>0.107</v>
      </c>
      <c r="U15">
        <v>0.107</v>
      </c>
      <c r="V15">
        <v>1.9400000000000001E-3</v>
      </c>
      <c r="W15" t="s">
        <v>214</v>
      </c>
    </row>
    <row r="16" spans="1:23">
      <c r="A16">
        <v>294</v>
      </c>
      <c r="B16">
        <v>0.34</v>
      </c>
      <c r="C16">
        <v>1.5599999999999999E-2</v>
      </c>
      <c r="D16">
        <v>1.5599999999999999E-2</v>
      </c>
      <c r="E16">
        <v>1.5599999999999999E-2</v>
      </c>
      <c r="F16">
        <v>1.5699999999999999E-2</v>
      </c>
      <c r="G16">
        <v>0.128</v>
      </c>
      <c r="H16">
        <v>0.128</v>
      </c>
      <c r="I16">
        <v>0.128</v>
      </c>
      <c r="J16">
        <v>0.32400000000000001</v>
      </c>
      <c r="K16">
        <v>0.32400000000000001</v>
      </c>
      <c r="L16">
        <v>0.21199999999999999</v>
      </c>
      <c r="M16">
        <v>0.112</v>
      </c>
      <c r="N16">
        <v>0.112</v>
      </c>
      <c r="O16">
        <v>0.112</v>
      </c>
      <c r="P16">
        <v>0.112</v>
      </c>
      <c r="Q16">
        <v>0.112</v>
      </c>
      <c r="R16">
        <v>0.112</v>
      </c>
      <c r="S16">
        <v>0.112</v>
      </c>
      <c r="T16">
        <v>0.11</v>
      </c>
      <c r="U16">
        <v>0.11</v>
      </c>
      <c r="V16">
        <v>2.2399999999999998E-3</v>
      </c>
      <c r="W16" t="s">
        <v>215</v>
      </c>
    </row>
    <row r="17" spans="1:23">
      <c r="A17">
        <v>324</v>
      </c>
      <c r="B17">
        <v>0.309</v>
      </c>
      <c r="C17">
        <v>8.2699999999999996E-3</v>
      </c>
      <c r="D17">
        <v>8.2699999999999996E-3</v>
      </c>
      <c r="E17">
        <v>8.2699999999999996E-3</v>
      </c>
      <c r="F17">
        <v>8.2799999999999992E-3</v>
      </c>
      <c r="G17">
        <v>0.11799999999999999</v>
      </c>
      <c r="H17">
        <v>0.11799999999999999</v>
      </c>
      <c r="I17">
        <v>0.11799999999999999</v>
      </c>
      <c r="J17">
        <v>0.30099999999999999</v>
      </c>
      <c r="K17">
        <v>0.30099999999999999</v>
      </c>
      <c r="L17">
        <v>0.191</v>
      </c>
      <c r="M17">
        <v>0.11</v>
      </c>
      <c r="N17">
        <v>0.11</v>
      </c>
      <c r="O17">
        <v>0.11</v>
      </c>
      <c r="P17">
        <v>0.11</v>
      </c>
      <c r="Q17">
        <v>0.11</v>
      </c>
      <c r="R17">
        <v>0.11</v>
      </c>
      <c r="S17">
        <v>0.11</v>
      </c>
      <c r="T17">
        <v>0.108</v>
      </c>
      <c r="U17">
        <v>0.108</v>
      </c>
      <c r="V17">
        <v>2.0100000000000001E-3</v>
      </c>
      <c r="W17" t="s">
        <v>216</v>
      </c>
    </row>
    <row r="18" spans="1:23">
      <c r="A18">
        <v>354</v>
      </c>
      <c r="B18">
        <v>0.28499999999999998</v>
      </c>
      <c r="C18">
        <v>3.3000000000000002E-7</v>
      </c>
      <c r="D18">
        <v>0</v>
      </c>
      <c r="E18">
        <v>0</v>
      </c>
      <c r="F18">
        <v>-5.8E-5</v>
      </c>
      <c r="G18">
        <v>0.109</v>
      </c>
      <c r="H18">
        <v>0.109</v>
      </c>
      <c r="I18">
        <v>0.109</v>
      </c>
      <c r="J18">
        <v>0.28499999999999998</v>
      </c>
      <c r="K18">
        <v>0.28499999999999998</v>
      </c>
      <c r="L18">
        <v>0.17599999999999999</v>
      </c>
      <c r="M18">
        <v>0.109</v>
      </c>
      <c r="N18">
        <v>0.109</v>
      </c>
      <c r="O18">
        <v>0.109</v>
      </c>
      <c r="P18">
        <v>0.109</v>
      </c>
      <c r="Q18">
        <v>0.109</v>
      </c>
      <c r="R18">
        <v>0.109</v>
      </c>
      <c r="S18">
        <v>0.109</v>
      </c>
      <c r="T18">
        <v>0.107</v>
      </c>
      <c r="U18">
        <v>0.107</v>
      </c>
      <c r="V18">
        <v>1.8500000000000001E-3</v>
      </c>
      <c r="W18" t="s">
        <v>217</v>
      </c>
    </row>
    <row r="19" spans="1:23">
      <c r="A19">
        <v>384</v>
      </c>
      <c r="B19">
        <v>0.25800000000000001</v>
      </c>
      <c r="C19">
        <v>-2.0299999999999999E-5</v>
      </c>
      <c r="D19">
        <v>0</v>
      </c>
      <c r="E19">
        <v>0</v>
      </c>
      <c r="F19">
        <v>-3.0300000000000001E-5</v>
      </c>
      <c r="G19">
        <v>0.107</v>
      </c>
      <c r="H19">
        <v>0.107</v>
      </c>
      <c r="I19">
        <v>0.107</v>
      </c>
      <c r="J19">
        <v>0.25800000000000001</v>
      </c>
      <c r="K19">
        <v>0.25800000000000001</v>
      </c>
      <c r="L19">
        <v>0.151</v>
      </c>
      <c r="M19">
        <v>0.107</v>
      </c>
      <c r="N19">
        <v>0.107</v>
      </c>
      <c r="O19">
        <v>0.107</v>
      </c>
      <c r="P19">
        <v>0.107</v>
      </c>
      <c r="Q19">
        <v>0.107</v>
      </c>
      <c r="R19">
        <v>0.107</v>
      </c>
      <c r="S19">
        <v>0.107</v>
      </c>
      <c r="T19">
        <v>0.105</v>
      </c>
      <c r="U19">
        <v>0.105</v>
      </c>
      <c r="V19">
        <v>1.67E-3</v>
      </c>
      <c r="W19" t="s">
        <v>218</v>
      </c>
    </row>
    <row r="20" spans="1:23">
      <c r="A20">
        <v>414</v>
      </c>
      <c r="B20">
        <v>0.23</v>
      </c>
      <c r="C20">
        <v>1.95E-5</v>
      </c>
      <c r="D20">
        <v>0</v>
      </c>
      <c r="E20">
        <v>0</v>
      </c>
      <c r="F20">
        <v>1.17E-5</v>
      </c>
      <c r="G20">
        <v>0.106</v>
      </c>
      <c r="H20">
        <v>0.106</v>
      </c>
      <c r="I20">
        <v>0.106</v>
      </c>
      <c r="J20">
        <v>0.23</v>
      </c>
      <c r="K20">
        <v>0.23</v>
      </c>
      <c r="L20">
        <v>0.124</v>
      </c>
      <c r="M20">
        <v>0.106</v>
      </c>
      <c r="N20">
        <v>0.106</v>
      </c>
      <c r="O20">
        <v>0.106</v>
      </c>
      <c r="P20">
        <v>0.106</v>
      </c>
      <c r="Q20">
        <v>0.106</v>
      </c>
      <c r="R20">
        <v>0.106</v>
      </c>
      <c r="S20">
        <v>0.106</v>
      </c>
      <c r="T20">
        <v>0.104</v>
      </c>
      <c r="U20">
        <v>0.104</v>
      </c>
      <c r="V20">
        <v>1.57E-3</v>
      </c>
      <c r="W20" t="s">
        <v>219</v>
      </c>
    </row>
    <row r="21" spans="1:23">
      <c r="A21">
        <v>444</v>
      </c>
      <c r="B21">
        <v>0.219</v>
      </c>
      <c r="C21">
        <v>-1.8E-5</v>
      </c>
      <c r="D21">
        <v>0</v>
      </c>
      <c r="E21">
        <v>0</v>
      </c>
      <c r="F21">
        <v>4.6499999999999999E-5</v>
      </c>
      <c r="G21">
        <v>0.106</v>
      </c>
      <c r="H21">
        <v>0.106</v>
      </c>
      <c r="I21">
        <v>0.106</v>
      </c>
      <c r="J21">
        <v>0.219</v>
      </c>
      <c r="K21">
        <v>0.219</v>
      </c>
      <c r="L21">
        <v>0.113</v>
      </c>
      <c r="M21">
        <v>0.106</v>
      </c>
      <c r="N21">
        <v>0.106</v>
      </c>
      <c r="O21">
        <v>0.106</v>
      </c>
      <c r="P21">
        <v>0.106</v>
      </c>
      <c r="Q21">
        <v>0.106</v>
      </c>
      <c r="R21">
        <v>0.106</v>
      </c>
      <c r="S21">
        <v>0.106</v>
      </c>
      <c r="T21">
        <v>0.104</v>
      </c>
      <c r="U21">
        <v>0.104</v>
      </c>
      <c r="V21">
        <v>1.5499999999999999E-3</v>
      </c>
      <c r="W21" t="s">
        <v>220</v>
      </c>
    </row>
    <row r="22" spans="1:23">
      <c r="A22">
        <v>474</v>
      </c>
      <c r="B22">
        <v>0.187</v>
      </c>
      <c r="C22">
        <v>1.0200000000000001E-5</v>
      </c>
      <c r="D22">
        <v>0</v>
      </c>
      <c r="E22">
        <v>0</v>
      </c>
      <c r="F22">
        <v>-3.6699999999999998E-5</v>
      </c>
      <c r="G22">
        <v>0.106</v>
      </c>
      <c r="H22">
        <v>0.106</v>
      </c>
      <c r="I22">
        <v>0.106</v>
      </c>
      <c r="J22">
        <v>0.187</v>
      </c>
      <c r="K22">
        <v>0.187</v>
      </c>
      <c r="L22">
        <v>8.14E-2</v>
      </c>
      <c r="M22">
        <v>0.106</v>
      </c>
      <c r="N22">
        <v>0.106</v>
      </c>
      <c r="O22">
        <v>0.106</v>
      </c>
      <c r="P22">
        <v>0.106</v>
      </c>
      <c r="Q22">
        <v>0.106</v>
      </c>
      <c r="R22">
        <v>0.106</v>
      </c>
      <c r="S22">
        <v>0.106</v>
      </c>
      <c r="T22">
        <v>0.104</v>
      </c>
      <c r="U22">
        <v>0.104</v>
      </c>
      <c r="V22">
        <v>1.56E-3</v>
      </c>
      <c r="W22" t="s">
        <v>221</v>
      </c>
    </row>
    <row r="24" spans="1:23">
      <c r="A24" t="s">
        <v>222</v>
      </c>
    </row>
    <row r="25" spans="1:23">
      <c r="A25" t="s">
        <v>85</v>
      </c>
      <c r="B25" t="s">
        <v>196</v>
      </c>
      <c r="C25" t="s">
        <v>165</v>
      </c>
      <c r="D25" t="s">
        <v>166</v>
      </c>
      <c r="E25" t="s">
        <v>167</v>
      </c>
      <c r="F25" t="s">
        <v>168</v>
      </c>
      <c r="G25" t="s">
        <v>169</v>
      </c>
      <c r="H25" t="s">
        <v>170</v>
      </c>
      <c r="I25" t="s">
        <v>171</v>
      </c>
      <c r="J25" t="s">
        <v>197</v>
      </c>
      <c r="K25" t="s">
        <v>200</v>
      </c>
      <c r="L25" t="s">
        <v>198</v>
      </c>
      <c r="M25" t="s">
        <v>102</v>
      </c>
      <c r="N25" t="s">
        <v>103</v>
      </c>
      <c r="O25" t="s">
        <v>104</v>
      </c>
      <c r="P25" t="s">
        <v>110</v>
      </c>
      <c r="Q25" t="s">
        <v>114</v>
      </c>
      <c r="R25" t="s">
        <v>115</v>
      </c>
      <c r="S25" t="s">
        <v>118</v>
      </c>
      <c r="T25" t="s">
        <v>124</v>
      </c>
      <c r="U25" t="s">
        <v>125</v>
      </c>
      <c r="V25" t="s">
        <v>199</v>
      </c>
    </row>
    <row r="26" spans="1:23">
      <c r="A26">
        <v>24</v>
      </c>
      <c r="B26">
        <v>9.6229999999999993</v>
      </c>
      <c r="C26">
        <v>9.6229999999999993</v>
      </c>
      <c r="D26">
        <v>9.6229999999999993</v>
      </c>
      <c r="E26">
        <v>8.6679999999999993</v>
      </c>
      <c r="F26">
        <v>8.6739999999999995</v>
      </c>
      <c r="G26">
        <v>8.6440000000000001</v>
      </c>
      <c r="H26">
        <v>8.5990000000000002</v>
      </c>
      <c r="I26">
        <v>8.6069999999999993</v>
      </c>
      <c r="J26">
        <v>9.6229999999999993</v>
      </c>
      <c r="K26">
        <v>9.6229999999999993</v>
      </c>
      <c r="L26">
        <v>9.6229999999999993</v>
      </c>
      <c r="M26">
        <v>9.6229999999999993</v>
      </c>
      <c r="N26">
        <v>9.6240000000000006</v>
      </c>
      <c r="O26">
        <v>9.6219999999999999</v>
      </c>
      <c r="P26">
        <v>9.6180000000000003</v>
      </c>
      <c r="Q26">
        <v>9.6170000000000009</v>
      </c>
      <c r="R26">
        <v>9.6170000000000009</v>
      </c>
      <c r="S26">
        <v>9.6020000000000003</v>
      </c>
      <c r="T26">
        <v>8.6839999999999993</v>
      </c>
      <c r="U26">
        <v>8.6839999999999993</v>
      </c>
      <c r="V26">
        <v>9.6020000000000003</v>
      </c>
      <c r="W26" t="s">
        <v>223</v>
      </c>
    </row>
    <row r="27" spans="1:23">
      <c r="A27">
        <v>54</v>
      </c>
      <c r="B27">
        <v>9.5890000000000004</v>
      </c>
      <c r="C27">
        <v>9.5890000000000004</v>
      </c>
      <c r="D27">
        <v>9.5890000000000004</v>
      </c>
      <c r="E27">
        <v>8.3420000000000005</v>
      </c>
      <c r="F27">
        <v>8.343</v>
      </c>
      <c r="G27">
        <v>8.3339999999999996</v>
      </c>
      <c r="H27">
        <v>8.2360000000000007</v>
      </c>
      <c r="I27">
        <v>8.2379999999999995</v>
      </c>
      <c r="J27">
        <v>9.5890000000000004</v>
      </c>
      <c r="K27">
        <v>9.5890000000000004</v>
      </c>
      <c r="L27">
        <v>9.5890000000000004</v>
      </c>
      <c r="M27">
        <v>9.5890000000000004</v>
      </c>
      <c r="N27">
        <v>9.5909999999999993</v>
      </c>
      <c r="O27">
        <v>9.5890000000000004</v>
      </c>
      <c r="P27">
        <v>9.5860000000000003</v>
      </c>
      <c r="Q27">
        <v>9.5839999999999996</v>
      </c>
      <c r="R27">
        <v>9.5839999999999996</v>
      </c>
      <c r="S27">
        <v>9.5719999999999992</v>
      </c>
      <c r="T27">
        <v>8.3629999999999995</v>
      </c>
      <c r="U27">
        <v>8.3620000000000001</v>
      </c>
      <c r="V27">
        <v>9.5719999999999992</v>
      </c>
      <c r="W27" t="s">
        <v>224</v>
      </c>
    </row>
    <row r="28" spans="1:23">
      <c r="A28">
        <v>84</v>
      </c>
      <c r="B28">
        <v>9.577</v>
      </c>
      <c r="C28">
        <v>9.577</v>
      </c>
      <c r="D28">
        <v>9.577</v>
      </c>
      <c r="E28">
        <v>8.2750000000000004</v>
      </c>
      <c r="F28">
        <v>8.2750000000000004</v>
      </c>
      <c r="G28">
        <v>8.2710000000000008</v>
      </c>
      <c r="H28">
        <v>8.1560000000000006</v>
      </c>
      <c r="I28">
        <v>8.1560000000000006</v>
      </c>
      <c r="J28">
        <v>9.577</v>
      </c>
      <c r="K28">
        <v>9.577</v>
      </c>
      <c r="L28">
        <v>9.577</v>
      </c>
      <c r="M28">
        <v>9.577</v>
      </c>
      <c r="N28">
        <v>9.5779999999999994</v>
      </c>
      <c r="O28">
        <v>9.5760000000000005</v>
      </c>
      <c r="P28">
        <v>9.5730000000000004</v>
      </c>
      <c r="Q28">
        <v>9.5719999999999992</v>
      </c>
      <c r="R28">
        <v>9.5719999999999992</v>
      </c>
      <c r="S28">
        <v>9.56</v>
      </c>
      <c r="T28">
        <v>8.298</v>
      </c>
      <c r="U28">
        <v>8.298</v>
      </c>
      <c r="V28">
        <v>9.56</v>
      </c>
      <c r="W28" t="s">
        <v>225</v>
      </c>
    </row>
    <row r="29" spans="1:23">
      <c r="A29">
        <v>114</v>
      </c>
      <c r="B29">
        <v>9.5869999999999997</v>
      </c>
      <c r="C29">
        <v>9.5869999999999997</v>
      </c>
      <c r="D29">
        <v>9.5869999999999997</v>
      </c>
      <c r="E29">
        <v>8.234</v>
      </c>
      <c r="F29">
        <v>8.234</v>
      </c>
      <c r="G29">
        <v>8.2319999999999993</v>
      </c>
      <c r="H29">
        <v>8.1059999999999999</v>
      </c>
      <c r="I29">
        <v>8.1050000000000004</v>
      </c>
      <c r="J29">
        <v>9.5869999999999997</v>
      </c>
      <c r="K29">
        <v>9.5869999999999997</v>
      </c>
      <c r="L29">
        <v>9.5869999999999997</v>
      </c>
      <c r="M29">
        <v>9.5869999999999997</v>
      </c>
      <c r="N29">
        <v>9.5879999999999992</v>
      </c>
      <c r="O29">
        <v>9.5860000000000003</v>
      </c>
      <c r="P29">
        <v>9.5830000000000002</v>
      </c>
      <c r="Q29">
        <v>9.5809999999999995</v>
      </c>
      <c r="R29">
        <v>9.5809999999999995</v>
      </c>
      <c r="S29">
        <v>9.57</v>
      </c>
      <c r="T29">
        <v>8.2639999999999993</v>
      </c>
      <c r="U29">
        <v>8.2639999999999993</v>
      </c>
      <c r="V29">
        <v>9.57</v>
      </c>
      <c r="W29" t="s">
        <v>226</v>
      </c>
    </row>
    <row r="30" spans="1:23">
      <c r="A30">
        <v>144</v>
      </c>
      <c r="B30">
        <v>9.5779999999999994</v>
      </c>
      <c r="C30">
        <v>9.5779999999999994</v>
      </c>
      <c r="D30">
        <v>9.5779999999999994</v>
      </c>
      <c r="E30">
        <v>8.2240000000000002</v>
      </c>
      <c r="F30">
        <v>8.2240000000000002</v>
      </c>
      <c r="G30">
        <v>8.2219999999999995</v>
      </c>
      <c r="H30">
        <v>8.093</v>
      </c>
      <c r="I30">
        <v>8.0920000000000005</v>
      </c>
      <c r="J30">
        <v>9.5779999999999994</v>
      </c>
      <c r="K30">
        <v>9.577</v>
      </c>
      <c r="L30">
        <v>9.577</v>
      </c>
      <c r="M30">
        <v>9.577</v>
      </c>
      <c r="N30">
        <v>9.5790000000000006</v>
      </c>
      <c r="O30">
        <v>9.577</v>
      </c>
      <c r="P30">
        <v>9.5739999999999998</v>
      </c>
      <c r="Q30">
        <v>9.5719999999999992</v>
      </c>
      <c r="R30">
        <v>9.5719999999999992</v>
      </c>
      <c r="S30">
        <v>9.5609999999999999</v>
      </c>
      <c r="T30">
        <v>8.2520000000000007</v>
      </c>
      <c r="U30">
        <v>8.2520000000000007</v>
      </c>
      <c r="V30">
        <v>9.5609999999999999</v>
      </c>
      <c r="W30" t="s">
        <v>227</v>
      </c>
    </row>
    <row r="31" spans="1:23">
      <c r="A31">
        <v>174</v>
      </c>
      <c r="B31">
        <v>9.5830000000000002</v>
      </c>
      <c r="C31">
        <v>9.5830000000000002</v>
      </c>
      <c r="D31">
        <v>9.5830000000000002</v>
      </c>
      <c r="E31">
        <v>8.2029999999999994</v>
      </c>
      <c r="F31">
        <v>8.2029999999999994</v>
      </c>
      <c r="G31">
        <v>8.202</v>
      </c>
      <c r="H31">
        <v>8.0679999999999996</v>
      </c>
      <c r="I31">
        <v>8.0670000000000002</v>
      </c>
      <c r="J31">
        <v>9.5830000000000002</v>
      </c>
      <c r="K31">
        <v>9.5830000000000002</v>
      </c>
      <c r="L31">
        <v>9.5830000000000002</v>
      </c>
      <c r="M31">
        <v>9.5830000000000002</v>
      </c>
      <c r="N31">
        <v>9.5839999999999996</v>
      </c>
      <c r="O31">
        <v>9.5820000000000007</v>
      </c>
      <c r="P31">
        <v>9.5790000000000006</v>
      </c>
      <c r="Q31">
        <v>9.577</v>
      </c>
      <c r="R31">
        <v>9.577</v>
      </c>
      <c r="S31">
        <v>9.5660000000000007</v>
      </c>
      <c r="T31">
        <v>8.2360000000000007</v>
      </c>
      <c r="U31">
        <v>8.2360000000000007</v>
      </c>
      <c r="V31">
        <v>9.5660000000000007</v>
      </c>
      <c r="W31" t="s">
        <v>228</v>
      </c>
    </row>
    <row r="32" spans="1:23">
      <c r="A32">
        <v>204</v>
      </c>
      <c r="B32">
        <v>9.5749999999999993</v>
      </c>
      <c r="C32">
        <v>9.5749999999999993</v>
      </c>
      <c r="D32">
        <v>9.5749999999999993</v>
      </c>
      <c r="E32">
        <v>8.1940000000000008</v>
      </c>
      <c r="F32">
        <v>8.1940000000000008</v>
      </c>
      <c r="G32">
        <v>8.1929999999999996</v>
      </c>
      <c r="H32">
        <v>8.0570000000000004</v>
      </c>
      <c r="I32">
        <v>8.0559999999999992</v>
      </c>
      <c r="J32">
        <v>9.5749999999999993</v>
      </c>
      <c r="K32">
        <v>9.5749999999999993</v>
      </c>
      <c r="L32">
        <v>9.5749999999999993</v>
      </c>
      <c r="M32">
        <v>9.5749999999999993</v>
      </c>
      <c r="N32">
        <v>9.577</v>
      </c>
      <c r="O32">
        <v>9.5739999999999998</v>
      </c>
      <c r="P32">
        <v>9.5719999999999992</v>
      </c>
      <c r="Q32">
        <v>9.57</v>
      </c>
      <c r="R32">
        <v>9.57</v>
      </c>
      <c r="S32">
        <v>9.5589999999999993</v>
      </c>
      <c r="T32">
        <v>8.2260000000000009</v>
      </c>
      <c r="U32">
        <v>8.2249999999999996</v>
      </c>
      <c r="V32">
        <v>9.5589999999999993</v>
      </c>
      <c r="W32" t="s">
        <v>229</v>
      </c>
    </row>
    <row r="33" spans="1:23">
      <c r="A33">
        <v>234</v>
      </c>
      <c r="B33">
        <v>9.5790000000000006</v>
      </c>
      <c r="C33">
        <v>9.5790000000000006</v>
      </c>
      <c r="D33">
        <v>9.5790000000000006</v>
      </c>
      <c r="E33">
        <v>8.1609999999999996</v>
      </c>
      <c r="F33">
        <v>8.1609999999999996</v>
      </c>
      <c r="G33">
        <v>8.1609999999999996</v>
      </c>
      <c r="H33">
        <v>8.0090000000000003</v>
      </c>
      <c r="I33">
        <v>8.01</v>
      </c>
      <c r="J33">
        <v>9.5790000000000006</v>
      </c>
      <c r="K33">
        <v>9.5790000000000006</v>
      </c>
      <c r="L33">
        <v>9.5790000000000006</v>
      </c>
      <c r="M33">
        <v>9.5790000000000006</v>
      </c>
      <c r="N33">
        <v>9.58</v>
      </c>
      <c r="O33">
        <v>9.5779999999999994</v>
      </c>
      <c r="P33">
        <v>9.5749999999999993</v>
      </c>
      <c r="Q33">
        <v>9.5739999999999998</v>
      </c>
      <c r="R33">
        <v>9.5739999999999998</v>
      </c>
      <c r="S33">
        <v>9.5619999999999994</v>
      </c>
      <c r="T33">
        <v>8.2100000000000009</v>
      </c>
      <c r="U33">
        <v>8.2089999999999996</v>
      </c>
      <c r="V33">
        <v>9.5619999999999994</v>
      </c>
      <c r="W33" t="s">
        <v>230</v>
      </c>
    </row>
    <row r="34" spans="1:23">
      <c r="A34">
        <v>264</v>
      </c>
      <c r="B34">
        <v>9.5749999999999993</v>
      </c>
      <c r="C34">
        <v>9.5749999999999993</v>
      </c>
      <c r="D34">
        <v>9.5749999999999993</v>
      </c>
      <c r="E34">
        <v>8.15</v>
      </c>
      <c r="F34">
        <v>8.15</v>
      </c>
      <c r="G34">
        <v>8.15</v>
      </c>
      <c r="H34">
        <v>8.0030000000000001</v>
      </c>
      <c r="I34">
        <v>7.9989999999999997</v>
      </c>
      <c r="J34">
        <v>9.5749999999999993</v>
      </c>
      <c r="K34">
        <v>9.5749999999999993</v>
      </c>
      <c r="L34">
        <v>9.5749999999999993</v>
      </c>
      <c r="M34">
        <v>9.5749999999999993</v>
      </c>
      <c r="N34">
        <v>9.577</v>
      </c>
      <c r="O34">
        <v>9.5739999999999998</v>
      </c>
      <c r="P34">
        <v>9.5719999999999992</v>
      </c>
      <c r="Q34">
        <v>9.57</v>
      </c>
      <c r="R34">
        <v>9.57</v>
      </c>
      <c r="S34">
        <v>9.5589999999999993</v>
      </c>
      <c r="T34">
        <v>8.2050000000000001</v>
      </c>
      <c r="U34">
        <v>8.2040000000000006</v>
      </c>
      <c r="V34">
        <v>9.5589999999999993</v>
      </c>
      <c r="W34" t="s">
        <v>231</v>
      </c>
    </row>
    <row r="35" spans="1:23">
      <c r="A35">
        <v>294</v>
      </c>
      <c r="B35">
        <v>9.58</v>
      </c>
      <c r="C35">
        <v>9.58</v>
      </c>
      <c r="D35">
        <v>9.58</v>
      </c>
      <c r="E35">
        <v>8.1059999999999999</v>
      </c>
      <c r="F35">
        <v>8.1059999999999999</v>
      </c>
      <c r="G35">
        <v>8.1059999999999999</v>
      </c>
      <c r="H35">
        <v>7.984</v>
      </c>
      <c r="I35">
        <v>7.9660000000000002</v>
      </c>
      <c r="J35">
        <v>9.58</v>
      </c>
      <c r="K35">
        <v>9.58</v>
      </c>
      <c r="L35">
        <v>9.58</v>
      </c>
      <c r="M35">
        <v>9.58</v>
      </c>
      <c r="N35">
        <v>9.5809999999999995</v>
      </c>
      <c r="O35">
        <v>9.5790000000000006</v>
      </c>
      <c r="P35">
        <v>9.5760000000000005</v>
      </c>
      <c r="Q35">
        <v>9.5749999999999993</v>
      </c>
      <c r="R35">
        <v>9.5749999999999993</v>
      </c>
      <c r="S35">
        <v>9.5630000000000006</v>
      </c>
      <c r="T35">
        <v>8.2110000000000003</v>
      </c>
      <c r="U35">
        <v>8.2100000000000009</v>
      </c>
      <c r="V35">
        <v>9.5630000000000006</v>
      </c>
      <c r="W35" t="s">
        <v>232</v>
      </c>
    </row>
    <row r="36" spans="1:23">
      <c r="A36">
        <v>324</v>
      </c>
      <c r="B36">
        <v>9.5760000000000005</v>
      </c>
      <c r="C36">
        <v>9.5760000000000005</v>
      </c>
      <c r="D36">
        <v>9.5760000000000005</v>
      </c>
      <c r="E36">
        <v>8.0990000000000002</v>
      </c>
      <c r="F36">
        <v>8.0990000000000002</v>
      </c>
      <c r="G36">
        <v>8.0990000000000002</v>
      </c>
      <c r="H36">
        <v>7.9829999999999997</v>
      </c>
      <c r="I36">
        <v>7.9649999999999999</v>
      </c>
      <c r="J36">
        <v>9.5760000000000005</v>
      </c>
      <c r="K36">
        <v>9.5760000000000005</v>
      </c>
      <c r="L36">
        <v>9.5760000000000005</v>
      </c>
      <c r="M36">
        <v>9.5760000000000005</v>
      </c>
      <c r="N36">
        <v>9.5779999999999994</v>
      </c>
      <c r="O36">
        <v>9.5760000000000005</v>
      </c>
      <c r="P36">
        <v>9.5730000000000004</v>
      </c>
      <c r="Q36">
        <v>9.5709999999999997</v>
      </c>
      <c r="R36">
        <v>9.5709999999999997</v>
      </c>
      <c r="S36">
        <v>9.56</v>
      </c>
      <c r="T36">
        <v>8.2059999999999995</v>
      </c>
      <c r="U36">
        <v>8.2050000000000001</v>
      </c>
      <c r="V36">
        <v>9.56</v>
      </c>
      <c r="W36" t="s">
        <v>233</v>
      </c>
    </row>
    <row r="37" spans="1:23">
      <c r="A37">
        <v>354</v>
      </c>
      <c r="B37">
        <v>9.5739999999999998</v>
      </c>
      <c r="C37">
        <v>9.5739999999999998</v>
      </c>
      <c r="D37">
        <v>9.5739999999999998</v>
      </c>
      <c r="E37">
        <v>8.0920000000000005</v>
      </c>
      <c r="F37">
        <v>8.0920000000000005</v>
      </c>
      <c r="G37">
        <v>8.0920000000000005</v>
      </c>
      <c r="H37">
        <v>7.9820000000000002</v>
      </c>
      <c r="I37">
        <v>7.9649999999999999</v>
      </c>
      <c r="J37">
        <v>9.5739999999999998</v>
      </c>
      <c r="K37">
        <v>9.5739999999999998</v>
      </c>
      <c r="L37">
        <v>9.5739999999999998</v>
      </c>
      <c r="M37">
        <v>9.5739999999999998</v>
      </c>
      <c r="N37">
        <v>9.5749999999999993</v>
      </c>
      <c r="O37">
        <v>9.5730000000000004</v>
      </c>
      <c r="P37">
        <v>9.57</v>
      </c>
      <c r="Q37">
        <v>9.5690000000000008</v>
      </c>
      <c r="R37">
        <v>9.5690000000000008</v>
      </c>
      <c r="S37">
        <v>9.5579999999999998</v>
      </c>
      <c r="T37">
        <v>8.2029999999999994</v>
      </c>
      <c r="U37">
        <v>8.2029999999999994</v>
      </c>
      <c r="V37">
        <v>9.5579999999999998</v>
      </c>
      <c r="W37" t="s">
        <v>234</v>
      </c>
    </row>
    <row r="38" spans="1:23">
      <c r="A38">
        <v>384</v>
      </c>
      <c r="B38">
        <v>9.5709999999999997</v>
      </c>
      <c r="C38">
        <v>9.5709999999999997</v>
      </c>
      <c r="D38">
        <v>9.5709999999999997</v>
      </c>
      <c r="E38">
        <v>8.0909999999999993</v>
      </c>
      <c r="F38">
        <v>8.0909999999999993</v>
      </c>
      <c r="G38">
        <v>8.09</v>
      </c>
      <c r="H38">
        <v>7.9809999999999999</v>
      </c>
      <c r="I38">
        <v>7.9649999999999999</v>
      </c>
      <c r="J38">
        <v>9.5709999999999997</v>
      </c>
      <c r="K38">
        <v>9.5709999999999997</v>
      </c>
      <c r="L38">
        <v>9.5709999999999997</v>
      </c>
      <c r="M38">
        <v>9.5709999999999997</v>
      </c>
      <c r="N38">
        <v>9.5730000000000004</v>
      </c>
      <c r="O38">
        <v>9.57</v>
      </c>
      <c r="P38">
        <v>9.5679999999999996</v>
      </c>
      <c r="Q38">
        <v>9.5660000000000007</v>
      </c>
      <c r="R38">
        <v>9.5660000000000007</v>
      </c>
      <c r="S38">
        <v>9.5549999999999997</v>
      </c>
      <c r="T38">
        <v>8.1999999999999993</v>
      </c>
      <c r="U38">
        <v>8.1989999999999998</v>
      </c>
      <c r="V38">
        <v>9.5549999999999997</v>
      </c>
      <c r="W38" t="s">
        <v>235</v>
      </c>
    </row>
    <row r="39" spans="1:23">
      <c r="A39">
        <v>414</v>
      </c>
      <c r="B39">
        <v>9.57</v>
      </c>
      <c r="C39">
        <v>9.57</v>
      </c>
      <c r="D39">
        <v>9.57</v>
      </c>
      <c r="E39">
        <v>8.09</v>
      </c>
      <c r="F39">
        <v>8.09</v>
      </c>
      <c r="G39">
        <v>8.09</v>
      </c>
      <c r="H39">
        <v>7.9809999999999999</v>
      </c>
      <c r="I39">
        <v>7.9649999999999999</v>
      </c>
      <c r="J39">
        <v>9.57</v>
      </c>
      <c r="K39">
        <v>9.57</v>
      </c>
      <c r="L39">
        <v>9.57</v>
      </c>
      <c r="M39">
        <v>9.57</v>
      </c>
      <c r="N39">
        <v>9.5709999999999997</v>
      </c>
      <c r="O39">
        <v>9.5690000000000008</v>
      </c>
      <c r="P39">
        <v>9.5660000000000007</v>
      </c>
      <c r="Q39">
        <v>9.5649999999999995</v>
      </c>
      <c r="R39">
        <v>9.5649999999999995</v>
      </c>
      <c r="S39">
        <v>9.5540000000000003</v>
      </c>
      <c r="T39">
        <v>8.1980000000000004</v>
      </c>
      <c r="U39">
        <v>8.1969999999999992</v>
      </c>
      <c r="V39">
        <v>9.5540000000000003</v>
      </c>
      <c r="W39" t="s">
        <v>236</v>
      </c>
    </row>
    <row r="40" spans="1:23">
      <c r="A40">
        <v>444</v>
      </c>
      <c r="B40">
        <v>9.57</v>
      </c>
      <c r="C40">
        <v>9.57</v>
      </c>
      <c r="D40">
        <v>9.57</v>
      </c>
      <c r="E40">
        <v>8.09</v>
      </c>
      <c r="F40">
        <v>8.09</v>
      </c>
      <c r="G40">
        <v>8.09</v>
      </c>
      <c r="H40">
        <v>7.9809999999999999</v>
      </c>
      <c r="I40">
        <v>7.9649999999999999</v>
      </c>
      <c r="J40">
        <v>9.57</v>
      </c>
      <c r="K40">
        <v>9.57</v>
      </c>
      <c r="L40">
        <v>9.57</v>
      </c>
      <c r="M40">
        <v>9.57</v>
      </c>
      <c r="N40">
        <v>9.5709999999999997</v>
      </c>
      <c r="O40">
        <v>9.5690000000000008</v>
      </c>
      <c r="P40">
        <v>9.5660000000000007</v>
      </c>
      <c r="Q40">
        <v>9.5640000000000001</v>
      </c>
      <c r="R40">
        <v>9.5640000000000001</v>
      </c>
      <c r="S40">
        <v>9.5540000000000003</v>
      </c>
      <c r="T40">
        <v>8.1980000000000004</v>
      </c>
      <c r="U40">
        <v>8.1969999999999992</v>
      </c>
      <c r="V40">
        <v>9.5540000000000003</v>
      </c>
      <c r="W40" t="s">
        <v>237</v>
      </c>
    </row>
    <row r="41" spans="1:23">
      <c r="A41">
        <v>474</v>
      </c>
      <c r="B41">
        <v>9.57</v>
      </c>
      <c r="C41">
        <v>9.57</v>
      </c>
      <c r="D41">
        <v>9.57</v>
      </c>
      <c r="E41">
        <v>8.09</v>
      </c>
      <c r="F41">
        <v>8.09</v>
      </c>
      <c r="G41">
        <v>8.09</v>
      </c>
      <c r="H41">
        <v>7.9809999999999999</v>
      </c>
      <c r="I41">
        <v>7.9649999999999999</v>
      </c>
      <c r="J41">
        <v>9.57</v>
      </c>
      <c r="K41">
        <v>9.57</v>
      </c>
      <c r="L41">
        <v>9.57</v>
      </c>
      <c r="M41">
        <v>9.57</v>
      </c>
      <c r="N41">
        <v>9.5709999999999997</v>
      </c>
      <c r="O41">
        <v>9.5690000000000008</v>
      </c>
      <c r="P41">
        <v>9.5660000000000007</v>
      </c>
      <c r="Q41">
        <v>9.5649999999999995</v>
      </c>
      <c r="R41">
        <v>9.5649999999999995</v>
      </c>
      <c r="S41">
        <v>9.5540000000000003</v>
      </c>
      <c r="T41">
        <v>8.1980000000000004</v>
      </c>
      <c r="U41">
        <v>8.1969999999999992</v>
      </c>
      <c r="V41">
        <v>9.5540000000000003</v>
      </c>
      <c r="W41" t="s">
        <v>238</v>
      </c>
    </row>
    <row r="43" spans="1:23">
      <c r="A43" t="s">
        <v>239</v>
      </c>
    </row>
    <row r="44" spans="1:23">
      <c r="A44" t="s">
        <v>85</v>
      </c>
      <c r="B44" t="s">
        <v>196</v>
      </c>
      <c r="C44" t="s">
        <v>165</v>
      </c>
      <c r="D44" t="s">
        <v>166</v>
      </c>
      <c r="E44" t="s">
        <v>167</v>
      </c>
      <c r="F44" t="s">
        <v>168</v>
      </c>
      <c r="G44" t="s">
        <v>169</v>
      </c>
      <c r="H44" t="s">
        <v>170</v>
      </c>
      <c r="I44" t="s">
        <v>171</v>
      </c>
      <c r="J44" t="s">
        <v>197</v>
      </c>
      <c r="K44" t="s">
        <v>200</v>
      </c>
      <c r="L44" t="s">
        <v>198</v>
      </c>
      <c r="M44" t="s">
        <v>102</v>
      </c>
      <c r="N44" t="s">
        <v>103</v>
      </c>
      <c r="O44" t="s">
        <v>104</v>
      </c>
      <c r="P44" t="s">
        <v>110</v>
      </c>
      <c r="Q44" t="s">
        <v>114</v>
      </c>
      <c r="R44" t="s">
        <v>115</v>
      </c>
      <c r="S44" t="s">
        <v>118</v>
      </c>
      <c r="T44" t="s">
        <v>124</v>
      </c>
      <c r="U44" t="s">
        <v>125</v>
      </c>
      <c r="V44" t="s">
        <v>199</v>
      </c>
    </row>
    <row r="45" spans="1:23">
      <c r="A45">
        <v>24</v>
      </c>
      <c r="B45">
        <v>0.13200000000000001</v>
      </c>
      <c r="C45">
        <v>0.122</v>
      </c>
      <c r="D45">
        <v>0.122</v>
      </c>
      <c r="E45">
        <v>0.14599999999999999</v>
      </c>
      <c r="F45">
        <v>0.11</v>
      </c>
      <c r="G45">
        <v>0.32700000000000001</v>
      </c>
      <c r="H45">
        <v>0.36299999999999999</v>
      </c>
      <c r="I45">
        <v>0.29399999999999998</v>
      </c>
      <c r="J45">
        <v>7.2199999999999999E-3</v>
      </c>
      <c r="K45">
        <v>1.83E-2</v>
      </c>
      <c r="L45">
        <v>1.2999999999999999E-2</v>
      </c>
      <c r="M45">
        <v>0.248</v>
      </c>
      <c r="N45">
        <v>0.191</v>
      </c>
      <c r="O45">
        <v>0.12</v>
      </c>
      <c r="P45">
        <v>0.16400000000000001</v>
      </c>
      <c r="Q45">
        <v>0.16500000000000001</v>
      </c>
      <c r="R45">
        <v>0.21299999999999999</v>
      </c>
      <c r="S45">
        <v>0.35599999999999998</v>
      </c>
      <c r="T45">
        <v>6.4199999999999993E-2</v>
      </c>
      <c r="U45">
        <v>6.4199999999999993E-2</v>
      </c>
      <c r="V45">
        <v>1.0999999999999999E-2</v>
      </c>
    </row>
    <row r="46" spans="1:23">
      <c r="A46">
        <v>54</v>
      </c>
      <c r="B46">
        <v>3.9800000000000002E-2</v>
      </c>
      <c r="C46">
        <v>3.1399999999999997E-2</v>
      </c>
      <c r="D46">
        <v>3.1399999999999997E-2</v>
      </c>
      <c r="E46">
        <v>5.4699999999999999E-2</v>
      </c>
      <c r="F46">
        <v>4.1200000000000001E-2</v>
      </c>
      <c r="G46">
        <v>0.216</v>
      </c>
      <c r="H46">
        <v>0.34300000000000003</v>
      </c>
      <c r="I46">
        <v>0.251</v>
      </c>
      <c r="J46">
        <v>5.7800000000000004E-3</v>
      </c>
      <c r="K46">
        <v>1.4999999999999999E-2</v>
      </c>
      <c r="L46">
        <v>1.04E-2</v>
      </c>
      <c r="M46">
        <v>0.24399999999999999</v>
      </c>
      <c r="N46">
        <v>0.183</v>
      </c>
      <c r="O46">
        <v>0.111</v>
      </c>
      <c r="P46">
        <v>0.15</v>
      </c>
      <c r="Q46">
        <v>0.151</v>
      </c>
      <c r="R46">
        <v>0.19500000000000001</v>
      </c>
      <c r="S46">
        <v>0.33500000000000002</v>
      </c>
      <c r="T46">
        <v>0.106</v>
      </c>
      <c r="U46">
        <v>0.106</v>
      </c>
      <c r="V46">
        <v>1.0999999999999999E-2</v>
      </c>
    </row>
    <row r="47" spans="1:23">
      <c r="A47">
        <v>84</v>
      </c>
      <c r="B47">
        <v>2.4299999999999999E-2</v>
      </c>
      <c r="C47">
        <v>1.7500000000000002E-2</v>
      </c>
      <c r="D47">
        <v>1.7500000000000002E-2</v>
      </c>
      <c r="E47">
        <v>3.3300000000000003E-2</v>
      </c>
      <c r="F47">
        <v>2.5100000000000001E-2</v>
      </c>
      <c r="G47">
        <v>0.16600000000000001</v>
      </c>
      <c r="H47">
        <v>0.33700000000000002</v>
      </c>
      <c r="I47">
        <v>0.22900000000000001</v>
      </c>
      <c r="J47">
        <v>4.6100000000000004E-3</v>
      </c>
      <c r="K47">
        <v>1.21E-2</v>
      </c>
      <c r="L47">
        <v>7.7200000000000003E-3</v>
      </c>
      <c r="M47">
        <v>0.24199999999999999</v>
      </c>
      <c r="N47">
        <v>0.17899999999999999</v>
      </c>
      <c r="O47">
        <v>0.107</v>
      </c>
      <c r="P47">
        <v>0.14499999999999999</v>
      </c>
      <c r="Q47">
        <v>0.14499999999999999</v>
      </c>
      <c r="R47">
        <v>0.187</v>
      </c>
      <c r="S47">
        <v>0.32600000000000001</v>
      </c>
      <c r="T47">
        <v>0.11799999999999999</v>
      </c>
      <c r="U47">
        <v>0.11799999999999999</v>
      </c>
      <c r="V47">
        <v>1.0999999999999999E-2</v>
      </c>
    </row>
    <row r="48" spans="1:23">
      <c r="A48">
        <v>114</v>
      </c>
      <c r="B48">
        <v>1.8100000000000002E-2</v>
      </c>
      <c r="C48">
        <v>0.01</v>
      </c>
      <c r="D48">
        <v>0.01</v>
      </c>
      <c r="E48">
        <v>2.0500000000000001E-2</v>
      </c>
      <c r="F48">
        <v>1.54E-2</v>
      </c>
      <c r="G48">
        <v>0.13</v>
      </c>
      <c r="H48">
        <v>0.33900000000000002</v>
      </c>
      <c r="I48">
        <v>0.21199999999999999</v>
      </c>
      <c r="J48">
        <v>5.5799999999999999E-3</v>
      </c>
      <c r="K48">
        <v>1.46E-2</v>
      </c>
      <c r="L48">
        <v>9.9500000000000005E-3</v>
      </c>
      <c r="M48">
        <v>0.24399999999999999</v>
      </c>
      <c r="N48">
        <v>0.183</v>
      </c>
      <c r="O48">
        <v>0.111</v>
      </c>
      <c r="P48">
        <v>0.14899999999999999</v>
      </c>
      <c r="Q48">
        <v>0.15</v>
      </c>
      <c r="R48">
        <v>0.19400000000000001</v>
      </c>
      <c r="S48">
        <v>0.33400000000000002</v>
      </c>
      <c r="T48">
        <v>0.13900000000000001</v>
      </c>
      <c r="U48">
        <v>0.13900000000000001</v>
      </c>
      <c r="V48">
        <v>1.0999999999999999E-2</v>
      </c>
    </row>
    <row r="49" spans="1:23">
      <c r="A49">
        <v>144</v>
      </c>
      <c r="B49">
        <v>1.54E-2</v>
      </c>
      <c r="C49">
        <v>8.5900000000000004E-3</v>
      </c>
      <c r="D49">
        <v>8.5900000000000004E-3</v>
      </c>
      <c r="E49">
        <v>1.77E-2</v>
      </c>
      <c r="F49">
        <v>1.3299999999999999E-2</v>
      </c>
      <c r="G49">
        <v>0.12</v>
      </c>
      <c r="H49">
        <v>0.33900000000000002</v>
      </c>
      <c r="I49">
        <v>0.20699999999999999</v>
      </c>
      <c r="J49">
        <v>4.6899999999999997E-3</v>
      </c>
      <c r="K49">
        <v>1.23E-2</v>
      </c>
      <c r="L49">
        <v>7.9100000000000004E-3</v>
      </c>
      <c r="M49">
        <v>0.24199999999999999</v>
      </c>
      <c r="N49">
        <v>0.18</v>
      </c>
      <c r="O49">
        <v>0.108</v>
      </c>
      <c r="P49">
        <v>0.14499999999999999</v>
      </c>
      <c r="Q49">
        <v>0.14599999999999999</v>
      </c>
      <c r="R49">
        <v>0.188</v>
      </c>
      <c r="S49">
        <v>0.32600000000000001</v>
      </c>
      <c r="T49">
        <v>0.13700000000000001</v>
      </c>
      <c r="U49">
        <v>0.13700000000000001</v>
      </c>
      <c r="V49">
        <v>1.0999999999999999E-2</v>
      </c>
    </row>
    <row r="50" spans="1:23">
      <c r="A50">
        <v>174</v>
      </c>
      <c r="B50">
        <v>1.32E-2</v>
      </c>
      <c r="C50">
        <v>5.64E-3</v>
      </c>
      <c r="D50">
        <v>5.64E-3</v>
      </c>
      <c r="E50">
        <v>1.21E-2</v>
      </c>
      <c r="F50">
        <v>9.0900000000000009E-3</v>
      </c>
      <c r="G50">
        <v>0.1</v>
      </c>
      <c r="H50">
        <v>0.34799999999999998</v>
      </c>
      <c r="I50">
        <v>0.19600000000000001</v>
      </c>
      <c r="J50">
        <v>5.2100000000000002E-3</v>
      </c>
      <c r="K50">
        <v>1.3599999999999999E-2</v>
      </c>
      <c r="L50">
        <v>9.1000000000000004E-3</v>
      </c>
      <c r="M50">
        <v>0.24299999999999999</v>
      </c>
      <c r="N50">
        <v>0.18099999999999999</v>
      </c>
      <c r="O50">
        <v>0.109</v>
      </c>
      <c r="P50">
        <v>0.14799999999999999</v>
      </c>
      <c r="Q50">
        <v>0.14799999999999999</v>
      </c>
      <c r="R50">
        <v>0.191</v>
      </c>
      <c r="S50">
        <v>0.33100000000000002</v>
      </c>
      <c r="T50">
        <v>0.14899999999999999</v>
      </c>
      <c r="U50">
        <v>0.14899999999999999</v>
      </c>
      <c r="V50">
        <v>1.0999999999999999E-2</v>
      </c>
    </row>
    <row r="51" spans="1:23">
      <c r="A51">
        <v>204</v>
      </c>
      <c r="B51">
        <v>1.12E-2</v>
      </c>
      <c r="C51">
        <v>4.7000000000000002E-3</v>
      </c>
      <c r="D51">
        <v>4.7000000000000002E-3</v>
      </c>
      <c r="E51">
        <v>1.0200000000000001E-2</v>
      </c>
      <c r="F51">
        <v>7.6400000000000001E-3</v>
      </c>
      <c r="G51">
        <v>9.2100000000000001E-2</v>
      </c>
      <c r="H51">
        <v>0.36</v>
      </c>
      <c r="I51">
        <v>0.193</v>
      </c>
      <c r="J51">
        <v>4.47E-3</v>
      </c>
      <c r="K51">
        <v>1.18E-2</v>
      </c>
      <c r="L51">
        <v>7.4000000000000003E-3</v>
      </c>
      <c r="M51">
        <v>0.24199999999999999</v>
      </c>
      <c r="N51">
        <v>0.17899999999999999</v>
      </c>
      <c r="O51">
        <v>0.107</v>
      </c>
      <c r="P51">
        <v>0.14399999999999999</v>
      </c>
      <c r="Q51">
        <v>0.14499999999999999</v>
      </c>
      <c r="R51">
        <v>0.186</v>
      </c>
      <c r="S51">
        <v>0.32500000000000001</v>
      </c>
      <c r="T51">
        <v>0.14799999999999999</v>
      </c>
      <c r="U51">
        <v>0.14799999999999999</v>
      </c>
      <c r="V51">
        <v>1.0999999999999999E-2</v>
      </c>
    </row>
    <row r="52" spans="1:23">
      <c r="A52">
        <v>234</v>
      </c>
      <c r="B52">
        <v>9.2899999999999996E-3</v>
      </c>
      <c r="C52">
        <v>2.2399999999999998E-3</v>
      </c>
      <c r="D52">
        <v>2.2399999999999998E-3</v>
      </c>
      <c r="E52">
        <v>5.13E-3</v>
      </c>
      <c r="F52">
        <v>3.8600000000000001E-3</v>
      </c>
      <c r="G52">
        <v>7.6899999999999996E-2</v>
      </c>
      <c r="H52">
        <v>0.71199999999999997</v>
      </c>
      <c r="I52">
        <v>0.246</v>
      </c>
      <c r="J52">
        <v>4.8399999999999997E-3</v>
      </c>
      <c r="K52">
        <v>1.2699999999999999E-2</v>
      </c>
      <c r="L52">
        <v>8.2500000000000004E-3</v>
      </c>
      <c r="M52">
        <v>0.24199999999999999</v>
      </c>
      <c r="N52">
        <v>0.18</v>
      </c>
      <c r="O52">
        <v>0.108</v>
      </c>
      <c r="P52">
        <v>0.14599999999999999</v>
      </c>
      <c r="Q52">
        <v>0.14599999999999999</v>
      </c>
      <c r="R52">
        <v>0.188</v>
      </c>
      <c r="S52">
        <v>0.32700000000000001</v>
      </c>
      <c r="T52">
        <v>0.16</v>
      </c>
      <c r="U52">
        <v>0.16</v>
      </c>
      <c r="V52">
        <v>1.0999999999999999E-2</v>
      </c>
    </row>
    <row r="53" spans="1:23">
      <c r="A53">
        <v>264</v>
      </c>
      <c r="B53">
        <v>8.4200000000000004E-3</v>
      </c>
      <c r="C53">
        <v>1.9E-3</v>
      </c>
      <c r="D53">
        <v>1.9E-3</v>
      </c>
      <c r="E53">
        <v>4.4200000000000003E-3</v>
      </c>
      <c r="F53">
        <v>3.32E-3</v>
      </c>
      <c r="G53">
        <v>7.6700000000000004E-2</v>
      </c>
      <c r="H53">
        <v>0.81899999999999995</v>
      </c>
      <c r="I53">
        <v>0.27600000000000002</v>
      </c>
      <c r="J53">
        <v>4.47E-3</v>
      </c>
      <c r="K53">
        <v>1.18E-2</v>
      </c>
      <c r="L53">
        <v>7.4000000000000003E-3</v>
      </c>
      <c r="M53">
        <v>0.24199999999999999</v>
      </c>
      <c r="N53">
        <v>0.17899999999999999</v>
      </c>
      <c r="O53">
        <v>0.107</v>
      </c>
      <c r="P53">
        <v>0.14399999999999999</v>
      </c>
      <c r="Q53">
        <v>0.14499999999999999</v>
      </c>
      <c r="R53">
        <v>0.186</v>
      </c>
      <c r="S53">
        <v>0.32500000000000001</v>
      </c>
      <c r="T53">
        <v>0.159</v>
      </c>
      <c r="U53">
        <v>0.16</v>
      </c>
      <c r="V53">
        <v>1.0999999999999999E-2</v>
      </c>
    </row>
    <row r="54" spans="1:23">
      <c r="A54">
        <v>294</v>
      </c>
      <c r="B54">
        <v>7.5199999999999998E-3</v>
      </c>
      <c r="C54">
        <v>3.4600000000000001E-4</v>
      </c>
      <c r="D54">
        <v>3.4600000000000001E-4</v>
      </c>
      <c r="E54">
        <v>8.7600000000000004E-4</v>
      </c>
      <c r="F54">
        <v>6.5700000000000003E-4</v>
      </c>
      <c r="G54">
        <v>7.5700000000000003E-2</v>
      </c>
      <c r="H54">
        <v>1.5529999999999999</v>
      </c>
      <c r="I54">
        <v>0.44900000000000001</v>
      </c>
      <c r="J54">
        <v>4.9199999999999999E-3</v>
      </c>
      <c r="K54">
        <v>1.29E-2</v>
      </c>
      <c r="L54">
        <v>8.4499999999999992E-3</v>
      </c>
      <c r="M54">
        <v>0.24299999999999999</v>
      </c>
      <c r="N54">
        <v>0.18</v>
      </c>
      <c r="O54">
        <v>0.108</v>
      </c>
      <c r="P54">
        <v>0.14599999999999999</v>
      </c>
      <c r="Q54">
        <v>0.14699999999999999</v>
      </c>
      <c r="R54">
        <v>0.189</v>
      </c>
      <c r="S54">
        <v>0.32800000000000001</v>
      </c>
      <c r="T54">
        <v>0.16</v>
      </c>
      <c r="U54">
        <v>0.16</v>
      </c>
      <c r="V54">
        <v>1.0999999999999999E-2</v>
      </c>
    </row>
    <row r="55" spans="1:23">
      <c r="A55">
        <v>324</v>
      </c>
      <c r="B55">
        <v>6.8599999999999998E-3</v>
      </c>
      <c r="C55">
        <v>1.84E-4</v>
      </c>
      <c r="D55">
        <v>1.84E-4</v>
      </c>
      <c r="E55">
        <v>4.6900000000000002E-4</v>
      </c>
      <c r="F55">
        <v>3.5399999999999999E-4</v>
      </c>
      <c r="G55">
        <v>7.5499999999999998E-2</v>
      </c>
      <c r="H55">
        <v>1.5880000000000001</v>
      </c>
      <c r="I55">
        <v>0.42899999999999999</v>
      </c>
      <c r="J55">
        <v>4.5799999999999999E-3</v>
      </c>
      <c r="K55">
        <v>1.21E-2</v>
      </c>
      <c r="L55">
        <v>7.6600000000000001E-3</v>
      </c>
      <c r="M55">
        <v>0.24199999999999999</v>
      </c>
      <c r="N55">
        <v>0.17899999999999999</v>
      </c>
      <c r="O55">
        <v>0.107</v>
      </c>
      <c r="P55">
        <v>0.14499999999999999</v>
      </c>
      <c r="Q55">
        <v>0.14499999999999999</v>
      </c>
      <c r="R55">
        <v>0.187</v>
      </c>
      <c r="S55">
        <v>0.32500000000000001</v>
      </c>
      <c r="T55">
        <v>0.159</v>
      </c>
      <c r="U55">
        <v>0.16</v>
      </c>
      <c r="V55">
        <v>1.0999999999999999E-2</v>
      </c>
    </row>
    <row r="56" spans="1:23">
      <c r="A56">
        <v>354</v>
      </c>
      <c r="B56">
        <v>6.3400000000000001E-3</v>
      </c>
      <c r="C56">
        <v>2.44E-8</v>
      </c>
      <c r="D56">
        <v>0</v>
      </c>
      <c r="E56">
        <v>0</v>
      </c>
      <c r="F56">
        <v>-2.2500000000000001E-6</v>
      </c>
      <c r="G56">
        <v>7.5200000000000003E-2</v>
      </c>
      <c r="H56">
        <v>1.595</v>
      </c>
      <c r="I56">
        <v>0.39700000000000002</v>
      </c>
      <c r="J56">
        <v>4.3499999999999997E-3</v>
      </c>
      <c r="K56">
        <v>1.15E-2</v>
      </c>
      <c r="L56">
        <v>7.11E-3</v>
      </c>
      <c r="M56">
        <v>0.24199999999999999</v>
      </c>
      <c r="N56">
        <v>0.17899999999999999</v>
      </c>
      <c r="O56">
        <v>0.107</v>
      </c>
      <c r="P56">
        <v>0.14399999999999999</v>
      </c>
      <c r="Q56">
        <v>0.14399999999999999</v>
      </c>
      <c r="R56">
        <v>0.186</v>
      </c>
      <c r="S56">
        <v>0.32400000000000001</v>
      </c>
      <c r="T56">
        <v>0.159</v>
      </c>
      <c r="U56">
        <v>0.159</v>
      </c>
      <c r="V56">
        <v>1.0999999999999999E-2</v>
      </c>
    </row>
    <row r="57" spans="1:23">
      <c r="A57">
        <v>384</v>
      </c>
      <c r="B57">
        <v>5.7600000000000004E-3</v>
      </c>
      <c r="C57">
        <v>-4.6600000000000002E-7</v>
      </c>
      <c r="D57">
        <v>0</v>
      </c>
      <c r="E57">
        <v>0</v>
      </c>
      <c r="F57">
        <v>-1.31E-6</v>
      </c>
      <c r="G57">
        <v>7.5200000000000003E-2</v>
      </c>
      <c r="H57">
        <v>1.5940000000000001</v>
      </c>
      <c r="I57">
        <v>0.39</v>
      </c>
      <c r="J57">
        <v>3.9500000000000004E-3</v>
      </c>
      <c r="K57">
        <v>1.0500000000000001E-2</v>
      </c>
      <c r="L57">
        <v>6.13E-3</v>
      </c>
      <c r="M57">
        <v>0.24199999999999999</v>
      </c>
      <c r="N57">
        <v>0.17799999999999999</v>
      </c>
      <c r="O57">
        <v>0.106</v>
      </c>
      <c r="P57">
        <v>0.14299999999999999</v>
      </c>
      <c r="Q57">
        <v>0.14299999999999999</v>
      </c>
      <c r="R57">
        <v>0.184</v>
      </c>
      <c r="S57">
        <v>0.32200000000000001</v>
      </c>
      <c r="T57">
        <v>0.159</v>
      </c>
      <c r="U57">
        <v>0.159</v>
      </c>
      <c r="V57">
        <v>1.0999999999999999E-2</v>
      </c>
    </row>
    <row r="58" spans="1:23">
      <c r="A58">
        <v>414</v>
      </c>
      <c r="B58">
        <v>5.1399999999999996E-3</v>
      </c>
      <c r="C58">
        <v>4.0600000000000001E-7</v>
      </c>
      <c r="D58">
        <v>0</v>
      </c>
      <c r="E58">
        <v>0</v>
      </c>
      <c r="F58">
        <v>1.6299999999999999E-7</v>
      </c>
      <c r="G58">
        <v>7.51E-2</v>
      </c>
      <c r="H58">
        <v>1.5920000000000001</v>
      </c>
      <c r="I58">
        <v>0.38600000000000001</v>
      </c>
      <c r="J58">
        <v>3.5300000000000002E-3</v>
      </c>
      <c r="K58">
        <v>9.3399999999999993E-3</v>
      </c>
      <c r="L58">
        <v>5.0400000000000002E-3</v>
      </c>
      <c r="M58">
        <v>0.24099999999999999</v>
      </c>
      <c r="N58">
        <v>0.17799999999999999</v>
      </c>
      <c r="O58">
        <v>0.105</v>
      </c>
      <c r="P58">
        <v>0.14199999999999999</v>
      </c>
      <c r="Q58">
        <v>0.14299999999999999</v>
      </c>
      <c r="R58">
        <v>0.183</v>
      </c>
      <c r="S58">
        <v>0.32100000000000001</v>
      </c>
      <c r="T58">
        <v>0.158</v>
      </c>
      <c r="U58">
        <v>0.159</v>
      </c>
      <c r="V58">
        <v>1.0999999999999999E-2</v>
      </c>
    </row>
    <row r="59" spans="1:23">
      <c r="A59">
        <v>444</v>
      </c>
      <c r="B59">
        <v>4.8999999999999998E-3</v>
      </c>
      <c r="C59">
        <v>-2.9900000000000002E-7</v>
      </c>
      <c r="D59">
        <v>0</v>
      </c>
      <c r="E59">
        <v>0</v>
      </c>
      <c r="F59">
        <v>5.8299999999999997E-7</v>
      </c>
      <c r="G59">
        <v>7.51E-2</v>
      </c>
      <c r="H59">
        <v>1.591</v>
      </c>
      <c r="I59">
        <v>0.38500000000000001</v>
      </c>
      <c r="J59">
        <v>3.3600000000000001E-3</v>
      </c>
      <c r="K59">
        <v>8.9099999999999995E-3</v>
      </c>
      <c r="L59">
        <v>4.5999999999999999E-3</v>
      </c>
      <c r="M59">
        <v>0.24099999999999999</v>
      </c>
      <c r="N59">
        <v>0.17799999999999999</v>
      </c>
      <c r="O59">
        <v>0.105</v>
      </c>
      <c r="P59">
        <v>0.14199999999999999</v>
      </c>
      <c r="Q59">
        <v>0.14199999999999999</v>
      </c>
      <c r="R59">
        <v>0.183</v>
      </c>
      <c r="S59">
        <v>0.32100000000000001</v>
      </c>
      <c r="T59">
        <v>0.158</v>
      </c>
      <c r="U59">
        <v>0.159</v>
      </c>
      <c r="V59">
        <v>1.0999999999999999E-2</v>
      </c>
    </row>
    <row r="60" spans="1:23">
      <c r="A60">
        <v>474</v>
      </c>
      <c r="B60">
        <v>4.1900000000000001E-3</v>
      </c>
      <c r="C60">
        <v>2.36E-7</v>
      </c>
      <c r="D60">
        <v>0</v>
      </c>
      <c r="E60">
        <v>0</v>
      </c>
      <c r="F60">
        <v>-2.2400000000000002E-6</v>
      </c>
      <c r="G60">
        <v>7.51E-2</v>
      </c>
      <c r="H60">
        <v>1.59</v>
      </c>
      <c r="I60">
        <v>0.38500000000000001</v>
      </c>
      <c r="J60">
        <v>2.8700000000000002E-3</v>
      </c>
      <c r="K60">
        <v>7.6099999999999996E-3</v>
      </c>
      <c r="L60">
        <v>3.31E-3</v>
      </c>
      <c r="M60">
        <v>0.24099999999999999</v>
      </c>
      <c r="N60">
        <v>0.17799999999999999</v>
      </c>
      <c r="O60">
        <v>0.105</v>
      </c>
      <c r="P60">
        <v>0.14199999999999999</v>
      </c>
      <c r="Q60">
        <v>0.14299999999999999</v>
      </c>
      <c r="R60">
        <v>0.183</v>
      </c>
      <c r="S60">
        <v>0.32100000000000001</v>
      </c>
      <c r="T60">
        <v>0.158</v>
      </c>
      <c r="U60">
        <v>0.159</v>
      </c>
      <c r="V60">
        <v>1.0999999999999999E-2</v>
      </c>
    </row>
    <row r="62" spans="1:23">
      <c r="A62" t="s">
        <v>240</v>
      </c>
    </row>
    <row r="63" spans="1:23">
      <c r="A63" t="s">
        <v>85</v>
      </c>
      <c r="B63" t="s">
        <v>196</v>
      </c>
      <c r="C63" t="s">
        <v>165</v>
      </c>
      <c r="D63" t="s">
        <v>166</v>
      </c>
      <c r="E63" t="s">
        <v>167</v>
      </c>
      <c r="F63" t="s">
        <v>168</v>
      </c>
      <c r="G63" t="s">
        <v>169</v>
      </c>
      <c r="H63" t="s">
        <v>170</v>
      </c>
      <c r="I63" t="s">
        <v>171</v>
      </c>
      <c r="J63" t="s">
        <v>197</v>
      </c>
      <c r="K63" t="s">
        <v>200</v>
      </c>
      <c r="L63" t="s">
        <v>198</v>
      </c>
      <c r="M63" t="s">
        <v>102</v>
      </c>
      <c r="N63" t="s">
        <v>103</v>
      </c>
      <c r="O63" t="s">
        <v>104</v>
      </c>
      <c r="P63" t="s">
        <v>110</v>
      </c>
      <c r="Q63" t="s">
        <v>114</v>
      </c>
      <c r="R63" t="s">
        <v>115</v>
      </c>
      <c r="S63" t="s">
        <v>118</v>
      </c>
      <c r="T63" t="s">
        <v>124</v>
      </c>
      <c r="U63" t="s">
        <v>125</v>
      </c>
      <c r="V63" t="s">
        <v>199</v>
      </c>
    </row>
    <row r="64" spans="1:23">
      <c r="A64">
        <v>24</v>
      </c>
      <c r="B64">
        <v>0.51400000000000001</v>
      </c>
      <c r="C64">
        <v>0.47299999999999998</v>
      </c>
      <c r="D64">
        <v>0.47299999999999998</v>
      </c>
      <c r="E64">
        <v>0.53500000000000003</v>
      </c>
      <c r="F64">
        <v>0.40300000000000002</v>
      </c>
      <c r="G64">
        <v>0.84199999999999997</v>
      </c>
      <c r="H64">
        <v>0.90200000000000002</v>
      </c>
      <c r="I64">
        <v>0.75800000000000001</v>
      </c>
      <c r="J64">
        <v>2.7699999999999999E-2</v>
      </c>
      <c r="K64">
        <v>5.1499999999999997E-2</v>
      </c>
      <c r="L64">
        <v>3.6799999999999999E-2</v>
      </c>
      <c r="M64">
        <v>0.441</v>
      </c>
      <c r="N64">
        <v>0.371</v>
      </c>
      <c r="O64">
        <v>0.27300000000000002</v>
      </c>
      <c r="P64">
        <v>0.377</v>
      </c>
      <c r="Q64">
        <v>0.378</v>
      </c>
      <c r="R64">
        <v>0.503</v>
      </c>
      <c r="S64">
        <v>0.70799999999999996</v>
      </c>
      <c r="T64">
        <v>0.19</v>
      </c>
      <c r="U64">
        <v>0.19</v>
      </c>
      <c r="V64">
        <v>3.6999999999999998E-2</v>
      </c>
      <c r="W64" t="s">
        <v>241</v>
      </c>
    </row>
    <row r="65" spans="1:23">
      <c r="A65">
        <v>54</v>
      </c>
      <c r="B65">
        <v>0.153</v>
      </c>
      <c r="C65">
        <v>0.121</v>
      </c>
      <c r="D65">
        <v>0.121</v>
      </c>
      <c r="E65">
        <v>0.17499999999999999</v>
      </c>
      <c r="F65">
        <v>0.13200000000000001</v>
      </c>
      <c r="G65">
        <v>0.41</v>
      </c>
      <c r="H65">
        <v>0.55800000000000005</v>
      </c>
      <c r="I65">
        <v>0.438</v>
      </c>
      <c r="J65">
        <v>2.1999999999999999E-2</v>
      </c>
      <c r="K65">
        <v>4.1599999999999998E-2</v>
      </c>
      <c r="L65">
        <v>2.87E-2</v>
      </c>
      <c r="M65">
        <v>0.41199999999999998</v>
      </c>
      <c r="N65">
        <v>0.34</v>
      </c>
      <c r="O65">
        <v>0.24399999999999999</v>
      </c>
      <c r="P65">
        <v>0.33600000000000002</v>
      </c>
      <c r="Q65">
        <v>0.33700000000000002</v>
      </c>
      <c r="R65">
        <v>0.44600000000000001</v>
      </c>
      <c r="S65">
        <v>0.64</v>
      </c>
      <c r="T65">
        <v>0.252</v>
      </c>
      <c r="U65">
        <v>0.253</v>
      </c>
      <c r="V65">
        <v>3.6999999999999998E-2</v>
      </c>
      <c r="W65" t="s">
        <v>242</v>
      </c>
    </row>
    <row r="66" spans="1:23">
      <c r="A66">
        <v>84</v>
      </c>
      <c r="B66">
        <v>9.2899999999999996E-2</v>
      </c>
      <c r="C66">
        <v>6.7199999999999996E-2</v>
      </c>
      <c r="D66">
        <v>6.7199999999999996E-2</v>
      </c>
      <c r="E66">
        <v>0.10299999999999999</v>
      </c>
      <c r="F66">
        <v>7.7899999999999997E-2</v>
      </c>
      <c r="G66">
        <v>0.28699999999999998</v>
      </c>
      <c r="H66">
        <v>0.46100000000000002</v>
      </c>
      <c r="I66">
        <v>0.34499999999999997</v>
      </c>
      <c r="J66">
        <v>1.7500000000000002E-2</v>
      </c>
      <c r="K66">
        <v>3.3300000000000003E-2</v>
      </c>
      <c r="L66">
        <v>2.12E-2</v>
      </c>
      <c r="M66">
        <v>0.39900000000000002</v>
      </c>
      <c r="N66">
        <v>0.32600000000000001</v>
      </c>
      <c r="O66">
        <v>0.23200000000000001</v>
      </c>
      <c r="P66">
        <v>0.31900000000000001</v>
      </c>
      <c r="Q66">
        <v>0.32</v>
      </c>
      <c r="R66">
        <v>0.42299999999999999</v>
      </c>
      <c r="S66">
        <v>0.61199999999999999</v>
      </c>
      <c r="T66">
        <v>0.26500000000000001</v>
      </c>
      <c r="U66">
        <v>0.26500000000000001</v>
      </c>
      <c r="V66">
        <v>3.6999999999999998E-2</v>
      </c>
      <c r="W66" t="s">
        <v>243</v>
      </c>
    </row>
    <row r="67" spans="1:23">
      <c r="A67">
        <v>114</v>
      </c>
      <c r="B67">
        <v>6.9699999999999998E-2</v>
      </c>
      <c r="C67">
        <v>3.8399999999999997E-2</v>
      </c>
      <c r="D67">
        <v>3.8399999999999997E-2</v>
      </c>
      <c r="E67">
        <v>6.2100000000000002E-2</v>
      </c>
      <c r="F67">
        <v>4.6800000000000001E-2</v>
      </c>
      <c r="G67">
        <v>0.20899999999999999</v>
      </c>
      <c r="H67">
        <v>0.39700000000000002</v>
      </c>
      <c r="I67">
        <v>0.28100000000000003</v>
      </c>
      <c r="J67">
        <v>2.12E-2</v>
      </c>
      <c r="K67">
        <v>4.02E-2</v>
      </c>
      <c r="L67">
        <v>2.75E-2</v>
      </c>
      <c r="M67">
        <v>0.40899999999999997</v>
      </c>
      <c r="N67">
        <v>0.33700000000000002</v>
      </c>
      <c r="O67">
        <v>0.24199999999999999</v>
      </c>
      <c r="P67">
        <v>0.33300000000000002</v>
      </c>
      <c r="Q67">
        <v>0.33400000000000002</v>
      </c>
      <c r="R67">
        <v>0.442</v>
      </c>
      <c r="S67">
        <v>0.63600000000000001</v>
      </c>
      <c r="T67">
        <v>0.3</v>
      </c>
      <c r="U67">
        <v>0.30099999999999999</v>
      </c>
      <c r="V67">
        <v>3.6999999999999998E-2</v>
      </c>
      <c r="W67" t="s">
        <v>244</v>
      </c>
    </row>
    <row r="68" spans="1:23">
      <c r="A68">
        <v>144</v>
      </c>
      <c r="B68">
        <v>5.91E-2</v>
      </c>
      <c r="C68">
        <v>3.2899999999999999E-2</v>
      </c>
      <c r="D68">
        <v>3.2899999999999999E-2</v>
      </c>
      <c r="E68">
        <v>5.3400000000000003E-2</v>
      </c>
      <c r="F68">
        <v>4.0300000000000002E-2</v>
      </c>
      <c r="G68">
        <v>0.189</v>
      </c>
      <c r="H68">
        <v>0.38</v>
      </c>
      <c r="I68">
        <v>0.26400000000000001</v>
      </c>
      <c r="J68">
        <v>1.78E-2</v>
      </c>
      <c r="K68">
        <v>3.39E-2</v>
      </c>
      <c r="L68">
        <v>2.1700000000000001E-2</v>
      </c>
      <c r="M68">
        <v>0.4</v>
      </c>
      <c r="N68">
        <v>0.32700000000000001</v>
      </c>
      <c r="O68">
        <v>0.23300000000000001</v>
      </c>
      <c r="P68">
        <v>0.32</v>
      </c>
      <c r="Q68">
        <v>0.32100000000000001</v>
      </c>
      <c r="R68">
        <v>0.42399999999999999</v>
      </c>
      <c r="S68">
        <v>0.61399999999999999</v>
      </c>
      <c r="T68">
        <v>0.29199999999999998</v>
      </c>
      <c r="U68">
        <v>0.29299999999999998</v>
      </c>
      <c r="V68">
        <v>3.6999999999999998E-2</v>
      </c>
      <c r="W68" t="s">
        <v>245</v>
      </c>
    </row>
    <row r="69" spans="1:23">
      <c r="A69">
        <v>174</v>
      </c>
      <c r="B69">
        <v>5.0799999999999998E-2</v>
      </c>
      <c r="C69">
        <v>2.1600000000000001E-2</v>
      </c>
      <c r="D69">
        <v>2.1600000000000001E-2</v>
      </c>
      <c r="E69">
        <v>3.5999999999999997E-2</v>
      </c>
      <c r="F69">
        <v>2.7199999999999998E-2</v>
      </c>
      <c r="G69">
        <v>0.153</v>
      </c>
      <c r="H69">
        <v>0.35</v>
      </c>
      <c r="I69">
        <v>0.23100000000000001</v>
      </c>
      <c r="J69">
        <v>1.9800000000000002E-2</v>
      </c>
      <c r="K69">
        <v>3.7600000000000001E-2</v>
      </c>
      <c r="L69">
        <v>2.5100000000000001E-2</v>
      </c>
      <c r="M69">
        <v>0.40500000000000003</v>
      </c>
      <c r="N69">
        <v>0.33300000000000002</v>
      </c>
      <c r="O69">
        <v>0.23799999999999999</v>
      </c>
      <c r="P69">
        <v>0.32700000000000001</v>
      </c>
      <c r="Q69">
        <v>0.32800000000000001</v>
      </c>
      <c r="R69">
        <v>0.434</v>
      </c>
      <c r="S69">
        <v>0.626</v>
      </c>
      <c r="T69">
        <v>0.312</v>
      </c>
      <c r="U69">
        <v>0.313</v>
      </c>
      <c r="V69">
        <v>3.6999999999999998E-2</v>
      </c>
      <c r="W69" t="s">
        <v>246</v>
      </c>
    </row>
    <row r="70" spans="1:23">
      <c r="A70">
        <v>204</v>
      </c>
      <c r="B70">
        <v>4.2999999999999997E-2</v>
      </c>
      <c r="C70">
        <v>1.7999999999999999E-2</v>
      </c>
      <c r="D70">
        <v>1.7999999999999999E-2</v>
      </c>
      <c r="E70">
        <v>3.0099999999999998E-2</v>
      </c>
      <c r="F70">
        <v>2.2700000000000001E-2</v>
      </c>
      <c r="G70">
        <v>0.13800000000000001</v>
      </c>
      <c r="H70">
        <v>0.34100000000000003</v>
      </c>
      <c r="I70">
        <v>0.218</v>
      </c>
      <c r="J70">
        <v>1.6899999999999998E-2</v>
      </c>
      <c r="K70">
        <v>3.2399999999999998E-2</v>
      </c>
      <c r="L70">
        <v>2.0299999999999999E-2</v>
      </c>
      <c r="M70">
        <v>0.39700000000000002</v>
      </c>
      <c r="N70">
        <v>0.32500000000000001</v>
      </c>
      <c r="O70">
        <v>0.23100000000000001</v>
      </c>
      <c r="P70">
        <v>0.317</v>
      </c>
      <c r="Q70">
        <v>0.318</v>
      </c>
      <c r="R70">
        <v>0.42099999999999999</v>
      </c>
      <c r="S70">
        <v>0.60899999999999999</v>
      </c>
      <c r="T70">
        <v>0.30599999999999999</v>
      </c>
      <c r="U70">
        <v>0.307</v>
      </c>
      <c r="V70">
        <v>3.6999999999999998E-2</v>
      </c>
      <c r="W70" t="s">
        <v>247</v>
      </c>
    </row>
    <row r="71" spans="1:23">
      <c r="A71">
        <v>234</v>
      </c>
      <c r="B71">
        <v>3.56E-2</v>
      </c>
      <c r="C71">
        <v>8.5900000000000004E-3</v>
      </c>
      <c r="D71">
        <v>8.5900000000000004E-3</v>
      </c>
      <c r="E71">
        <v>1.4999999999999999E-2</v>
      </c>
      <c r="F71">
        <v>1.1299999999999999E-2</v>
      </c>
      <c r="G71">
        <v>0.106</v>
      </c>
      <c r="H71">
        <v>0.46899999999999997</v>
      </c>
      <c r="I71">
        <v>0.223</v>
      </c>
      <c r="J71">
        <v>1.83E-2</v>
      </c>
      <c r="K71">
        <v>3.49E-2</v>
      </c>
      <c r="L71">
        <v>2.2700000000000001E-2</v>
      </c>
      <c r="M71">
        <v>0.40100000000000002</v>
      </c>
      <c r="N71">
        <v>0.32900000000000001</v>
      </c>
      <c r="O71">
        <v>0.23400000000000001</v>
      </c>
      <c r="P71">
        <v>0.32200000000000001</v>
      </c>
      <c r="Q71">
        <v>0.32300000000000001</v>
      </c>
      <c r="R71">
        <v>0.42699999999999999</v>
      </c>
      <c r="S71">
        <v>0.61699999999999999</v>
      </c>
      <c r="T71">
        <v>0.32500000000000001</v>
      </c>
      <c r="U71">
        <v>0.32500000000000001</v>
      </c>
      <c r="V71">
        <v>3.6999999999999998E-2</v>
      </c>
      <c r="W71" t="s">
        <v>248</v>
      </c>
    </row>
    <row r="72" spans="1:23">
      <c r="A72">
        <v>264</v>
      </c>
      <c r="B72">
        <v>3.2199999999999999E-2</v>
      </c>
      <c r="C72">
        <v>7.2700000000000004E-3</v>
      </c>
      <c r="D72">
        <v>7.2700000000000004E-3</v>
      </c>
      <c r="E72">
        <v>1.2800000000000001E-2</v>
      </c>
      <c r="F72">
        <v>9.6600000000000002E-3</v>
      </c>
      <c r="G72">
        <v>0.10299999999999999</v>
      </c>
      <c r="H72">
        <v>0.5</v>
      </c>
      <c r="I72">
        <v>0.23400000000000001</v>
      </c>
      <c r="J72">
        <v>1.6899999999999998E-2</v>
      </c>
      <c r="K72">
        <v>3.2300000000000002E-2</v>
      </c>
      <c r="L72">
        <v>2.0299999999999999E-2</v>
      </c>
      <c r="M72">
        <v>0.39700000000000002</v>
      </c>
      <c r="N72">
        <v>0.32500000000000001</v>
      </c>
      <c r="O72">
        <v>0.23100000000000001</v>
      </c>
      <c r="P72">
        <v>0.317</v>
      </c>
      <c r="Q72">
        <v>0.318</v>
      </c>
      <c r="R72">
        <v>0.42099999999999999</v>
      </c>
      <c r="S72">
        <v>0.60899999999999999</v>
      </c>
      <c r="T72">
        <v>0.32200000000000001</v>
      </c>
      <c r="U72">
        <v>0.32300000000000001</v>
      </c>
      <c r="V72">
        <v>3.6999999999999998E-2</v>
      </c>
      <c r="W72" t="s">
        <v>249</v>
      </c>
    </row>
    <row r="73" spans="1:23">
      <c r="A73">
        <v>294</v>
      </c>
      <c r="B73">
        <v>2.8799999999999999E-2</v>
      </c>
      <c r="C73">
        <v>1.33E-3</v>
      </c>
      <c r="D73">
        <v>1.33E-3</v>
      </c>
      <c r="E73">
        <v>2.47E-3</v>
      </c>
      <c r="F73">
        <v>1.8600000000000001E-3</v>
      </c>
      <c r="G73">
        <v>8.8900000000000007E-2</v>
      </c>
      <c r="H73">
        <v>0.66700000000000004</v>
      </c>
      <c r="I73">
        <v>0.28199999999999997</v>
      </c>
      <c r="J73">
        <v>1.8700000000000001E-2</v>
      </c>
      <c r="K73">
        <v>3.56E-2</v>
      </c>
      <c r="L73">
        <v>2.3199999999999998E-2</v>
      </c>
      <c r="M73">
        <v>0.40200000000000002</v>
      </c>
      <c r="N73">
        <v>0.33</v>
      </c>
      <c r="O73">
        <v>0.23499999999999999</v>
      </c>
      <c r="P73">
        <v>0.32300000000000001</v>
      </c>
      <c r="Q73">
        <v>0.32400000000000001</v>
      </c>
      <c r="R73">
        <v>0.42899999999999999</v>
      </c>
      <c r="S73">
        <v>0.61899999999999999</v>
      </c>
      <c r="T73">
        <v>0.32500000000000001</v>
      </c>
      <c r="U73">
        <v>0.32600000000000001</v>
      </c>
      <c r="V73">
        <v>3.6999999999999998E-2</v>
      </c>
      <c r="W73" t="s">
        <v>250</v>
      </c>
    </row>
    <row r="74" spans="1:23">
      <c r="A74">
        <v>324</v>
      </c>
      <c r="B74">
        <v>2.63E-2</v>
      </c>
      <c r="C74">
        <v>7.0299999999999996E-4</v>
      </c>
      <c r="D74">
        <v>7.0299999999999996E-4</v>
      </c>
      <c r="E74">
        <v>1.32E-3</v>
      </c>
      <c r="F74">
        <v>9.9700000000000006E-4</v>
      </c>
      <c r="G74">
        <v>8.6400000000000005E-2</v>
      </c>
      <c r="H74">
        <v>0.65900000000000003</v>
      </c>
      <c r="I74">
        <v>0.26600000000000001</v>
      </c>
      <c r="J74">
        <v>1.7299999999999999E-2</v>
      </c>
      <c r="K74">
        <v>3.3099999999999997E-2</v>
      </c>
      <c r="L74">
        <v>2.1000000000000001E-2</v>
      </c>
      <c r="M74">
        <v>0.39800000000000002</v>
      </c>
      <c r="N74">
        <v>0.32600000000000001</v>
      </c>
      <c r="O74">
        <v>0.23200000000000001</v>
      </c>
      <c r="P74">
        <v>0.318</v>
      </c>
      <c r="Q74">
        <v>0.31900000000000001</v>
      </c>
      <c r="R74">
        <v>0.42199999999999999</v>
      </c>
      <c r="S74">
        <v>0.61099999999999999</v>
      </c>
      <c r="T74">
        <v>0.32300000000000001</v>
      </c>
      <c r="U74">
        <v>0.32300000000000001</v>
      </c>
      <c r="V74">
        <v>3.6999999999999998E-2</v>
      </c>
      <c r="W74" t="s">
        <v>251</v>
      </c>
    </row>
    <row r="75" spans="1:23">
      <c r="A75">
        <v>354</v>
      </c>
      <c r="B75">
        <v>2.4299999999999999E-2</v>
      </c>
      <c r="C75">
        <v>9.3499999999999997E-8</v>
      </c>
      <c r="D75">
        <v>0</v>
      </c>
      <c r="E75">
        <v>0</v>
      </c>
      <c r="F75">
        <v>-6.3099999999999997E-6</v>
      </c>
      <c r="G75">
        <v>8.3799999999999999E-2</v>
      </c>
      <c r="H75">
        <v>0.64200000000000002</v>
      </c>
      <c r="I75">
        <v>0.246</v>
      </c>
      <c r="J75">
        <v>1.6500000000000001E-2</v>
      </c>
      <c r="K75">
        <v>3.15E-2</v>
      </c>
      <c r="L75">
        <v>1.95E-2</v>
      </c>
      <c r="M75">
        <v>0.39600000000000002</v>
      </c>
      <c r="N75">
        <v>0.32400000000000001</v>
      </c>
      <c r="O75">
        <v>0.23</v>
      </c>
      <c r="P75">
        <v>0.316</v>
      </c>
      <c r="Q75">
        <v>0.317</v>
      </c>
      <c r="R75">
        <v>0.41899999999999998</v>
      </c>
      <c r="S75">
        <v>0.60699999999999998</v>
      </c>
      <c r="T75">
        <v>0.32100000000000001</v>
      </c>
      <c r="U75">
        <v>0.32200000000000001</v>
      </c>
      <c r="V75">
        <v>3.6999999999999998E-2</v>
      </c>
      <c r="W75" t="s">
        <v>252</v>
      </c>
    </row>
    <row r="76" spans="1:23">
      <c r="A76">
        <v>384</v>
      </c>
      <c r="B76">
        <v>2.1999999999999999E-2</v>
      </c>
      <c r="C76">
        <v>-1.7799999999999999E-6</v>
      </c>
      <c r="D76">
        <v>0</v>
      </c>
      <c r="E76">
        <v>0</v>
      </c>
      <c r="F76">
        <v>-3.67E-6</v>
      </c>
      <c r="G76">
        <v>8.3299999999999999E-2</v>
      </c>
      <c r="H76">
        <v>0.63900000000000001</v>
      </c>
      <c r="I76">
        <v>0.24199999999999999</v>
      </c>
      <c r="J76">
        <v>1.49E-2</v>
      </c>
      <c r="K76">
        <v>2.86E-2</v>
      </c>
      <c r="L76">
        <v>1.6799999999999999E-2</v>
      </c>
      <c r="M76">
        <v>0.39400000000000002</v>
      </c>
      <c r="N76">
        <v>0.32200000000000001</v>
      </c>
      <c r="O76">
        <v>0.22700000000000001</v>
      </c>
      <c r="P76">
        <v>0.312</v>
      </c>
      <c r="Q76">
        <v>0.313</v>
      </c>
      <c r="R76">
        <v>0.41399999999999998</v>
      </c>
      <c r="S76">
        <v>0.60199999999999998</v>
      </c>
      <c r="T76">
        <v>0.31900000000000001</v>
      </c>
      <c r="U76">
        <v>0.32</v>
      </c>
      <c r="V76">
        <v>3.6999999999999998E-2</v>
      </c>
      <c r="W76" t="s">
        <v>253</v>
      </c>
    </row>
    <row r="77" spans="1:23">
      <c r="A77">
        <v>414</v>
      </c>
      <c r="B77">
        <v>1.9599999999999999E-2</v>
      </c>
      <c r="C77">
        <v>1.55E-6</v>
      </c>
      <c r="D77">
        <v>0</v>
      </c>
      <c r="E77">
        <v>0</v>
      </c>
      <c r="F77">
        <v>4.5600000000000001E-7</v>
      </c>
      <c r="G77">
        <v>8.3000000000000004E-2</v>
      </c>
      <c r="H77">
        <v>0.63600000000000001</v>
      </c>
      <c r="I77">
        <v>0.23899999999999999</v>
      </c>
      <c r="J77">
        <v>1.3299999999999999E-2</v>
      </c>
      <c r="K77">
        <v>2.5499999999999998E-2</v>
      </c>
      <c r="L77">
        <v>1.38E-2</v>
      </c>
      <c r="M77">
        <v>0.39300000000000002</v>
      </c>
      <c r="N77">
        <v>0.32</v>
      </c>
      <c r="O77">
        <v>0.22600000000000001</v>
      </c>
      <c r="P77">
        <v>0.31</v>
      </c>
      <c r="Q77">
        <v>0.311</v>
      </c>
      <c r="R77">
        <v>0.41199999999999998</v>
      </c>
      <c r="S77">
        <v>0.59899999999999998</v>
      </c>
      <c r="T77">
        <v>0.318</v>
      </c>
      <c r="U77">
        <v>0.31900000000000001</v>
      </c>
      <c r="V77">
        <v>3.6999999999999998E-2</v>
      </c>
      <c r="W77" t="s">
        <v>254</v>
      </c>
    </row>
    <row r="78" spans="1:23">
      <c r="A78">
        <v>444</v>
      </c>
      <c r="B78">
        <v>1.8700000000000001E-2</v>
      </c>
      <c r="C78">
        <v>-1.1400000000000001E-6</v>
      </c>
      <c r="D78">
        <v>0</v>
      </c>
      <c r="E78">
        <v>0</v>
      </c>
      <c r="F78">
        <v>1.6300000000000001E-6</v>
      </c>
      <c r="G78">
        <v>8.3000000000000004E-2</v>
      </c>
      <c r="H78">
        <v>0.63600000000000001</v>
      </c>
      <c r="I78">
        <v>0.23899999999999999</v>
      </c>
      <c r="J78">
        <v>1.2699999999999999E-2</v>
      </c>
      <c r="K78">
        <v>2.4299999999999999E-2</v>
      </c>
      <c r="L78">
        <v>1.26E-2</v>
      </c>
      <c r="M78">
        <v>0.39300000000000002</v>
      </c>
      <c r="N78">
        <v>0.32</v>
      </c>
      <c r="O78">
        <v>0.22600000000000001</v>
      </c>
      <c r="P78">
        <v>0.31</v>
      </c>
      <c r="Q78">
        <v>0.311</v>
      </c>
      <c r="R78">
        <v>0.41099999999999998</v>
      </c>
      <c r="S78">
        <v>0.59799999999999998</v>
      </c>
      <c r="T78">
        <v>0.318</v>
      </c>
      <c r="U78">
        <v>0.318</v>
      </c>
      <c r="V78">
        <v>3.6999999999999998E-2</v>
      </c>
      <c r="W78" t="s">
        <v>255</v>
      </c>
    </row>
    <row r="79" spans="1:23">
      <c r="A79">
        <v>474</v>
      </c>
      <c r="B79">
        <v>1.6E-2</v>
      </c>
      <c r="C79">
        <v>9.0299999999999997E-7</v>
      </c>
      <c r="D79">
        <v>0</v>
      </c>
      <c r="E79">
        <v>0</v>
      </c>
      <c r="F79">
        <v>-6.2700000000000001E-6</v>
      </c>
      <c r="G79">
        <v>8.3000000000000004E-2</v>
      </c>
      <c r="H79">
        <v>0.63600000000000001</v>
      </c>
      <c r="I79">
        <v>0.23899999999999999</v>
      </c>
      <c r="J79">
        <v>1.09E-2</v>
      </c>
      <c r="K79">
        <v>2.0799999999999999E-2</v>
      </c>
      <c r="L79">
        <v>9.0399999999999994E-3</v>
      </c>
      <c r="M79">
        <v>0.39300000000000002</v>
      </c>
      <c r="N79">
        <v>0.32</v>
      </c>
      <c r="O79">
        <v>0.22600000000000001</v>
      </c>
      <c r="P79">
        <v>0.31</v>
      </c>
      <c r="Q79">
        <v>0.311</v>
      </c>
      <c r="R79">
        <v>0.41199999999999998</v>
      </c>
      <c r="S79">
        <v>0.59899999999999998</v>
      </c>
      <c r="T79">
        <v>0.318</v>
      </c>
      <c r="U79">
        <v>0.318</v>
      </c>
      <c r="V79">
        <v>3.6999999999999998E-2</v>
      </c>
      <c r="W79" t="s">
        <v>256</v>
      </c>
    </row>
    <row r="81" spans="1:22">
      <c r="A81" t="s">
        <v>257</v>
      </c>
    </row>
    <row r="82" spans="1:22">
      <c r="A82" t="s">
        <v>85</v>
      </c>
      <c r="B82" t="s">
        <v>196</v>
      </c>
      <c r="C82" t="s">
        <v>165</v>
      </c>
      <c r="D82" t="s">
        <v>166</v>
      </c>
      <c r="E82" t="s">
        <v>167</v>
      </c>
      <c r="F82" t="s">
        <v>168</v>
      </c>
      <c r="G82" t="s">
        <v>169</v>
      </c>
      <c r="H82" t="s">
        <v>170</v>
      </c>
      <c r="I82" t="s">
        <v>171</v>
      </c>
      <c r="J82" t="s">
        <v>197</v>
      </c>
      <c r="K82" t="s">
        <v>200</v>
      </c>
      <c r="L82" t="s">
        <v>198</v>
      </c>
      <c r="M82" t="s">
        <v>102</v>
      </c>
      <c r="N82" t="s">
        <v>103</v>
      </c>
      <c r="O82" t="s">
        <v>104</v>
      </c>
      <c r="P82" t="s">
        <v>110</v>
      </c>
      <c r="Q82" t="s">
        <v>114</v>
      </c>
      <c r="R82" t="s">
        <v>115</v>
      </c>
      <c r="S82" t="s">
        <v>118</v>
      </c>
      <c r="T82" t="s">
        <v>124</v>
      </c>
      <c r="U82" t="s">
        <v>125</v>
      </c>
      <c r="V82" t="s">
        <v>199</v>
      </c>
    </row>
    <row r="83" spans="1:22">
      <c r="A83">
        <v>24</v>
      </c>
      <c r="B83">
        <v>0</v>
      </c>
      <c r="C83">
        <v>0</v>
      </c>
      <c r="D83">
        <v>4</v>
      </c>
      <c r="E83">
        <v>0</v>
      </c>
      <c r="F83">
        <v>0</v>
      </c>
      <c r="G83">
        <v>2</v>
      </c>
      <c r="H83">
        <v>0</v>
      </c>
      <c r="I83">
        <v>0</v>
      </c>
      <c r="J83">
        <v>0</v>
      </c>
      <c r="K83">
        <v>0</v>
      </c>
      <c r="L83">
        <v>0</v>
      </c>
      <c r="M83">
        <v>0</v>
      </c>
      <c r="N83">
        <v>0</v>
      </c>
      <c r="O83">
        <v>0</v>
      </c>
      <c r="P83">
        <v>0</v>
      </c>
      <c r="Q83">
        <v>0</v>
      </c>
      <c r="R83">
        <v>0</v>
      </c>
      <c r="S83">
        <v>0</v>
      </c>
      <c r="T83">
        <v>0</v>
      </c>
      <c r="U83">
        <v>2</v>
      </c>
      <c r="V83">
        <v>1</v>
      </c>
    </row>
    <row r="84" spans="1:22">
      <c r="A84">
        <v>54</v>
      </c>
      <c r="B84">
        <v>0</v>
      </c>
      <c r="C84">
        <v>0</v>
      </c>
      <c r="D84">
        <v>4</v>
      </c>
      <c r="E84">
        <v>0</v>
      </c>
      <c r="F84">
        <v>0</v>
      </c>
      <c r="G84">
        <v>1</v>
      </c>
      <c r="H84">
        <v>0</v>
      </c>
      <c r="I84">
        <v>0</v>
      </c>
      <c r="J84">
        <v>0</v>
      </c>
      <c r="K84">
        <v>0</v>
      </c>
      <c r="L84">
        <v>0</v>
      </c>
      <c r="M84">
        <v>0</v>
      </c>
      <c r="N84">
        <v>0</v>
      </c>
      <c r="O84">
        <v>0</v>
      </c>
      <c r="P84">
        <v>0</v>
      </c>
      <c r="Q84">
        <v>0</v>
      </c>
      <c r="R84">
        <v>0</v>
      </c>
      <c r="S84">
        <v>0</v>
      </c>
      <c r="T84">
        <v>0</v>
      </c>
      <c r="U84">
        <v>2</v>
      </c>
      <c r="V84">
        <v>1</v>
      </c>
    </row>
    <row r="85" spans="1:22">
      <c r="A85">
        <v>84</v>
      </c>
      <c r="B85">
        <v>0</v>
      </c>
      <c r="C85">
        <v>0</v>
      </c>
      <c r="D85">
        <v>4</v>
      </c>
      <c r="E85">
        <v>0</v>
      </c>
      <c r="F85">
        <v>0</v>
      </c>
      <c r="G85">
        <v>1</v>
      </c>
      <c r="H85">
        <v>0</v>
      </c>
      <c r="I85">
        <v>0</v>
      </c>
      <c r="J85">
        <v>0</v>
      </c>
      <c r="K85">
        <v>0</v>
      </c>
      <c r="L85">
        <v>0</v>
      </c>
      <c r="M85">
        <v>0</v>
      </c>
      <c r="N85">
        <v>0</v>
      </c>
      <c r="O85">
        <v>0</v>
      </c>
      <c r="P85">
        <v>0</v>
      </c>
      <c r="Q85">
        <v>0</v>
      </c>
      <c r="R85">
        <v>0</v>
      </c>
      <c r="S85">
        <v>0</v>
      </c>
      <c r="T85">
        <v>0</v>
      </c>
      <c r="U85">
        <v>2</v>
      </c>
      <c r="V85">
        <v>1</v>
      </c>
    </row>
    <row r="86" spans="1:22">
      <c r="A86">
        <v>114</v>
      </c>
      <c r="B86">
        <v>0</v>
      </c>
      <c r="C86">
        <v>0</v>
      </c>
      <c r="D86">
        <v>4</v>
      </c>
      <c r="E86">
        <v>0</v>
      </c>
      <c r="F86">
        <v>0</v>
      </c>
      <c r="G86">
        <v>1</v>
      </c>
      <c r="H86">
        <v>0</v>
      </c>
      <c r="I86">
        <v>0</v>
      </c>
      <c r="J86">
        <v>0</v>
      </c>
      <c r="K86">
        <v>0</v>
      </c>
      <c r="L86">
        <v>0</v>
      </c>
      <c r="M86">
        <v>0</v>
      </c>
      <c r="N86">
        <v>0</v>
      </c>
      <c r="O86">
        <v>0</v>
      </c>
      <c r="P86">
        <v>0</v>
      </c>
      <c r="Q86">
        <v>0</v>
      </c>
      <c r="R86">
        <v>0</v>
      </c>
      <c r="S86">
        <v>0</v>
      </c>
      <c r="T86">
        <v>0</v>
      </c>
      <c r="U86">
        <v>2</v>
      </c>
      <c r="V86">
        <v>1</v>
      </c>
    </row>
    <row r="87" spans="1:22">
      <c r="A87">
        <v>144</v>
      </c>
      <c r="B87">
        <v>0</v>
      </c>
      <c r="C87">
        <v>0</v>
      </c>
      <c r="D87">
        <v>4</v>
      </c>
      <c r="E87">
        <v>0</v>
      </c>
      <c r="F87">
        <v>0</v>
      </c>
      <c r="G87">
        <v>1</v>
      </c>
      <c r="H87">
        <v>0</v>
      </c>
      <c r="I87">
        <v>0</v>
      </c>
      <c r="J87">
        <v>0</v>
      </c>
      <c r="K87">
        <v>0</v>
      </c>
      <c r="L87">
        <v>0</v>
      </c>
      <c r="M87">
        <v>0</v>
      </c>
      <c r="N87">
        <v>0</v>
      </c>
      <c r="O87">
        <v>0</v>
      </c>
      <c r="P87">
        <v>0</v>
      </c>
      <c r="Q87">
        <v>0</v>
      </c>
      <c r="R87">
        <v>0</v>
      </c>
      <c r="S87">
        <v>0</v>
      </c>
      <c r="T87">
        <v>0</v>
      </c>
      <c r="U87">
        <v>2</v>
      </c>
      <c r="V87">
        <v>1</v>
      </c>
    </row>
    <row r="88" spans="1:22">
      <c r="A88">
        <v>174</v>
      </c>
      <c r="B88">
        <v>0</v>
      </c>
      <c r="C88">
        <v>0</v>
      </c>
      <c r="D88">
        <v>4</v>
      </c>
      <c r="E88">
        <v>0</v>
      </c>
      <c r="F88">
        <v>0</v>
      </c>
      <c r="G88">
        <v>1</v>
      </c>
      <c r="H88">
        <v>0</v>
      </c>
      <c r="I88">
        <v>0</v>
      </c>
      <c r="J88">
        <v>0</v>
      </c>
      <c r="K88">
        <v>0</v>
      </c>
      <c r="L88">
        <v>0</v>
      </c>
      <c r="M88">
        <v>0</v>
      </c>
      <c r="N88">
        <v>0</v>
      </c>
      <c r="O88">
        <v>0</v>
      </c>
      <c r="P88">
        <v>0</v>
      </c>
      <c r="Q88">
        <v>0</v>
      </c>
      <c r="R88">
        <v>0</v>
      </c>
      <c r="S88">
        <v>0</v>
      </c>
      <c r="T88">
        <v>0</v>
      </c>
      <c r="U88">
        <v>2</v>
      </c>
      <c r="V88">
        <v>1</v>
      </c>
    </row>
    <row r="89" spans="1:22">
      <c r="A89">
        <v>204</v>
      </c>
      <c r="B89">
        <v>0</v>
      </c>
      <c r="C89">
        <v>0</v>
      </c>
      <c r="D89">
        <v>4</v>
      </c>
      <c r="E89">
        <v>0</v>
      </c>
      <c r="F89">
        <v>0</v>
      </c>
      <c r="G89">
        <v>1</v>
      </c>
      <c r="H89">
        <v>0</v>
      </c>
      <c r="I89">
        <v>0</v>
      </c>
      <c r="J89">
        <v>0</v>
      </c>
      <c r="K89">
        <v>0</v>
      </c>
      <c r="L89">
        <v>0</v>
      </c>
      <c r="M89">
        <v>0</v>
      </c>
      <c r="N89">
        <v>0</v>
      </c>
      <c r="O89">
        <v>0</v>
      </c>
      <c r="P89">
        <v>0</v>
      </c>
      <c r="Q89">
        <v>0</v>
      </c>
      <c r="R89">
        <v>0</v>
      </c>
      <c r="S89">
        <v>0</v>
      </c>
      <c r="T89">
        <v>0</v>
      </c>
      <c r="U89">
        <v>2</v>
      </c>
      <c r="V89">
        <v>1</v>
      </c>
    </row>
    <row r="90" spans="1:22">
      <c r="A90">
        <v>234</v>
      </c>
      <c r="B90">
        <v>0</v>
      </c>
      <c r="C90">
        <v>0</v>
      </c>
      <c r="D90">
        <v>4</v>
      </c>
      <c r="E90">
        <v>0</v>
      </c>
      <c r="F90">
        <v>0</v>
      </c>
      <c r="G90">
        <v>1</v>
      </c>
      <c r="H90">
        <v>0</v>
      </c>
      <c r="I90">
        <v>0</v>
      </c>
      <c r="J90">
        <v>0</v>
      </c>
      <c r="K90">
        <v>0</v>
      </c>
      <c r="L90">
        <v>0</v>
      </c>
      <c r="M90">
        <v>0</v>
      </c>
      <c r="N90">
        <v>0</v>
      </c>
      <c r="O90">
        <v>0</v>
      </c>
      <c r="P90">
        <v>0</v>
      </c>
      <c r="Q90">
        <v>0</v>
      </c>
      <c r="R90">
        <v>0</v>
      </c>
      <c r="S90">
        <v>0</v>
      </c>
      <c r="T90">
        <v>0</v>
      </c>
      <c r="U90">
        <v>1</v>
      </c>
      <c r="V90">
        <v>1</v>
      </c>
    </row>
    <row r="91" spans="1:22">
      <c r="A91">
        <v>264</v>
      </c>
      <c r="B91">
        <v>0</v>
      </c>
      <c r="C91">
        <v>0</v>
      </c>
      <c r="D91">
        <v>4</v>
      </c>
      <c r="E91">
        <v>0</v>
      </c>
      <c r="F91">
        <v>0</v>
      </c>
      <c r="G91">
        <v>1</v>
      </c>
      <c r="H91">
        <v>0</v>
      </c>
      <c r="I91">
        <v>0</v>
      </c>
      <c r="J91">
        <v>0</v>
      </c>
      <c r="K91">
        <v>0</v>
      </c>
      <c r="L91">
        <v>0</v>
      </c>
      <c r="M91">
        <v>0</v>
      </c>
      <c r="N91">
        <v>0</v>
      </c>
      <c r="O91">
        <v>0</v>
      </c>
      <c r="P91">
        <v>0</v>
      </c>
      <c r="Q91">
        <v>0</v>
      </c>
      <c r="R91">
        <v>0</v>
      </c>
      <c r="S91">
        <v>0</v>
      </c>
      <c r="T91">
        <v>0</v>
      </c>
      <c r="U91">
        <v>1</v>
      </c>
      <c r="V91">
        <v>1</v>
      </c>
    </row>
    <row r="92" spans="1:22">
      <c r="A92">
        <v>294</v>
      </c>
      <c r="B92">
        <v>0</v>
      </c>
      <c r="C92">
        <v>0</v>
      </c>
      <c r="D92">
        <v>4</v>
      </c>
      <c r="E92">
        <v>0</v>
      </c>
      <c r="F92">
        <v>0</v>
      </c>
      <c r="G92">
        <v>1</v>
      </c>
      <c r="H92">
        <v>0</v>
      </c>
      <c r="I92">
        <v>0</v>
      </c>
      <c r="J92">
        <v>0</v>
      </c>
      <c r="K92">
        <v>0</v>
      </c>
      <c r="L92">
        <v>0</v>
      </c>
      <c r="M92">
        <v>0</v>
      </c>
      <c r="N92">
        <v>0</v>
      </c>
      <c r="O92">
        <v>0</v>
      </c>
      <c r="P92">
        <v>0</v>
      </c>
      <c r="Q92">
        <v>0</v>
      </c>
      <c r="R92">
        <v>0</v>
      </c>
      <c r="S92">
        <v>0</v>
      </c>
      <c r="T92">
        <v>0</v>
      </c>
      <c r="U92">
        <v>1</v>
      </c>
      <c r="V92">
        <v>1</v>
      </c>
    </row>
    <row r="93" spans="1:22">
      <c r="A93">
        <v>324</v>
      </c>
      <c r="B93">
        <v>0</v>
      </c>
      <c r="C93">
        <v>0</v>
      </c>
      <c r="D93">
        <v>4</v>
      </c>
      <c r="E93">
        <v>0</v>
      </c>
      <c r="F93">
        <v>0</v>
      </c>
      <c r="G93">
        <v>1</v>
      </c>
      <c r="H93">
        <v>0</v>
      </c>
      <c r="I93">
        <v>0</v>
      </c>
      <c r="J93">
        <v>0</v>
      </c>
      <c r="K93">
        <v>0</v>
      </c>
      <c r="L93">
        <v>0</v>
      </c>
      <c r="M93">
        <v>0</v>
      </c>
      <c r="N93">
        <v>0</v>
      </c>
      <c r="O93">
        <v>0</v>
      </c>
      <c r="P93">
        <v>0</v>
      </c>
      <c r="Q93">
        <v>0</v>
      </c>
      <c r="R93">
        <v>0</v>
      </c>
      <c r="S93">
        <v>0</v>
      </c>
      <c r="T93">
        <v>0</v>
      </c>
      <c r="U93">
        <v>1</v>
      </c>
      <c r="V93">
        <v>1</v>
      </c>
    </row>
    <row r="94" spans="1:22">
      <c r="A94">
        <v>354</v>
      </c>
      <c r="B94">
        <v>0</v>
      </c>
      <c r="C94">
        <v>0</v>
      </c>
      <c r="D94">
        <v>1</v>
      </c>
      <c r="E94">
        <v>0</v>
      </c>
      <c r="F94">
        <v>0</v>
      </c>
      <c r="G94">
        <v>1</v>
      </c>
      <c r="H94">
        <v>0</v>
      </c>
      <c r="I94">
        <v>0</v>
      </c>
      <c r="J94">
        <v>0</v>
      </c>
      <c r="K94">
        <v>0</v>
      </c>
      <c r="L94">
        <v>0</v>
      </c>
      <c r="M94">
        <v>0</v>
      </c>
      <c r="N94">
        <v>0</v>
      </c>
      <c r="O94">
        <v>0</v>
      </c>
      <c r="P94">
        <v>0</v>
      </c>
      <c r="Q94">
        <v>0</v>
      </c>
      <c r="R94">
        <v>0</v>
      </c>
      <c r="S94">
        <v>0</v>
      </c>
      <c r="T94">
        <v>0</v>
      </c>
      <c r="U94">
        <v>1</v>
      </c>
      <c r="V94">
        <v>1</v>
      </c>
    </row>
    <row r="95" spans="1:22">
      <c r="A95">
        <v>384</v>
      </c>
      <c r="B95">
        <v>0</v>
      </c>
      <c r="C95">
        <v>0</v>
      </c>
      <c r="D95">
        <v>1</v>
      </c>
      <c r="E95">
        <v>0</v>
      </c>
      <c r="F95">
        <v>0</v>
      </c>
      <c r="G95">
        <v>1</v>
      </c>
      <c r="H95">
        <v>0</v>
      </c>
      <c r="I95">
        <v>0</v>
      </c>
      <c r="J95">
        <v>0</v>
      </c>
      <c r="K95">
        <v>0</v>
      </c>
      <c r="L95">
        <v>0</v>
      </c>
      <c r="M95">
        <v>0</v>
      </c>
      <c r="N95">
        <v>0</v>
      </c>
      <c r="O95">
        <v>0</v>
      </c>
      <c r="P95">
        <v>0</v>
      </c>
      <c r="Q95">
        <v>0</v>
      </c>
      <c r="R95">
        <v>0</v>
      </c>
      <c r="S95">
        <v>0</v>
      </c>
      <c r="T95">
        <v>0</v>
      </c>
      <c r="U95">
        <v>1</v>
      </c>
      <c r="V95">
        <v>1</v>
      </c>
    </row>
    <row r="96" spans="1:22">
      <c r="A96">
        <v>414</v>
      </c>
      <c r="B96">
        <v>0</v>
      </c>
      <c r="C96">
        <v>0</v>
      </c>
      <c r="D96">
        <v>1</v>
      </c>
      <c r="E96">
        <v>0</v>
      </c>
      <c r="F96">
        <v>0</v>
      </c>
      <c r="G96">
        <v>1</v>
      </c>
      <c r="H96">
        <v>0</v>
      </c>
      <c r="I96">
        <v>0</v>
      </c>
      <c r="J96">
        <v>0</v>
      </c>
      <c r="K96">
        <v>0</v>
      </c>
      <c r="L96">
        <v>0</v>
      </c>
      <c r="M96">
        <v>0</v>
      </c>
      <c r="N96">
        <v>0</v>
      </c>
      <c r="O96">
        <v>0</v>
      </c>
      <c r="P96">
        <v>0</v>
      </c>
      <c r="Q96">
        <v>0</v>
      </c>
      <c r="R96">
        <v>0</v>
      </c>
      <c r="S96">
        <v>0</v>
      </c>
      <c r="T96">
        <v>0</v>
      </c>
      <c r="U96">
        <v>1</v>
      </c>
      <c r="V96">
        <v>1</v>
      </c>
    </row>
    <row r="97" spans="1:22">
      <c r="A97">
        <v>444</v>
      </c>
      <c r="B97">
        <v>0</v>
      </c>
      <c r="C97">
        <v>0</v>
      </c>
      <c r="D97">
        <v>1</v>
      </c>
      <c r="E97">
        <v>0</v>
      </c>
      <c r="F97">
        <v>0</v>
      </c>
      <c r="G97">
        <v>1</v>
      </c>
      <c r="H97">
        <v>0</v>
      </c>
      <c r="I97">
        <v>0</v>
      </c>
      <c r="J97">
        <v>0</v>
      </c>
      <c r="K97">
        <v>0</v>
      </c>
      <c r="L97">
        <v>0</v>
      </c>
      <c r="M97">
        <v>0</v>
      </c>
      <c r="N97">
        <v>0</v>
      </c>
      <c r="O97">
        <v>0</v>
      </c>
      <c r="P97">
        <v>0</v>
      </c>
      <c r="Q97">
        <v>0</v>
      </c>
      <c r="R97">
        <v>0</v>
      </c>
      <c r="S97">
        <v>0</v>
      </c>
      <c r="T97">
        <v>0</v>
      </c>
      <c r="U97">
        <v>1</v>
      </c>
      <c r="V97">
        <v>1</v>
      </c>
    </row>
    <row r="98" spans="1:22">
      <c r="A98">
        <v>474</v>
      </c>
      <c r="B98">
        <v>0</v>
      </c>
      <c r="C98">
        <v>0</v>
      </c>
      <c r="D98">
        <v>1</v>
      </c>
      <c r="E98">
        <v>0</v>
      </c>
      <c r="F98">
        <v>0</v>
      </c>
      <c r="G98">
        <v>1</v>
      </c>
      <c r="H98">
        <v>0</v>
      </c>
      <c r="I98">
        <v>0</v>
      </c>
      <c r="J98">
        <v>0</v>
      </c>
      <c r="K98">
        <v>0</v>
      </c>
      <c r="L98">
        <v>0</v>
      </c>
      <c r="M98">
        <v>0</v>
      </c>
      <c r="N98">
        <v>0</v>
      </c>
      <c r="O98">
        <v>0</v>
      </c>
      <c r="P98">
        <v>0</v>
      </c>
      <c r="Q98">
        <v>0</v>
      </c>
      <c r="R98">
        <v>0</v>
      </c>
      <c r="S98">
        <v>0</v>
      </c>
      <c r="T98">
        <v>0</v>
      </c>
      <c r="U98">
        <v>1</v>
      </c>
      <c r="V98">
        <v>1</v>
      </c>
    </row>
    <row r="100" spans="1:22">
      <c r="A100" t="s">
        <v>258</v>
      </c>
    </row>
    <row r="101" spans="1:22">
      <c r="A101" t="s">
        <v>85</v>
      </c>
      <c r="B101" t="s">
        <v>196</v>
      </c>
      <c r="C101" t="s">
        <v>165</v>
      </c>
      <c r="D101" t="s">
        <v>166</v>
      </c>
      <c r="E101" t="s">
        <v>167</v>
      </c>
      <c r="F101" t="s">
        <v>168</v>
      </c>
      <c r="G101" t="s">
        <v>169</v>
      </c>
      <c r="H101" t="s">
        <v>170</v>
      </c>
      <c r="I101" t="s">
        <v>171</v>
      </c>
      <c r="J101" t="s">
        <v>197</v>
      </c>
      <c r="K101" t="s">
        <v>200</v>
      </c>
      <c r="L101" t="s">
        <v>198</v>
      </c>
      <c r="M101" t="s">
        <v>102</v>
      </c>
      <c r="N101" t="s">
        <v>103</v>
      </c>
      <c r="O101" t="s">
        <v>104</v>
      </c>
      <c r="P101" t="s">
        <v>110</v>
      </c>
      <c r="Q101" t="s">
        <v>114</v>
      </c>
      <c r="R101" t="s">
        <v>115</v>
      </c>
      <c r="S101" t="s">
        <v>118</v>
      </c>
      <c r="T101" t="s">
        <v>124</v>
      </c>
      <c r="U101" t="s">
        <v>125</v>
      </c>
      <c r="V101" t="s">
        <v>199</v>
      </c>
    </row>
    <row r="102" spans="1:22">
      <c r="A102">
        <v>24</v>
      </c>
      <c r="B102">
        <v>0</v>
      </c>
      <c r="C102">
        <v>0</v>
      </c>
      <c r="D102">
        <v>1.145</v>
      </c>
      <c r="E102">
        <v>0</v>
      </c>
      <c r="F102">
        <v>0</v>
      </c>
      <c r="G102">
        <v>0</v>
      </c>
      <c r="H102">
        <v>0</v>
      </c>
      <c r="I102">
        <v>0</v>
      </c>
      <c r="J102">
        <v>0</v>
      </c>
      <c r="K102">
        <v>0</v>
      </c>
      <c r="L102">
        <v>0</v>
      </c>
      <c r="M102">
        <v>0</v>
      </c>
      <c r="N102">
        <v>0</v>
      </c>
      <c r="O102">
        <v>0</v>
      </c>
      <c r="P102">
        <v>0</v>
      </c>
      <c r="Q102">
        <v>0</v>
      </c>
      <c r="R102">
        <v>0</v>
      </c>
      <c r="S102">
        <v>0</v>
      </c>
      <c r="T102">
        <v>0</v>
      </c>
      <c r="U102">
        <v>0</v>
      </c>
      <c r="V102">
        <v>0</v>
      </c>
    </row>
    <row r="103" spans="1:22">
      <c r="A103">
        <v>54</v>
      </c>
      <c r="B103">
        <v>0</v>
      </c>
      <c r="C103">
        <v>0</v>
      </c>
      <c r="D103">
        <v>1.395</v>
      </c>
      <c r="E103">
        <v>0</v>
      </c>
      <c r="F103">
        <v>0</v>
      </c>
      <c r="G103">
        <v>0</v>
      </c>
      <c r="H103">
        <v>0</v>
      </c>
      <c r="I103">
        <v>0</v>
      </c>
      <c r="J103">
        <v>0</v>
      </c>
      <c r="K103">
        <v>0</v>
      </c>
      <c r="L103">
        <v>0</v>
      </c>
      <c r="M103">
        <v>0</v>
      </c>
      <c r="N103">
        <v>0</v>
      </c>
      <c r="O103">
        <v>0</v>
      </c>
      <c r="P103">
        <v>0</v>
      </c>
      <c r="Q103">
        <v>0</v>
      </c>
      <c r="R103">
        <v>0</v>
      </c>
      <c r="S103">
        <v>0</v>
      </c>
      <c r="T103">
        <v>0</v>
      </c>
      <c r="U103">
        <v>0</v>
      </c>
      <c r="V103">
        <v>0</v>
      </c>
    </row>
    <row r="104" spans="1:22">
      <c r="A104">
        <v>84</v>
      </c>
      <c r="B104">
        <v>0</v>
      </c>
      <c r="C104">
        <v>0</v>
      </c>
      <c r="D104">
        <v>1.4450000000000001</v>
      </c>
      <c r="E104">
        <v>0</v>
      </c>
      <c r="F104">
        <v>0</v>
      </c>
      <c r="G104">
        <v>0</v>
      </c>
      <c r="H104">
        <v>0</v>
      </c>
      <c r="I104">
        <v>0</v>
      </c>
      <c r="J104">
        <v>0</v>
      </c>
      <c r="K104">
        <v>0</v>
      </c>
      <c r="L104">
        <v>0</v>
      </c>
      <c r="M104">
        <v>0</v>
      </c>
      <c r="N104">
        <v>0</v>
      </c>
      <c r="O104">
        <v>0</v>
      </c>
      <c r="P104">
        <v>0</v>
      </c>
      <c r="Q104">
        <v>0</v>
      </c>
      <c r="R104">
        <v>0</v>
      </c>
      <c r="S104">
        <v>0</v>
      </c>
      <c r="T104">
        <v>0</v>
      </c>
      <c r="U104">
        <v>0</v>
      </c>
      <c r="V104">
        <v>0</v>
      </c>
    </row>
    <row r="105" spans="1:22">
      <c r="A105">
        <v>114</v>
      </c>
      <c r="B105">
        <v>0</v>
      </c>
      <c r="C105">
        <v>0</v>
      </c>
      <c r="D105">
        <v>1.4950000000000001</v>
      </c>
      <c r="E105">
        <v>0</v>
      </c>
      <c r="F105">
        <v>0</v>
      </c>
      <c r="G105">
        <v>0</v>
      </c>
      <c r="H105">
        <v>0</v>
      </c>
      <c r="I105">
        <v>0</v>
      </c>
      <c r="J105">
        <v>0</v>
      </c>
      <c r="K105">
        <v>0</v>
      </c>
      <c r="L105">
        <v>0</v>
      </c>
      <c r="M105">
        <v>0</v>
      </c>
      <c r="N105">
        <v>0</v>
      </c>
      <c r="O105">
        <v>0</v>
      </c>
      <c r="P105">
        <v>0</v>
      </c>
      <c r="Q105">
        <v>0</v>
      </c>
      <c r="R105">
        <v>0</v>
      </c>
      <c r="S105">
        <v>0</v>
      </c>
      <c r="T105">
        <v>0</v>
      </c>
      <c r="U105">
        <v>0</v>
      </c>
      <c r="V105">
        <v>0</v>
      </c>
    </row>
    <row r="106" spans="1:22">
      <c r="A106">
        <v>144</v>
      </c>
      <c r="B106">
        <v>0</v>
      </c>
      <c r="C106">
        <v>0</v>
      </c>
      <c r="D106">
        <v>1.4950000000000001</v>
      </c>
      <c r="E106">
        <v>0</v>
      </c>
      <c r="F106">
        <v>0</v>
      </c>
      <c r="G106">
        <v>0</v>
      </c>
      <c r="H106">
        <v>0</v>
      </c>
      <c r="I106">
        <v>0</v>
      </c>
      <c r="J106">
        <v>0</v>
      </c>
      <c r="K106">
        <v>0</v>
      </c>
      <c r="L106">
        <v>0</v>
      </c>
      <c r="M106">
        <v>0</v>
      </c>
      <c r="N106">
        <v>0</v>
      </c>
      <c r="O106">
        <v>0</v>
      </c>
      <c r="P106">
        <v>0</v>
      </c>
      <c r="Q106">
        <v>0</v>
      </c>
      <c r="R106">
        <v>0</v>
      </c>
      <c r="S106">
        <v>0</v>
      </c>
      <c r="T106">
        <v>0</v>
      </c>
      <c r="U106">
        <v>0</v>
      </c>
      <c r="V106">
        <v>0</v>
      </c>
    </row>
    <row r="107" spans="1:22">
      <c r="A107">
        <v>174</v>
      </c>
      <c r="B107">
        <v>0</v>
      </c>
      <c r="C107">
        <v>0</v>
      </c>
      <c r="D107">
        <v>1.52</v>
      </c>
      <c r="E107">
        <v>0</v>
      </c>
      <c r="F107">
        <v>0</v>
      </c>
      <c r="G107">
        <v>0</v>
      </c>
      <c r="H107">
        <v>0</v>
      </c>
      <c r="I107">
        <v>0</v>
      </c>
      <c r="J107">
        <v>0</v>
      </c>
      <c r="K107">
        <v>0</v>
      </c>
      <c r="L107">
        <v>0</v>
      </c>
      <c r="M107">
        <v>0</v>
      </c>
      <c r="N107">
        <v>0</v>
      </c>
      <c r="O107">
        <v>0</v>
      </c>
      <c r="P107">
        <v>0</v>
      </c>
      <c r="Q107">
        <v>0</v>
      </c>
      <c r="R107">
        <v>0</v>
      </c>
      <c r="S107">
        <v>0</v>
      </c>
      <c r="T107">
        <v>0</v>
      </c>
      <c r="U107">
        <v>0</v>
      </c>
      <c r="V107">
        <v>0</v>
      </c>
    </row>
    <row r="108" spans="1:22">
      <c r="A108">
        <v>204</v>
      </c>
      <c r="B108">
        <v>0</v>
      </c>
      <c r="C108">
        <v>0</v>
      </c>
      <c r="D108">
        <v>1.52</v>
      </c>
      <c r="E108">
        <v>0</v>
      </c>
      <c r="F108">
        <v>0</v>
      </c>
      <c r="G108">
        <v>0</v>
      </c>
      <c r="H108">
        <v>0</v>
      </c>
      <c r="I108">
        <v>0</v>
      </c>
      <c r="J108">
        <v>0</v>
      </c>
      <c r="K108">
        <v>0</v>
      </c>
      <c r="L108">
        <v>0</v>
      </c>
      <c r="M108">
        <v>0</v>
      </c>
      <c r="N108">
        <v>0</v>
      </c>
      <c r="O108">
        <v>0</v>
      </c>
      <c r="P108">
        <v>0</v>
      </c>
      <c r="Q108">
        <v>0</v>
      </c>
      <c r="R108">
        <v>0</v>
      </c>
      <c r="S108">
        <v>0</v>
      </c>
      <c r="T108">
        <v>0</v>
      </c>
      <c r="U108">
        <v>0</v>
      </c>
      <c r="V108">
        <v>0</v>
      </c>
    </row>
    <row r="109" spans="1:22">
      <c r="A109">
        <v>234</v>
      </c>
      <c r="B109">
        <v>0</v>
      </c>
      <c r="C109">
        <v>0</v>
      </c>
      <c r="D109">
        <v>1.5449999999999999</v>
      </c>
      <c r="E109">
        <v>0</v>
      </c>
      <c r="F109">
        <v>0</v>
      </c>
      <c r="G109">
        <v>0</v>
      </c>
      <c r="H109">
        <v>0</v>
      </c>
      <c r="I109">
        <v>0</v>
      </c>
      <c r="J109">
        <v>0</v>
      </c>
      <c r="K109">
        <v>0</v>
      </c>
      <c r="L109">
        <v>0</v>
      </c>
      <c r="M109">
        <v>0</v>
      </c>
      <c r="N109">
        <v>0</v>
      </c>
      <c r="O109">
        <v>0</v>
      </c>
      <c r="P109">
        <v>0</v>
      </c>
      <c r="Q109">
        <v>0</v>
      </c>
      <c r="R109">
        <v>0</v>
      </c>
      <c r="S109">
        <v>0</v>
      </c>
      <c r="T109">
        <v>0</v>
      </c>
      <c r="U109">
        <v>0</v>
      </c>
      <c r="V109">
        <v>0</v>
      </c>
    </row>
    <row r="110" spans="1:22">
      <c r="A110">
        <v>264</v>
      </c>
      <c r="B110">
        <v>0</v>
      </c>
      <c r="C110">
        <v>0</v>
      </c>
      <c r="D110">
        <v>1.5449999999999999</v>
      </c>
      <c r="E110">
        <v>0</v>
      </c>
      <c r="F110">
        <v>0</v>
      </c>
      <c r="G110">
        <v>0</v>
      </c>
      <c r="H110">
        <v>0</v>
      </c>
      <c r="I110">
        <v>0</v>
      </c>
      <c r="J110">
        <v>0</v>
      </c>
      <c r="K110">
        <v>0</v>
      </c>
      <c r="L110">
        <v>0</v>
      </c>
      <c r="M110">
        <v>0</v>
      </c>
      <c r="N110">
        <v>0</v>
      </c>
      <c r="O110">
        <v>0</v>
      </c>
      <c r="P110">
        <v>0</v>
      </c>
      <c r="Q110">
        <v>0</v>
      </c>
      <c r="R110">
        <v>0</v>
      </c>
      <c r="S110">
        <v>0</v>
      </c>
      <c r="T110">
        <v>0</v>
      </c>
      <c r="U110">
        <v>0</v>
      </c>
      <c r="V110">
        <v>0</v>
      </c>
    </row>
    <row r="111" spans="1:22">
      <c r="A111">
        <v>294</v>
      </c>
      <c r="B111">
        <v>0</v>
      </c>
      <c r="C111">
        <v>0</v>
      </c>
      <c r="D111">
        <v>1.57</v>
      </c>
      <c r="E111">
        <v>0</v>
      </c>
      <c r="F111">
        <v>0</v>
      </c>
      <c r="G111">
        <v>0</v>
      </c>
      <c r="H111">
        <v>0</v>
      </c>
      <c r="I111">
        <v>0</v>
      </c>
      <c r="J111">
        <v>0</v>
      </c>
      <c r="K111">
        <v>0</v>
      </c>
      <c r="L111">
        <v>0</v>
      </c>
      <c r="M111">
        <v>0</v>
      </c>
      <c r="N111">
        <v>0</v>
      </c>
      <c r="O111">
        <v>0</v>
      </c>
      <c r="P111">
        <v>0</v>
      </c>
      <c r="Q111">
        <v>0</v>
      </c>
      <c r="R111">
        <v>0</v>
      </c>
      <c r="S111">
        <v>0</v>
      </c>
      <c r="T111">
        <v>0</v>
      </c>
      <c r="U111">
        <v>0</v>
      </c>
      <c r="V111">
        <v>0</v>
      </c>
    </row>
    <row r="112" spans="1:22">
      <c r="A112">
        <v>324</v>
      </c>
      <c r="B112">
        <v>0</v>
      </c>
      <c r="C112">
        <v>0</v>
      </c>
      <c r="D112">
        <v>1.57</v>
      </c>
      <c r="E112">
        <v>0</v>
      </c>
      <c r="F112">
        <v>0</v>
      </c>
      <c r="G112">
        <v>0</v>
      </c>
      <c r="H112">
        <v>0</v>
      </c>
      <c r="I112">
        <v>0</v>
      </c>
      <c r="J112">
        <v>0</v>
      </c>
      <c r="K112">
        <v>0</v>
      </c>
      <c r="L112">
        <v>0</v>
      </c>
      <c r="M112">
        <v>0</v>
      </c>
      <c r="N112">
        <v>0</v>
      </c>
      <c r="O112">
        <v>0</v>
      </c>
      <c r="P112">
        <v>0</v>
      </c>
      <c r="Q112">
        <v>0</v>
      </c>
      <c r="R112">
        <v>0</v>
      </c>
      <c r="S112">
        <v>0</v>
      </c>
      <c r="T112">
        <v>0</v>
      </c>
      <c r="U112">
        <v>0</v>
      </c>
      <c r="V112">
        <v>0</v>
      </c>
    </row>
    <row r="113" spans="1:22">
      <c r="A113">
        <v>354</v>
      </c>
      <c r="B113">
        <v>0</v>
      </c>
      <c r="C113">
        <v>0</v>
      </c>
      <c r="D113">
        <v>1.77</v>
      </c>
      <c r="E113">
        <v>0</v>
      </c>
      <c r="F113">
        <v>0</v>
      </c>
      <c r="G113">
        <v>0</v>
      </c>
      <c r="H113">
        <v>0</v>
      </c>
      <c r="I113">
        <v>0</v>
      </c>
      <c r="J113">
        <v>0</v>
      </c>
      <c r="K113">
        <v>0</v>
      </c>
      <c r="L113">
        <v>0</v>
      </c>
      <c r="M113">
        <v>0</v>
      </c>
      <c r="N113">
        <v>0</v>
      </c>
      <c r="O113">
        <v>0</v>
      </c>
      <c r="P113">
        <v>0</v>
      </c>
      <c r="Q113">
        <v>0</v>
      </c>
      <c r="R113">
        <v>0</v>
      </c>
      <c r="S113">
        <v>0</v>
      </c>
      <c r="T113">
        <v>0</v>
      </c>
      <c r="U113">
        <v>0</v>
      </c>
      <c r="V113">
        <v>0</v>
      </c>
    </row>
    <row r="114" spans="1:22">
      <c r="A114">
        <v>384</v>
      </c>
      <c r="B114">
        <v>0</v>
      </c>
      <c r="C114">
        <v>0</v>
      </c>
      <c r="D114">
        <v>1.77</v>
      </c>
      <c r="E114">
        <v>0</v>
      </c>
      <c r="F114">
        <v>0</v>
      </c>
      <c r="G114">
        <v>0</v>
      </c>
      <c r="H114">
        <v>0</v>
      </c>
      <c r="I114">
        <v>0</v>
      </c>
      <c r="J114">
        <v>0</v>
      </c>
      <c r="K114">
        <v>0</v>
      </c>
      <c r="L114">
        <v>0</v>
      </c>
      <c r="M114">
        <v>0</v>
      </c>
      <c r="N114">
        <v>0</v>
      </c>
      <c r="O114">
        <v>0</v>
      </c>
      <c r="P114">
        <v>0</v>
      </c>
      <c r="Q114">
        <v>0</v>
      </c>
      <c r="R114">
        <v>0</v>
      </c>
      <c r="S114">
        <v>0</v>
      </c>
      <c r="T114">
        <v>0</v>
      </c>
      <c r="U114">
        <v>0</v>
      </c>
      <c r="V114">
        <v>0</v>
      </c>
    </row>
    <row r="115" spans="1:22">
      <c r="A115">
        <v>414</v>
      </c>
      <c r="B115">
        <v>0</v>
      </c>
      <c r="C115">
        <v>0</v>
      </c>
      <c r="D115">
        <v>1.77</v>
      </c>
      <c r="E115">
        <v>0</v>
      </c>
      <c r="F115">
        <v>0</v>
      </c>
      <c r="G115">
        <v>0</v>
      </c>
      <c r="H115">
        <v>0</v>
      </c>
      <c r="I115">
        <v>0</v>
      </c>
      <c r="J115">
        <v>0</v>
      </c>
      <c r="K115">
        <v>0</v>
      </c>
      <c r="L115">
        <v>0</v>
      </c>
      <c r="M115">
        <v>0</v>
      </c>
      <c r="N115">
        <v>0</v>
      </c>
      <c r="O115">
        <v>0</v>
      </c>
      <c r="P115">
        <v>0</v>
      </c>
      <c r="Q115">
        <v>0</v>
      </c>
      <c r="R115">
        <v>0</v>
      </c>
      <c r="S115">
        <v>0</v>
      </c>
      <c r="T115">
        <v>0</v>
      </c>
      <c r="U115">
        <v>0</v>
      </c>
      <c r="V115">
        <v>0</v>
      </c>
    </row>
    <row r="116" spans="1:22">
      <c r="A116">
        <v>444</v>
      </c>
      <c r="B116">
        <v>0</v>
      </c>
      <c r="C116">
        <v>0</v>
      </c>
      <c r="D116">
        <v>1.77</v>
      </c>
      <c r="E116">
        <v>0</v>
      </c>
      <c r="F116">
        <v>0</v>
      </c>
      <c r="G116">
        <v>0</v>
      </c>
      <c r="H116">
        <v>0</v>
      </c>
      <c r="I116">
        <v>0</v>
      </c>
      <c r="J116">
        <v>0</v>
      </c>
      <c r="K116">
        <v>0</v>
      </c>
      <c r="L116">
        <v>0</v>
      </c>
      <c r="M116">
        <v>0</v>
      </c>
      <c r="N116">
        <v>0</v>
      </c>
      <c r="O116">
        <v>0</v>
      </c>
      <c r="P116">
        <v>0</v>
      </c>
      <c r="Q116">
        <v>0</v>
      </c>
      <c r="R116">
        <v>0</v>
      </c>
      <c r="S116">
        <v>0</v>
      </c>
      <c r="T116">
        <v>0</v>
      </c>
      <c r="U116">
        <v>0</v>
      </c>
      <c r="V116">
        <v>0</v>
      </c>
    </row>
    <row r="117" spans="1:22">
      <c r="A117">
        <v>474</v>
      </c>
      <c r="B117">
        <v>0</v>
      </c>
      <c r="C117">
        <v>0</v>
      </c>
      <c r="D117">
        <v>1.77</v>
      </c>
      <c r="E117">
        <v>0</v>
      </c>
      <c r="F117">
        <v>0</v>
      </c>
      <c r="G117">
        <v>0</v>
      </c>
      <c r="H117">
        <v>0</v>
      </c>
      <c r="I117">
        <v>0</v>
      </c>
      <c r="J117">
        <v>0</v>
      </c>
      <c r="K117">
        <v>0</v>
      </c>
      <c r="L117">
        <v>0</v>
      </c>
      <c r="M117">
        <v>0</v>
      </c>
      <c r="N117">
        <v>0</v>
      </c>
      <c r="O117">
        <v>0</v>
      </c>
      <c r="P117">
        <v>0</v>
      </c>
      <c r="Q117">
        <v>0</v>
      </c>
      <c r="R117">
        <v>0</v>
      </c>
      <c r="S117">
        <v>0</v>
      </c>
      <c r="T117">
        <v>0</v>
      </c>
      <c r="U117">
        <v>0</v>
      </c>
      <c r="V117">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A1885-5FD2-499A-9C8E-B9BAEDC002C1}">
  <dimension ref="B1:R2549"/>
  <sheetViews>
    <sheetView topLeftCell="I1" zoomScale="70" zoomScaleNormal="70" workbookViewId="0">
      <selection activeCell="I1" sqref="I1"/>
    </sheetView>
  </sheetViews>
  <sheetFormatPr defaultColWidth="9.140625" defaultRowHeight="12.75"/>
  <cols>
    <col min="1" max="1" width="9.140625" style="86"/>
    <col min="2" max="2" width="13.140625" style="86" customWidth="1"/>
    <col min="3" max="3" width="11.42578125" style="86" customWidth="1"/>
    <col min="4" max="4" width="9.7109375" style="86" customWidth="1"/>
    <col min="5" max="5" width="16.7109375" style="86" customWidth="1"/>
    <col min="6" max="6" width="17.5703125" style="83" customWidth="1"/>
    <col min="7" max="7" width="25.42578125" style="86" customWidth="1"/>
    <col min="8" max="8" width="26" style="86" customWidth="1"/>
    <col min="9" max="9" width="25.85546875" style="86" customWidth="1"/>
    <col min="10" max="10" width="35.7109375" style="86" customWidth="1"/>
    <col min="11" max="11" width="13.28515625" style="86" customWidth="1"/>
    <col min="12" max="12" width="30.28515625" style="86" customWidth="1"/>
    <col min="13" max="13" width="14.28515625" style="86" customWidth="1"/>
    <col min="14" max="14" width="34.28515625" style="88" customWidth="1"/>
    <col min="15" max="15" width="14.140625" style="86" customWidth="1"/>
    <col min="16" max="16" width="0" style="86" hidden="1" customWidth="1"/>
    <col min="17" max="17" width="15.42578125" style="86" customWidth="1"/>
    <col min="18" max="16384" width="9.140625" style="86"/>
  </cols>
  <sheetData>
    <row r="1" spans="2:18" s="96" customFormat="1" ht="38.25">
      <c r="B1" s="89" t="s">
        <v>259</v>
      </c>
      <c r="C1" s="89" t="s">
        <v>260</v>
      </c>
      <c r="D1" s="89" t="s">
        <v>261</v>
      </c>
      <c r="E1" s="89" t="s">
        <v>262</v>
      </c>
      <c r="F1" s="90" t="s">
        <v>263</v>
      </c>
      <c r="G1" s="91" t="s">
        <v>264</v>
      </c>
      <c r="H1" s="89" t="s">
        <v>265</v>
      </c>
      <c r="I1" s="89" t="s">
        <v>266</v>
      </c>
      <c r="J1" s="92" t="s">
        <v>267</v>
      </c>
      <c r="K1" s="92" t="s">
        <v>268</v>
      </c>
      <c r="L1" s="92" t="s">
        <v>269</v>
      </c>
      <c r="M1" s="92" t="s">
        <v>270</v>
      </c>
      <c r="N1" s="93" t="s">
        <v>271</v>
      </c>
      <c r="O1" s="94" t="s">
        <v>272</v>
      </c>
      <c r="P1" s="95" t="s">
        <v>273</v>
      </c>
      <c r="Q1" s="95" t="s">
        <v>274</v>
      </c>
      <c r="R1" s="95" t="s">
        <v>275</v>
      </c>
    </row>
    <row r="2" spans="2:18">
      <c r="B2" s="83"/>
      <c r="C2" s="80">
        <v>10044187</v>
      </c>
      <c r="D2" s="80">
        <v>10019674</v>
      </c>
      <c r="E2" s="79" t="s">
        <v>276</v>
      </c>
      <c r="F2" s="85">
        <v>43729</v>
      </c>
      <c r="G2" s="82">
        <v>1.8460000000000001</v>
      </c>
      <c r="H2" s="83">
        <f t="shared" ref="H2:H65" si="0">(G2*1000)</f>
        <v>1846</v>
      </c>
      <c r="I2" s="84">
        <f t="shared" ref="I2:I65" si="1">SUM(G2/86.4)</f>
        <v>2.1365740740740741E-2</v>
      </c>
      <c r="J2" s="83">
        <v>5.5E-2</v>
      </c>
      <c r="K2" s="83" t="s">
        <v>277</v>
      </c>
      <c r="L2" s="83">
        <v>0.108</v>
      </c>
      <c r="M2" s="83" t="s">
        <v>277</v>
      </c>
      <c r="N2" s="84">
        <f t="shared" ref="N2:N65" si="2">SUM(I2+J2+L2)</f>
        <v>0.18436574074074075</v>
      </c>
      <c r="O2" s="83">
        <v>1</v>
      </c>
      <c r="P2" s="86">
        <f t="shared" ref="P2:P65" si="3">1-O2/2548</f>
        <v>0.99960753532182101</v>
      </c>
      <c r="Q2" s="87">
        <f>Table2[[#This Row],[Decimal exceedance]]*100</f>
        <v>99.960753532182096</v>
      </c>
      <c r="R2" s="86">
        <f>ROUND(Table2[[#This Row],[Percent Exceedance]],1)</f>
        <v>100</v>
      </c>
    </row>
    <row r="3" spans="2:18">
      <c r="B3" s="83"/>
      <c r="C3" s="80">
        <v>10044187</v>
      </c>
      <c r="D3" s="80">
        <v>10019674</v>
      </c>
      <c r="E3" s="79" t="s">
        <v>276</v>
      </c>
      <c r="F3" s="85">
        <v>43728</v>
      </c>
      <c r="G3" s="82">
        <v>2.0830000000000002</v>
      </c>
      <c r="H3" s="83">
        <f t="shared" si="0"/>
        <v>2083</v>
      </c>
      <c r="I3" s="84">
        <f t="shared" si="1"/>
        <v>2.4108796296296298E-2</v>
      </c>
      <c r="J3" s="83">
        <v>5.5E-2</v>
      </c>
      <c r="K3" s="83" t="s">
        <v>277</v>
      </c>
      <c r="L3" s="83">
        <v>0.108</v>
      </c>
      <c r="M3" s="83" t="s">
        <v>277</v>
      </c>
      <c r="N3" s="84">
        <f t="shared" si="2"/>
        <v>0.18710879629629629</v>
      </c>
      <c r="O3" s="83">
        <v>2</v>
      </c>
      <c r="P3" s="86">
        <f t="shared" si="3"/>
        <v>0.99921507064364212</v>
      </c>
      <c r="Q3" s="87">
        <f>Table2[[#This Row],[Decimal exceedance]]*100</f>
        <v>99.921507064364206</v>
      </c>
      <c r="R3" s="86">
        <f>ROUND(Table2[[#This Row],[Percent Exceedance]],1)</f>
        <v>99.9</v>
      </c>
    </row>
    <row r="4" spans="2:18">
      <c r="B4" s="83"/>
      <c r="C4" s="80">
        <v>10044187</v>
      </c>
      <c r="D4" s="80">
        <v>10019674</v>
      </c>
      <c r="E4" s="79" t="s">
        <v>276</v>
      </c>
      <c r="F4" s="85">
        <v>43721</v>
      </c>
      <c r="G4" s="82">
        <v>2.0110000000000001</v>
      </c>
      <c r="H4" s="83">
        <f t="shared" si="0"/>
        <v>2011.0000000000002</v>
      </c>
      <c r="I4" s="84">
        <f t="shared" si="1"/>
        <v>2.3275462962962963E-2</v>
      </c>
      <c r="J4" s="83">
        <v>5.8000000000000003E-2</v>
      </c>
      <c r="K4" s="83" t="s">
        <v>277</v>
      </c>
      <c r="L4" s="83">
        <v>0.109</v>
      </c>
      <c r="M4" s="83" t="s">
        <v>277</v>
      </c>
      <c r="N4" s="84">
        <f t="shared" si="2"/>
        <v>0.19027546296296297</v>
      </c>
      <c r="O4" s="83">
        <v>3</v>
      </c>
      <c r="P4" s="86">
        <f t="shared" si="3"/>
        <v>0.99882260596546313</v>
      </c>
      <c r="Q4" s="87">
        <f>Table2[[#This Row],[Decimal exceedance]]*100</f>
        <v>99.882260596546317</v>
      </c>
      <c r="R4" s="86">
        <f>ROUND(Table2[[#This Row],[Percent Exceedance]],1)</f>
        <v>99.9</v>
      </c>
    </row>
    <row r="5" spans="2:18">
      <c r="B5" s="83"/>
      <c r="C5" s="80">
        <v>10044187</v>
      </c>
      <c r="D5" s="80">
        <v>10019674</v>
      </c>
      <c r="E5" s="79" t="s">
        <v>276</v>
      </c>
      <c r="F5" s="85">
        <v>43722</v>
      </c>
      <c r="G5" s="82">
        <v>1.911</v>
      </c>
      <c r="H5" s="83">
        <f t="shared" si="0"/>
        <v>1911</v>
      </c>
      <c r="I5" s="84">
        <f t="shared" si="1"/>
        <v>2.2118055555555554E-2</v>
      </c>
      <c r="J5" s="83">
        <v>5.7000000000000002E-2</v>
      </c>
      <c r="K5" s="83" t="s">
        <v>277</v>
      </c>
      <c r="L5" s="83">
        <v>0.114</v>
      </c>
      <c r="M5" s="83" t="s">
        <v>277</v>
      </c>
      <c r="N5" s="84">
        <f t="shared" si="2"/>
        <v>0.19311805555555556</v>
      </c>
      <c r="O5" s="83">
        <v>4</v>
      </c>
      <c r="P5" s="86">
        <f t="shared" si="3"/>
        <v>0.99843014128728413</v>
      </c>
      <c r="Q5" s="87">
        <f>Table2[[#This Row],[Decimal exceedance]]*100</f>
        <v>99.843014128728413</v>
      </c>
      <c r="R5" s="86">
        <f>ROUND(Table2[[#This Row],[Percent Exceedance]],1)</f>
        <v>99.8</v>
      </c>
    </row>
    <row r="6" spans="2:18">
      <c r="B6" s="83"/>
      <c r="C6" s="80">
        <v>10044187</v>
      </c>
      <c r="D6" s="80">
        <v>10019674</v>
      </c>
      <c r="E6" s="79" t="s">
        <v>276</v>
      </c>
      <c r="F6" s="85">
        <v>43716</v>
      </c>
      <c r="G6" s="82">
        <v>1.889</v>
      </c>
      <c r="H6" s="83">
        <f t="shared" si="0"/>
        <v>1889</v>
      </c>
      <c r="I6" s="84">
        <f t="shared" si="1"/>
        <v>2.1863425925925925E-2</v>
      </c>
      <c r="J6" s="83">
        <v>6.6000000000000003E-2</v>
      </c>
      <c r="K6" s="83" t="s">
        <v>277</v>
      </c>
      <c r="L6" s="83">
        <v>0.109</v>
      </c>
      <c r="M6" s="83" t="s">
        <v>277</v>
      </c>
      <c r="N6" s="84">
        <f t="shared" si="2"/>
        <v>0.19686342592592593</v>
      </c>
      <c r="O6" s="83">
        <v>5</v>
      </c>
      <c r="P6" s="86">
        <f t="shared" si="3"/>
        <v>0.99803767660910514</v>
      </c>
      <c r="Q6" s="87">
        <f>Table2[[#This Row],[Decimal exceedance]]*100</f>
        <v>99.803767660910509</v>
      </c>
      <c r="R6" s="86">
        <f>ROUND(Table2[[#This Row],[Percent Exceedance]],1)</f>
        <v>99.8</v>
      </c>
    </row>
    <row r="7" spans="2:18">
      <c r="B7" s="83"/>
      <c r="C7" s="80">
        <v>10044187</v>
      </c>
      <c r="D7" s="80">
        <v>10019674</v>
      </c>
      <c r="E7" s="79" t="s">
        <v>276</v>
      </c>
      <c r="F7" s="85">
        <v>43727</v>
      </c>
      <c r="G7" s="82">
        <v>1.93</v>
      </c>
      <c r="H7" s="83">
        <f t="shared" si="0"/>
        <v>1930</v>
      </c>
      <c r="I7" s="84">
        <f t="shared" si="1"/>
        <v>2.2337962962962962E-2</v>
      </c>
      <c r="J7" s="83">
        <v>5.5E-2</v>
      </c>
      <c r="K7" s="83" t="s">
        <v>277</v>
      </c>
      <c r="L7" s="83">
        <v>0.12</v>
      </c>
      <c r="M7" s="83" t="s">
        <v>277</v>
      </c>
      <c r="N7" s="84">
        <f t="shared" si="2"/>
        <v>0.19733796296296297</v>
      </c>
      <c r="O7" s="83">
        <v>6</v>
      </c>
      <c r="P7" s="86">
        <f t="shared" si="3"/>
        <v>0.99764521193092626</v>
      </c>
      <c r="Q7" s="87">
        <f>Table2[[#This Row],[Decimal exceedance]]*100</f>
        <v>99.764521193092619</v>
      </c>
      <c r="R7" s="86">
        <f>ROUND(Table2[[#This Row],[Percent Exceedance]],1)</f>
        <v>99.8</v>
      </c>
    </row>
    <row r="8" spans="2:18">
      <c r="B8" s="83"/>
      <c r="C8" s="80">
        <v>10044187</v>
      </c>
      <c r="D8" s="80">
        <v>10019674</v>
      </c>
      <c r="E8" s="79" t="s">
        <v>276</v>
      </c>
      <c r="F8" s="85">
        <v>43723</v>
      </c>
      <c r="G8" s="82">
        <v>1.893</v>
      </c>
      <c r="H8" s="83">
        <f t="shared" si="0"/>
        <v>1893</v>
      </c>
      <c r="I8" s="84">
        <f t="shared" si="1"/>
        <v>2.1909722222222219E-2</v>
      </c>
      <c r="J8" s="83">
        <v>5.8999999999999997E-2</v>
      </c>
      <c r="K8" s="83" t="s">
        <v>277</v>
      </c>
      <c r="L8" s="83">
        <v>0.11700000000000001</v>
      </c>
      <c r="M8" s="83" t="s">
        <v>277</v>
      </c>
      <c r="N8" s="84">
        <f t="shared" si="2"/>
        <v>0.19790972222222222</v>
      </c>
      <c r="O8" s="83">
        <v>7</v>
      </c>
      <c r="P8" s="86">
        <f t="shared" si="3"/>
        <v>0.99725274725274726</v>
      </c>
      <c r="Q8" s="87">
        <f>Table2[[#This Row],[Decimal exceedance]]*100</f>
        <v>99.72527472527473</v>
      </c>
      <c r="R8" s="86">
        <f>ROUND(Table2[[#This Row],[Percent Exceedance]],1)</f>
        <v>99.7</v>
      </c>
    </row>
    <row r="9" spans="2:18">
      <c r="B9" s="83"/>
      <c r="C9" s="80">
        <v>10044187</v>
      </c>
      <c r="D9" s="80">
        <v>10019674</v>
      </c>
      <c r="E9" s="79" t="s">
        <v>276</v>
      </c>
      <c r="F9" s="85">
        <v>43720</v>
      </c>
      <c r="G9" s="82">
        <v>1.8979999999999999</v>
      </c>
      <c r="H9" s="83">
        <f t="shared" si="0"/>
        <v>1898</v>
      </c>
      <c r="I9" s="84">
        <f t="shared" si="1"/>
        <v>2.1967592592592591E-2</v>
      </c>
      <c r="J9" s="83">
        <v>6.2E-2</v>
      </c>
      <c r="K9" s="83" t="s">
        <v>277</v>
      </c>
      <c r="L9" s="83">
        <v>0.114</v>
      </c>
      <c r="M9" s="83" t="s">
        <v>277</v>
      </c>
      <c r="N9" s="84">
        <f t="shared" si="2"/>
        <v>0.19796759259259261</v>
      </c>
      <c r="O9" s="83">
        <v>8</v>
      </c>
      <c r="P9" s="86">
        <f t="shared" si="3"/>
        <v>0.99686028257456827</v>
      </c>
      <c r="Q9" s="87">
        <f>Table2[[#This Row],[Decimal exceedance]]*100</f>
        <v>99.686028257456826</v>
      </c>
      <c r="R9" s="86">
        <f>ROUND(Table2[[#This Row],[Percent Exceedance]],1)</f>
        <v>99.7</v>
      </c>
    </row>
    <row r="10" spans="2:18">
      <c r="B10" s="83"/>
      <c r="C10" s="80">
        <v>10044187</v>
      </c>
      <c r="D10" s="80">
        <v>10019674</v>
      </c>
      <c r="E10" s="79" t="s">
        <v>276</v>
      </c>
      <c r="F10" s="85">
        <v>43718</v>
      </c>
      <c r="G10" s="82">
        <v>1.994</v>
      </c>
      <c r="H10" s="83">
        <f t="shared" si="0"/>
        <v>1994</v>
      </c>
      <c r="I10" s="84">
        <f t="shared" si="1"/>
        <v>2.3078703703703702E-2</v>
      </c>
      <c r="J10" s="83">
        <v>6.4000000000000001E-2</v>
      </c>
      <c r="K10" s="83" t="s">
        <v>277</v>
      </c>
      <c r="L10" s="83">
        <v>0.112</v>
      </c>
      <c r="M10" s="83" t="s">
        <v>277</v>
      </c>
      <c r="N10" s="84">
        <f t="shared" si="2"/>
        <v>0.1990787037037037</v>
      </c>
      <c r="O10" s="83">
        <v>9</v>
      </c>
      <c r="P10" s="86">
        <f t="shared" si="3"/>
        <v>0.99646781789638927</v>
      </c>
      <c r="Q10" s="87">
        <f>Table2[[#This Row],[Decimal exceedance]]*100</f>
        <v>99.646781789638922</v>
      </c>
      <c r="R10" s="86">
        <f>ROUND(Table2[[#This Row],[Percent Exceedance]],1)</f>
        <v>99.6</v>
      </c>
    </row>
    <row r="11" spans="2:18">
      <c r="B11" s="83"/>
      <c r="C11" s="80">
        <v>10044187</v>
      </c>
      <c r="D11" s="80">
        <v>10019674</v>
      </c>
      <c r="E11" s="79" t="s">
        <v>276</v>
      </c>
      <c r="F11" s="85">
        <v>43717</v>
      </c>
      <c r="G11" s="82">
        <v>1.95</v>
      </c>
      <c r="H11" s="83">
        <f t="shared" si="0"/>
        <v>1950</v>
      </c>
      <c r="I11" s="84">
        <f t="shared" si="1"/>
        <v>2.2569444444444444E-2</v>
      </c>
      <c r="J11" s="83">
        <v>6.7000000000000004E-2</v>
      </c>
      <c r="K11" s="83" t="s">
        <v>277</v>
      </c>
      <c r="L11" s="83">
        <v>0.111</v>
      </c>
      <c r="M11" s="83" t="s">
        <v>277</v>
      </c>
      <c r="N11" s="84">
        <f t="shared" si="2"/>
        <v>0.20056944444444447</v>
      </c>
      <c r="O11" s="83">
        <v>10</v>
      </c>
      <c r="P11" s="86">
        <f t="shared" si="3"/>
        <v>0.99607535321821039</v>
      </c>
      <c r="Q11" s="87">
        <f>Table2[[#This Row],[Decimal exceedance]]*100</f>
        <v>99.607535321821032</v>
      </c>
      <c r="R11" s="86">
        <f>ROUND(Table2[[#This Row],[Percent Exceedance]],1)</f>
        <v>99.6</v>
      </c>
    </row>
    <row r="12" spans="2:18">
      <c r="B12" s="83"/>
      <c r="C12" s="80">
        <v>10044187</v>
      </c>
      <c r="D12" s="80">
        <v>10019674</v>
      </c>
      <c r="E12" s="79" t="s">
        <v>276</v>
      </c>
      <c r="F12" s="85">
        <v>43715</v>
      </c>
      <c r="G12" s="82">
        <v>2.085</v>
      </c>
      <c r="H12" s="83">
        <f t="shared" si="0"/>
        <v>2085</v>
      </c>
      <c r="I12" s="84">
        <f t="shared" si="1"/>
        <v>2.4131944444444442E-2</v>
      </c>
      <c r="J12" s="83">
        <v>6.7000000000000004E-2</v>
      </c>
      <c r="K12" s="83" t="s">
        <v>277</v>
      </c>
      <c r="L12" s="83">
        <v>0.11</v>
      </c>
      <c r="M12" s="83" t="s">
        <v>277</v>
      </c>
      <c r="N12" s="84">
        <f t="shared" si="2"/>
        <v>0.20113194444444443</v>
      </c>
      <c r="O12" s="83">
        <v>11</v>
      </c>
      <c r="P12" s="86">
        <f t="shared" si="3"/>
        <v>0.9956828885400314</v>
      </c>
      <c r="Q12" s="87">
        <f>Table2[[#This Row],[Decimal exceedance]]*100</f>
        <v>99.568288854003143</v>
      </c>
      <c r="R12" s="86">
        <f>ROUND(Table2[[#This Row],[Percent Exceedance]],1)</f>
        <v>99.6</v>
      </c>
    </row>
    <row r="13" spans="2:18">
      <c r="B13" s="83"/>
      <c r="C13" s="80">
        <v>10044187</v>
      </c>
      <c r="D13" s="80">
        <v>10019674</v>
      </c>
      <c r="E13" s="79" t="s">
        <v>276</v>
      </c>
      <c r="F13" s="85">
        <v>43719</v>
      </c>
      <c r="G13" s="82">
        <v>2.008</v>
      </c>
      <c r="H13" s="83">
        <f t="shared" si="0"/>
        <v>2008</v>
      </c>
      <c r="I13" s="84">
        <f t="shared" si="1"/>
        <v>2.3240740740740739E-2</v>
      </c>
      <c r="J13" s="83">
        <v>6.3E-2</v>
      </c>
      <c r="K13" s="83" t="s">
        <v>277</v>
      </c>
      <c r="L13" s="83">
        <v>0.11600000000000001</v>
      </c>
      <c r="M13" s="83" t="s">
        <v>277</v>
      </c>
      <c r="N13" s="84">
        <f t="shared" si="2"/>
        <v>0.20224074074074075</v>
      </c>
      <c r="O13" s="83">
        <v>12</v>
      </c>
      <c r="P13" s="86">
        <f t="shared" si="3"/>
        <v>0.9952904238618524</v>
      </c>
      <c r="Q13" s="87">
        <f>Table2[[#This Row],[Decimal exceedance]]*100</f>
        <v>99.529042386185239</v>
      </c>
      <c r="R13" s="86">
        <f>ROUND(Table2[[#This Row],[Percent Exceedance]],1)</f>
        <v>99.5</v>
      </c>
    </row>
    <row r="14" spans="2:18">
      <c r="B14" s="79" t="s">
        <v>278</v>
      </c>
      <c r="C14" s="80">
        <v>10044187</v>
      </c>
      <c r="D14" s="80">
        <v>10019674</v>
      </c>
      <c r="E14" s="79" t="s">
        <v>276</v>
      </c>
      <c r="F14" s="81">
        <v>43430</v>
      </c>
      <c r="G14" s="82">
        <v>0.1</v>
      </c>
      <c r="H14" s="83">
        <f t="shared" si="0"/>
        <v>100</v>
      </c>
      <c r="I14" s="84">
        <f t="shared" si="1"/>
        <v>1.1574074074074073E-3</v>
      </c>
      <c r="J14" s="83">
        <v>0.10100000000000001</v>
      </c>
      <c r="K14" s="83" t="s">
        <v>277</v>
      </c>
      <c r="L14" s="83">
        <v>0.10100000000000001</v>
      </c>
      <c r="M14" s="83" t="s">
        <v>277</v>
      </c>
      <c r="N14" s="84">
        <f t="shared" si="2"/>
        <v>0.20315740740740743</v>
      </c>
      <c r="O14" s="83">
        <v>13</v>
      </c>
      <c r="P14" s="86">
        <f t="shared" si="3"/>
        <v>0.99489795918367352</v>
      </c>
      <c r="Q14" s="87">
        <f>Table2[[#This Row],[Decimal exceedance]]*100</f>
        <v>99.489795918367349</v>
      </c>
      <c r="R14" s="86">
        <f>ROUND(Table2[[#This Row],[Percent Exceedance]],1)</f>
        <v>99.5</v>
      </c>
    </row>
    <row r="15" spans="2:18">
      <c r="B15" s="83"/>
      <c r="C15" s="80">
        <v>10044187</v>
      </c>
      <c r="D15" s="80">
        <v>10019674</v>
      </c>
      <c r="E15" s="79" t="s">
        <v>276</v>
      </c>
      <c r="F15" s="85">
        <v>43724</v>
      </c>
      <c r="G15" s="82">
        <v>1.994</v>
      </c>
      <c r="H15" s="83">
        <f t="shared" si="0"/>
        <v>1994</v>
      </c>
      <c r="I15" s="84">
        <f t="shared" si="1"/>
        <v>2.3078703703703702E-2</v>
      </c>
      <c r="J15" s="83">
        <v>6.6000000000000003E-2</v>
      </c>
      <c r="K15" s="83" t="s">
        <v>277</v>
      </c>
      <c r="L15" s="83">
        <v>0.11799999999999999</v>
      </c>
      <c r="M15" s="83" t="s">
        <v>277</v>
      </c>
      <c r="N15" s="84">
        <f t="shared" si="2"/>
        <v>0.20707870370370368</v>
      </c>
      <c r="O15" s="83">
        <v>14</v>
      </c>
      <c r="P15" s="86">
        <f t="shared" si="3"/>
        <v>0.99450549450549453</v>
      </c>
      <c r="Q15" s="87">
        <f>Table2[[#This Row],[Decimal exceedance]]*100</f>
        <v>99.45054945054946</v>
      </c>
      <c r="R15" s="86">
        <f>ROUND(Table2[[#This Row],[Percent Exceedance]],1)</f>
        <v>99.5</v>
      </c>
    </row>
    <row r="16" spans="2:18">
      <c r="B16" s="79" t="s">
        <v>278</v>
      </c>
      <c r="C16" s="80">
        <v>10044187</v>
      </c>
      <c r="D16" s="80">
        <v>10019674</v>
      </c>
      <c r="E16" s="79" t="s">
        <v>276</v>
      </c>
      <c r="F16" s="81">
        <v>42925</v>
      </c>
      <c r="G16" s="82">
        <v>1.819</v>
      </c>
      <c r="H16" s="83">
        <f t="shared" si="0"/>
        <v>1819</v>
      </c>
      <c r="I16" s="84">
        <f t="shared" si="1"/>
        <v>2.105324074074074E-2</v>
      </c>
      <c r="J16" s="83">
        <v>5.1999999999999998E-2</v>
      </c>
      <c r="K16" s="83" t="s">
        <v>277</v>
      </c>
      <c r="L16" s="83">
        <v>0.13500000000000001</v>
      </c>
      <c r="M16" s="83" t="s">
        <v>277</v>
      </c>
      <c r="N16" s="84">
        <f t="shared" si="2"/>
        <v>0.20805324074074075</v>
      </c>
      <c r="O16" s="83">
        <v>15</v>
      </c>
      <c r="P16" s="86">
        <f t="shared" si="3"/>
        <v>0.99411302982731553</v>
      </c>
      <c r="Q16" s="87">
        <f>Table2[[#This Row],[Decimal exceedance]]*100</f>
        <v>99.411302982731556</v>
      </c>
      <c r="R16" s="86">
        <f>ROUND(Table2[[#This Row],[Percent Exceedance]],1)</f>
        <v>99.4</v>
      </c>
    </row>
    <row r="17" spans="2:18">
      <c r="B17" s="83"/>
      <c r="C17" s="80">
        <v>10044187</v>
      </c>
      <c r="D17" s="80">
        <v>10019674</v>
      </c>
      <c r="E17" s="79" t="s">
        <v>276</v>
      </c>
      <c r="F17" s="85">
        <v>43725</v>
      </c>
      <c r="G17" s="82">
        <v>2.0840000000000001</v>
      </c>
      <c r="H17" s="83">
        <f t="shared" si="0"/>
        <v>2084</v>
      </c>
      <c r="I17" s="84">
        <f t="shared" si="1"/>
        <v>2.4120370370370368E-2</v>
      </c>
      <c r="J17" s="83">
        <v>6.5000000000000002E-2</v>
      </c>
      <c r="K17" s="83" t="s">
        <v>277</v>
      </c>
      <c r="L17" s="83">
        <v>0.11899999999999999</v>
      </c>
      <c r="M17" s="83" t="s">
        <v>277</v>
      </c>
      <c r="N17" s="84">
        <f t="shared" si="2"/>
        <v>0.20812037037037037</v>
      </c>
      <c r="O17" s="83">
        <v>16</v>
      </c>
      <c r="P17" s="86">
        <f t="shared" si="3"/>
        <v>0.99372056514913654</v>
      </c>
      <c r="Q17" s="87">
        <f>Table2[[#This Row],[Decimal exceedance]]*100</f>
        <v>99.372056514913652</v>
      </c>
      <c r="R17" s="86">
        <f>ROUND(Table2[[#This Row],[Percent Exceedance]],1)</f>
        <v>99.4</v>
      </c>
    </row>
    <row r="18" spans="2:18">
      <c r="B18" s="83"/>
      <c r="C18" s="80">
        <v>10044187</v>
      </c>
      <c r="D18" s="80">
        <v>10019674</v>
      </c>
      <c r="E18" s="79" t="s">
        <v>276</v>
      </c>
      <c r="F18" s="85">
        <v>43714</v>
      </c>
      <c r="G18" s="82">
        <v>2.0049999999999999</v>
      </c>
      <c r="H18" s="83">
        <f t="shared" si="0"/>
        <v>2005</v>
      </c>
      <c r="I18" s="84">
        <f t="shared" si="1"/>
        <v>2.3206018518518515E-2</v>
      </c>
      <c r="J18" s="83">
        <v>7.1999999999999995E-2</v>
      </c>
      <c r="K18" s="83" t="s">
        <v>277</v>
      </c>
      <c r="L18" s="83">
        <v>0.114</v>
      </c>
      <c r="M18" s="83" t="s">
        <v>277</v>
      </c>
      <c r="N18" s="84">
        <f t="shared" si="2"/>
        <v>0.2092060185185185</v>
      </c>
      <c r="O18" s="83">
        <v>17</v>
      </c>
      <c r="P18" s="86">
        <f t="shared" si="3"/>
        <v>0.99332810047095765</v>
      </c>
      <c r="Q18" s="87">
        <f>Table2[[#This Row],[Decimal exceedance]]*100</f>
        <v>99.332810047095762</v>
      </c>
      <c r="R18" s="86">
        <f>ROUND(Table2[[#This Row],[Percent Exceedance]],1)</f>
        <v>99.3</v>
      </c>
    </row>
    <row r="19" spans="2:18">
      <c r="B19" s="79" t="s">
        <v>278</v>
      </c>
      <c r="C19" s="80">
        <v>10044187</v>
      </c>
      <c r="D19" s="80">
        <v>10019674</v>
      </c>
      <c r="E19" s="79" t="s">
        <v>276</v>
      </c>
      <c r="F19" s="81">
        <v>43065</v>
      </c>
      <c r="G19" s="82">
        <v>2.1629999999999998</v>
      </c>
      <c r="H19" s="83">
        <f t="shared" si="0"/>
        <v>2163</v>
      </c>
      <c r="I19" s="84">
        <f t="shared" si="1"/>
        <v>2.5034722222222219E-2</v>
      </c>
      <c r="J19" s="83">
        <v>7.9000000000000001E-2</v>
      </c>
      <c r="K19" s="83" t="s">
        <v>277</v>
      </c>
      <c r="L19" s="83">
        <v>0.108</v>
      </c>
      <c r="M19" s="83" t="s">
        <v>277</v>
      </c>
      <c r="N19" s="84">
        <f t="shared" si="2"/>
        <v>0.21203472222222222</v>
      </c>
      <c r="O19" s="83">
        <v>18</v>
      </c>
      <c r="P19" s="86">
        <f t="shared" si="3"/>
        <v>0.99293563579277866</v>
      </c>
      <c r="Q19" s="87">
        <f>Table2[[#This Row],[Decimal exceedance]]*100</f>
        <v>99.293563579277873</v>
      </c>
      <c r="R19" s="86">
        <f>ROUND(Table2[[#This Row],[Percent Exceedance]],1)</f>
        <v>99.3</v>
      </c>
    </row>
    <row r="20" spans="2:18">
      <c r="B20" s="83"/>
      <c r="C20" s="80">
        <v>10044187</v>
      </c>
      <c r="D20" s="80">
        <v>10019674</v>
      </c>
      <c r="E20" s="79" t="s">
        <v>276</v>
      </c>
      <c r="F20" s="85">
        <v>43702</v>
      </c>
      <c r="G20" s="82">
        <v>1.649</v>
      </c>
      <c r="H20" s="83">
        <f t="shared" si="0"/>
        <v>1649</v>
      </c>
      <c r="I20" s="84">
        <f t="shared" si="1"/>
        <v>1.9085648148148147E-2</v>
      </c>
      <c r="J20" s="83">
        <v>6.2E-2</v>
      </c>
      <c r="K20" s="83" t="s">
        <v>277</v>
      </c>
      <c r="L20" s="83">
        <v>0.13200000000000001</v>
      </c>
      <c r="M20" s="83" t="s">
        <v>277</v>
      </c>
      <c r="N20" s="84">
        <f t="shared" si="2"/>
        <v>0.21308564814814815</v>
      </c>
      <c r="O20" s="83">
        <v>19</v>
      </c>
      <c r="P20" s="86">
        <f t="shared" si="3"/>
        <v>0.99254317111459966</v>
      </c>
      <c r="Q20" s="87">
        <f>Table2[[#This Row],[Decimal exceedance]]*100</f>
        <v>99.254317111459969</v>
      </c>
      <c r="R20" s="86">
        <f>ROUND(Table2[[#This Row],[Percent Exceedance]],1)</f>
        <v>99.3</v>
      </c>
    </row>
    <row r="21" spans="2:18">
      <c r="B21" s="83"/>
      <c r="C21" s="80">
        <v>10044187</v>
      </c>
      <c r="D21" s="80">
        <v>10019674</v>
      </c>
      <c r="E21" s="79" t="s">
        <v>276</v>
      </c>
      <c r="F21" s="85">
        <v>43730</v>
      </c>
      <c r="G21" s="82">
        <v>1.923</v>
      </c>
      <c r="H21" s="83">
        <f t="shared" si="0"/>
        <v>1923</v>
      </c>
      <c r="I21" s="84">
        <f t="shared" si="1"/>
        <v>2.2256944444444444E-2</v>
      </c>
      <c r="J21" s="83">
        <v>7.1999999999999995E-2</v>
      </c>
      <c r="K21" s="83" t="s">
        <v>277</v>
      </c>
      <c r="L21" s="83">
        <v>0.11899999999999999</v>
      </c>
      <c r="M21" s="83" t="s">
        <v>277</v>
      </c>
      <c r="N21" s="84">
        <f t="shared" si="2"/>
        <v>0.21325694444444443</v>
      </c>
      <c r="O21" s="83">
        <v>20</v>
      </c>
      <c r="P21" s="86">
        <f t="shared" si="3"/>
        <v>0.99215070643642067</v>
      </c>
      <c r="Q21" s="87">
        <f>Table2[[#This Row],[Decimal exceedance]]*100</f>
        <v>99.215070643642065</v>
      </c>
      <c r="R21" s="86">
        <f>ROUND(Table2[[#This Row],[Percent Exceedance]],1)</f>
        <v>99.2</v>
      </c>
    </row>
    <row r="22" spans="2:18">
      <c r="B22" s="79" t="s">
        <v>278</v>
      </c>
      <c r="C22" s="80">
        <v>10044187</v>
      </c>
      <c r="D22" s="80">
        <v>10019674</v>
      </c>
      <c r="E22" s="79" t="s">
        <v>276</v>
      </c>
      <c r="F22" s="81">
        <v>43374</v>
      </c>
      <c r="G22" s="82">
        <v>0.74</v>
      </c>
      <c r="H22" s="83">
        <f t="shared" si="0"/>
        <v>740</v>
      </c>
      <c r="I22" s="84">
        <f t="shared" si="1"/>
        <v>8.5648148148148133E-3</v>
      </c>
      <c r="J22" s="83">
        <v>7.0000000000000007E-2</v>
      </c>
      <c r="K22" s="83" t="s">
        <v>277</v>
      </c>
      <c r="L22" s="83">
        <v>0.13500000000000001</v>
      </c>
      <c r="M22" s="83" t="s">
        <v>277</v>
      </c>
      <c r="N22" s="84">
        <f t="shared" si="2"/>
        <v>0.21356481481481482</v>
      </c>
      <c r="O22" s="83">
        <v>21</v>
      </c>
      <c r="P22" s="86">
        <f t="shared" si="3"/>
        <v>0.99175824175824179</v>
      </c>
      <c r="Q22" s="87">
        <f>Table2[[#This Row],[Decimal exceedance]]*100</f>
        <v>99.175824175824175</v>
      </c>
      <c r="R22" s="86">
        <f>ROUND(Table2[[#This Row],[Percent Exceedance]],1)</f>
        <v>99.2</v>
      </c>
    </row>
    <row r="23" spans="2:18">
      <c r="B23" s="83"/>
      <c r="C23" s="80">
        <v>10044187</v>
      </c>
      <c r="D23" s="80">
        <v>10019674</v>
      </c>
      <c r="E23" s="79" t="s">
        <v>276</v>
      </c>
      <c r="F23" s="85">
        <v>43707</v>
      </c>
      <c r="G23" s="82">
        <v>2.028</v>
      </c>
      <c r="H23" s="83">
        <f t="shared" si="0"/>
        <v>2028</v>
      </c>
      <c r="I23" s="84">
        <f t="shared" si="1"/>
        <v>2.3472222222222221E-2</v>
      </c>
      <c r="J23" s="83">
        <v>0.06</v>
      </c>
      <c r="K23" s="83" t="s">
        <v>277</v>
      </c>
      <c r="L23" s="83">
        <v>0.13300000000000001</v>
      </c>
      <c r="M23" s="83" t="s">
        <v>277</v>
      </c>
      <c r="N23" s="84">
        <f t="shared" si="2"/>
        <v>0.21647222222222223</v>
      </c>
      <c r="O23" s="83">
        <v>22</v>
      </c>
      <c r="P23" s="86">
        <f t="shared" si="3"/>
        <v>0.99136577708006279</v>
      </c>
      <c r="Q23" s="87">
        <f>Table2[[#This Row],[Decimal exceedance]]*100</f>
        <v>99.136577708006286</v>
      </c>
      <c r="R23" s="86">
        <f>ROUND(Table2[[#This Row],[Percent Exceedance]],1)</f>
        <v>99.1</v>
      </c>
    </row>
    <row r="24" spans="2:18">
      <c r="B24" s="83"/>
      <c r="C24" s="80">
        <v>10044187</v>
      </c>
      <c r="D24" s="80">
        <v>10019674</v>
      </c>
      <c r="E24" s="79" t="s">
        <v>276</v>
      </c>
      <c r="F24" s="85">
        <v>43710</v>
      </c>
      <c r="G24" s="82">
        <v>1.9570000000000001</v>
      </c>
      <c r="H24" s="83">
        <f t="shared" si="0"/>
        <v>1957</v>
      </c>
      <c r="I24" s="84">
        <f t="shared" si="1"/>
        <v>2.2650462962962963E-2</v>
      </c>
      <c r="J24" s="83">
        <v>6.3E-2</v>
      </c>
      <c r="K24" s="83" t="s">
        <v>277</v>
      </c>
      <c r="L24" s="83">
        <v>0.13100000000000001</v>
      </c>
      <c r="M24" s="83" t="s">
        <v>277</v>
      </c>
      <c r="N24" s="84">
        <f t="shared" si="2"/>
        <v>0.21665046296296298</v>
      </c>
      <c r="O24" s="83">
        <v>23</v>
      </c>
      <c r="P24" s="86">
        <f t="shared" si="3"/>
        <v>0.9909733124018838</v>
      </c>
      <c r="Q24" s="87">
        <f>Table2[[#This Row],[Decimal exceedance]]*100</f>
        <v>99.097331240188382</v>
      </c>
      <c r="R24" s="86">
        <f>ROUND(Table2[[#This Row],[Percent Exceedance]],1)</f>
        <v>99.1</v>
      </c>
    </row>
    <row r="25" spans="2:18">
      <c r="B25" s="83"/>
      <c r="C25" s="80">
        <v>10044187</v>
      </c>
      <c r="D25" s="80">
        <v>10019674</v>
      </c>
      <c r="E25" s="79" t="s">
        <v>276</v>
      </c>
      <c r="F25" s="85">
        <v>43704</v>
      </c>
      <c r="G25" s="82">
        <v>1.909</v>
      </c>
      <c r="H25" s="83">
        <f t="shared" si="0"/>
        <v>1909</v>
      </c>
      <c r="I25" s="84">
        <f t="shared" si="1"/>
        <v>2.2094907407407407E-2</v>
      </c>
      <c r="J25" s="83">
        <v>6.5000000000000002E-2</v>
      </c>
      <c r="K25" s="83" t="s">
        <v>277</v>
      </c>
      <c r="L25" s="83">
        <v>0.13</v>
      </c>
      <c r="M25" s="83" t="s">
        <v>277</v>
      </c>
      <c r="N25" s="84">
        <f t="shared" si="2"/>
        <v>0.21709490740740742</v>
      </c>
      <c r="O25" s="83">
        <v>24</v>
      </c>
      <c r="P25" s="86">
        <f t="shared" si="3"/>
        <v>0.99058084772370492</v>
      </c>
      <c r="Q25" s="87">
        <f>Table2[[#This Row],[Decimal exceedance]]*100</f>
        <v>99.058084772370492</v>
      </c>
      <c r="R25" s="86">
        <f>ROUND(Table2[[#This Row],[Percent Exceedance]],1)</f>
        <v>99.1</v>
      </c>
    </row>
    <row r="26" spans="2:18">
      <c r="B26" s="83"/>
      <c r="C26" s="80">
        <v>10044187</v>
      </c>
      <c r="D26" s="80">
        <v>10019674</v>
      </c>
      <c r="E26" s="79" t="s">
        <v>276</v>
      </c>
      <c r="F26" s="85">
        <v>43709</v>
      </c>
      <c r="G26" s="82">
        <v>2.0720000000000001</v>
      </c>
      <c r="H26" s="83">
        <f t="shared" si="0"/>
        <v>2072</v>
      </c>
      <c r="I26" s="84">
        <f t="shared" si="1"/>
        <v>2.3981481481481482E-2</v>
      </c>
      <c r="J26" s="83">
        <v>6.0999999999999999E-2</v>
      </c>
      <c r="K26" s="83" t="s">
        <v>277</v>
      </c>
      <c r="L26" s="83">
        <v>0.13400000000000001</v>
      </c>
      <c r="M26" s="83" t="s">
        <v>277</v>
      </c>
      <c r="N26" s="84">
        <f t="shared" si="2"/>
        <v>0.2189814814814815</v>
      </c>
      <c r="O26" s="83">
        <v>25</v>
      </c>
      <c r="P26" s="86">
        <f t="shared" si="3"/>
        <v>0.99018838304552592</v>
      </c>
      <c r="Q26" s="87">
        <f>Table2[[#This Row],[Decimal exceedance]]*100</f>
        <v>99.018838304552588</v>
      </c>
      <c r="R26" s="86">
        <f>ROUND(Table2[[#This Row],[Percent Exceedance]],1)</f>
        <v>99</v>
      </c>
    </row>
    <row r="27" spans="2:18">
      <c r="B27" s="83"/>
      <c r="C27" s="80">
        <v>10044187</v>
      </c>
      <c r="D27" s="80">
        <v>10019674</v>
      </c>
      <c r="E27" s="79" t="s">
        <v>276</v>
      </c>
      <c r="F27" s="85">
        <v>43708</v>
      </c>
      <c r="G27" s="82">
        <v>2.09</v>
      </c>
      <c r="H27" s="83">
        <f t="shared" si="0"/>
        <v>2090</v>
      </c>
      <c r="I27" s="84">
        <f t="shared" si="1"/>
        <v>2.4189814814814813E-2</v>
      </c>
      <c r="J27" s="83">
        <v>5.8999999999999997E-2</v>
      </c>
      <c r="K27" s="83" t="s">
        <v>277</v>
      </c>
      <c r="L27" s="83">
        <v>0.13600000000000001</v>
      </c>
      <c r="M27" s="83" t="s">
        <v>277</v>
      </c>
      <c r="N27" s="84">
        <f t="shared" si="2"/>
        <v>0.21918981481481481</v>
      </c>
      <c r="O27" s="83">
        <v>26</v>
      </c>
      <c r="P27" s="86">
        <f t="shared" si="3"/>
        <v>0.98979591836734693</v>
      </c>
      <c r="Q27" s="87">
        <f>Table2[[#This Row],[Decimal exceedance]]*100</f>
        <v>98.979591836734699</v>
      </c>
      <c r="R27" s="86">
        <f>ROUND(Table2[[#This Row],[Percent Exceedance]],1)</f>
        <v>99</v>
      </c>
    </row>
    <row r="28" spans="2:18">
      <c r="B28" s="83"/>
      <c r="C28" s="80">
        <v>10044187</v>
      </c>
      <c r="D28" s="80">
        <v>10019674</v>
      </c>
      <c r="E28" s="79" t="s">
        <v>276</v>
      </c>
      <c r="F28" s="85">
        <v>43705</v>
      </c>
      <c r="G28" s="82">
        <v>2.02</v>
      </c>
      <c r="H28" s="83">
        <f t="shared" si="0"/>
        <v>2020</v>
      </c>
      <c r="I28" s="84">
        <f t="shared" si="1"/>
        <v>2.3379629629629629E-2</v>
      </c>
      <c r="J28" s="83">
        <v>6.5000000000000002E-2</v>
      </c>
      <c r="K28" s="83" t="s">
        <v>277</v>
      </c>
      <c r="L28" s="83">
        <v>0.13100000000000001</v>
      </c>
      <c r="M28" s="83" t="s">
        <v>277</v>
      </c>
      <c r="N28" s="84">
        <f t="shared" si="2"/>
        <v>0.21937962962962965</v>
      </c>
      <c r="O28" s="83">
        <v>27</v>
      </c>
      <c r="P28" s="86">
        <f t="shared" si="3"/>
        <v>0.98940345368916793</v>
      </c>
      <c r="Q28" s="87">
        <f>Table2[[#This Row],[Decimal exceedance]]*100</f>
        <v>98.940345368916795</v>
      </c>
      <c r="R28" s="86">
        <f>ROUND(Table2[[#This Row],[Percent Exceedance]],1)</f>
        <v>98.9</v>
      </c>
    </row>
    <row r="29" spans="2:18">
      <c r="B29" s="79" t="s">
        <v>278</v>
      </c>
      <c r="C29" s="80">
        <v>10044187</v>
      </c>
      <c r="D29" s="80">
        <v>10019674</v>
      </c>
      <c r="E29" s="79" t="s">
        <v>276</v>
      </c>
      <c r="F29" s="81">
        <v>43408</v>
      </c>
      <c r="G29" s="82">
        <v>1.9470000000000001</v>
      </c>
      <c r="H29" s="83">
        <f t="shared" si="0"/>
        <v>1947</v>
      </c>
      <c r="I29" s="84">
        <f t="shared" si="1"/>
        <v>2.253472222222222E-2</v>
      </c>
      <c r="J29" s="83">
        <v>9.1999999999999998E-2</v>
      </c>
      <c r="K29" s="83" t="s">
        <v>277</v>
      </c>
      <c r="L29" s="83">
        <v>0.106</v>
      </c>
      <c r="M29" s="83" t="s">
        <v>277</v>
      </c>
      <c r="N29" s="84">
        <f t="shared" si="2"/>
        <v>0.2205347222222222</v>
      </c>
      <c r="O29" s="83">
        <v>28</v>
      </c>
      <c r="P29" s="86">
        <f t="shared" si="3"/>
        <v>0.98901098901098905</v>
      </c>
      <c r="Q29" s="87">
        <f>Table2[[#This Row],[Decimal exceedance]]*100</f>
        <v>98.901098901098905</v>
      </c>
      <c r="R29" s="86">
        <f>ROUND(Table2[[#This Row],[Percent Exceedance]],1)</f>
        <v>98.9</v>
      </c>
    </row>
    <row r="30" spans="2:18">
      <c r="B30" s="79" t="s">
        <v>278</v>
      </c>
      <c r="C30" s="80">
        <v>10044187</v>
      </c>
      <c r="D30" s="80">
        <v>10019674</v>
      </c>
      <c r="E30" s="79" t="s">
        <v>276</v>
      </c>
      <c r="F30" s="81">
        <v>43377</v>
      </c>
      <c r="G30" s="82">
        <v>1.7</v>
      </c>
      <c r="H30" s="83">
        <f t="shared" si="0"/>
        <v>1700</v>
      </c>
      <c r="I30" s="84">
        <f t="shared" si="1"/>
        <v>1.9675925925925923E-2</v>
      </c>
      <c r="J30" s="83">
        <v>6.6000000000000003E-2</v>
      </c>
      <c r="K30" s="83" t="s">
        <v>277</v>
      </c>
      <c r="L30" s="83">
        <v>0.13500000000000001</v>
      </c>
      <c r="M30" s="83" t="s">
        <v>277</v>
      </c>
      <c r="N30" s="84">
        <f t="shared" si="2"/>
        <v>0.22067592592592594</v>
      </c>
      <c r="O30" s="83">
        <v>29</v>
      </c>
      <c r="P30" s="86">
        <f t="shared" si="3"/>
        <v>0.98861852433281006</v>
      </c>
      <c r="Q30" s="87">
        <f>Table2[[#This Row],[Decimal exceedance]]*100</f>
        <v>98.861852433281001</v>
      </c>
      <c r="R30" s="86">
        <f>ROUND(Table2[[#This Row],[Percent Exceedance]],1)</f>
        <v>98.9</v>
      </c>
    </row>
    <row r="31" spans="2:18">
      <c r="B31" s="83"/>
      <c r="C31" s="80">
        <v>10044187</v>
      </c>
      <c r="D31" s="80">
        <v>10019674</v>
      </c>
      <c r="E31" s="79" t="s">
        <v>276</v>
      </c>
      <c r="F31" s="85">
        <v>43622</v>
      </c>
      <c r="G31" s="82">
        <v>2.04</v>
      </c>
      <c r="H31" s="83">
        <f t="shared" si="0"/>
        <v>2040</v>
      </c>
      <c r="I31" s="84">
        <f t="shared" si="1"/>
        <v>2.361111111111111E-2</v>
      </c>
      <c r="J31" s="83">
        <v>7.2999999999999995E-2</v>
      </c>
      <c r="K31" s="83" t="s">
        <v>277</v>
      </c>
      <c r="L31" s="83">
        <v>0.125</v>
      </c>
      <c r="M31" s="83" t="s">
        <v>277</v>
      </c>
      <c r="N31" s="84">
        <f t="shared" si="2"/>
        <v>0.22161111111111109</v>
      </c>
      <c r="O31" s="83">
        <v>30</v>
      </c>
      <c r="P31" s="86">
        <f t="shared" si="3"/>
        <v>0.98822605965463106</v>
      </c>
      <c r="Q31" s="87">
        <f>Table2[[#This Row],[Decimal exceedance]]*100</f>
        <v>98.822605965463111</v>
      </c>
      <c r="R31" s="86">
        <f>ROUND(Table2[[#This Row],[Percent Exceedance]],1)</f>
        <v>98.8</v>
      </c>
    </row>
    <row r="32" spans="2:18">
      <c r="B32" s="83"/>
      <c r="C32" s="80">
        <v>10044187</v>
      </c>
      <c r="D32" s="80">
        <v>10019674</v>
      </c>
      <c r="E32" s="79" t="s">
        <v>276</v>
      </c>
      <c r="F32" s="85">
        <v>43703</v>
      </c>
      <c r="G32" s="82">
        <v>2.0870000000000002</v>
      </c>
      <c r="H32" s="83">
        <f t="shared" si="0"/>
        <v>2087</v>
      </c>
      <c r="I32" s="84">
        <f t="shared" si="1"/>
        <v>2.4155092592592593E-2</v>
      </c>
      <c r="J32" s="83">
        <v>6.8000000000000005E-2</v>
      </c>
      <c r="K32" s="83" t="s">
        <v>277</v>
      </c>
      <c r="L32" s="83">
        <v>0.13</v>
      </c>
      <c r="M32" s="83" t="s">
        <v>277</v>
      </c>
      <c r="N32" s="84">
        <f t="shared" si="2"/>
        <v>0.22215509259259258</v>
      </c>
      <c r="O32" s="83">
        <v>31</v>
      </c>
      <c r="P32" s="86">
        <f t="shared" si="3"/>
        <v>0.98783359497645207</v>
      </c>
      <c r="Q32" s="87">
        <f>Table2[[#This Row],[Decimal exceedance]]*100</f>
        <v>98.783359497645208</v>
      </c>
      <c r="R32" s="86">
        <f>ROUND(Table2[[#This Row],[Percent Exceedance]],1)</f>
        <v>98.8</v>
      </c>
    </row>
    <row r="33" spans="2:18">
      <c r="B33" s="83"/>
      <c r="C33" s="80">
        <v>10044187</v>
      </c>
      <c r="D33" s="80">
        <v>10019674</v>
      </c>
      <c r="E33" s="79" t="s">
        <v>276</v>
      </c>
      <c r="F33" s="85">
        <v>43701</v>
      </c>
      <c r="G33" s="82">
        <v>2.2240000000000002</v>
      </c>
      <c r="H33" s="83">
        <f t="shared" si="0"/>
        <v>2224</v>
      </c>
      <c r="I33" s="84">
        <f t="shared" si="1"/>
        <v>2.5740740740740741E-2</v>
      </c>
      <c r="J33" s="83">
        <v>6.2E-2</v>
      </c>
      <c r="K33" s="83" t="s">
        <v>277</v>
      </c>
      <c r="L33" s="83">
        <v>0.13500000000000001</v>
      </c>
      <c r="M33" s="83" t="s">
        <v>277</v>
      </c>
      <c r="N33" s="84">
        <f t="shared" si="2"/>
        <v>0.22274074074074074</v>
      </c>
      <c r="O33" s="83">
        <v>32</v>
      </c>
      <c r="P33" s="86">
        <f t="shared" si="3"/>
        <v>0.98744113029827318</v>
      </c>
      <c r="Q33" s="87">
        <f>Table2[[#This Row],[Decimal exceedance]]*100</f>
        <v>98.744113029827318</v>
      </c>
      <c r="R33" s="86">
        <f>ROUND(Table2[[#This Row],[Percent Exceedance]],1)</f>
        <v>98.7</v>
      </c>
    </row>
    <row r="34" spans="2:18">
      <c r="B34" s="79" t="s">
        <v>278</v>
      </c>
      <c r="C34" s="80">
        <v>10044187</v>
      </c>
      <c r="D34" s="80">
        <v>10019674</v>
      </c>
      <c r="E34" s="79" t="s">
        <v>276</v>
      </c>
      <c r="F34" s="81">
        <v>43274</v>
      </c>
      <c r="G34" s="82">
        <v>2.0449999999999999</v>
      </c>
      <c r="H34" s="83">
        <f t="shared" si="0"/>
        <v>2045</v>
      </c>
      <c r="I34" s="84">
        <f t="shared" si="1"/>
        <v>2.3668981481481478E-2</v>
      </c>
      <c r="J34" s="83">
        <v>6.4000000000000001E-2</v>
      </c>
      <c r="K34" s="83" t="s">
        <v>277</v>
      </c>
      <c r="L34" s="83">
        <v>0.13600000000000001</v>
      </c>
      <c r="M34" s="83" t="s">
        <v>277</v>
      </c>
      <c r="N34" s="84">
        <f t="shared" si="2"/>
        <v>0.22366898148148148</v>
      </c>
      <c r="O34" s="83">
        <v>33</v>
      </c>
      <c r="P34" s="86">
        <f t="shared" si="3"/>
        <v>0.98704866562009419</v>
      </c>
      <c r="Q34" s="87">
        <f>Table2[[#This Row],[Decimal exceedance]]*100</f>
        <v>98.704866562009414</v>
      </c>
      <c r="R34" s="86">
        <f>ROUND(Table2[[#This Row],[Percent Exceedance]],1)</f>
        <v>98.7</v>
      </c>
    </row>
    <row r="35" spans="2:18">
      <c r="B35" s="79" t="s">
        <v>278</v>
      </c>
      <c r="C35" s="80">
        <v>10044187</v>
      </c>
      <c r="D35" s="80">
        <v>10019674</v>
      </c>
      <c r="E35" s="79" t="s">
        <v>276</v>
      </c>
      <c r="F35" s="81">
        <v>43409</v>
      </c>
      <c r="G35" s="82">
        <v>1.9850000000000001</v>
      </c>
      <c r="H35" s="83">
        <f t="shared" si="0"/>
        <v>1985</v>
      </c>
      <c r="I35" s="84">
        <f t="shared" si="1"/>
        <v>2.2974537037037036E-2</v>
      </c>
      <c r="J35" s="83">
        <v>9.6000000000000002E-2</v>
      </c>
      <c r="K35" s="83" t="s">
        <v>277</v>
      </c>
      <c r="L35" s="83">
        <v>0.106</v>
      </c>
      <c r="M35" s="83" t="s">
        <v>277</v>
      </c>
      <c r="N35" s="84">
        <f t="shared" si="2"/>
        <v>0.22497453703703701</v>
      </c>
      <c r="O35" s="83">
        <v>34</v>
      </c>
      <c r="P35" s="86">
        <f t="shared" si="3"/>
        <v>0.9866562009419152</v>
      </c>
      <c r="Q35" s="87">
        <f>Table2[[#This Row],[Decimal exceedance]]*100</f>
        <v>98.665620094191524</v>
      </c>
      <c r="R35" s="86">
        <f>ROUND(Table2[[#This Row],[Percent Exceedance]],1)</f>
        <v>98.7</v>
      </c>
    </row>
    <row r="36" spans="2:18">
      <c r="B36" s="79" t="s">
        <v>278</v>
      </c>
      <c r="C36" s="80">
        <v>10044187</v>
      </c>
      <c r="D36" s="80">
        <v>10019674</v>
      </c>
      <c r="E36" s="79" t="s">
        <v>276</v>
      </c>
      <c r="F36" s="81">
        <v>43373</v>
      </c>
      <c r="G36" s="82">
        <v>2.411</v>
      </c>
      <c r="H36" s="83">
        <f t="shared" si="0"/>
        <v>2411</v>
      </c>
      <c r="I36" s="84">
        <f t="shared" si="1"/>
        <v>2.7905092592592592E-2</v>
      </c>
      <c r="J36" s="83">
        <v>6.8000000000000005E-2</v>
      </c>
      <c r="K36" s="83" t="s">
        <v>277</v>
      </c>
      <c r="L36" s="83">
        <v>0.13</v>
      </c>
      <c r="M36" s="83" t="s">
        <v>277</v>
      </c>
      <c r="N36" s="84">
        <f t="shared" si="2"/>
        <v>0.22590509259259262</v>
      </c>
      <c r="O36" s="83">
        <v>35</v>
      </c>
      <c r="P36" s="86">
        <f t="shared" si="3"/>
        <v>0.98626373626373631</v>
      </c>
      <c r="Q36" s="87">
        <f>Table2[[#This Row],[Decimal exceedance]]*100</f>
        <v>98.626373626373635</v>
      </c>
      <c r="R36" s="86">
        <f>ROUND(Table2[[#This Row],[Percent Exceedance]],1)</f>
        <v>98.6</v>
      </c>
    </row>
    <row r="37" spans="2:18">
      <c r="B37" s="79" t="s">
        <v>278</v>
      </c>
      <c r="C37" s="80">
        <v>10044187</v>
      </c>
      <c r="D37" s="80">
        <v>10019674</v>
      </c>
      <c r="E37" s="79" t="s">
        <v>276</v>
      </c>
      <c r="F37" s="81">
        <v>43398</v>
      </c>
      <c r="G37" s="82">
        <v>2.0049999999999999</v>
      </c>
      <c r="H37" s="83">
        <f t="shared" si="0"/>
        <v>2005</v>
      </c>
      <c r="I37" s="84">
        <f t="shared" si="1"/>
        <v>2.3206018518518515E-2</v>
      </c>
      <c r="J37" s="83">
        <v>7.4999999999999997E-2</v>
      </c>
      <c r="K37" s="83" t="s">
        <v>277</v>
      </c>
      <c r="L37" s="83">
        <v>0.128</v>
      </c>
      <c r="M37" s="83" t="s">
        <v>277</v>
      </c>
      <c r="N37" s="84">
        <f t="shared" si="2"/>
        <v>0.22620601851851851</v>
      </c>
      <c r="O37" s="83">
        <v>36</v>
      </c>
      <c r="P37" s="86">
        <f t="shared" si="3"/>
        <v>0.98587127158555732</v>
      </c>
      <c r="Q37" s="87">
        <f>Table2[[#This Row],[Decimal exceedance]]*100</f>
        <v>98.587127158555731</v>
      </c>
      <c r="R37" s="86">
        <f>ROUND(Table2[[#This Row],[Percent Exceedance]],1)</f>
        <v>98.6</v>
      </c>
    </row>
    <row r="38" spans="2:18">
      <c r="B38" s="83"/>
      <c r="C38" s="80">
        <v>10044187</v>
      </c>
      <c r="D38" s="80">
        <v>10019674</v>
      </c>
      <c r="E38" s="79" t="s">
        <v>276</v>
      </c>
      <c r="F38" s="85">
        <v>43706</v>
      </c>
      <c r="G38" s="82">
        <v>2.0249999999999999</v>
      </c>
      <c r="H38" s="83">
        <f t="shared" si="0"/>
        <v>2025</v>
      </c>
      <c r="I38" s="84">
        <f t="shared" si="1"/>
        <v>2.3437499999999997E-2</v>
      </c>
      <c r="J38" s="83">
        <v>7.2999999999999995E-2</v>
      </c>
      <c r="K38" s="83" t="s">
        <v>277</v>
      </c>
      <c r="L38" s="83">
        <v>0.13</v>
      </c>
      <c r="M38" s="83" t="s">
        <v>277</v>
      </c>
      <c r="N38" s="84">
        <f t="shared" si="2"/>
        <v>0.22643750000000001</v>
      </c>
      <c r="O38" s="83">
        <v>37</v>
      </c>
      <c r="P38" s="86">
        <f t="shared" si="3"/>
        <v>0.98547880690737832</v>
      </c>
      <c r="Q38" s="87">
        <f>Table2[[#This Row],[Decimal exceedance]]*100</f>
        <v>98.547880690737827</v>
      </c>
      <c r="R38" s="86">
        <f>ROUND(Table2[[#This Row],[Percent Exceedance]],1)</f>
        <v>98.5</v>
      </c>
    </row>
    <row r="39" spans="2:18">
      <c r="B39" s="79" t="s">
        <v>278</v>
      </c>
      <c r="C39" s="80">
        <v>10044187</v>
      </c>
      <c r="D39" s="80">
        <v>10019674</v>
      </c>
      <c r="E39" s="79" t="s">
        <v>276</v>
      </c>
      <c r="F39" s="81">
        <v>43403</v>
      </c>
      <c r="G39" s="82">
        <v>1.853</v>
      </c>
      <c r="H39" s="83">
        <f t="shared" si="0"/>
        <v>1853</v>
      </c>
      <c r="I39" s="84">
        <f t="shared" si="1"/>
        <v>2.1446759259259259E-2</v>
      </c>
      <c r="J39" s="83">
        <v>8.1000000000000003E-2</v>
      </c>
      <c r="K39" s="83" t="s">
        <v>277</v>
      </c>
      <c r="L39" s="83">
        <v>0.124</v>
      </c>
      <c r="M39" s="83" t="s">
        <v>277</v>
      </c>
      <c r="N39" s="84">
        <f t="shared" si="2"/>
        <v>0.22644675925925928</v>
      </c>
      <c r="O39" s="83">
        <v>38</v>
      </c>
      <c r="P39" s="86">
        <f t="shared" si="3"/>
        <v>0.98508634222919933</v>
      </c>
      <c r="Q39" s="87">
        <f>Table2[[#This Row],[Decimal exceedance]]*100</f>
        <v>98.508634222919937</v>
      </c>
      <c r="R39" s="86">
        <f>ROUND(Table2[[#This Row],[Percent Exceedance]],1)</f>
        <v>98.5</v>
      </c>
    </row>
    <row r="40" spans="2:18">
      <c r="B40" s="79" t="s">
        <v>278</v>
      </c>
      <c r="C40" s="80">
        <v>10044187</v>
      </c>
      <c r="D40" s="80">
        <v>10019674</v>
      </c>
      <c r="E40" s="79" t="s">
        <v>276</v>
      </c>
      <c r="F40" s="81">
        <v>43375</v>
      </c>
      <c r="G40" s="82">
        <v>1.948</v>
      </c>
      <c r="H40" s="83">
        <f t="shared" si="0"/>
        <v>1948</v>
      </c>
      <c r="I40" s="84">
        <f t="shared" si="1"/>
        <v>2.2546296296296293E-2</v>
      </c>
      <c r="J40" s="83">
        <v>6.9000000000000006E-2</v>
      </c>
      <c r="K40" s="83" t="s">
        <v>277</v>
      </c>
      <c r="L40" s="83">
        <v>0.13500000000000001</v>
      </c>
      <c r="M40" s="83" t="s">
        <v>277</v>
      </c>
      <c r="N40" s="84">
        <f t="shared" si="2"/>
        <v>0.2265462962962963</v>
      </c>
      <c r="O40" s="83">
        <v>39</v>
      </c>
      <c r="P40" s="86">
        <f t="shared" si="3"/>
        <v>0.98469387755102045</v>
      </c>
      <c r="Q40" s="87">
        <f>Table2[[#This Row],[Decimal exceedance]]*100</f>
        <v>98.469387755102048</v>
      </c>
      <c r="R40" s="86">
        <f>ROUND(Table2[[#This Row],[Percent Exceedance]],1)</f>
        <v>98.5</v>
      </c>
    </row>
    <row r="41" spans="2:18">
      <c r="B41" s="79" t="s">
        <v>278</v>
      </c>
      <c r="C41" s="80">
        <v>10044187</v>
      </c>
      <c r="D41" s="80">
        <v>10019674</v>
      </c>
      <c r="E41" s="79" t="s">
        <v>276</v>
      </c>
      <c r="F41" s="81">
        <v>42651</v>
      </c>
      <c r="G41" s="82">
        <v>2.9279999999999999</v>
      </c>
      <c r="H41" s="83">
        <f t="shared" si="0"/>
        <v>2928</v>
      </c>
      <c r="I41" s="84">
        <f t="shared" si="1"/>
        <v>3.3888888888888885E-2</v>
      </c>
      <c r="J41" s="83">
        <v>0.06</v>
      </c>
      <c r="K41" s="83" t="s">
        <v>277</v>
      </c>
      <c r="L41" s="83">
        <v>0.13300000000000001</v>
      </c>
      <c r="M41" s="83" t="s">
        <v>277</v>
      </c>
      <c r="N41" s="84">
        <f t="shared" si="2"/>
        <v>0.22688888888888889</v>
      </c>
      <c r="O41" s="83">
        <v>40</v>
      </c>
      <c r="P41" s="86">
        <f t="shared" si="3"/>
        <v>0.98430141287284145</v>
      </c>
      <c r="Q41" s="87">
        <f>Table2[[#This Row],[Decimal exceedance]]*100</f>
        <v>98.430141287284144</v>
      </c>
      <c r="R41" s="86">
        <f>ROUND(Table2[[#This Row],[Percent Exceedance]],1)</f>
        <v>98.4</v>
      </c>
    </row>
    <row r="42" spans="2:18">
      <c r="B42" s="83"/>
      <c r="C42" s="80">
        <v>10044187</v>
      </c>
      <c r="D42" s="80">
        <v>10019674</v>
      </c>
      <c r="E42" s="79" t="s">
        <v>276</v>
      </c>
      <c r="F42" s="85">
        <v>43651</v>
      </c>
      <c r="G42" s="82">
        <v>2.0649999999999999</v>
      </c>
      <c r="H42" s="83">
        <f t="shared" si="0"/>
        <v>2065</v>
      </c>
      <c r="I42" s="84">
        <f t="shared" si="1"/>
        <v>2.390046296296296E-2</v>
      </c>
      <c r="J42" s="83">
        <v>6.8000000000000005E-2</v>
      </c>
      <c r="K42" s="83" t="s">
        <v>277</v>
      </c>
      <c r="L42" s="83">
        <v>0.13500000000000001</v>
      </c>
      <c r="M42" s="83" t="s">
        <v>277</v>
      </c>
      <c r="N42" s="84">
        <f t="shared" si="2"/>
        <v>0.22690046296296296</v>
      </c>
      <c r="O42" s="83">
        <v>41</v>
      </c>
      <c r="P42" s="86">
        <f t="shared" si="3"/>
        <v>0.98390894819466246</v>
      </c>
      <c r="Q42" s="87">
        <f>Table2[[#This Row],[Decimal exceedance]]*100</f>
        <v>98.39089481946624</v>
      </c>
      <c r="R42" s="86">
        <f>ROUND(Table2[[#This Row],[Percent Exceedance]],1)</f>
        <v>98.4</v>
      </c>
    </row>
    <row r="43" spans="2:18">
      <c r="B43" s="79" t="s">
        <v>278</v>
      </c>
      <c r="C43" s="80">
        <v>10044187</v>
      </c>
      <c r="D43" s="80">
        <v>10019674</v>
      </c>
      <c r="E43" s="79" t="s">
        <v>276</v>
      </c>
      <c r="F43" s="81">
        <v>43372</v>
      </c>
      <c r="G43" s="82">
        <v>2.8719999999999999</v>
      </c>
      <c r="H43" s="83">
        <f t="shared" si="0"/>
        <v>2872</v>
      </c>
      <c r="I43" s="84">
        <f t="shared" si="1"/>
        <v>3.3240740740740737E-2</v>
      </c>
      <c r="J43" s="83">
        <v>6.8000000000000005E-2</v>
      </c>
      <c r="K43" s="83" t="s">
        <v>277</v>
      </c>
      <c r="L43" s="83">
        <v>0.126</v>
      </c>
      <c r="M43" s="83" t="s">
        <v>277</v>
      </c>
      <c r="N43" s="84">
        <f t="shared" si="2"/>
        <v>0.22724074074074074</v>
      </c>
      <c r="O43" s="83">
        <v>42</v>
      </c>
      <c r="P43" s="86">
        <f t="shared" si="3"/>
        <v>0.98351648351648346</v>
      </c>
      <c r="Q43" s="87">
        <f>Table2[[#This Row],[Decimal exceedance]]*100</f>
        <v>98.35164835164835</v>
      </c>
      <c r="R43" s="86">
        <f>ROUND(Table2[[#This Row],[Percent Exceedance]],1)</f>
        <v>98.4</v>
      </c>
    </row>
    <row r="44" spans="2:18">
      <c r="B44" s="83"/>
      <c r="C44" s="80">
        <v>10044187</v>
      </c>
      <c r="D44" s="80">
        <v>10019674</v>
      </c>
      <c r="E44" s="79" t="s">
        <v>276</v>
      </c>
      <c r="F44" s="85">
        <v>43657</v>
      </c>
      <c r="G44" s="82">
        <v>1.923</v>
      </c>
      <c r="H44" s="83">
        <f t="shared" si="0"/>
        <v>1923</v>
      </c>
      <c r="I44" s="84">
        <f t="shared" si="1"/>
        <v>2.2256944444444444E-2</v>
      </c>
      <c r="J44" s="83">
        <v>7.2999999999999995E-2</v>
      </c>
      <c r="K44" s="83" t="s">
        <v>277</v>
      </c>
      <c r="L44" s="83">
        <v>0.13200000000000001</v>
      </c>
      <c r="M44" s="83" t="s">
        <v>277</v>
      </c>
      <c r="N44" s="84">
        <f t="shared" si="2"/>
        <v>0.22725694444444444</v>
      </c>
      <c r="O44" s="83">
        <v>43</v>
      </c>
      <c r="P44" s="86">
        <f t="shared" si="3"/>
        <v>0.98312401883830458</v>
      </c>
      <c r="Q44" s="87">
        <f>Table2[[#This Row],[Decimal exceedance]]*100</f>
        <v>98.312401883830461</v>
      </c>
      <c r="R44" s="86">
        <f>ROUND(Table2[[#This Row],[Percent Exceedance]],1)</f>
        <v>98.3</v>
      </c>
    </row>
    <row r="45" spans="2:18">
      <c r="B45" s="79" t="s">
        <v>278</v>
      </c>
      <c r="C45" s="80">
        <v>10044187</v>
      </c>
      <c r="D45" s="80">
        <v>10019674</v>
      </c>
      <c r="E45" s="79" t="s">
        <v>276</v>
      </c>
      <c r="F45" s="81">
        <v>42926</v>
      </c>
      <c r="G45" s="82">
        <v>2.2890000000000001</v>
      </c>
      <c r="H45" s="83">
        <f t="shared" si="0"/>
        <v>2289</v>
      </c>
      <c r="I45" s="84">
        <f t="shared" si="1"/>
        <v>2.6493055555555554E-2</v>
      </c>
      <c r="J45" s="83">
        <v>6.0999999999999999E-2</v>
      </c>
      <c r="K45" s="83" t="s">
        <v>277</v>
      </c>
      <c r="L45" s="83">
        <v>0.14000000000000001</v>
      </c>
      <c r="M45" s="83" t="s">
        <v>277</v>
      </c>
      <c r="N45" s="84">
        <f t="shared" si="2"/>
        <v>0.22749305555555557</v>
      </c>
      <c r="O45" s="83">
        <v>44</v>
      </c>
      <c r="P45" s="86">
        <f t="shared" si="3"/>
        <v>0.98273155416012559</v>
      </c>
      <c r="Q45" s="87">
        <f>Table2[[#This Row],[Decimal exceedance]]*100</f>
        <v>98.273155416012557</v>
      </c>
      <c r="R45" s="86">
        <f>ROUND(Table2[[#This Row],[Percent Exceedance]],1)</f>
        <v>98.3</v>
      </c>
    </row>
    <row r="46" spans="2:18">
      <c r="B46" s="83"/>
      <c r="C46" s="80">
        <v>10044187</v>
      </c>
      <c r="D46" s="80">
        <v>10019674</v>
      </c>
      <c r="E46" s="79" t="s">
        <v>276</v>
      </c>
      <c r="F46" s="85">
        <v>43618</v>
      </c>
      <c r="G46" s="82">
        <v>2.153</v>
      </c>
      <c r="H46" s="83">
        <f t="shared" si="0"/>
        <v>2153</v>
      </c>
      <c r="I46" s="84">
        <f t="shared" si="1"/>
        <v>2.4918981481481479E-2</v>
      </c>
      <c r="J46" s="83">
        <v>6.9000000000000006E-2</v>
      </c>
      <c r="K46" s="83" t="s">
        <v>277</v>
      </c>
      <c r="L46" s="83">
        <v>0.13400000000000001</v>
      </c>
      <c r="M46" s="83" t="s">
        <v>277</v>
      </c>
      <c r="N46" s="84">
        <f t="shared" si="2"/>
        <v>0.22791898148148149</v>
      </c>
      <c r="O46" s="83">
        <v>45</v>
      </c>
      <c r="P46" s="86">
        <f t="shared" si="3"/>
        <v>0.98233908948194659</v>
      </c>
      <c r="Q46" s="87">
        <f>Table2[[#This Row],[Decimal exceedance]]*100</f>
        <v>98.233908948194653</v>
      </c>
      <c r="R46" s="86">
        <f>ROUND(Table2[[#This Row],[Percent Exceedance]],1)</f>
        <v>98.2</v>
      </c>
    </row>
    <row r="47" spans="2:18">
      <c r="B47" s="83"/>
      <c r="C47" s="80">
        <v>10044187</v>
      </c>
      <c r="D47" s="80">
        <v>10019674</v>
      </c>
      <c r="E47" s="79" t="s">
        <v>276</v>
      </c>
      <c r="F47" s="85">
        <v>43700</v>
      </c>
      <c r="G47" s="82">
        <v>2.0960000000000001</v>
      </c>
      <c r="H47" s="83">
        <f t="shared" si="0"/>
        <v>2096</v>
      </c>
      <c r="I47" s="84">
        <f t="shared" si="1"/>
        <v>2.4259259259259258E-2</v>
      </c>
      <c r="J47" s="83">
        <v>6.7000000000000004E-2</v>
      </c>
      <c r="K47" s="83" t="s">
        <v>277</v>
      </c>
      <c r="L47" s="83">
        <v>0.13700000000000001</v>
      </c>
      <c r="M47" s="83" t="s">
        <v>277</v>
      </c>
      <c r="N47" s="84">
        <f t="shared" si="2"/>
        <v>0.22825925925925927</v>
      </c>
      <c r="O47" s="83">
        <v>46</v>
      </c>
      <c r="P47" s="86">
        <f t="shared" si="3"/>
        <v>0.98194662480376771</v>
      </c>
      <c r="Q47" s="87">
        <f>Table2[[#This Row],[Decimal exceedance]]*100</f>
        <v>98.194662480376778</v>
      </c>
      <c r="R47" s="86">
        <f>ROUND(Table2[[#This Row],[Percent Exceedance]],1)</f>
        <v>98.2</v>
      </c>
    </row>
    <row r="48" spans="2:18">
      <c r="B48" s="79" t="s">
        <v>278</v>
      </c>
      <c r="C48" s="80">
        <v>10044187</v>
      </c>
      <c r="D48" s="80">
        <v>10019674</v>
      </c>
      <c r="E48" s="79" t="s">
        <v>276</v>
      </c>
      <c r="F48" s="81">
        <v>43064</v>
      </c>
      <c r="G48" s="82">
        <v>2.2250000000000001</v>
      </c>
      <c r="H48" s="83">
        <f t="shared" si="0"/>
        <v>2225</v>
      </c>
      <c r="I48" s="84">
        <f t="shared" si="1"/>
        <v>2.5752314814814815E-2</v>
      </c>
      <c r="J48" s="83">
        <v>8.2000000000000003E-2</v>
      </c>
      <c r="K48" s="83" t="s">
        <v>277</v>
      </c>
      <c r="L48" s="83">
        <v>0.121</v>
      </c>
      <c r="M48" s="83" t="s">
        <v>277</v>
      </c>
      <c r="N48" s="84">
        <f t="shared" si="2"/>
        <v>0.22875231481481481</v>
      </c>
      <c r="O48" s="83">
        <v>47</v>
      </c>
      <c r="P48" s="86">
        <f t="shared" si="3"/>
        <v>0.98155416012558871</v>
      </c>
      <c r="Q48" s="87">
        <f>Table2[[#This Row],[Decimal exceedance]]*100</f>
        <v>98.155416012558874</v>
      </c>
      <c r="R48" s="86">
        <f>ROUND(Table2[[#This Row],[Percent Exceedance]],1)</f>
        <v>98.2</v>
      </c>
    </row>
    <row r="49" spans="2:18">
      <c r="B49" s="83"/>
      <c r="C49" s="80">
        <v>10044187</v>
      </c>
      <c r="D49" s="80">
        <v>10019674</v>
      </c>
      <c r="E49" s="79" t="s">
        <v>276</v>
      </c>
      <c r="F49" s="85">
        <v>43663</v>
      </c>
      <c r="G49" s="82">
        <v>1.9950000000000001</v>
      </c>
      <c r="H49" s="83">
        <f t="shared" si="0"/>
        <v>1995</v>
      </c>
      <c r="I49" s="84">
        <f t="shared" si="1"/>
        <v>2.3090277777777779E-2</v>
      </c>
      <c r="J49" s="83">
        <v>7.3999999999999996E-2</v>
      </c>
      <c r="K49" s="83" t="s">
        <v>277</v>
      </c>
      <c r="L49" s="83">
        <v>0.13200000000000001</v>
      </c>
      <c r="M49" s="83" t="s">
        <v>277</v>
      </c>
      <c r="N49" s="84">
        <f t="shared" si="2"/>
        <v>0.2290902777777778</v>
      </c>
      <c r="O49" s="83">
        <v>48</v>
      </c>
      <c r="P49" s="86">
        <f t="shared" si="3"/>
        <v>0.98116169544740972</v>
      </c>
      <c r="Q49" s="87">
        <f>Table2[[#This Row],[Decimal exceedance]]*100</f>
        <v>98.11616954474097</v>
      </c>
      <c r="R49" s="86">
        <f>ROUND(Table2[[#This Row],[Percent Exceedance]],1)</f>
        <v>98.1</v>
      </c>
    </row>
    <row r="50" spans="2:18">
      <c r="B50" s="79" t="s">
        <v>278</v>
      </c>
      <c r="C50" s="80">
        <v>10044187</v>
      </c>
      <c r="D50" s="80">
        <v>10019674</v>
      </c>
      <c r="E50" s="79" t="s">
        <v>276</v>
      </c>
      <c r="F50" s="81">
        <v>43397</v>
      </c>
      <c r="G50" s="82">
        <v>1.843</v>
      </c>
      <c r="H50" s="83">
        <f t="shared" si="0"/>
        <v>1843</v>
      </c>
      <c r="I50" s="84">
        <f t="shared" si="1"/>
        <v>2.1331018518518517E-2</v>
      </c>
      <c r="J50" s="83">
        <v>7.9000000000000001E-2</v>
      </c>
      <c r="K50" s="83" t="s">
        <v>277</v>
      </c>
      <c r="L50" s="83">
        <v>0.129</v>
      </c>
      <c r="M50" s="83" t="s">
        <v>277</v>
      </c>
      <c r="N50" s="84">
        <f t="shared" si="2"/>
        <v>0.2293310185185185</v>
      </c>
      <c r="O50" s="83">
        <v>49</v>
      </c>
      <c r="P50" s="86">
        <f t="shared" si="3"/>
        <v>0.98076923076923073</v>
      </c>
      <c r="Q50" s="87">
        <f>Table2[[#This Row],[Decimal exceedance]]*100</f>
        <v>98.076923076923066</v>
      </c>
      <c r="R50" s="86">
        <f>ROUND(Table2[[#This Row],[Percent Exceedance]],1)</f>
        <v>98.1</v>
      </c>
    </row>
    <row r="51" spans="2:18">
      <c r="B51" s="83"/>
      <c r="C51" s="80">
        <v>10044187</v>
      </c>
      <c r="D51" s="80">
        <v>10019674</v>
      </c>
      <c r="E51" s="79" t="s">
        <v>276</v>
      </c>
      <c r="F51" s="85">
        <v>43655</v>
      </c>
      <c r="G51" s="82">
        <v>1.7130000000000001</v>
      </c>
      <c r="H51" s="83">
        <f t="shared" si="0"/>
        <v>1713</v>
      </c>
      <c r="I51" s="84">
        <f t="shared" si="1"/>
        <v>1.982638888888889E-2</v>
      </c>
      <c r="J51" s="83">
        <v>7.1999999999999995E-2</v>
      </c>
      <c r="K51" s="83" t="s">
        <v>277</v>
      </c>
      <c r="L51" s="83">
        <v>0.13800000000000001</v>
      </c>
      <c r="M51" s="83" t="s">
        <v>277</v>
      </c>
      <c r="N51" s="84">
        <f t="shared" si="2"/>
        <v>0.2298263888888889</v>
      </c>
      <c r="O51" s="83">
        <v>50</v>
      </c>
      <c r="P51" s="86">
        <f t="shared" si="3"/>
        <v>0.98037676609105184</v>
      </c>
      <c r="Q51" s="87">
        <f>Table2[[#This Row],[Decimal exceedance]]*100</f>
        <v>98.037676609105191</v>
      </c>
      <c r="R51" s="86">
        <f>ROUND(Table2[[#This Row],[Percent Exceedance]],1)</f>
        <v>98</v>
      </c>
    </row>
    <row r="52" spans="2:18">
      <c r="B52" s="79" t="s">
        <v>278</v>
      </c>
      <c r="C52" s="80">
        <v>10044187</v>
      </c>
      <c r="D52" s="80">
        <v>10019674</v>
      </c>
      <c r="E52" s="79" t="s">
        <v>276</v>
      </c>
      <c r="F52" s="81">
        <v>43376</v>
      </c>
      <c r="G52" s="82">
        <v>2.4249999999999998</v>
      </c>
      <c r="H52" s="83">
        <f t="shared" si="0"/>
        <v>2425</v>
      </c>
      <c r="I52" s="84">
        <f t="shared" si="1"/>
        <v>2.8067129629629626E-2</v>
      </c>
      <c r="J52" s="83">
        <v>6.6000000000000003E-2</v>
      </c>
      <c r="K52" s="83" t="s">
        <v>277</v>
      </c>
      <c r="L52" s="83">
        <v>0.13600000000000001</v>
      </c>
      <c r="M52" s="83" t="s">
        <v>277</v>
      </c>
      <c r="N52" s="84">
        <f t="shared" si="2"/>
        <v>0.23006712962962964</v>
      </c>
      <c r="O52" s="83">
        <v>51</v>
      </c>
      <c r="P52" s="86">
        <f t="shared" si="3"/>
        <v>0.97998430141287285</v>
      </c>
      <c r="Q52" s="87">
        <f>Table2[[#This Row],[Decimal exceedance]]*100</f>
        <v>97.998430141287287</v>
      </c>
      <c r="R52" s="86">
        <f>ROUND(Table2[[#This Row],[Percent Exceedance]],1)</f>
        <v>98</v>
      </c>
    </row>
    <row r="53" spans="2:18">
      <c r="B53" s="83"/>
      <c r="C53" s="80">
        <v>10044187</v>
      </c>
      <c r="D53" s="80">
        <v>10019674</v>
      </c>
      <c r="E53" s="79" t="s">
        <v>276</v>
      </c>
      <c r="F53" s="85">
        <v>43662</v>
      </c>
      <c r="G53" s="82">
        <v>1.91</v>
      </c>
      <c r="H53" s="83">
        <f t="shared" si="0"/>
        <v>1910</v>
      </c>
      <c r="I53" s="84">
        <f t="shared" si="1"/>
        <v>2.210648148148148E-2</v>
      </c>
      <c r="J53" s="83">
        <v>7.3999999999999996E-2</v>
      </c>
      <c r="K53" s="83" t="s">
        <v>277</v>
      </c>
      <c r="L53" s="83">
        <v>0.13400000000000001</v>
      </c>
      <c r="M53" s="83" t="s">
        <v>277</v>
      </c>
      <c r="N53" s="84">
        <f t="shared" si="2"/>
        <v>0.2301064814814815</v>
      </c>
      <c r="O53" s="83">
        <v>52</v>
      </c>
      <c r="P53" s="86">
        <f t="shared" si="3"/>
        <v>0.97959183673469385</v>
      </c>
      <c r="Q53" s="87">
        <f>Table2[[#This Row],[Decimal exceedance]]*100</f>
        <v>97.959183673469383</v>
      </c>
      <c r="R53" s="86">
        <f>ROUND(Table2[[#This Row],[Percent Exceedance]],1)</f>
        <v>98</v>
      </c>
    </row>
    <row r="54" spans="2:18">
      <c r="B54" s="79" t="s">
        <v>278</v>
      </c>
      <c r="C54" s="80">
        <v>10044187</v>
      </c>
      <c r="D54" s="80">
        <v>10019674</v>
      </c>
      <c r="E54" s="79" t="s">
        <v>276</v>
      </c>
      <c r="F54" s="81">
        <v>43378</v>
      </c>
      <c r="G54" s="82">
        <v>2.274</v>
      </c>
      <c r="H54" s="83">
        <f t="shared" si="0"/>
        <v>2274</v>
      </c>
      <c r="I54" s="84">
        <f t="shared" si="1"/>
        <v>2.6319444444444444E-2</v>
      </c>
      <c r="J54" s="83">
        <v>6.9000000000000006E-2</v>
      </c>
      <c r="K54" s="83" t="s">
        <v>277</v>
      </c>
      <c r="L54" s="83">
        <v>0.13500000000000001</v>
      </c>
      <c r="M54" s="83" t="s">
        <v>277</v>
      </c>
      <c r="N54" s="84">
        <f t="shared" si="2"/>
        <v>0.23031944444444447</v>
      </c>
      <c r="O54" s="83">
        <v>53</v>
      </c>
      <c r="P54" s="86">
        <f t="shared" si="3"/>
        <v>0.97919937205651486</v>
      </c>
      <c r="Q54" s="87">
        <f>Table2[[#This Row],[Decimal exceedance]]*100</f>
        <v>97.919937205651479</v>
      </c>
      <c r="R54" s="86">
        <f>ROUND(Table2[[#This Row],[Percent Exceedance]],1)</f>
        <v>97.9</v>
      </c>
    </row>
    <row r="55" spans="2:18">
      <c r="B55" s="79" t="s">
        <v>278</v>
      </c>
      <c r="C55" s="80">
        <v>10044187</v>
      </c>
      <c r="D55" s="80">
        <v>10019674</v>
      </c>
      <c r="E55" s="79" t="s">
        <v>276</v>
      </c>
      <c r="F55" s="81">
        <v>43422</v>
      </c>
      <c r="G55" s="82">
        <v>1.9450000000000001</v>
      </c>
      <c r="H55" s="83">
        <f t="shared" si="0"/>
        <v>1945</v>
      </c>
      <c r="I55" s="84">
        <f t="shared" si="1"/>
        <v>2.2511574074074073E-2</v>
      </c>
      <c r="J55" s="83">
        <v>0.112</v>
      </c>
      <c r="K55" s="83" t="s">
        <v>277</v>
      </c>
      <c r="L55" s="83">
        <v>9.6000000000000002E-2</v>
      </c>
      <c r="M55" s="83" t="s">
        <v>277</v>
      </c>
      <c r="N55" s="84">
        <f t="shared" si="2"/>
        <v>0.23051157407407408</v>
      </c>
      <c r="O55" s="83">
        <v>54</v>
      </c>
      <c r="P55" s="86">
        <f t="shared" si="3"/>
        <v>0.97880690737833598</v>
      </c>
      <c r="Q55" s="87">
        <f>Table2[[#This Row],[Decimal exceedance]]*100</f>
        <v>97.880690737833604</v>
      </c>
      <c r="R55" s="86">
        <f>ROUND(Table2[[#This Row],[Percent Exceedance]],1)</f>
        <v>97.9</v>
      </c>
    </row>
    <row r="56" spans="2:18">
      <c r="B56" s="79" t="s">
        <v>278</v>
      </c>
      <c r="C56" s="80">
        <v>10044187</v>
      </c>
      <c r="D56" s="80">
        <v>10019674</v>
      </c>
      <c r="E56" s="79" t="s">
        <v>276</v>
      </c>
      <c r="F56" s="81">
        <v>43396</v>
      </c>
      <c r="G56" s="82">
        <v>2.2200000000000002</v>
      </c>
      <c r="H56" s="83">
        <f t="shared" si="0"/>
        <v>2220</v>
      </c>
      <c r="I56" s="84">
        <f t="shared" si="1"/>
        <v>2.5694444444444443E-2</v>
      </c>
      <c r="J56" s="83">
        <v>8.1000000000000003E-2</v>
      </c>
      <c r="K56" s="83" t="s">
        <v>277</v>
      </c>
      <c r="L56" s="83">
        <v>0.124</v>
      </c>
      <c r="M56" s="83" t="s">
        <v>277</v>
      </c>
      <c r="N56" s="84">
        <f t="shared" si="2"/>
        <v>0.23069444444444445</v>
      </c>
      <c r="O56" s="83">
        <v>55</v>
      </c>
      <c r="P56" s="86">
        <f t="shared" si="3"/>
        <v>0.97841444270015698</v>
      </c>
      <c r="Q56" s="87">
        <f>Table2[[#This Row],[Decimal exceedance]]*100</f>
        <v>97.8414442700157</v>
      </c>
      <c r="R56" s="86">
        <f>ROUND(Table2[[#This Row],[Percent Exceedance]],1)</f>
        <v>97.8</v>
      </c>
    </row>
    <row r="57" spans="2:18">
      <c r="B57" s="79" t="s">
        <v>278</v>
      </c>
      <c r="C57" s="80">
        <v>10044187</v>
      </c>
      <c r="D57" s="80">
        <v>10019674</v>
      </c>
      <c r="E57" s="79" t="s">
        <v>276</v>
      </c>
      <c r="F57" s="81">
        <v>43429</v>
      </c>
      <c r="G57" s="82">
        <v>1.9</v>
      </c>
      <c r="H57" s="83">
        <f t="shared" si="0"/>
        <v>1900</v>
      </c>
      <c r="I57" s="84">
        <f t="shared" si="1"/>
        <v>2.1990740740740738E-2</v>
      </c>
      <c r="J57" s="83">
        <v>0.109</v>
      </c>
      <c r="K57" s="83" t="s">
        <v>277</v>
      </c>
      <c r="L57" s="83">
        <v>0.1</v>
      </c>
      <c r="M57" s="83" t="s">
        <v>277</v>
      </c>
      <c r="N57" s="84">
        <f t="shared" si="2"/>
        <v>0.23099074074074075</v>
      </c>
      <c r="O57" s="83">
        <v>56</v>
      </c>
      <c r="P57" s="86">
        <f t="shared" si="3"/>
        <v>0.97802197802197799</v>
      </c>
      <c r="Q57" s="87">
        <f>Table2[[#This Row],[Decimal exceedance]]*100</f>
        <v>97.802197802197796</v>
      </c>
      <c r="R57" s="86">
        <f>ROUND(Table2[[#This Row],[Percent Exceedance]],1)</f>
        <v>97.8</v>
      </c>
    </row>
    <row r="58" spans="2:18">
      <c r="B58" s="83"/>
      <c r="C58" s="80">
        <v>10044187</v>
      </c>
      <c r="D58" s="80">
        <v>10019674</v>
      </c>
      <c r="E58" s="79" t="s">
        <v>276</v>
      </c>
      <c r="F58" s="85">
        <v>43656</v>
      </c>
      <c r="G58" s="82">
        <v>2.101</v>
      </c>
      <c r="H58" s="83">
        <f t="shared" si="0"/>
        <v>2101</v>
      </c>
      <c r="I58" s="84">
        <f t="shared" si="1"/>
        <v>2.431712962962963E-2</v>
      </c>
      <c r="J58" s="83">
        <v>7.1999999999999995E-2</v>
      </c>
      <c r="K58" s="83" t="s">
        <v>277</v>
      </c>
      <c r="L58" s="83">
        <v>0.13500000000000001</v>
      </c>
      <c r="M58" s="83" t="s">
        <v>277</v>
      </c>
      <c r="N58" s="84">
        <f t="shared" si="2"/>
        <v>0.23131712962962964</v>
      </c>
      <c r="O58" s="83">
        <v>57</v>
      </c>
      <c r="P58" s="86">
        <f t="shared" si="3"/>
        <v>0.97762951334379911</v>
      </c>
      <c r="Q58" s="87">
        <f>Table2[[#This Row],[Decimal exceedance]]*100</f>
        <v>97.762951334379906</v>
      </c>
      <c r="R58" s="86">
        <f>ROUND(Table2[[#This Row],[Percent Exceedance]],1)</f>
        <v>97.8</v>
      </c>
    </row>
    <row r="59" spans="2:18">
      <c r="B59" s="79" t="s">
        <v>278</v>
      </c>
      <c r="C59" s="80">
        <v>10044187</v>
      </c>
      <c r="D59" s="80">
        <v>10019674</v>
      </c>
      <c r="E59" s="79" t="s">
        <v>276</v>
      </c>
      <c r="F59" s="81">
        <v>42924</v>
      </c>
      <c r="G59" s="82">
        <v>2.1949999999999998</v>
      </c>
      <c r="H59" s="83">
        <f t="shared" si="0"/>
        <v>2195</v>
      </c>
      <c r="I59" s="84">
        <f t="shared" si="1"/>
        <v>2.540509259259259E-2</v>
      </c>
      <c r="J59" s="83">
        <v>0.05</v>
      </c>
      <c r="K59" s="83" t="s">
        <v>277</v>
      </c>
      <c r="L59" s="83">
        <v>0.156</v>
      </c>
      <c r="M59" s="83" t="s">
        <v>277</v>
      </c>
      <c r="N59" s="84">
        <f t="shared" si="2"/>
        <v>0.23140509259259259</v>
      </c>
      <c r="O59" s="83">
        <v>58</v>
      </c>
      <c r="P59" s="86">
        <f t="shared" si="3"/>
        <v>0.97723704866562011</v>
      </c>
      <c r="Q59" s="87">
        <f>Table2[[#This Row],[Decimal exceedance]]*100</f>
        <v>97.723704866562016</v>
      </c>
      <c r="R59" s="86">
        <f>ROUND(Table2[[#This Row],[Percent Exceedance]],1)</f>
        <v>97.7</v>
      </c>
    </row>
    <row r="60" spans="2:18">
      <c r="B60" s="83"/>
      <c r="C60" s="80">
        <v>10044187</v>
      </c>
      <c r="D60" s="80">
        <v>10019674</v>
      </c>
      <c r="E60" s="79" t="s">
        <v>276</v>
      </c>
      <c r="F60" s="85">
        <v>43617</v>
      </c>
      <c r="G60" s="82">
        <v>2.04</v>
      </c>
      <c r="H60" s="83">
        <f t="shared" si="0"/>
        <v>2040</v>
      </c>
      <c r="I60" s="84">
        <f t="shared" si="1"/>
        <v>2.361111111111111E-2</v>
      </c>
      <c r="J60" s="83">
        <v>6.6000000000000003E-2</v>
      </c>
      <c r="K60" s="83" t="s">
        <v>277</v>
      </c>
      <c r="L60" s="83">
        <v>0.14199999999999999</v>
      </c>
      <c r="M60" s="83" t="s">
        <v>277</v>
      </c>
      <c r="N60" s="84">
        <f t="shared" si="2"/>
        <v>0.2316111111111111</v>
      </c>
      <c r="O60" s="83">
        <v>59</v>
      </c>
      <c r="P60" s="86">
        <f t="shared" si="3"/>
        <v>0.97684458398744112</v>
      </c>
      <c r="Q60" s="87">
        <f>Table2[[#This Row],[Decimal exceedance]]*100</f>
        <v>97.684458398744113</v>
      </c>
      <c r="R60" s="86">
        <f>ROUND(Table2[[#This Row],[Percent Exceedance]],1)</f>
        <v>97.7</v>
      </c>
    </row>
    <row r="61" spans="2:18">
      <c r="B61" s="83"/>
      <c r="C61" s="80">
        <v>10044187</v>
      </c>
      <c r="D61" s="80">
        <v>10019674</v>
      </c>
      <c r="E61" s="79" t="s">
        <v>276</v>
      </c>
      <c r="F61" s="85">
        <v>43652</v>
      </c>
      <c r="G61" s="82">
        <v>2.1619999999999999</v>
      </c>
      <c r="H61" s="83">
        <f t="shared" si="0"/>
        <v>2162</v>
      </c>
      <c r="I61" s="84">
        <f t="shared" si="1"/>
        <v>2.5023148148148145E-2</v>
      </c>
      <c r="J61" s="83">
        <v>7.1999999999999995E-2</v>
      </c>
      <c r="K61" s="83" t="s">
        <v>277</v>
      </c>
      <c r="L61" s="83">
        <v>0.13500000000000001</v>
      </c>
      <c r="M61" s="83" t="s">
        <v>277</v>
      </c>
      <c r="N61" s="84">
        <f t="shared" si="2"/>
        <v>0.23202314814814815</v>
      </c>
      <c r="O61" s="83">
        <v>60</v>
      </c>
      <c r="P61" s="86">
        <f t="shared" si="3"/>
        <v>0.97645211930926212</v>
      </c>
      <c r="Q61" s="87">
        <f>Table2[[#This Row],[Decimal exceedance]]*100</f>
        <v>97.645211930926209</v>
      </c>
      <c r="R61" s="86">
        <f>ROUND(Table2[[#This Row],[Percent Exceedance]],1)</f>
        <v>97.6</v>
      </c>
    </row>
    <row r="62" spans="2:18">
      <c r="B62" s="83"/>
      <c r="C62" s="80">
        <v>10044187</v>
      </c>
      <c r="D62" s="80">
        <v>10019674</v>
      </c>
      <c r="E62" s="79" t="s">
        <v>276</v>
      </c>
      <c r="F62" s="85">
        <v>43659</v>
      </c>
      <c r="G62" s="82">
        <v>2.1059999999999999</v>
      </c>
      <c r="H62" s="83">
        <f t="shared" si="0"/>
        <v>2106</v>
      </c>
      <c r="I62" s="84">
        <f t="shared" si="1"/>
        <v>2.4374999999999997E-2</v>
      </c>
      <c r="J62" s="83">
        <v>7.1999999999999995E-2</v>
      </c>
      <c r="K62" s="83" t="s">
        <v>277</v>
      </c>
      <c r="L62" s="83">
        <v>0.13600000000000001</v>
      </c>
      <c r="M62" s="83" t="s">
        <v>277</v>
      </c>
      <c r="N62" s="84">
        <f t="shared" si="2"/>
        <v>0.232375</v>
      </c>
      <c r="O62" s="83">
        <v>61</v>
      </c>
      <c r="P62" s="86">
        <f t="shared" si="3"/>
        <v>0.97605965463108324</v>
      </c>
      <c r="Q62" s="87">
        <f>Table2[[#This Row],[Decimal exceedance]]*100</f>
        <v>97.605965463108319</v>
      </c>
      <c r="R62" s="86">
        <f>ROUND(Table2[[#This Row],[Percent Exceedance]],1)</f>
        <v>97.6</v>
      </c>
    </row>
    <row r="63" spans="2:18">
      <c r="B63" s="79" t="s">
        <v>278</v>
      </c>
      <c r="C63" s="80">
        <v>10044187</v>
      </c>
      <c r="D63" s="80">
        <v>10019674</v>
      </c>
      <c r="E63" s="79" t="s">
        <v>276</v>
      </c>
      <c r="F63" s="81">
        <v>42652</v>
      </c>
      <c r="G63" s="82">
        <v>3.1459999999999999</v>
      </c>
      <c r="H63" s="83">
        <f t="shared" si="0"/>
        <v>3146</v>
      </c>
      <c r="I63" s="84">
        <f t="shared" si="1"/>
        <v>3.6412037037037034E-2</v>
      </c>
      <c r="J63" s="83">
        <v>6.2E-2</v>
      </c>
      <c r="K63" s="83" t="s">
        <v>277</v>
      </c>
      <c r="L63" s="83">
        <v>0.13400000000000001</v>
      </c>
      <c r="M63" s="83" t="s">
        <v>277</v>
      </c>
      <c r="N63" s="84">
        <f t="shared" si="2"/>
        <v>0.23241203703703706</v>
      </c>
      <c r="O63" s="83">
        <v>62</v>
      </c>
      <c r="P63" s="86">
        <f t="shared" si="3"/>
        <v>0.97566718995290425</v>
      </c>
      <c r="Q63" s="87">
        <f>Table2[[#This Row],[Decimal exceedance]]*100</f>
        <v>97.566718995290429</v>
      </c>
      <c r="R63" s="86">
        <f>ROUND(Table2[[#This Row],[Percent Exceedance]],1)</f>
        <v>97.6</v>
      </c>
    </row>
    <row r="64" spans="2:18">
      <c r="B64" s="79" t="s">
        <v>278</v>
      </c>
      <c r="C64" s="80">
        <v>10044187</v>
      </c>
      <c r="D64" s="80">
        <v>10019674</v>
      </c>
      <c r="E64" s="79" t="s">
        <v>276</v>
      </c>
      <c r="F64" s="81">
        <v>43394</v>
      </c>
      <c r="G64" s="82">
        <v>2.0720000000000001</v>
      </c>
      <c r="H64" s="83">
        <f t="shared" si="0"/>
        <v>2072</v>
      </c>
      <c r="I64" s="84">
        <f t="shared" si="1"/>
        <v>2.3981481481481482E-2</v>
      </c>
      <c r="J64" s="83">
        <v>8.5999999999999993E-2</v>
      </c>
      <c r="K64" s="83" t="s">
        <v>277</v>
      </c>
      <c r="L64" s="83">
        <v>0.123</v>
      </c>
      <c r="M64" s="83" t="s">
        <v>277</v>
      </c>
      <c r="N64" s="84">
        <f t="shared" si="2"/>
        <v>0.23298148148148146</v>
      </c>
      <c r="O64" s="83">
        <v>63</v>
      </c>
      <c r="P64" s="86">
        <f t="shared" si="3"/>
        <v>0.97527472527472525</v>
      </c>
      <c r="Q64" s="87">
        <f>Table2[[#This Row],[Decimal exceedance]]*100</f>
        <v>97.527472527472526</v>
      </c>
      <c r="R64" s="86">
        <f>ROUND(Table2[[#This Row],[Percent Exceedance]],1)</f>
        <v>97.5</v>
      </c>
    </row>
    <row r="65" spans="2:18">
      <c r="B65" s="79" t="s">
        <v>278</v>
      </c>
      <c r="C65" s="80">
        <v>10044187</v>
      </c>
      <c r="D65" s="80">
        <v>10019674</v>
      </c>
      <c r="E65" s="79" t="s">
        <v>276</v>
      </c>
      <c r="F65" s="81">
        <v>43395</v>
      </c>
      <c r="G65" s="82">
        <v>2.0230000000000001</v>
      </c>
      <c r="H65" s="83">
        <f t="shared" si="0"/>
        <v>2023.0000000000002</v>
      </c>
      <c r="I65" s="84">
        <f t="shared" si="1"/>
        <v>2.3414351851851853E-2</v>
      </c>
      <c r="J65" s="83">
        <v>8.5000000000000006E-2</v>
      </c>
      <c r="K65" s="83" t="s">
        <v>277</v>
      </c>
      <c r="L65" s="83">
        <v>0.125</v>
      </c>
      <c r="M65" s="83" t="s">
        <v>277</v>
      </c>
      <c r="N65" s="84">
        <f t="shared" si="2"/>
        <v>0.23341435185185186</v>
      </c>
      <c r="O65" s="83">
        <v>64</v>
      </c>
      <c r="P65" s="86">
        <f t="shared" si="3"/>
        <v>0.97488226059654626</v>
      </c>
      <c r="Q65" s="87">
        <f>Table2[[#This Row],[Decimal exceedance]]*100</f>
        <v>97.488226059654622</v>
      </c>
      <c r="R65" s="86">
        <f>ROUND(Table2[[#This Row],[Percent Exceedance]],1)</f>
        <v>97.5</v>
      </c>
    </row>
    <row r="66" spans="2:18">
      <c r="B66" s="79" t="s">
        <v>278</v>
      </c>
      <c r="C66" s="80">
        <v>10044187</v>
      </c>
      <c r="D66" s="80">
        <v>10019674</v>
      </c>
      <c r="E66" s="79" t="s">
        <v>276</v>
      </c>
      <c r="F66" s="81">
        <v>43275</v>
      </c>
      <c r="G66" s="82">
        <v>2.778</v>
      </c>
      <c r="H66" s="83">
        <f t="shared" ref="H66:H129" si="4">(G66*1000)</f>
        <v>2778</v>
      </c>
      <c r="I66" s="84">
        <f t="shared" ref="I66:I129" si="5">SUM(G66/86.4)</f>
        <v>3.2152777777777773E-2</v>
      </c>
      <c r="J66" s="83">
        <v>6.7000000000000004E-2</v>
      </c>
      <c r="K66" s="83" t="s">
        <v>277</v>
      </c>
      <c r="L66" s="83">
        <v>0.13500000000000001</v>
      </c>
      <c r="M66" s="83" t="s">
        <v>277</v>
      </c>
      <c r="N66" s="84">
        <f t="shared" ref="N66:N129" si="6">SUM(I66+J66+L66)</f>
        <v>0.23415277777777779</v>
      </c>
      <c r="O66" s="83">
        <v>65</v>
      </c>
      <c r="P66" s="86">
        <f t="shared" ref="P66:P129" si="7">1-O66/2548</f>
        <v>0.97448979591836737</v>
      </c>
      <c r="Q66" s="87">
        <f>Table2[[#This Row],[Decimal exceedance]]*100</f>
        <v>97.448979591836732</v>
      </c>
      <c r="R66" s="86">
        <f>ROUND(Table2[[#This Row],[Percent Exceedance]],1)</f>
        <v>97.4</v>
      </c>
    </row>
    <row r="67" spans="2:18">
      <c r="B67" s="79" t="s">
        <v>278</v>
      </c>
      <c r="C67" s="80">
        <v>10044187</v>
      </c>
      <c r="D67" s="80">
        <v>10019674</v>
      </c>
      <c r="E67" s="79" t="s">
        <v>276</v>
      </c>
      <c r="F67" s="81">
        <v>43277</v>
      </c>
      <c r="G67" s="82">
        <v>1.3220000000000001</v>
      </c>
      <c r="H67" s="83">
        <f t="shared" si="4"/>
        <v>1322</v>
      </c>
      <c r="I67" s="84">
        <f t="shared" si="5"/>
        <v>1.5300925925925926E-2</v>
      </c>
      <c r="J67" s="83">
        <v>7.5999999999999998E-2</v>
      </c>
      <c r="K67" s="83" t="s">
        <v>277</v>
      </c>
      <c r="L67" s="83">
        <v>0.14299999999999999</v>
      </c>
      <c r="M67" s="83" t="s">
        <v>279</v>
      </c>
      <c r="N67" s="84">
        <f t="shared" si="6"/>
        <v>0.23430092592592591</v>
      </c>
      <c r="O67" s="83">
        <v>66</v>
      </c>
      <c r="P67" s="86">
        <f t="shared" si="7"/>
        <v>0.97409733124018838</v>
      </c>
      <c r="Q67" s="87">
        <f>Table2[[#This Row],[Decimal exceedance]]*100</f>
        <v>97.409733124018842</v>
      </c>
      <c r="R67" s="86">
        <f>ROUND(Table2[[#This Row],[Percent Exceedance]],1)</f>
        <v>97.4</v>
      </c>
    </row>
    <row r="68" spans="2:18">
      <c r="B68" s="79" t="s">
        <v>278</v>
      </c>
      <c r="C68" s="80">
        <v>10044187</v>
      </c>
      <c r="D68" s="80">
        <v>10019674</v>
      </c>
      <c r="E68" s="79" t="s">
        <v>276</v>
      </c>
      <c r="F68" s="81">
        <v>43382</v>
      </c>
      <c r="G68" s="82">
        <v>2.0350000000000001</v>
      </c>
      <c r="H68" s="83">
        <f t="shared" si="4"/>
        <v>2035.0000000000002</v>
      </c>
      <c r="I68" s="84">
        <f t="shared" si="5"/>
        <v>2.3553240740740739E-2</v>
      </c>
      <c r="J68" s="83">
        <v>7.6999999999999999E-2</v>
      </c>
      <c r="K68" s="83" t="s">
        <v>277</v>
      </c>
      <c r="L68" s="83">
        <v>0.13400000000000001</v>
      </c>
      <c r="M68" s="83" t="s">
        <v>277</v>
      </c>
      <c r="N68" s="84">
        <f t="shared" si="6"/>
        <v>0.23455324074074074</v>
      </c>
      <c r="O68" s="83">
        <v>67</v>
      </c>
      <c r="P68" s="86">
        <f t="shared" si="7"/>
        <v>0.97370486656200939</v>
      </c>
      <c r="Q68" s="87">
        <f>Table2[[#This Row],[Decimal exceedance]]*100</f>
        <v>97.370486656200939</v>
      </c>
      <c r="R68" s="86">
        <f>ROUND(Table2[[#This Row],[Percent Exceedance]],1)</f>
        <v>97.4</v>
      </c>
    </row>
    <row r="69" spans="2:18">
      <c r="B69" s="83"/>
      <c r="C69" s="80">
        <v>10044187</v>
      </c>
      <c r="D69" s="80">
        <v>10019674</v>
      </c>
      <c r="E69" s="79" t="s">
        <v>276</v>
      </c>
      <c r="F69" s="85">
        <v>43685</v>
      </c>
      <c r="G69" s="82">
        <v>1.98</v>
      </c>
      <c r="H69" s="83">
        <f t="shared" si="4"/>
        <v>1980</v>
      </c>
      <c r="I69" s="84">
        <f t="shared" si="5"/>
        <v>2.2916666666666665E-2</v>
      </c>
      <c r="J69" s="83">
        <v>8.1000000000000003E-2</v>
      </c>
      <c r="K69" s="83" t="s">
        <v>277</v>
      </c>
      <c r="L69" s="83">
        <v>0.13100000000000001</v>
      </c>
      <c r="M69" s="83" t="s">
        <v>277</v>
      </c>
      <c r="N69" s="84">
        <f t="shared" si="6"/>
        <v>0.23491666666666666</v>
      </c>
      <c r="O69" s="83">
        <v>68</v>
      </c>
      <c r="P69" s="86">
        <f t="shared" si="7"/>
        <v>0.9733124018838305</v>
      </c>
      <c r="Q69" s="87">
        <f>Table2[[#This Row],[Decimal exceedance]]*100</f>
        <v>97.331240188383049</v>
      </c>
      <c r="R69" s="86">
        <f>ROUND(Table2[[#This Row],[Percent Exceedance]],1)</f>
        <v>97.3</v>
      </c>
    </row>
    <row r="70" spans="2:18">
      <c r="B70" s="79" t="s">
        <v>278</v>
      </c>
      <c r="C70" s="80">
        <v>10044187</v>
      </c>
      <c r="D70" s="80">
        <v>10019674</v>
      </c>
      <c r="E70" s="79" t="s">
        <v>276</v>
      </c>
      <c r="F70" s="81">
        <v>43273</v>
      </c>
      <c r="G70" s="82">
        <v>2.35</v>
      </c>
      <c r="H70" s="83">
        <f t="shared" si="4"/>
        <v>2350</v>
      </c>
      <c r="I70" s="84">
        <f t="shared" si="5"/>
        <v>2.7199074074074073E-2</v>
      </c>
      <c r="J70" s="83">
        <v>7.4999999999999997E-2</v>
      </c>
      <c r="K70" s="83" t="s">
        <v>277</v>
      </c>
      <c r="L70" s="83">
        <v>0.13400000000000001</v>
      </c>
      <c r="M70" s="83" t="s">
        <v>277</v>
      </c>
      <c r="N70" s="84">
        <f t="shared" si="6"/>
        <v>0.23619907407407409</v>
      </c>
      <c r="O70" s="83">
        <v>69</v>
      </c>
      <c r="P70" s="86">
        <f t="shared" si="7"/>
        <v>0.97291993720565151</v>
      </c>
      <c r="Q70" s="87">
        <f>Table2[[#This Row],[Decimal exceedance]]*100</f>
        <v>97.291993720565145</v>
      </c>
      <c r="R70" s="86">
        <f>ROUND(Table2[[#This Row],[Percent Exceedance]],1)</f>
        <v>97.3</v>
      </c>
    </row>
    <row r="71" spans="2:18">
      <c r="B71" s="83"/>
      <c r="C71" s="80">
        <v>10044187</v>
      </c>
      <c r="D71" s="80">
        <v>10019674</v>
      </c>
      <c r="E71" s="79" t="s">
        <v>276</v>
      </c>
      <c r="F71" s="85">
        <v>43650</v>
      </c>
      <c r="G71" s="82">
        <v>1.927</v>
      </c>
      <c r="H71" s="83">
        <f t="shared" si="4"/>
        <v>1927</v>
      </c>
      <c r="I71" s="84">
        <f t="shared" si="5"/>
        <v>2.2303240740740742E-2</v>
      </c>
      <c r="J71" s="83">
        <v>7.2999999999999995E-2</v>
      </c>
      <c r="K71" s="83" t="s">
        <v>277</v>
      </c>
      <c r="L71" s="83">
        <v>0.14099999999999999</v>
      </c>
      <c r="M71" s="83" t="s">
        <v>277</v>
      </c>
      <c r="N71" s="84">
        <f t="shared" si="6"/>
        <v>0.23630324074074072</v>
      </c>
      <c r="O71" s="83">
        <v>70</v>
      </c>
      <c r="P71" s="86">
        <f t="shared" si="7"/>
        <v>0.97252747252747251</v>
      </c>
      <c r="Q71" s="87">
        <f>Table2[[#This Row],[Decimal exceedance]]*100</f>
        <v>97.252747252747255</v>
      </c>
      <c r="R71" s="86">
        <f>ROUND(Table2[[#This Row],[Percent Exceedance]],1)</f>
        <v>97.3</v>
      </c>
    </row>
    <row r="72" spans="2:18">
      <c r="B72" s="83"/>
      <c r="C72" s="80">
        <v>10044187</v>
      </c>
      <c r="D72" s="80">
        <v>10019674</v>
      </c>
      <c r="E72" s="79" t="s">
        <v>276</v>
      </c>
      <c r="F72" s="85">
        <v>43611</v>
      </c>
      <c r="G72" s="82">
        <v>1.95</v>
      </c>
      <c r="H72" s="83">
        <f t="shared" si="4"/>
        <v>1950</v>
      </c>
      <c r="I72" s="84">
        <f t="shared" si="5"/>
        <v>2.2569444444444444E-2</v>
      </c>
      <c r="J72" s="83">
        <v>6.3E-2</v>
      </c>
      <c r="K72" s="83" t="s">
        <v>277</v>
      </c>
      <c r="L72" s="83">
        <v>0.151</v>
      </c>
      <c r="M72" s="83" t="s">
        <v>277</v>
      </c>
      <c r="N72" s="84">
        <f t="shared" si="6"/>
        <v>0.23656944444444444</v>
      </c>
      <c r="O72" s="83">
        <v>71</v>
      </c>
      <c r="P72" s="86">
        <f t="shared" si="7"/>
        <v>0.97213500784929352</v>
      </c>
      <c r="Q72" s="87">
        <f>Table2[[#This Row],[Decimal exceedance]]*100</f>
        <v>97.213500784929352</v>
      </c>
      <c r="R72" s="86">
        <f>ROUND(Table2[[#This Row],[Percent Exceedance]],1)</f>
        <v>97.2</v>
      </c>
    </row>
    <row r="73" spans="2:18">
      <c r="B73" s="83"/>
      <c r="C73" s="80">
        <v>10044187</v>
      </c>
      <c r="D73" s="80">
        <v>10019674</v>
      </c>
      <c r="E73" s="79" t="s">
        <v>276</v>
      </c>
      <c r="F73" s="85">
        <v>43616</v>
      </c>
      <c r="G73" s="82">
        <v>1.851</v>
      </c>
      <c r="H73" s="83">
        <f t="shared" si="4"/>
        <v>1851</v>
      </c>
      <c r="I73" s="84">
        <f t="shared" si="5"/>
        <v>2.1423611111111109E-2</v>
      </c>
      <c r="J73" s="83">
        <v>6.7000000000000004E-2</v>
      </c>
      <c r="K73" s="83" t="s">
        <v>277</v>
      </c>
      <c r="L73" s="83">
        <v>0.14899999999999999</v>
      </c>
      <c r="M73" s="83" t="s">
        <v>277</v>
      </c>
      <c r="N73" s="84">
        <f t="shared" si="6"/>
        <v>0.2374236111111111</v>
      </c>
      <c r="O73" s="83">
        <v>72</v>
      </c>
      <c r="P73" s="86">
        <f t="shared" si="7"/>
        <v>0.97174254317111464</v>
      </c>
      <c r="Q73" s="87">
        <f>Table2[[#This Row],[Decimal exceedance]]*100</f>
        <v>97.174254317111462</v>
      </c>
      <c r="R73" s="86">
        <f>ROUND(Table2[[#This Row],[Percent Exceedance]],1)</f>
        <v>97.2</v>
      </c>
    </row>
    <row r="74" spans="2:18">
      <c r="B74" s="79" t="s">
        <v>278</v>
      </c>
      <c r="C74" s="80">
        <v>10044187</v>
      </c>
      <c r="D74" s="80">
        <v>10019674</v>
      </c>
      <c r="E74" s="79" t="s">
        <v>276</v>
      </c>
      <c r="F74" s="81">
        <v>43037</v>
      </c>
      <c r="G74" s="82">
        <v>2.3719999999999999</v>
      </c>
      <c r="H74" s="83">
        <f t="shared" si="4"/>
        <v>2372</v>
      </c>
      <c r="I74" s="84">
        <f t="shared" si="5"/>
        <v>2.7453703703703699E-2</v>
      </c>
      <c r="J74" s="83">
        <v>6.2E-2</v>
      </c>
      <c r="K74" s="83" t="s">
        <v>277</v>
      </c>
      <c r="L74" s="83">
        <v>0.14799999999999999</v>
      </c>
      <c r="M74" s="83" t="s">
        <v>277</v>
      </c>
      <c r="N74" s="84">
        <f t="shared" si="6"/>
        <v>0.23745370370370369</v>
      </c>
      <c r="O74" s="83">
        <v>73</v>
      </c>
      <c r="P74" s="86">
        <f t="shared" si="7"/>
        <v>0.97135007849293564</v>
      </c>
      <c r="Q74" s="87">
        <f>Table2[[#This Row],[Decimal exceedance]]*100</f>
        <v>97.135007849293558</v>
      </c>
      <c r="R74" s="86">
        <f>ROUND(Table2[[#This Row],[Percent Exceedance]],1)</f>
        <v>97.1</v>
      </c>
    </row>
    <row r="75" spans="2:18">
      <c r="B75" s="83"/>
      <c r="C75" s="80">
        <v>10044187</v>
      </c>
      <c r="D75" s="80">
        <v>10019674</v>
      </c>
      <c r="E75" s="79" t="s">
        <v>276</v>
      </c>
      <c r="F75" s="85">
        <v>43660</v>
      </c>
      <c r="G75" s="82">
        <v>1.9419999999999999</v>
      </c>
      <c r="H75" s="83">
        <f t="shared" si="4"/>
        <v>1942</v>
      </c>
      <c r="I75" s="84">
        <f t="shared" si="5"/>
        <v>2.2476851851851849E-2</v>
      </c>
      <c r="J75" s="83">
        <v>8.4000000000000005E-2</v>
      </c>
      <c r="K75" s="83" t="s">
        <v>277</v>
      </c>
      <c r="L75" s="83">
        <v>0.13100000000000001</v>
      </c>
      <c r="M75" s="83" t="s">
        <v>277</v>
      </c>
      <c r="N75" s="84">
        <f t="shared" si="6"/>
        <v>0.23747685185185186</v>
      </c>
      <c r="O75" s="83">
        <v>74</v>
      </c>
      <c r="P75" s="86">
        <f t="shared" si="7"/>
        <v>0.97095761381475665</v>
      </c>
      <c r="Q75" s="87">
        <f>Table2[[#This Row],[Decimal exceedance]]*100</f>
        <v>97.095761381475668</v>
      </c>
      <c r="R75" s="86">
        <f>ROUND(Table2[[#This Row],[Percent Exceedance]],1)</f>
        <v>97.1</v>
      </c>
    </row>
    <row r="76" spans="2:18">
      <c r="B76" s="79" t="s">
        <v>278</v>
      </c>
      <c r="C76" s="80">
        <v>10044187</v>
      </c>
      <c r="D76" s="80">
        <v>10019674</v>
      </c>
      <c r="E76" s="79" t="s">
        <v>276</v>
      </c>
      <c r="F76" s="81">
        <v>43400</v>
      </c>
      <c r="G76" s="82">
        <v>1.8580000000000001</v>
      </c>
      <c r="H76" s="83">
        <f t="shared" si="4"/>
        <v>1858</v>
      </c>
      <c r="I76" s="84">
        <f t="shared" si="5"/>
        <v>2.150462962962963E-2</v>
      </c>
      <c r="J76" s="83">
        <v>7.9000000000000001E-2</v>
      </c>
      <c r="K76" s="83" t="s">
        <v>277</v>
      </c>
      <c r="L76" s="83">
        <v>0.13700000000000001</v>
      </c>
      <c r="M76" s="83" t="s">
        <v>277</v>
      </c>
      <c r="N76" s="84">
        <f t="shared" si="6"/>
        <v>0.23750462962962965</v>
      </c>
      <c r="O76" s="83">
        <v>75</v>
      </c>
      <c r="P76" s="86">
        <f t="shared" si="7"/>
        <v>0.97056514913657765</v>
      </c>
      <c r="Q76" s="87">
        <f>Table2[[#This Row],[Decimal exceedance]]*100</f>
        <v>97.056514913657765</v>
      </c>
      <c r="R76" s="86">
        <f>ROUND(Table2[[#This Row],[Percent Exceedance]],1)</f>
        <v>97.1</v>
      </c>
    </row>
    <row r="77" spans="2:18">
      <c r="B77" s="79" t="s">
        <v>278</v>
      </c>
      <c r="C77" s="80">
        <v>10044187</v>
      </c>
      <c r="D77" s="80">
        <v>10019674</v>
      </c>
      <c r="E77" s="79" t="s">
        <v>276</v>
      </c>
      <c r="F77" s="81">
        <v>43407</v>
      </c>
      <c r="G77" s="82">
        <v>1.988</v>
      </c>
      <c r="H77" s="83">
        <f t="shared" si="4"/>
        <v>1988</v>
      </c>
      <c r="I77" s="84">
        <f t="shared" si="5"/>
        <v>2.3009259259259257E-2</v>
      </c>
      <c r="J77" s="83">
        <v>9.8000000000000004E-2</v>
      </c>
      <c r="K77" s="83" t="s">
        <v>277</v>
      </c>
      <c r="L77" s="83">
        <v>0.11700000000000001</v>
      </c>
      <c r="M77" s="83" t="s">
        <v>277</v>
      </c>
      <c r="N77" s="84">
        <f t="shared" si="6"/>
        <v>0.23800925925925925</v>
      </c>
      <c r="O77" s="83">
        <v>76</v>
      </c>
      <c r="P77" s="86">
        <f t="shared" si="7"/>
        <v>0.97017268445839877</v>
      </c>
      <c r="Q77" s="87">
        <f>Table2[[#This Row],[Decimal exceedance]]*100</f>
        <v>97.017268445839875</v>
      </c>
      <c r="R77" s="86">
        <f>ROUND(Table2[[#This Row],[Percent Exceedance]],1)</f>
        <v>97</v>
      </c>
    </row>
    <row r="78" spans="2:18">
      <c r="B78" s="83"/>
      <c r="C78" s="80">
        <v>10044187</v>
      </c>
      <c r="D78" s="80">
        <v>10019674</v>
      </c>
      <c r="E78" s="79" t="s">
        <v>276</v>
      </c>
      <c r="F78" s="85">
        <v>43682</v>
      </c>
      <c r="G78" s="82">
        <v>2.0299999999999998</v>
      </c>
      <c r="H78" s="83">
        <f t="shared" si="4"/>
        <v>2029.9999999999998</v>
      </c>
      <c r="I78" s="84">
        <f t="shared" si="5"/>
        <v>2.3495370370370368E-2</v>
      </c>
      <c r="J78" s="83">
        <v>8.1000000000000003E-2</v>
      </c>
      <c r="K78" s="83" t="s">
        <v>277</v>
      </c>
      <c r="L78" s="83">
        <v>0.13400000000000001</v>
      </c>
      <c r="M78" s="83" t="s">
        <v>277</v>
      </c>
      <c r="N78" s="84">
        <f t="shared" si="6"/>
        <v>0.23849537037037039</v>
      </c>
      <c r="O78" s="83">
        <v>77</v>
      </c>
      <c r="P78" s="86">
        <f t="shared" si="7"/>
        <v>0.96978021978021978</v>
      </c>
      <c r="Q78" s="87">
        <f>Table2[[#This Row],[Decimal exceedance]]*100</f>
        <v>96.978021978021971</v>
      </c>
      <c r="R78" s="86">
        <f>ROUND(Table2[[#This Row],[Percent Exceedance]],1)</f>
        <v>97</v>
      </c>
    </row>
    <row r="79" spans="2:18">
      <c r="B79" s="83"/>
      <c r="C79" s="80">
        <v>10044187</v>
      </c>
      <c r="D79" s="80">
        <v>10019674</v>
      </c>
      <c r="E79" s="79" t="s">
        <v>276</v>
      </c>
      <c r="F79" s="85">
        <v>43688</v>
      </c>
      <c r="G79" s="82">
        <v>2.0339999999999998</v>
      </c>
      <c r="H79" s="83">
        <f t="shared" si="4"/>
        <v>2033.9999999999998</v>
      </c>
      <c r="I79" s="84">
        <f t="shared" si="5"/>
        <v>2.3541666666666662E-2</v>
      </c>
      <c r="J79" s="83">
        <v>7.2999999999999995E-2</v>
      </c>
      <c r="K79" s="83" t="s">
        <v>277</v>
      </c>
      <c r="L79" s="83">
        <v>0.14199999999999999</v>
      </c>
      <c r="M79" s="83" t="s">
        <v>277</v>
      </c>
      <c r="N79" s="84">
        <f t="shared" si="6"/>
        <v>0.23854166666666665</v>
      </c>
      <c r="O79" s="83">
        <v>78</v>
      </c>
      <c r="P79" s="86">
        <f t="shared" si="7"/>
        <v>0.96938775510204078</v>
      </c>
      <c r="Q79" s="87">
        <f>Table2[[#This Row],[Decimal exceedance]]*100</f>
        <v>96.938775510204081</v>
      </c>
      <c r="R79" s="86">
        <f>ROUND(Table2[[#This Row],[Percent Exceedance]],1)</f>
        <v>96.9</v>
      </c>
    </row>
    <row r="80" spans="2:18">
      <c r="B80" s="83"/>
      <c r="C80" s="80">
        <v>10044187</v>
      </c>
      <c r="D80" s="80">
        <v>10019674</v>
      </c>
      <c r="E80" s="79" t="s">
        <v>276</v>
      </c>
      <c r="F80" s="85">
        <v>43610</v>
      </c>
      <c r="G80" s="82">
        <v>1.9830000000000001</v>
      </c>
      <c r="H80" s="83">
        <f t="shared" si="4"/>
        <v>1983</v>
      </c>
      <c r="I80" s="84">
        <f t="shared" si="5"/>
        <v>2.2951388888888889E-2</v>
      </c>
      <c r="J80" s="83">
        <v>6.3E-2</v>
      </c>
      <c r="K80" s="83" t="s">
        <v>277</v>
      </c>
      <c r="L80" s="83">
        <v>0.153</v>
      </c>
      <c r="M80" s="83" t="s">
        <v>277</v>
      </c>
      <c r="N80" s="84">
        <f t="shared" si="6"/>
        <v>0.23895138888888889</v>
      </c>
      <c r="O80" s="83">
        <v>79</v>
      </c>
      <c r="P80" s="86">
        <f t="shared" si="7"/>
        <v>0.9689952904238619</v>
      </c>
      <c r="Q80" s="87">
        <f>Table2[[#This Row],[Decimal exceedance]]*100</f>
        <v>96.899529042386192</v>
      </c>
      <c r="R80" s="86">
        <f>ROUND(Table2[[#This Row],[Percent Exceedance]],1)</f>
        <v>96.9</v>
      </c>
    </row>
    <row r="81" spans="2:18">
      <c r="B81" s="83"/>
      <c r="C81" s="80">
        <v>10044187</v>
      </c>
      <c r="D81" s="80">
        <v>10019674</v>
      </c>
      <c r="E81" s="79" t="s">
        <v>276</v>
      </c>
      <c r="F81" s="85">
        <v>43683</v>
      </c>
      <c r="G81" s="82">
        <v>2.0190000000000001</v>
      </c>
      <c r="H81" s="83">
        <f t="shared" si="4"/>
        <v>2019.0000000000002</v>
      </c>
      <c r="I81" s="84">
        <f t="shared" si="5"/>
        <v>2.3368055555555555E-2</v>
      </c>
      <c r="J81" s="83">
        <v>8.5999999999999993E-2</v>
      </c>
      <c r="K81" s="83" t="s">
        <v>277</v>
      </c>
      <c r="L81" s="83">
        <v>0.13</v>
      </c>
      <c r="M81" s="83" t="s">
        <v>277</v>
      </c>
      <c r="N81" s="84">
        <f t="shared" si="6"/>
        <v>0.23936805555555557</v>
      </c>
      <c r="O81" s="83">
        <v>80</v>
      </c>
      <c r="P81" s="86">
        <f t="shared" si="7"/>
        <v>0.9686028257456829</v>
      </c>
      <c r="Q81" s="87">
        <f>Table2[[#This Row],[Decimal exceedance]]*100</f>
        <v>96.860282574568288</v>
      </c>
      <c r="R81" s="86">
        <f>ROUND(Table2[[#This Row],[Percent Exceedance]],1)</f>
        <v>96.9</v>
      </c>
    </row>
    <row r="82" spans="2:18">
      <c r="B82" s="79" t="s">
        <v>278</v>
      </c>
      <c r="C82" s="80">
        <v>10044187</v>
      </c>
      <c r="D82" s="80">
        <v>10019674</v>
      </c>
      <c r="E82" s="79" t="s">
        <v>276</v>
      </c>
      <c r="F82" s="81">
        <v>43371</v>
      </c>
      <c r="G82" s="82">
        <v>2.8540000000000001</v>
      </c>
      <c r="H82" s="83">
        <f t="shared" si="4"/>
        <v>2854</v>
      </c>
      <c r="I82" s="84">
        <f t="shared" si="5"/>
        <v>3.3032407407407406E-2</v>
      </c>
      <c r="J82" s="83">
        <v>7.8E-2</v>
      </c>
      <c r="K82" s="83" t="s">
        <v>277</v>
      </c>
      <c r="L82" s="83">
        <v>0.129</v>
      </c>
      <c r="M82" s="83" t="s">
        <v>277</v>
      </c>
      <c r="N82" s="84">
        <f t="shared" si="6"/>
        <v>0.24003240740740742</v>
      </c>
      <c r="O82" s="83">
        <v>81</v>
      </c>
      <c r="P82" s="86">
        <f t="shared" si="7"/>
        <v>0.96821036106750391</v>
      </c>
      <c r="Q82" s="87">
        <f>Table2[[#This Row],[Decimal exceedance]]*100</f>
        <v>96.821036106750398</v>
      </c>
      <c r="R82" s="86">
        <f>ROUND(Table2[[#This Row],[Percent Exceedance]],1)</f>
        <v>96.8</v>
      </c>
    </row>
    <row r="83" spans="2:18">
      <c r="B83" s="79" t="s">
        <v>278</v>
      </c>
      <c r="C83" s="80">
        <v>10044187</v>
      </c>
      <c r="D83" s="80">
        <v>10019674</v>
      </c>
      <c r="E83" s="79" t="s">
        <v>276</v>
      </c>
      <c r="F83" s="81">
        <v>43421</v>
      </c>
      <c r="G83" s="82">
        <v>1.845</v>
      </c>
      <c r="H83" s="83">
        <f t="shared" si="4"/>
        <v>1845</v>
      </c>
      <c r="I83" s="84">
        <f t="shared" si="5"/>
        <v>2.1354166666666664E-2</v>
      </c>
      <c r="J83" s="83">
        <v>0.12</v>
      </c>
      <c r="K83" s="83" t="s">
        <v>277</v>
      </c>
      <c r="L83" s="83">
        <v>0.1</v>
      </c>
      <c r="M83" s="83" t="s">
        <v>277</v>
      </c>
      <c r="N83" s="84">
        <f t="shared" si="6"/>
        <v>0.24135416666666668</v>
      </c>
      <c r="O83" s="83">
        <v>82</v>
      </c>
      <c r="P83" s="86">
        <f t="shared" si="7"/>
        <v>0.96781789638932492</v>
      </c>
      <c r="Q83" s="87">
        <f>Table2[[#This Row],[Decimal exceedance]]*100</f>
        <v>96.781789638932494</v>
      </c>
      <c r="R83" s="86">
        <f>ROUND(Table2[[#This Row],[Percent Exceedance]],1)</f>
        <v>96.8</v>
      </c>
    </row>
    <row r="84" spans="2:18">
      <c r="B84" s="83"/>
      <c r="C84" s="80">
        <v>10044187</v>
      </c>
      <c r="D84" s="80">
        <v>10019674</v>
      </c>
      <c r="E84" s="79" t="s">
        <v>276</v>
      </c>
      <c r="F84" s="85">
        <v>43608</v>
      </c>
      <c r="G84" s="82">
        <v>1.9</v>
      </c>
      <c r="H84" s="83">
        <f t="shared" si="4"/>
        <v>1900</v>
      </c>
      <c r="I84" s="84">
        <f t="shared" si="5"/>
        <v>2.1990740740740738E-2</v>
      </c>
      <c r="J84" s="83">
        <v>6.6000000000000003E-2</v>
      </c>
      <c r="K84" s="83" t="s">
        <v>277</v>
      </c>
      <c r="L84" s="83">
        <v>0.154</v>
      </c>
      <c r="M84" s="83" t="s">
        <v>277</v>
      </c>
      <c r="N84" s="84">
        <f t="shared" si="6"/>
        <v>0.24199074074074073</v>
      </c>
      <c r="O84" s="83">
        <v>83</v>
      </c>
      <c r="P84" s="86">
        <f t="shared" si="7"/>
        <v>0.96742543171114603</v>
      </c>
      <c r="Q84" s="87">
        <f>Table2[[#This Row],[Decimal exceedance]]*100</f>
        <v>96.742543171114605</v>
      </c>
      <c r="R84" s="86">
        <f>ROUND(Table2[[#This Row],[Percent Exceedance]],1)</f>
        <v>96.7</v>
      </c>
    </row>
    <row r="85" spans="2:18">
      <c r="B85" s="79" t="s">
        <v>278</v>
      </c>
      <c r="C85" s="80">
        <v>10044187</v>
      </c>
      <c r="D85" s="80">
        <v>10019674</v>
      </c>
      <c r="E85" s="79" t="s">
        <v>276</v>
      </c>
      <c r="F85" s="81">
        <v>43393</v>
      </c>
      <c r="G85" s="82">
        <v>2.06</v>
      </c>
      <c r="H85" s="83">
        <f t="shared" si="4"/>
        <v>2060</v>
      </c>
      <c r="I85" s="84">
        <f t="shared" si="5"/>
        <v>2.3842592592592592E-2</v>
      </c>
      <c r="J85" s="83">
        <v>9.6000000000000002E-2</v>
      </c>
      <c r="K85" s="83" t="s">
        <v>277</v>
      </c>
      <c r="L85" s="83">
        <v>0.123</v>
      </c>
      <c r="M85" s="83" t="s">
        <v>277</v>
      </c>
      <c r="N85" s="84">
        <f t="shared" si="6"/>
        <v>0.24284259259259261</v>
      </c>
      <c r="O85" s="83">
        <v>84</v>
      </c>
      <c r="P85" s="86">
        <f t="shared" si="7"/>
        <v>0.96703296703296704</v>
      </c>
      <c r="Q85" s="87">
        <f>Table2[[#This Row],[Decimal exceedance]]*100</f>
        <v>96.703296703296701</v>
      </c>
      <c r="R85" s="86">
        <f>ROUND(Table2[[#This Row],[Percent Exceedance]],1)</f>
        <v>96.7</v>
      </c>
    </row>
    <row r="86" spans="2:18">
      <c r="B86" s="79" t="s">
        <v>278</v>
      </c>
      <c r="C86" s="80">
        <v>10044187</v>
      </c>
      <c r="D86" s="80">
        <v>10019674</v>
      </c>
      <c r="E86" s="79" t="s">
        <v>276</v>
      </c>
      <c r="F86" s="81">
        <v>43370</v>
      </c>
      <c r="G86" s="82">
        <v>2.1040000000000001</v>
      </c>
      <c r="H86" s="83">
        <f t="shared" si="4"/>
        <v>2104</v>
      </c>
      <c r="I86" s="84">
        <f t="shared" si="5"/>
        <v>2.435185185185185E-2</v>
      </c>
      <c r="J86" s="83">
        <v>8.8999999999999996E-2</v>
      </c>
      <c r="K86" s="83" t="s">
        <v>277</v>
      </c>
      <c r="L86" s="83">
        <v>0.13</v>
      </c>
      <c r="M86" s="83" t="s">
        <v>277</v>
      </c>
      <c r="N86" s="84">
        <f t="shared" si="6"/>
        <v>0.24335185185185185</v>
      </c>
      <c r="O86" s="83">
        <v>85</v>
      </c>
      <c r="P86" s="86">
        <f t="shared" si="7"/>
        <v>0.96664050235478804</v>
      </c>
      <c r="Q86" s="87">
        <f>Table2[[#This Row],[Decimal exceedance]]*100</f>
        <v>96.664050235478811</v>
      </c>
      <c r="R86" s="86">
        <f>ROUND(Table2[[#This Row],[Percent Exceedance]],1)</f>
        <v>96.7</v>
      </c>
    </row>
    <row r="87" spans="2:18">
      <c r="B87" s="83"/>
      <c r="C87" s="80">
        <v>10044187</v>
      </c>
      <c r="D87" s="80">
        <v>10019674</v>
      </c>
      <c r="E87" s="79" t="s">
        <v>276</v>
      </c>
      <c r="F87" s="85">
        <v>43649</v>
      </c>
      <c r="G87" s="82">
        <v>2.1560000000000001</v>
      </c>
      <c r="H87" s="83">
        <f t="shared" si="4"/>
        <v>2156</v>
      </c>
      <c r="I87" s="84">
        <f t="shared" si="5"/>
        <v>2.4953703703703704E-2</v>
      </c>
      <c r="J87" s="83">
        <v>7.6999999999999999E-2</v>
      </c>
      <c r="K87" s="83" t="s">
        <v>277</v>
      </c>
      <c r="L87" s="83">
        <v>0.14199999999999999</v>
      </c>
      <c r="M87" s="83" t="s">
        <v>277</v>
      </c>
      <c r="N87" s="84">
        <f t="shared" si="6"/>
        <v>0.24395370370370367</v>
      </c>
      <c r="O87" s="83">
        <v>86</v>
      </c>
      <c r="P87" s="86">
        <f t="shared" si="7"/>
        <v>0.96624803767660916</v>
      </c>
      <c r="Q87" s="87">
        <f>Table2[[#This Row],[Decimal exceedance]]*100</f>
        <v>96.624803767660921</v>
      </c>
      <c r="R87" s="86">
        <f>ROUND(Table2[[#This Row],[Percent Exceedance]],1)</f>
        <v>96.6</v>
      </c>
    </row>
    <row r="88" spans="2:18">
      <c r="B88" s="79" t="s">
        <v>278</v>
      </c>
      <c r="C88" s="80">
        <v>10044187</v>
      </c>
      <c r="D88" s="80">
        <v>10019674</v>
      </c>
      <c r="E88" s="79" t="s">
        <v>276</v>
      </c>
      <c r="F88" s="81">
        <v>43276</v>
      </c>
      <c r="G88" s="82">
        <v>2.3780000000000001</v>
      </c>
      <c r="H88" s="83">
        <f t="shared" si="4"/>
        <v>2378</v>
      </c>
      <c r="I88" s="84">
        <f t="shared" si="5"/>
        <v>2.7523148148148147E-2</v>
      </c>
      <c r="J88" s="83">
        <v>7.8E-2</v>
      </c>
      <c r="K88" s="83" t="s">
        <v>277</v>
      </c>
      <c r="L88" s="83">
        <v>0.13900000000000001</v>
      </c>
      <c r="M88" s="83" t="s">
        <v>277</v>
      </c>
      <c r="N88" s="84">
        <f t="shared" si="6"/>
        <v>0.24452314814814816</v>
      </c>
      <c r="O88" s="83">
        <v>87</v>
      </c>
      <c r="P88" s="86">
        <f t="shared" si="7"/>
        <v>0.96585557299843017</v>
      </c>
      <c r="Q88" s="87">
        <f>Table2[[#This Row],[Decimal exceedance]]*100</f>
        <v>96.585557299843018</v>
      </c>
      <c r="R88" s="86">
        <f>ROUND(Table2[[#This Row],[Percent Exceedance]],1)</f>
        <v>96.6</v>
      </c>
    </row>
    <row r="89" spans="2:18">
      <c r="B89" s="79" t="s">
        <v>278</v>
      </c>
      <c r="C89" s="80">
        <v>10044187</v>
      </c>
      <c r="D89" s="80">
        <v>10019674</v>
      </c>
      <c r="E89" s="79" t="s">
        <v>276</v>
      </c>
      <c r="F89" s="81">
        <v>43428</v>
      </c>
      <c r="G89" s="82">
        <v>1.9490000000000001</v>
      </c>
      <c r="H89" s="83">
        <f t="shared" si="4"/>
        <v>1949</v>
      </c>
      <c r="I89" s="84">
        <f t="shared" si="5"/>
        <v>2.255787037037037E-2</v>
      </c>
      <c r="J89" s="83">
        <v>0.121</v>
      </c>
      <c r="K89" s="83" t="s">
        <v>277</v>
      </c>
      <c r="L89" s="83">
        <v>0.10100000000000001</v>
      </c>
      <c r="M89" s="83" t="s">
        <v>277</v>
      </c>
      <c r="N89" s="84">
        <f t="shared" si="6"/>
        <v>0.24455787037037038</v>
      </c>
      <c r="O89" s="83">
        <v>88</v>
      </c>
      <c r="P89" s="86">
        <f t="shared" si="7"/>
        <v>0.96546310832025117</v>
      </c>
      <c r="Q89" s="87">
        <f>Table2[[#This Row],[Decimal exceedance]]*100</f>
        <v>96.546310832025114</v>
      </c>
      <c r="R89" s="86">
        <f>ROUND(Table2[[#This Row],[Percent Exceedance]],1)</f>
        <v>96.5</v>
      </c>
    </row>
    <row r="90" spans="2:18">
      <c r="B90" s="83"/>
      <c r="C90" s="80">
        <v>10044187</v>
      </c>
      <c r="D90" s="80">
        <v>10019674</v>
      </c>
      <c r="E90" s="79" t="s">
        <v>276</v>
      </c>
      <c r="F90" s="85">
        <v>43684</v>
      </c>
      <c r="G90" s="82">
        <v>2.0659999999999998</v>
      </c>
      <c r="H90" s="83">
        <f t="shared" si="4"/>
        <v>2066</v>
      </c>
      <c r="I90" s="84">
        <f t="shared" si="5"/>
        <v>2.3912037037037034E-2</v>
      </c>
      <c r="J90" s="83">
        <v>8.2000000000000003E-2</v>
      </c>
      <c r="K90" s="83" t="s">
        <v>277</v>
      </c>
      <c r="L90" s="83">
        <v>0.14000000000000001</v>
      </c>
      <c r="M90" s="83" t="s">
        <v>277</v>
      </c>
      <c r="N90" s="84">
        <f t="shared" si="6"/>
        <v>0.24591203703703707</v>
      </c>
      <c r="O90" s="83">
        <v>89</v>
      </c>
      <c r="P90" s="86">
        <f t="shared" si="7"/>
        <v>0.96507064364207218</v>
      </c>
      <c r="Q90" s="87">
        <f>Table2[[#This Row],[Decimal exceedance]]*100</f>
        <v>96.507064364207224</v>
      </c>
      <c r="R90" s="86">
        <f>ROUND(Table2[[#This Row],[Percent Exceedance]],1)</f>
        <v>96.5</v>
      </c>
    </row>
    <row r="91" spans="2:18">
      <c r="B91" s="79" t="s">
        <v>278</v>
      </c>
      <c r="C91" s="80">
        <v>10044187</v>
      </c>
      <c r="D91" s="80">
        <v>10019674</v>
      </c>
      <c r="E91" s="79" t="s">
        <v>276</v>
      </c>
      <c r="F91" s="81">
        <v>43399</v>
      </c>
      <c r="G91" s="82">
        <v>2</v>
      </c>
      <c r="H91" s="83">
        <f t="shared" si="4"/>
        <v>2000</v>
      </c>
      <c r="I91" s="84">
        <f t="shared" si="5"/>
        <v>2.3148148148148147E-2</v>
      </c>
      <c r="J91" s="83">
        <v>8.5000000000000006E-2</v>
      </c>
      <c r="K91" s="83" t="s">
        <v>277</v>
      </c>
      <c r="L91" s="83">
        <v>0.13800000000000001</v>
      </c>
      <c r="M91" s="83" t="s">
        <v>277</v>
      </c>
      <c r="N91" s="84">
        <f t="shared" si="6"/>
        <v>0.24614814814814817</v>
      </c>
      <c r="O91" s="83">
        <v>90</v>
      </c>
      <c r="P91" s="86">
        <f t="shared" si="7"/>
        <v>0.9646781789638933</v>
      </c>
      <c r="Q91" s="87">
        <f>Table2[[#This Row],[Decimal exceedance]]*100</f>
        <v>96.467817896389334</v>
      </c>
      <c r="R91" s="86">
        <f>ROUND(Table2[[#This Row],[Percent Exceedance]],1)</f>
        <v>96.5</v>
      </c>
    </row>
    <row r="92" spans="2:18">
      <c r="B92" s="83"/>
      <c r="C92" s="80">
        <v>10044187</v>
      </c>
      <c r="D92" s="80">
        <v>10019674</v>
      </c>
      <c r="E92" s="79" t="s">
        <v>276</v>
      </c>
      <c r="F92" s="85">
        <v>43607</v>
      </c>
      <c r="G92" s="82">
        <v>2.13</v>
      </c>
      <c r="H92" s="83">
        <f t="shared" si="4"/>
        <v>2130</v>
      </c>
      <c r="I92" s="84">
        <f t="shared" si="5"/>
        <v>2.4652777777777773E-2</v>
      </c>
      <c r="J92" s="83">
        <v>6.6000000000000003E-2</v>
      </c>
      <c r="K92" s="83" t="s">
        <v>277</v>
      </c>
      <c r="L92" s="83">
        <v>0.156</v>
      </c>
      <c r="M92" s="83" t="s">
        <v>277</v>
      </c>
      <c r="N92" s="84">
        <f t="shared" si="6"/>
        <v>0.24665277777777778</v>
      </c>
      <c r="O92" s="83">
        <v>91</v>
      </c>
      <c r="P92" s="86">
        <f t="shared" si="7"/>
        <v>0.9642857142857143</v>
      </c>
      <c r="Q92" s="87">
        <f>Table2[[#This Row],[Decimal exceedance]]*100</f>
        <v>96.428571428571431</v>
      </c>
      <c r="R92" s="86">
        <f>ROUND(Table2[[#This Row],[Percent Exceedance]],1)</f>
        <v>96.4</v>
      </c>
    </row>
    <row r="93" spans="2:18">
      <c r="B93" s="79" t="s">
        <v>278</v>
      </c>
      <c r="C93" s="80">
        <v>10044187</v>
      </c>
      <c r="D93" s="80">
        <v>10019674</v>
      </c>
      <c r="E93" s="79" t="s">
        <v>276</v>
      </c>
      <c r="F93" s="81">
        <v>43369</v>
      </c>
      <c r="G93" s="82">
        <v>2.0830000000000002</v>
      </c>
      <c r="H93" s="83">
        <f t="shared" si="4"/>
        <v>2083</v>
      </c>
      <c r="I93" s="84">
        <f t="shared" si="5"/>
        <v>2.4108796296296298E-2</v>
      </c>
      <c r="J93" s="83">
        <v>9.4E-2</v>
      </c>
      <c r="K93" s="83" t="s">
        <v>277</v>
      </c>
      <c r="L93" s="83">
        <v>0.13</v>
      </c>
      <c r="M93" s="83" t="s">
        <v>277</v>
      </c>
      <c r="N93" s="84">
        <f t="shared" si="6"/>
        <v>0.24810879629629629</v>
      </c>
      <c r="O93" s="83">
        <v>92</v>
      </c>
      <c r="P93" s="86">
        <f t="shared" si="7"/>
        <v>0.96389324960753531</v>
      </c>
      <c r="Q93" s="87">
        <f>Table2[[#This Row],[Decimal exceedance]]*100</f>
        <v>96.389324960753527</v>
      </c>
      <c r="R93" s="86">
        <f>ROUND(Table2[[#This Row],[Percent Exceedance]],1)</f>
        <v>96.4</v>
      </c>
    </row>
    <row r="94" spans="2:18">
      <c r="B94" s="79" t="s">
        <v>278</v>
      </c>
      <c r="C94" s="80">
        <v>10044187</v>
      </c>
      <c r="D94" s="80">
        <v>10019674</v>
      </c>
      <c r="E94" s="79" t="s">
        <v>276</v>
      </c>
      <c r="F94" s="81">
        <v>43036</v>
      </c>
      <c r="G94" s="82">
        <v>2.2130000000000001</v>
      </c>
      <c r="H94" s="83">
        <f t="shared" si="4"/>
        <v>2213</v>
      </c>
      <c r="I94" s="84">
        <f t="shared" si="5"/>
        <v>2.5613425925925925E-2</v>
      </c>
      <c r="J94" s="83">
        <v>0.06</v>
      </c>
      <c r="K94" s="83" t="s">
        <v>277</v>
      </c>
      <c r="L94" s="83">
        <v>0.16300000000000001</v>
      </c>
      <c r="M94" s="83" t="s">
        <v>277</v>
      </c>
      <c r="N94" s="84">
        <f t="shared" si="6"/>
        <v>0.24861342592592595</v>
      </c>
      <c r="O94" s="83">
        <v>93</v>
      </c>
      <c r="P94" s="86">
        <f t="shared" si="7"/>
        <v>0.96350078492935631</v>
      </c>
      <c r="Q94" s="87">
        <f>Table2[[#This Row],[Decimal exceedance]]*100</f>
        <v>96.350078492935637</v>
      </c>
      <c r="R94" s="86">
        <f>ROUND(Table2[[#This Row],[Percent Exceedance]],1)</f>
        <v>96.4</v>
      </c>
    </row>
    <row r="95" spans="2:18">
      <c r="B95" s="83"/>
      <c r="C95" s="80">
        <v>10044187</v>
      </c>
      <c r="D95" s="80">
        <v>10019674</v>
      </c>
      <c r="E95" s="79" t="s">
        <v>276</v>
      </c>
      <c r="F95" s="85">
        <v>43609</v>
      </c>
      <c r="G95" s="82">
        <v>2.11</v>
      </c>
      <c r="H95" s="83">
        <f t="shared" si="4"/>
        <v>2110</v>
      </c>
      <c r="I95" s="84">
        <f t="shared" si="5"/>
        <v>2.4421296296296292E-2</v>
      </c>
      <c r="J95" s="83">
        <v>7.0999999999999994E-2</v>
      </c>
      <c r="K95" s="83" t="s">
        <v>277</v>
      </c>
      <c r="L95" s="83">
        <v>0.154</v>
      </c>
      <c r="M95" s="83" t="s">
        <v>277</v>
      </c>
      <c r="N95" s="84">
        <f t="shared" si="6"/>
        <v>0.24942129629629628</v>
      </c>
      <c r="O95" s="83">
        <v>94</v>
      </c>
      <c r="P95" s="86">
        <f t="shared" si="7"/>
        <v>0.96310832025117743</v>
      </c>
      <c r="Q95" s="87">
        <f>Table2[[#This Row],[Decimal exceedance]]*100</f>
        <v>96.310832025117747</v>
      </c>
      <c r="R95" s="86">
        <f>ROUND(Table2[[#This Row],[Percent Exceedance]],1)</f>
        <v>96.3</v>
      </c>
    </row>
    <row r="96" spans="2:18">
      <c r="B96" s="83"/>
      <c r="C96" s="80">
        <v>10044187</v>
      </c>
      <c r="D96" s="80">
        <v>10019674</v>
      </c>
      <c r="E96" s="79" t="s">
        <v>276</v>
      </c>
      <c r="F96" s="85">
        <v>43681</v>
      </c>
      <c r="G96" s="82">
        <v>2.0289999999999999</v>
      </c>
      <c r="H96" s="83">
        <f t="shared" si="4"/>
        <v>2029</v>
      </c>
      <c r="I96" s="84">
        <f t="shared" si="5"/>
        <v>2.3483796296296294E-2</v>
      </c>
      <c r="J96" s="83">
        <v>8.2000000000000003E-2</v>
      </c>
      <c r="K96" s="83" t="s">
        <v>277</v>
      </c>
      <c r="L96" s="83">
        <v>0.14399999999999999</v>
      </c>
      <c r="M96" s="83" t="s">
        <v>277</v>
      </c>
      <c r="N96" s="84">
        <f t="shared" si="6"/>
        <v>0.2494837962962963</v>
      </c>
      <c r="O96" s="83">
        <v>95</v>
      </c>
      <c r="P96" s="86">
        <f t="shared" si="7"/>
        <v>0.96271585557299844</v>
      </c>
      <c r="Q96" s="87">
        <f>Table2[[#This Row],[Decimal exceedance]]*100</f>
        <v>96.271585557299844</v>
      </c>
      <c r="R96" s="86">
        <f>ROUND(Table2[[#This Row],[Percent Exceedance]],1)</f>
        <v>96.3</v>
      </c>
    </row>
    <row r="97" spans="2:18">
      <c r="B97" s="83"/>
      <c r="C97" s="80">
        <v>10044187</v>
      </c>
      <c r="D97" s="80">
        <v>10019674</v>
      </c>
      <c r="E97" s="79" t="s">
        <v>276</v>
      </c>
      <c r="F97" s="85">
        <v>43726</v>
      </c>
      <c r="G97" s="82">
        <v>1.88</v>
      </c>
      <c r="H97" s="83">
        <f t="shared" si="4"/>
        <v>1880</v>
      </c>
      <c r="I97" s="84">
        <f t="shared" si="5"/>
        <v>2.1759259259259256E-2</v>
      </c>
      <c r="J97" s="83">
        <v>0.106</v>
      </c>
      <c r="K97" s="83" t="s">
        <v>277</v>
      </c>
      <c r="L97" s="83">
        <v>0.122</v>
      </c>
      <c r="M97" s="83" t="s">
        <v>277</v>
      </c>
      <c r="N97" s="84">
        <f t="shared" si="6"/>
        <v>0.24975925925925924</v>
      </c>
      <c r="O97" s="83">
        <v>96</v>
      </c>
      <c r="P97" s="86">
        <f t="shared" si="7"/>
        <v>0.96232339089481944</v>
      </c>
      <c r="Q97" s="87">
        <f>Table2[[#This Row],[Decimal exceedance]]*100</f>
        <v>96.23233908948194</v>
      </c>
      <c r="R97" s="86">
        <f>ROUND(Table2[[#This Row],[Percent Exceedance]],1)</f>
        <v>96.2</v>
      </c>
    </row>
    <row r="98" spans="2:18">
      <c r="B98" s="83"/>
      <c r="C98" s="80">
        <v>10044187</v>
      </c>
      <c r="D98" s="80">
        <v>10019674</v>
      </c>
      <c r="E98" s="79" t="s">
        <v>276</v>
      </c>
      <c r="F98" s="85">
        <v>43661</v>
      </c>
      <c r="G98" s="82">
        <v>1.9730000000000001</v>
      </c>
      <c r="H98" s="83">
        <f t="shared" si="4"/>
        <v>1973</v>
      </c>
      <c r="I98" s="84">
        <f t="shared" si="5"/>
        <v>2.2835648148148147E-2</v>
      </c>
      <c r="J98" s="83">
        <v>8.8999999999999996E-2</v>
      </c>
      <c r="K98" s="83" t="s">
        <v>277</v>
      </c>
      <c r="L98" s="83">
        <v>0.13800000000000001</v>
      </c>
      <c r="M98" s="83" t="s">
        <v>277</v>
      </c>
      <c r="N98" s="84">
        <f t="shared" si="6"/>
        <v>0.24983564814814815</v>
      </c>
      <c r="O98" s="83">
        <v>97</v>
      </c>
      <c r="P98" s="86">
        <f t="shared" si="7"/>
        <v>0.96193092621664045</v>
      </c>
      <c r="Q98" s="87">
        <f>Table2[[#This Row],[Decimal exceedance]]*100</f>
        <v>96.19309262166405</v>
      </c>
      <c r="R98" s="86">
        <f>ROUND(Table2[[#This Row],[Percent Exceedance]],1)</f>
        <v>96.2</v>
      </c>
    </row>
    <row r="99" spans="2:18">
      <c r="B99" s="79" t="s">
        <v>278</v>
      </c>
      <c r="C99" s="80">
        <v>10044187</v>
      </c>
      <c r="D99" s="80">
        <v>10019674</v>
      </c>
      <c r="E99" s="79" t="s">
        <v>276</v>
      </c>
      <c r="F99" s="81">
        <v>43480</v>
      </c>
      <c r="G99" s="82">
        <v>1.978</v>
      </c>
      <c r="H99" s="83">
        <f t="shared" si="4"/>
        <v>1978</v>
      </c>
      <c r="I99" s="84">
        <f t="shared" si="5"/>
        <v>2.2893518518518518E-2</v>
      </c>
      <c r="J99" s="83">
        <v>0.113</v>
      </c>
      <c r="K99" s="83" t="s">
        <v>277</v>
      </c>
      <c r="L99" s="83">
        <v>0.114</v>
      </c>
      <c r="M99" s="83" t="s">
        <v>277</v>
      </c>
      <c r="N99" s="84">
        <f t="shared" si="6"/>
        <v>0.24989351851851854</v>
      </c>
      <c r="O99" s="83">
        <v>98</v>
      </c>
      <c r="P99" s="86">
        <f t="shared" si="7"/>
        <v>0.96153846153846156</v>
      </c>
      <c r="Q99" s="87">
        <f>Table2[[#This Row],[Decimal exceedance]]*100</f>
        <v>96.15384615384616</v>
      </c>
      <c r="R99" s="86">
        <f>ROUND(Table2[[#This Row],[Percent Exceedance]],1)</f>
        <v>96.2</v>
      </c>
    </row>
    <row r="100" spans="2:18">
      <c r="B100" s="83"/>
      <c r="C100" s="80">
        <v>10044187</v>
      </c>
      <c r="D100" s="80">
        <v>10019674</v>
      </c>
      <c r="E100" s="79" t="s">
        <v>276</v>
      </c>
      <c r="F100" s="85">
        <v>43613</v>
      </c>
      <c r="G100" s="82">
        <v>1.9</v>
      </c>
      <c r="H100" s="83">
        <f t="shared" si="4"/>
        <v>1900</v>
      </c>
      <c r="I100" s="84">
        <f t="shared" si="5"/>
        <v>2.1990740740740738E-2</v>
      </c>
      <c r="J100" s="83">
        <v>7.1999999999999995E-2</v>
      </c>
      <c r="K100" s="83" t="s">
        <v>277</v>
      </c>
      <c r="L100" s="83">
        <v>0.156</v>
      </c>
      <c r="M100" s="83" t="s">
        <v>277</v>
      </c>
      <c r="N100" s="84">
        <f t="shared" si="6"/>
        <v>0.24999074074074074</v>
      </c>
      <c r="O100" s="83">
        <v>99</v>
      </c>
      <c r="P100" s="86">
        <f t="shared" si="7"/>
        <v>0.96114599686028257</v>
      </c>
      <c r="Q100" s="87">
        <f>Table2[[#This Row],[Decimal exceedance]]*100</f>
        <v>96.114599686028257</v>
      </c>
      <c r="R100" s="86">
        <f>ROUND(Table2[[#This Row],[Percent Exceedance]],1)</f>
        <v>96.1</v>
      </c>
    </row>
    <row r="101" spans="2:18">
      <c r="B101" s="83"/>
      <c r="C101" s="80">
        <v>10044187</v>
      </c>
      <c r="D101" s="80">
        <v>10019674</v>
      </c>
      <c r="E101" s="79" t="s">
        <v>276</v>
      </c>
      <c r="F101" s="85">
        <v>43768</v>
      </c>
      <c r="G101" s="82">
        <v>1.9319999999999999</v>
      </c>
      <c r="H101" s="83">
        <f t="shared" si="4"/>
        <v>1932</v>
      </c>
      <c r="I101" s="84">
        <f t="shared" si="5"/>
        <v>2.2361111111111109E-2</v>
      </c>
      <c r="J101" s="83">
        <v>0.107</v>
      </c>
      <c r="K101" s="83" t="s">
        <v>277</v>
      </c>
      <c r="L101" s="83">
        <v>0.121</v>
      </c>
      <c r="M101" s="83" t="s">
        <v>277</v>
      </c>
      <c r="N101" s="84">
        <f t="shared" si="6"/>
        <v>0.25036111111111109</v>
      </c>
      <c r="O101" s="83">
        <v>100</v>
      </c>
      <c r="P101" s="86">
        <f t="shared" si="7"/>
        <v>0.96075353218210358</v>
      </c>
      <c r="Q101" s="87">
        <f>Table2[[#This Row],[Decimal exceedance]]*100</f>
        <v>96.075353218210353</v>
      </c>
      <c r="R101" s="86">
        <f>ROUND(Table2[[#This Row],[Percent Exceedance]],1)</f>
        <v>96.1</v>
      </c>
    </row>
    <row r="102" spans="2:18">
      <c r="B102" s="83"/>
      <c r="C102" s="80">
        <v>10044187</v>
      </c>
      <c r="D102" s="80">
        <v>10019674</v>
      </c>
      <c r="E102" s="79" t="s">
        <v>276</v>
      </c>
      <c r="F102" s="85">
        <v>43699</v>
      </c>
      <c r="G102" s="82">
        <v>1.8460000000000001</v>
      </c>
      <c r="H102" s="83">
        <f t="shared" si="4"/>
        <v>1846</v>
      </c>
      <c r="I102" s="84">
        <f t="shared" si="5"/>
        <v>2.1365740740740741E-2</v>
      </c>
      <c r="J102" s="83">
        <v>8.1000000000000003E-2</v>
      </c>
      <c r="K102" s="83" t="s">
        <v>277</v>
      </c>
      <c r="L102" s="83">
        <v>0.14799999999999999</v>
      </c>
      <c r="M102" s="83" t="s">
        <v>277</v>
      </c>
      <c r="N102" s="84">
        <f t="shared" si="6"/>
        <v>0.25036574074074075</v>
      </c>
      <c r="O102" s="83">
        <v>101</v>
      </c>
      <c r="P102" s="86">
        <f t="shared" si="7"/>
        <v>0.96036106750392469</v>
      </c>
      <c r="Q102" s="87">
        <f>Table2[[#This Row],[Decimal exceedance]]*100</f>
        <v>96.036106750392463</v>
      </c>
      <c r="R102" s="86">
        <f>ROUND(Table2[[#This Row],[Percent Exceedance]],1)</f>
        <v>96</v>
      </c>
    </row>
    <row r="103" spans="2:18">
      <c r="B103" s="79" t="s">
        <v>278</v>
      </c>
      <c r="C103" s="80">
        <v>10044187</v>
      </c>
      <c r="D103" s="80">
        <v>10019674</v>
      </c>
      <c r="E103" s="79" t="s">
        <v>276</v>
      </c>
      <c r="F103" s="81">
        <v>43381</v>
      </c>
      <c r="G103" s="82">
        <v>2.1230000000000002</v>
      </c>
      <c r="H103" s="83">
        <f t="shared" si="4"/>
        <v>2123</v>
      </c>
      <c r="I103" s="84">
        <f t="shared" si="5"/>
        <v>2.4571759259259258E-2</v>
      </c>
      <c r="J103" s="83">
        <v>0.09</v>
      </c>
      <c r="K103" s="83" t="s">
        <v>277</v>
      </c>
      <c r="L103" s="83">
        <v>0.13600000000000001</v>
      </c>
      <c r="M103" s="83" t="s">
        <v>277</v>
      </c>
      <c r="N103" s="84">
        <f t="shared" si="6"/>
        <v>0.25057175925925923</v>
      </c>
      <c r="O103" s="83">
        <v>102</v>
      </c>
      <c r="P103" s="86">
        <f t="shared" si="7"/>
        <v>0.9599686028257457</v>
      </c>
      <c r="Q103" s="87">
        <f>Table2[[#This Row],[Decimal exceedance]]*100</f>
        <v>95.996860282574573</v>
      </c>
      <c r="R103" s="86">
        <f>ROUND(Table2[[#This Row],[Percent Exceedance]],1)</f>
        <v>96</v>
      </c>
    </row>
    <row r="104" spans="2:18">
      <c r="B104" s="79" t="s">
        <v>278</v>
      </c>
      <c r="C104" s="80">
        <v>10044187</v>
      </c>
      <c r="D104" s="80">
        <v>10019674</v>
      </c>
      <c r="E104" s="79" t="s">
        <v>276</v>
      </c>
      <c r="F104" s="81">
        <v>43265</v>
      </c>
      <c r="G104" s="82">
        <v>1.4590000000000001</v>
      </c>
      <c r="H104" s="83">
        <f t="shared" si="4"/>
        <v>1459</v>
      </c>
      <c r="I104" s="84">
        <f t="shared" si="5"/>
        <v>1.6886574074074075E-2</v>
      </c>
      <c r="J104" s="83">
        <v>8.6999999999999994E-2</v>
      </c>
      <c r="K104" s="83" t="s">
        <v>277</v>
      </c>
      <c r="L104" s="83">
        <v>0.14699999999999999</v>
      </c>
      <c r="M104" s="83" t="s">
        <v>277</v>
      </c>
      <c r="N104" s="84">
        <f t="shared" si="6"/>
        <v>0.25088657407407405</v>
      </c>
      <c r="O104" s="83">
        <v>103</v>
      </c>
      <c r="P104" s="86">
        <f t="shared" si="7"/>
        <v>0.9595761381475667</v>
      </c>
      <c r="Q104" s="87">
        <f>Table2[[#This Row],[Decimal exceedance]]*100</f>
        <v>95.95761381475667</v>
      </c>
      <c r="R104" s="86">
        <f>ROUND(Table2[[#This Row],[Percent Exceedance]],1)</f>
        <v>96</v>
      </c>
    </row>
    <row r="105" spans="2:18">
      <c r="B105" s="83"/>
      <c r="C105" s="80">
        <v>10044187</v>
      </c>
      <c r="D105" s="80">
        <v>10019674</v>
      </c>
      <c r="E105" s="79" t="s">
        <v>276</v>
      </c>
      <c r="F105" s="85">
        <v>43761</v>
      </c>
      <c r="G105" s="82">
        <v>1.9890000000000001</v>
      </c>
      <c r="H105" s="83">
        <f t="shared" si="4"/>
        <v>1989</v>
      </c>
      <c r="I105" s="84">
        <f t="shared" si="5"/>
        <v>2.3020833333333334E-2</v>
      </c>
      <c r="J105" s="83">
        <v>0.108</v>
      </c>
      <c r="K105" s="83" t="s">
        <v>277</v>
      </c>
      <c r="L105" s="83">
        <v>0.121</v>
      </c>
      <c r="M105" s="83" t="s">
        <v>277</v>
      </c>
      <c r="N105" s="84">
        <f t="shared" si="6"/>
        <v>0.25202083333333336</v>
      </c>
      <c r="O105" s="83">
        <v>104</v>
      </c>
      <c r="P105" s="86">
        <f t="shared" si="7"/>
        <v>0.95918367346938771</v>
      </c>
      <c r="Q105" s="87">
        <f>Table2[[#This Row],[Decimal exceedance]]*100</f>
        <v>95.918367346938766</v>
      </c>
      <c r="R105" s="86">
        <f>ROUND(Table2[[#This Row],[Percent Exceedance]],1)</f>
        <v>95.9</v>
      </c>
    </row>
    <row r="106" spans="2:18">
      <c r="B106" s="83"/>
      <c r="C106" s="80">
        <v>10044187</v>
      </c>
      <c r="D106" s="80">
        <v>10019674</v>
      </c>
      <c r="E106" s="79" t="s">
        <v>276</v>
      </c>
      <c r="F106" s="85">
        <v>43654</v>
      </c>
      <c r="G106" s="82">
        <v>1.8420000000000001</v>
      </c>
      <c r="H106" s="83">
        <f t="shared" si="4"/>
        <v>1842</v>
      </c>
      <c r="I106" s="84">
        <f t="shared" si="5"/>
        <v>2.1319444444444443E-2</v>
      </c>
      <c r="J106" s="83">
        <v>8.1000000000000003E-2</v>
      </c>
      <c r="K106" s="83" t="s">
        <v>277</v>
      </c>
      <c r="L106" s="83">
        <v>0.15</v>
      </c>
      <c r="M106" s="83" t="s">
        <v>277</v>
      </c>
      <c r="N106" s="84">
        <f t="shared" si="6"/>
        <v>0.25231944444444443</v>
      </c>
      <c r="O106" s="83">
        <v>105</v>
      </c>
      <c r="P106" s="86">
        <f t="shared" si="7"/>
        <v>0.95879120879120883</v>
      </c>
      <c r="Q106" s="87">
        <f>Table2[[#This Row],[Decimal exceedance]]*100</f>
        <v>95.879120879120876</v>
      </c>
      <c r="R106" s="86">
        <f>ROUND(Table2[[#This Row],[Percent Exceedance]],1)</f>
        <v>95.9</v>
      </c>
    </row>
    <row r="107" spans="2:18">
      <c r="B107" s="83"/>
      <c r="C107" s="80">
        <v>10044187</v>
      </c>
      <c r="D107" s="80">
        <v>10019674</v>
      </c>
      <c r="E107" s="79" t="s">
        <v>276</v>
      </c>
      <c r="F107" s="85">
        <v>43644</v>
      </c>
      <c r="G107" s="82">
        <v>1.0880000000000001</v>
      </c>
      <c r="H107" s="83">
        <f t="shared" si="4"/>
        <v>1088</v>
      </c>
      <c r="I107" s="84">
        <f t="shared" si="5"/>
        <v>1.2592592592592593E-2</v>
      </c>
      <c r="J107" s="83">
        <v>9.6000000000000002E-2</v>
      </c>
      <c r="K107" s="83" t="s">
        <v>277</v>
      </c>
      <c r="L107" s="83">
        <v>0.14399999999999999</v>
      </c>
      <c r="M107" s="83" t="s">
        <v>277</v>
      </c>
      <c r="N107" s="84">
        <f t="shared" si="6"/>
        <v>0.25259259259259259</v>
      </c>
      <c r="O107" s="83">
        <v>106</v>
      </c>
      <c r="P107" s="86">
        <f t="shared" si="7"/>
        <v>0.95839874411302983</v>
      </c>
      <c r="Q107" s="87">
        <f>Table2[[#This Row],[Decimal exceedance]]*100</f>
        <v>95.839874411302986</v>
      </c>
      <c r="R107" s="86">
        <f>ROUND(Table2[[#This Row],[Percent Exceedance]],1)</f>
        <v>95.8</v>
      </c>
    </row>
    <row r="108" spans="2:18">
      <c r="B108" s="79" t="s">
        <v>278</v>
      </c>
      <c r="C108" s="80">
        <v>10044187</v>
      </c>
      <c r="D108" s="80">
        <v>10019674</v>
      </c>
      <c r="E108" s="79" t="s">
        <v>276</v>
      </c>
      <c r="F108" s="81">
        <v>43266</v>
      </c>
      <c r="G108" s="82">
        <v>2.0150000000000001</v>
      </c>
      <c r="H108" s="83">
        <f t="shared" si="4"/>
        <v>2015.0000000000002</v>
      </c>
      <c r="I108" s="84">
        <f t="shared" si="5"/>
        <v>2.3321759259259261E-2</v>
      </c>
      <c r="J108" s="83">
        <v>8.6999999999999994E-2</v>
      </c>
      <c r="K108" s="83" t="s">
        <v>277</v>
      </c>
      <c r="L108" s="83">
        <v>0.14299999999999999</v>
      </c>
      <c r="M108" s="83" t="s">
        <v>277</v>
      </c>
      <c r="N108" s="84">
        <f t="shared" si="6"/>
        <v>0.25332175925925926</v>
      </c>
      <c r="O108" s="83">
        <v>107</v>
      </c>
      <c r="P108" s="86">
        <f t="shared" si="7"/>
        <v>0.95800627943485084</v>
      </c>
      <c r="Q108" s="87">
        <f>Table2[[#This Row],[Decimal exceedance]]*100</f>
        <v>95.800627943485082</v>
      </c>
      <c r="R108" s="86">
        <f>ROUND(Table2[[#This Row],[Percent Exceedance]],1)</f>
        <v>95.8</v>
      </c>
    </row>
    <row r="109" spans="2:18">
      <c r="B109" s="79" t="s">
        <v>278</v>
      </c>
      <c r="C109" s="80">
        <v>10044187</v>
      </c>
      <c r="D109" s="80">
        <v>10019674</v>
      </c>
      <c r="E109" s="79" t="s">
        <v>276</v>
      </c>
      <c r="F109" s="81">
        <v>43402</v>
      </c>
      <c r="G109" s="82">
        <v>2.028</v>
      </c>
      <c r="H109" s="83">
        <f t="shared" si="4"/>
        <v>2028</v>
      </c>
      <c r="I109" s="84">
        <f t="shared" si="5"/>
        <v>2.3472222222222221E-2</v>
      </c>
      <c r="J109" s="83">
        <v>9.0999999999999998E-2</v>
      </c>
      <c r="K109" s="83" t="s">
        <v>277</v>
      </c>
      <c r="L109" s="83">
        <v>0.13900000000000001</v>
      </c>
      <c r="M109" s="83" t="s">
        <v>277</v>
      </c>
      <c r="N109" s="84">
        <f t="shared" si="6"/>
        <v>0.25347222222222221</v>
      </c>
      <c r="O109" s="83">
        <v>108</v>
      </c>
      <c r="P109" s="86">
        <f t="shared" si="7"/>
        <v>0.95761381475667195</v>
      </c>
      <c r="Q109" s="87">
        <f>Table2[[#This Row],[Decimal exceedance]]*100</f>
        <v>95.761381475667193</v>
      </c>
      <c r="R109" s="86">
        <f>ROUND(Table2[[#This Row],[Percent Exceedance]],1)</f>
        <v>95.8</v>
      </c>
    </row>
    <row r="110" spans="2:18">
      <c r="B110" s="83"/>
      <c r="C110" s="80">
        <v>10044187</v>
      </c>
      <c r="D110" s="80">
        <v>10019674</v>
      </c>
      <c r="E110" s="79" t="s">
        <v>276</v>
      </c>
      <c r="F110" s="85">
        <v>43621</v>
      </c>
      <c r="G110" s="82">
        <v>2.379</v>
      </c>
      <c r="H110" s="83">
        <f t="shared" si="4"/>
        <v>2379</v>
      </c>
      <c r="I110" s="84">
        <f t="shared" si="5"/>
        <v>2.7534722222222221E-2</v>
      </c>
      <c r="J110" s="83">
        <v>9.0999999999999998E-2</v>
      </c>
      <c r="K110" s="83" t="s">
        <v>277</v>
      </c>
      <c r="L110" s="83">
        <v>0.13500000000000001</v>
      </c>
      <c r="M110" s="83" t="s">
        <v>277</v>
      </c>
      <c r="N110" s="84">
        <f t="shared" si="6"/>
        <v>0.25353472222222223</v>
      </c>
      <c r="O110" s="83">
        <v>109</v>
      </c>
      <c r="P110" s="86">
        <f t="shared" si="7"/>
        <v>0.95722135007849296</v>
      </c>
      <c r="Q110" s="87">
        <f>Table2[[#This Row],[Decimal exceedance]]*100</f>
        <v>95.722135007849289</v>
      </c>
      <c r="R110" s="86">
        <f>ROUND(Table2[[#This Row],[Percent Exceedance]],1)</f>
        <v>95.7</v>
      </c>
    </row>
    <row r="111" spans="2:18">
      <c r="B111" s="79" t="s">
        <v>278</v>
      </c>
      <c r="C111" s="80">
        <v>10044187</v>
      </c>
      <c r="D111" s="80">
        <v>10019674</v>
      </c>
      <c r="E111" s="79" t="s">
        <v>276</v>
      </c>
      <c r="F111" s="81">
        <v>42848</v>
      </c>
      <c r="G111" s="82">
        <v>4.2229999999999999</v>
      </c>
      <c r="H111" s="83">
        <f t="shared" si="4"/>
        <v>4223</v>
      </c>
      <c r="I111" s="84">
        <f t="shared" si="5"/>
        <v>4.8877314814814811E-2</v>
      </c>
      <c r="J111" s="83">
        <v>0.05</v>
      </c>
      <c r="K111" s="83" t="s">
        <v>277</v>
      </c>
      <c r="L111" s="83">
        <v>0.155</v>
      </c>
      <c r="M111" s="83" t="s">
        <v>277</v>
      </c>
      <c r="N111" s="84">
        <f t="shared" si="6"/>
        <v>0.25387731481481479</v>
      </c>
      <c r="O111" s="83">
        <v>110</v>
      </c>
      <c r="P111" s="86">
        <f t="shared" si="7"/>
        <v>0.95682888540031397</v>
      </c>
      <c r="Q111" s="87">
        <f>Table2[[#This Row],[Decimal exceedance]]*100</f>
        <v>95.682888540031399</v>
      </c>
      <c r="R111" s="86">
        <f>ROUND(Table2[[#This Row],[Percent Exceedance]],1)</f>
        <v>95.7</v>
      </c>
    </row>
    <row r="112" spans="2:18">
      <c r="B112" s="79" t="s">
        <v>278</v>
      </c>
      <c r="C112" s="80">
        <v>10044187</v>
      </c>
      <c r="D112" s="80">
        <v>10019674</v>
      </c>
      <c r="E112" s="79" t="s">
        <v>276</v>
      </c>
      <c r="F112" s="81">
        <v>42841</v>
      </c>
      <c r="G112" s="82">
        <v>4.1970000000000001</v>
      </c>
      <c r="H112" s="83">
        <f t="shared" si="4"/>
        <v>4197</v>
      </c>
      <c r="I112" s="84">
        <f t="shared" si="5"/>
        <v>4.8576388888888884E-2</v>
      </c>
      <c r="J112" s="83">
        <v>5.5E-2</v>
      </c>
      <c r="K112" s="83" t="s">
        <v>277</v>
      </c>
      <c r="L112" s="83">
        <v>0.151</v>
      </c>
      <c r="M112" s="83" t="s">
        <v>277</v>
      </c>
      <c r="N112" s="84">
        <f t="shared" si="6"/>
        <v>0.25457638888888889</v>
      </c>
      <c r="O112" s="83">
        <v>111</v>
      </c>
      <c r="P112" s="86">
        <f t="shared" si="7"/>
        <v>0.95643642072213497</v>
      </c>
      <c r="Q112" s="87">
        <f>Table2[[#This Row],[Decimal exceedance]]*100</f>
        <v>95.643642072213495</v>
      </c>
      <c r="R112" s="86">
        <f>ROUND(Table2[[#This Row],[Percent Exceedance]],1)</f>
        <v>95.6</v>
      </c>
    </row>
    <row r="113" spans="2:18">
      <c r="B113" s="79" t="s">
        <v>278</v>
      </c>
      <c r="C113" s="80">
        <v>10044187</v>
      </c>
      <c r="D113" s="80">
        <v>10019674</v>
      </c>
      <c r="E113" s="79" t="s">
        <v>276</v>
      </c>
      <c r="F113" s="81">
        <v>43281</v>
      </c>
      <c r="G113" s="82">
        <v>1.4410000000000001</v>
      </c>
      <c r="H113" s="83">
        <f t="shared" si="4"/>
        <v>1441</v>
      </c>
      <c r="I113" s="84">
        <f t="shared" si="5"/>
        <v>1.667824074074074E-2</v>
      </c>
      <c r="J113" s="83">
        <v>6.9000000000000006E-2</v>
      </c>
      <c r="K113" s="83" t="s">
        <v>277</v>
      </c>
      <c r="L113" s="83">
        <v>0.16900000000000001</v>
      </c>
      <c r="M113" s="83" t="s">
        <v>277</v>
      </c>
      <c r="N113" s="84">
        <f t="shared" si="6"/>
        <v>0.25467824074074075</v>
      </c>
      <c r="O113" s="83">
        <v>112</v>
      </c>
      <c r="P113" s="86">
        <f t="shared" si="7"/>
        <v>0.95604395604395609</v>
      </c>
      <c r="Q113" s="87">
        <f>Table2[[#This Row],[Decimal exceedance]]*100</f>
        <v>95.604395604395606</v>
      </c>
      <c r="R113" s="86">
        <f>ROUND(Table2[[#This Row],[Percent Exceedance]],1)</f>
        <v>95.6</v>
      </c>
    </row>
    <row r="114" spans="2:18">
      <c r="B114" s="79" t="s">
        <v>278</v>
      </c>
      <c r="C114" s="80">
        <v>10044187</v>
      </c>
      <c r="D114" s="80">
        <v>10019674</v>
      </c>
      <c r="E114" s="79" t="s">
        <v>276</v>
      </c>
      <c r="F114" s="81">
        <v>43471</v>
      </c>
      <c r="G114" s="82">
        <v>1.7869999999999999</v>
      </c>
      <c r="H114" s="83">
        <f t="shared" si="4"/>
        <v>1787</v>
      </c>
      <c r="I114" s="84">
        <f t="shared" si="5"/>
        <v>2.0682870370370369E-2</v>
      </c>
      <c r="J114" s="83">
        <v>0.121</v>
      </c>
      <c r="K114" s="83" t="s">
        <v>277</v>
      </c>
      <c r="L114" s="83">
        <v>0.113</v>
      </c>
      <c r="M114" s="83" t="s">
        <v>277</v>
      </c>
      <c r="N114" s="84">
        <f t="shared" si="6"/>
        <v>0.25468287037037035</v>
      </c>
      <c r="O114" s="83">
        <v>113</v>
      </c>
      <c r="P114" s="86">
        <f t="shared" si="7"/>
        <v>0.95565149136577709</v>
      </c>
      <c r="Q114" s="87">
        <f>Table2[[#This Row],[Decimal exceedance]]*100</f>
        <v>95.565149136577716</v>
      </c>
      <c r="R114" s="86">
        <f>ROUND(Table2[[#This Row],[Percent Exceedance]],1)</f>
        <v>95.6</v>
      </c>
    </row>
    <row r="115" spans="2:18">
      <c r="B115" s="83"/>
      <c r="C115" s="80">
        <v>10044187</v>
      </c>
      <c r="D115" s="80">
        <v>10019674</v>
      </c>
      <c r="E115" s="79" t="s">
        <v>276</v>
      </c>
      <c r="F115" s="85">
        <v>43645</v>
      </c>
      <c r="G115" s="82">
        <v>2.0529999999999999</v>
      </c>
      <c r="H115" s="83">
        <f t="shared" si="4"/>
        <v>2053</v>
      </c>
      <c r="I115" s="84">
        <f t="shared" si="5"/>
        <v>2.376157407407407E-2</v>
      </c>
      <c r="J115" s="83">
        <v>9.1999999999999998E-2</v>
      </c>
      <c r="K115" s="83" t="s">
        <v>277</v>
      </c>
      <c r="L115" s="83">
        <v>0.13900000000000001</v>
      </c>
      <c r="M115" s="83" t="s">
        <v>277</v>
      </c>
      <c r="N115" s="84">
        <f t="shared" si="6"/>
        <v>0.25476157407407407</v>
      </c>
      <c r="O115" s="83">
        <v>114</v>
      </c>
      <c r="P115" s="86">
        <f t="shared" si="7"/>
        <v>0.9552590266875981</v>
      </c>
      <c r="Q115" s="87">
        <f>Table2[[#This Row],[Decimal exceedance]]*100</f>
        <v>95.525902668759812</v>
      </c>
      <c r="R115" s="86">
        <f>ROUND(Table2[[#This Row],[Percent Exceedance]],1)</f>
        <v>95.5</v>
      </c>
    </row>
    <row r="116" spans="2:18">
      <c r="B116" s="79" t="s">
        <v>278</v>
      </c>
      <c r="C116" s="80">
        <v>10044187</v>
      </c>
      <c r="D116" s="80">
        <v>10019674</v>
      </c>
      <c r="E116" s="79" t="s">
        <v>276</v>
      </c>
      <c r="F116" s="81">
        <v>42847</v>
      </c>
      <c r="G116" s="82">
        <v>3.97</v>
      </c>
      <c r="H116" s="83">
        <f t="shared" si="4"/>
        <v>3970</v>
      </c>
      <c r="I116" s="84">
        <f t="shared" si="5"/>
        <v>4.5949074074074073E-2</v>
      </c>
      <c r="J116" s="83">
        <v>5.3999999999999999E-2</v>
      </c>
      <c r="K116" s="83" t="s">
        <v>277</v>
      </c>
      <c r="L116" s="83">
        <v>0.155</v>
      </c>
      <c r="M116" s="83" t="s">
        <v>277</v>
      </c>
      <c r="N116" s="84">
        <f t="shared" si="6"/>
        <v>0.25494907407407408</v>
      </c>
      <c r="O116" s="83">
        <v>115</v>
      </c>
      <c r="P116" s="86">
        <f t="shared" si="7"/>
        <v>0.95486656200941911</v>
      </c>
      <c r="Q116" s="87">
        <f>Table2[[#This Row],[Decimal exceedance]]*100</f>
        <v>95.486656200941908</v>
      </c>
      <c r="R116" s="86">
        <f>ROUND(Table2[[#This Row],[Percent Exceedance]],1)</f>
        <v>95.5</v>
      </c>
    </row>
    <row r="117" spans="2:18">
      <c r="B117" s="83"/>
      <c r="C117" s="80">
        <v>10044187</v>
      </c>
      <c r="D117" s="80">
        <v>10019674</v>
      </c>
      <c r="E117" s="79" t="s">
        <v>276</v>
      </c>
      <c r="F117" s="85">
        <v>43646</v>
      </c>
      <c r="G117" s="82">
        <v>1.9870000000000001</v>
      </c>
      <c r="H117" s="83">
        <f t="shared" si="4"/>
        <v>1987</v>
      </c>
      <c r="I117" s="84">
        <f t="shared" si="5"/>
        <v>2.2997685185185184E-2</v>
      </c>
      <c r="J117" s="83">
        <v>9.2999999999999999E-2</v>
      </c>
      <c r="K117" s="83" t="s">
        <v>277</v>
      </c>
      <c r="L117" s="83">
        <v>0.13900000000000001</v>
      </c>
      <c r="M117" s="83" t="s">
        <v>277</v>
      </c>
      <c r="N117" s="84">
        <f t="shared" si="6"/>
        <v>0.25499768518518517</v>
      </c>
      <c r="O117" s="83">
        <v>116</v>
      </c>
      <c r="P117" s="86">
        <f t="shared" si="7"/>
        <v>0.95447409733124022</v>
      </c>
      <c r="Q117" s="87">
        <f>Table2[[#This Row],[Decimal exceedance]]*100</f>
        <v>95.447409733124019</v>
      </c>
      <c r="R117" s="86">
        <f>ROUND(Table2[[#This Row],[Percent Exceedance]],1)</f>
        <v>95.4</v>
      </c>
    </row>
    <row r="118" spans="2:18">
      <c r="B118" s="83"/>
      <c r="C118" s="80">
        <v>10044187</v>
      </c>
      <c r="D118" s="80">
        <v>10019674</v>
      </c>
      <c r="E118" s="79" t="s">
        <v>276</v>
      </c>
      <c r="F118" s="85">
        <v>43620</v>
      </c>
      <c r="G118" s="82">
        <v>2.0059999999999998</v>
      </c>
      <c r="H118" s="83">
        <f t="shared" si="4"/>
        <v>2005.9999999999998</v>
      </c>
      <c r="I118" s="84">
        <f t="shared" si="5"/>
        <v>2.3217592592592588E-2</v>
      </c>
      <c r="J118" s="83">
        <v>9.4E-2</v>
      </c>
      <c r="K118" s="83" t="s">
        <v>277</v>
      </c>
      <c r="L118" s="83">
        <v>0.13800000000000001</v>
      </c>
      <c r="M118" s="83" t="s">
        <v>277</v>
      </c>
      <c r="N118" s="84">
        <f t="shared" si="6"/>
        <v>0.25521759259259258</v>
      </c>
      <c r="O118" s="83">
        <v>117</v>
      </c>
      <c r="P118" s="86">
        <f t="shared" si="7"/>
        <v>0.95408163265306123</v>
      </c>
      <c r="Q118" s="87">
        <f>Table2[[#This Row],[Decimal exceedance]]*100</f>
        <v>95.408163265306129</v>
      </c>
      <c r="R118" s="86">
        <f>ROUND(Table2[[#This Row],[Percent Exceedance]],1)</f>
        <v>95.4</v>
      </c>
    </row>
    <row r="119" spans="2:18">
      <c r="B119" s="83"/>
      <c r="C119" s="80">
        <v>10044187</v>
      </c>
      <c r="D119" s="80">
        <v>10019674</v>
      </c>
      <c r="E119" s="79" t="s">
        <v>276</v>
      </c>
      <c r="F119" s="85">
        <v>43769</v>
      </c>
      <c r="G119" s="82">
        <v>1.837</v>
      </c>
      <c r="H119" s="83">
        <f t="shared" si="4"/>
        <v>1837</v>
      </c>
      <c r="I119" s="84">
        <f t="shared" si="5"/>
        <v>2.1261574074074072E-2</v>
      </c>
      <c r="J119" s="83">
        <v>0.11</v>
      </c>
      <c r="K119" s="83" t="s">
        <v>277</v>
      </c>
      <c r="L119" s="83">
        <v>0.124</v>
      </c>
      <c r="M119" s="83" t="s">
        <v>277</v>
      </c>
      <c r="N119" s="84">
        <f t="shared" si="6"/>
        <v>0.25526157407407407</v>
      </c>
      <c r="O119" s="83">
        <v>118</v>
      </c>
      <c r="P119" s="86">
        <f t="shared" si="7"/>
        <v>0.95368916797488223</v>
      </c>
      <c r="Q119" s="87">
        <f>Table2[[#This Row],[Decimal exceedance]]*100</f>
        <v>95.368916797488225</v>
      </c>
      <c r="R119" s="86">
        <f>ROUND(Table2[[#This Row],[Percent Exceedance]],1)</f>
        <v>95.4</v>
      </c>
    </row>
    <row r="120" spans="2:18">
      <c r="B120" s="79" t="s">
        <v>278</v>
      </c>
      <c r="C120" s="80">
        <v>10044187</v>
      </c>
      <c r="D120" s="80">
        <v>10019674</v>
      </c>
      <c r="E120" s="79" t="s">
        <v>276</v>
      </c>
      <c r="F120" s="81">
        <v>43038</v>
      </c>
      <c r="G120" s="82">
        <v>2.7559999999999998</v>
      </c>
      <c r="H120" s="83">
        <f t="shared" si="4"/>
        <v>2756</v>
      </c>
      <c r="I120" s="84">
        <f t="shared" si="5"/>
        <v>3.1898148148148141E-2</v>
      </c>
      <c r="J120" s="83">
        <v>7.0000000000000007E-2</v>
      </c>
      <c r="K120" s="83" t="s">
        <v>277</v>
      </c>
      <c r="L120" s="83">
        <v>0.154</v>
      </c>
      <c r="M120" s="83" t="s">
        <v>277</v>
      </c>
      <c r="N120" s="84">
        <f t="shared" si="6"/>
        <v>0.25589814814814815</v>
      </c>
      <c r="O120" s="83">
        <v>119</v>
      </c>
      <c r="P120" s="86">
        <f t="shared" si="7"/>
        <v>0.95329670329670324</v>
      </c>
      <c r="Q120" s="87">
        <f>Table2[[#This Row],[Decimal exceedance]]*100</f>
        <v>95.329670329670321</v>
      </c>
      <c r="R120" s="86">
        <f>ROUND(Table2[[#This Row],[Percent Exceedance]],1)</f>
        <v>95.3</v>
      </c>
    </row>
    <row r="121" spans="2:18">
      <c r="B121" s="79" t="s">
        <v>278</v>
      </c>
      <c r="C121" s="80">
        <v>10044187</v>
      </c>
      <c r="D121" s="80">
        <v>10019674</v>
      </c>
      <c r="E121" s="79" t="s">
        <v>276</v>
      </c>
      <c r="F121" s="81">
        <v>42653</v>
      </c>
      <c r="G121" s="82">
        <v>3.2890000000000001</v>
      </c>
      <c r="H121" s="83">
        <f t="shared" si="4"/>
        <v>3289</v>
      </c>
      <c r="I121" s="84">
        <f t="shared" si="5"/>
        <v>3.8067129629629631E-2</v>
      </c>
      <c r="J121" s="83">
        <v>7.8E-2</v>
      </c>
      <c r="K121" s="83" t="s">
        <v>277</v>
      </c>
      <c r="L121" s="83">
        <v>0.14000000000000001</v>
      </c>
      <c r="M121" s="83" t="s">
        <v>277</v>
      </c>
      <c r="N121" s="84">
        <f t="shared" si="6"/>
        <v>0.25606712962962963</v>
      </c>
      <c r="O121" s="83">
        <v>120</v>
      </c>
      <c r="P121" s="86">
        <f t="shared" si="7"/>
        <v>0.95290423861852436</v>
      </c>
      <c r="Q121" s="87">
        <f>Table2[[#This Row],[Decimal exceedance]]*100</f>
        <v>95.290423861852432</v>
      </c>
      <c r="R121" s="86">
        <f>ROUND(Table2[[#This Row],[Percent Exceedance]],1)</f>
        <v>95.3</v>
      </c>
    </row>
    <row r="122" spans="2:18">
      <c r="B122" s="79" t="s">
        <v>278</v>
      </c>
      <c r="C122" s="80">
        <v>10044187</v>
      </c>
      <c r="D122" s="80">
        <v>10019674</v>
      </c>
      <c r="E122" s="79" t="s">
        <v>276</v>
      </c>
      <c r="F122" s="81">
        <v>43272</v>
      </c>
      <c r="G122" s="82">
        <v>2.1709999999999998</v>
      </c>
      <c r="H122" s="83">
        <f t="shared" si="4"/>
        <v>2171</v>
      </c>
      <c r="I122" s="84">
        <f t="shared" si="5"/>
        <v>2.5127314814814811E-2</v>
      </c>
      <c r="J122" s="83">
        <v>9.9000000000000005E-2</v>
      </c>
      <c r="K122" s="83" t="s">
        <v>277</v>
      </c>
      <c r="L122" s="83">
        <v>0.13200000000000001</v>
      </c>
      <c r="M122" s="83" t="s">
        <v>277</v>
      </c>
      <c r="N122" s="84">
        <f t="shared" si="6"/>
        <v>0.25612731481481482</v>
      </c>
      <c r="O122" s="83">
        <v>121</v>
      </c>
      <c r="P122" s="86">
        <f t="shared" si="7"/>
        <v>0.95251177394034536</v>
      </c>
      <c r="Q122" s="87">
        <f>Table2[[#This Row],[Decimal exceedance]]*100</f>
        <v>95.251177394034542</v>
      </c>
      <c r="R122" s="86">
        <f>ROUND(Table2[[#This Row],[Percent Exceedance]],1)</f>
        <v>95.3</v>
      </c>
    </row>
    <row r="123" spans="2:18">
      <c r="B123" s="79" t="s">
        <v>278</v>
      </c>
      <c r="C123" s="80">
        <v>10044187</v>
      </c>
      <c r="D123" s="80">
        <v>10019674</v>
      </c>
      <c r="E123" s="79" t="s">
        <v>276</v>
      </c>
      <c r="F123" s="81">
        <v>43392</v>
      </c>
      <c r="G123" s="82">
        <v>2.0870000000000002</v>
      </c>
      <c r="H123" s="83">
        <f t="shared" si="4"/>
        <v>2087</v>
      </c>
      <c r="I123" s="84">
        <f t="shared" si="5"/>
        <v>2.4155092592592593E-2</v>
      </c>
      <c r="J123" s="83">
        <v>0.11</v>
      </c>
      <c r="K123" s="83" t="s">
        <v>277</v>
      </c>
      <c r="L123" s="83">
        <v>0.122</v>
      </c>
      <c r="M123" s="83" t="s">
        <v>277</v>
      </c>
      <c r="N123" s="84">
        <f t="shared" si="6"/>
        <v>0.25615509259259261</v>
      </c>
      <c r="O123" s="83">
        <v>122</v>
      </c>
      <c r="P123" s="86">
        <f t="shared" si="7"/>
        <v>0.95211930926216637</v>
      </c>
      <c r="Q123" s="87">
        <f>Table2[[#This Row],[Decimal exceedance]]*100</f>
        <v>95.211930926216638</v>
      </c>
      <c r="R123" s="86">
        <f>ROUND(Table2[[#This Row],[Percent Exceedance]],1)</f>
        <v>95.2</v>
      </c>
    </row>
    <row r="124" spans="2:18">
      <c r="B124" s="79" t="s">
        <v>278</v>
      </c>
      <c r="C124" s="80">
        <v>10044187</v>
      </c>
      <c r="D124" s="80">
        <v>10019674</v>
      </c>
      <c r="E124" s="79" t="s">
        <v>276</v>
      </c>
      <c r="F124" s="81">
        <v>43423</v>
      </c>
      <c r="G124" s="82">
        <v>2.8780000000000001</v>
      </c>
      <c r="H124" s="83">
        <f t="shared" si="4"/>
        <v>2878</v>
      </c>
      <c r="I124" s="84">
        <f t="shared" si="5"/>
        <v>3.3310185185185186E-2</v>
      </c>
      <c r="J124" s="83">
        <v>0.124</v>
      </c>
      <c r="K124" s="83" t="s">
        <v>277</v>
      </c>
      <c r="L124" s="83">
        <v>9.9000000000000005E-2</v>
      </c>
      <c r="M124" s="83" t="s">
        <v>277</v>
      </c>
      <c r="N124" s="84">
        <f t="shared" si="6"/>
        <v>0.25631018518518522</v>
      </c>
      <c r="O124" s="83">
        <v>123</v>
      </c>
      <c r="P124" s="86">
        <f t="shared" si="7"/>
        <v>0.95172684458398749</v>
      </c>
      <c r="Q124" s="87">
        <f>Table2[[#This Row],[Decimal exceedance]]*100</f>
        <v>95.172684458398749</v>
      </c>
      <c r="R124" s="86">
        <f>ROUND(Table2[[#This Row],[Percent Exceedance]],1)</f>
        <v>95.2</v>
      </c>
    </row>
    <row r="125" spans="2:18">
      <c r="B125" s="79" t="s">
        <v>278</v>
      </c>
      <c r="C125" s="80">
        <v>10044187</v>
      </c>
      <c r="D125" s="80">
        <v>10019674</v>
      </c>
      <c r="E125" s="79" t="s">
        <v>276</v>
      </c>
      <c r="F125" s="81">
        <v>42677</v>
      </c>
      <c r="G125" s="82">
        <v>2.5449999999999999</v>
      </c>
      <c r="H125" s="83">
        <f t="shared" si="4"/>
        <v>2545</v>
      </c>
      <c r="I125" s="84">
        <f t="shared" si="5"/>
        <v>2.9456018518518517E-2</v>
      </c>
      <c r="J125" s="83">
        <v>6.0999999999999999E-2</v>
      </c>
      <c r="K125" s="83" t="s">
        <v>277</v>
      </c>
      <c r="L125" s="83">
        <v>0.16600000000000001</v>
      </c>
      <c r="M125" s="83" t="s">
        <v>277</v>
      </c>
      <c r="N125" s="84">
        <f t="shared" si="6"/>
        <v>0.25645601851851851</v>
      </c>
      <c r="O125" s="83">
        <v>124</v>
      </c>
      <c r="P125" s="86">
        <f t="shared" si="7"/>
        <v>0.95133437990580849</v>
      </c>
      <c r="Q125" s="87">
        <f>Table2[[#This Row],[Decimal exceedance]]*100</f>
        <v>95.133437990580845</v>
      </c>
      <c r="R125" s="86">
        <f>ROUND(Table2[[#This Row],[Percent Exceedance]],1)</f>
        <v>95.1</v>
      </c>
    </row>
    <row r="126" spans="2:18">
      <c r="B126" s="83"/>
      <c r="C126" s="80">
        <v>10044187</v>
      </c>
      <c r="D126" s="80">
        <v>10019674</v>
      </c>
      <c r="E126" s="79" t="s">
        <v>276</v>
      </c>
      <c r="F126" s="85">
        <v>43615</v>
      </c>
      <c r="G126" s="82">
        <v>1.9510000000000001</v>
      </c>
      <c r="H126" s="83">
        <f t="shared" si="4"/>
        <v>1951</v>
      </c>
      <c r="I126" s="84">
        <f t="shared" si="5"/>
        <v>2.2581018518518518E-2</v>
      </c>
      <c r="J126" s="83">
        <v>7.5999999999999998E-2</v>
      </c>
      <c r="K126" s="83" t="s">
        <v>277</v>
      </c>
      <c r="L126" s="83">
        <v>0.158</v>
      </c>
      <c r="M126" s="83" t="s">
        <v>277</v>
      </c>
      <c r="N126" s="84">
        <f t="shared" si="6"/>
        <v>0.2565810185185185</v>
      </c>
      <c r="O126" s="83">
        <v>125</v>
      </c>
      <c r="P126" s="86">
        <f t="shared" si="7"/>
        <v>0.9509419152276295</v>
      </c>
      <c r="Q126" s="87">
        <f>Table2[[#This Row],[Decimal exceedance]]*100</f>
        <v>95.094191522762955</v>
      </c>
      <c r="R126" s="86">
        <f>ROUND(Table2[[#This Row],[Percent Exceedance]],1)</f>
        <v>95.1</v>
      </c>
    </row>
    <row r="127" spans="2:18">
      <c r="B127" s="79" t="s">
        <v>278</v>
      </c>
      <c r="C127" s="80">
        <v>10044187</v>
      </c>
      <c r="D127" s="80">
        <v>10019674</v>
      </c>
      <c r="E127" s="79" t="s">
        <v>276</v>
      </c>
      <c r="F127" s="81">
        <v>43383</v>
      </c>
      <c r="G127" s="82">
        <v>2.1480000000000001</v>
      </c>
      <c r="H127" s="83">
        <f t="shared" si="4"/>
        <v>2148</v>
      </c>
      <c r="I127" s="84">
        <f t="shared" si="5"/>
        <v>2.4861111111111112E-2</v>
      </c>
      <c r="J127" s="83">
        <v>7.0999999999999994E-2</v>
      </c>
      <c r="K127" s="83" t="s">
        <v>277</v>
      </c>
      <c r="L127" s="83">
        <v>0.161</v>
      </c>
      <c r="M127" s="83" t="s">
        <v>277</v>
      </c>
      <c r="N127" s="84">
        <f t="shared" si="6"/>
        <v>0.2568611111111111</v>
      </c>
      <c r="O127" s="83">
        <v>126</v>
      </c>
      <c r="P127" s="86">
        <f t="shared" si="7"/>
        <v>0.9505494505494505</v>
      </c>
      <c r="Q127" s="87">
        <f>Table2[[#This Row],[Decimal exceedance]]*100</f>
        <v>95.054945054945051</v>
      </c>
      <c r="R127" s="86">
        <f>ROUND(Table2[[#This Row],[Percent Exceedance]],1)</f>
        <v>95.1</v>
      </c>
    </row>
    <row r="128" spans="2:18">
      <c r="B128" s="79" t="s">
        <v>278</v>
      </c>
      <c r="C128" s="80">
        <v>10044187</v>
      </c>
      <c r="D128" s="80">
        <v>10019674</v>
      </c>
      <c r="E128" s="79" t="s">
        <v>276</v>
      </c>
      <c r="F128" s="81">
        <v>43479</v>
      </c>
      <c r="G128" s="82">
        <v>1.962</v>
      </c>
      <c r="H128" s="83">
        <f t="shared" si="4"/>
        <v>1962</v>
      </c>
      <c r="I128" s="84">
        <f t="shared" si="5"/>
        <v>2.270833333333333E-2</v>
      </c>
      <c r="J128" s="83">
        <v>0.121</v>
      </c>
      <c r="K128" s="83" t="s">
        <v>277</v>
      </c>
      <c r="L128" s="83">
        <v>0.114</v>
      </c>
      <c r="M128" s="83" t="s">
        <v>277</v>
      </c>
      <c r="N128" s="84">
        <f t="shared" si="6"/>
        <v>0.25770833333333332</v>
      </c>
      <c r="O128" s="83">
        <v>127</v>
      </c>
      <c r="P128" s="86">
        <f t="shared" si="7"/>
        <v>0.95015698587127162</v>
      </c>
      <c r="Q128" s="87">
        <f>Table2[[#This Row],[Decimal exceedance]]*100</f>
        <v>95.015698587127162</v>
      </c>
      <c r="R128" s="86">
        <f>ROUND(Table2[[#This Row],[Percent Exceedance]],1)</f>
        <v>95</v>
      </c>
    </row>
    <row r="129" spans="2:18">
      <c r="B129" s="83"/>
      <c r="C129" s="80">
        <v>10044187</v>
      </c>
      <c r="D129" s="80">
        <v>10019674</v>
      </c>
      <c r="E129" s="79" t="s">
        <v>276</v>
      </c>
      <c r="F129" s="85">
        <v>43680</v>
      </c>
      <c r="G129" s="82">
        <v>2.0539999999999998</v>
      </c>
      <c r="H129" s="83">
        <f t="shared" si="4"/>
        <v>2054</v>
      </c>
      <c r="I129" s="84">
        <f t="shared" si="5"/>
        <v>2.3773148148148144E-2</v>
      </c>
      <c r="J129" s="83">
        <v>8.1000000000000003E-2</v>
      </c>
      <c r="K129" s="83" t="s">
        <v>277</v>
      </c>
      <c r="L129" s="83">
        <v>0.153</v>
      </c>
      <c r="M129" s="83" t="s">
        <v>277</v>
      </c>
      <c r="N129" s="84">
        <f t="shared" si="6"/>
        <v>0.25777314814814811</v>
      </c>
      <c r="O129" s="83">
        <v>128</v>
      </c>
      <c r="P129" s="86">
        <f t="shared" si="7"/>
        <v>0.94976452119309263</v>
      </c>
      <c r="Q129" s="87">
        <f>Table2[[#This Row],[Decimal exceedance]]*100</f>
        <v>94.976452119309258</v>
      </c>
      <c r="R129" s="86">
        <f>ROUND(Table2[[#This Row],[Percent Exceedance]],1)</f>
        <v>95</v>
      </c>
    </row>
    <row r="130" spans="2:18">
      <c r="B130" s="79" t="s">
        <v>278</v>
      </c>
      <c r="C130" s="80">
        <v>10044187</v>
      </c>
      <c r="D130" s="80">
        <v>10019674</v>
      </c>
      <c r="E130" s="79" t="s">
        <v>276</v>
      </c>
      <c r="F130" s="81">
        <v>42850</v>
      </c>
      <c r="G130" s="82">
        <v>4.5229999999999997</v>
      </c>
      <c r="H130" s="83">
        <f t="shared" ref="H130:H193" si="8">(G130*1000)</f>
        <v>4523</v>
      </c>
      <c r="I130" s="84">
        <f t="shared" ref="I130:I193" si="9">SUM(G130/86.4)</f>
        <v>5.2349537037037028E-2</v>
      </c>
      <c r="J130" s="83">
        <v>5.0999999999999997E-2</v>
      </c>
      <c r="K130" s="83" t="s">
        <v>277</v>
      </c>
      <c r="L130" s="83">
        <v>0.155</v>
      </c>
      <c r="M130" s="83" t="s">
        <v>277</v>
      </c>
      <c r="N130" s="84">
        <f t="shared" ref="N130:N193" si="10">SUM(I130+J130+L130)</f>
        <v>0.258349537037037</v>
      </c>
      <c r="O130" s="83">
        <v>129</v>
      </c>
      <c r="P130" s="86">
        <f t="shared" ref="P130:P193" si="11">1-O130/2548</f>
        <v>0.94937205651491363</v>
      </c>
      <c r="Q130" s="87">
        <f>Table2[[#This Row],[Decimal exceedance]]*100</f>
        <v>94.937205651491368</v>
      </c>
      <c r="R130" s="86">
        <f>ROUND(Table2[[#This Row],[Percent Exceedance]],1)</f>
        <v>94.9</v>
      </c>
    </row>
    <row r="131" spans="2:18">
      <c r="B131" s="79" t="s">
        <v>278</v>
      </c>
      <c r="C131" s="80">
        <v>10044187</v>
      </c>
      <c r="D131" s="80">
        <v>10019674</v>
      </c>
      <c r="E131" s="79" t="s">
        <v>276</v>
      </c>
      <c r="F131" s="81">
        <v>43420</v>
      </c>
      <c r="G131" s="82">
        <v>1.863</v>
      </c>
      <c r="H131" s="83">
        <f t="shared" si="8"/>
        <v>1863</v>
      </c>
      <c r="I131" s="84">
        <f t="shared" si="9"/>
        <v>2.1562499999999998E-2</v>
      </c>
      <c r="J131" s="83">
        <v>0.13</v>
      </c>
      <c r="K131" s="83" t="s">
        <v>277</v>
      </c>
      <c r="L131" s="83">
        <v>0.107</v>
      </c>
      <c r="M131" s="83" t="s">
        <v>277</v>
      </c>
      <c r="N131" s="84">
        <f t="shared" si="10"/>
        <v>0.25856249999999997</v>
      </c>
      <c r="O131" s="83">
        <v>130</v>
      </c>
      <c r="P131" s="86">
        <f t="shared" si="11"/>
        <v>0.94897959183673475</v>
      </c>
      <c r="Q131" s="87">
        <f>Table2[[#This Row],[Decimal exceedance]]*100</f>
        <v>94.897959183673478</v>
      </c>
      <c r="R131" s="86">
        <f>ROUND(Table2[[#This Row],[Percent Exceedance]],1)</f>
        <v>94.9</v>
      </c>
    </row>
    <row r="132" spans="2:18">
      <c r="B132" s="83"/>
      <c r="C132" s="80">
        <v>10044187</v>
      </c>
      <c r="D132" s="80">
        <v>10019674</v>
      </c>
      <c r="E132" s="79" t="s">
        <v>276</v>
      </c>
      <c r="F132" s="85">
        <v>43612</v>
      </c>
      <c r="G132" s="82">
        <v>2.0049999999999999</v>
      </c>
      <c r="H132" s="83">
        <f t="shared" si="8"/>
        <v>2005</v>
      </c>
      <c r="I132" s="84">
        <f t="shared" si="9"/>
        <v>2.3206018518518515E-2</v>
      </c>
      <c r="J132" s="83">
        <v>8.1000000000000003E-2</v>
      </c>
      <c r="K132" s="83" t="s">
        <v>277</v>
      </c>
      <c r="L132" s="83">
        <v>0.155</v>
      </c>
      <c r="M132" s="83" t="s">
        <v>277</v>
      </c>
      <c r="N132" s="84">
        <f t="shared" si="10"/>
        <v>0.25920601851851854</v>
      </c>
      <c r="O132" s="83">
        <v>131</v>
      </c>
      <c r="P132" s="86">
        <f t="shared" si="11"/>
        <v>0.94858712715855575</v>
      </c>
      <c r="Q132" s="87">
        <f>Table2[[#This Row],[Decimal exceedance]]*100</f>
        <v>94.858712715855575</v>
      </c>
      <c r="R132" s="86">
        <f>ROUND(Table2[[#This Row],[Percent Exceedance]],1)</f>
        <v>94.9</v>
      </c>
    </row>
    <row r="133" spans="2:18">
      <c r="B133" s="79" t="s">
        <v>278</v>
      </c>
      <c r="C133" s="80">
        <v>10044187</v>
      </c>
      <c r="D133" s="80">
        <v>10019674</v>
      </c>
      <c r="E133" s="79" t="s">
        <v>276</v>
      </c>
      <c r="F133" s="81">
        <v>42846</v>
      </c>
      <c r="G133" s="82">
        <v>4.2569999999999997</v>
      </c>
      <c r="H133" s="83">
        <f t="shared" si="8"/>
        <v>4257</v>
      </c>
      <c r="I133" s="84">
        <f t="shared" si="9"/>
        <v>4.9270833333333326E-2</v>
      </c>
      <c r="J133" s="83">
        <v>5.1999999999999998E-2</v>
      </c>
      <c r="K133" s="83" t="s">
        <v>277</v>
      </c>
      <c r="L133" s="83">
        <v>0.158</v>
      </c>
      <c r="M133" s="83" t="s">
        <v>277</v>
      </c>
      <c r="N133" s="84">
        <f t="shared" si="10"/>
        <v>0.25927083333333334</v>
      </c>
      <c r="O133" s="83">
        <v>132</v>
      </c>
      <c r="P133" s="86">
        <f t="shared" si="11"/>
        <v>0.94819466248037676</v>
      </c>
      <c r="Q133" s="87">
        <f>Table2[[#This Row],[Decimal exceedance]]*100</f>
        <v>94.819466248037671</v>
      </c>
      <c r="R133" s="86">
        <f>ROUND(Table2[[#This Row],[Percent Exceedance]],1)</f>
        <v>94.8</v>
      </c>
    </row>
    <row r="134" spans="2:18">
      <c r="B134" s="83"/>
      <c r="C134" s="80">
        <v>10044187</v>
      </c>
      <c r="D134" s="80">
        <v>10019674</v>
      </c>
      <c r="E134" s="79" t="s">
        <v>276</v>
      </c>
      <c r="F134" s="85">
        <v>43601</v>
      </c>
      <c r="G134" s="82">
        <v>1.9430000000000001</v>
      </c>
      <c r="H134" s="83">
        <f t="shared" si="8"/>
        <v>1943</v>
      </c>
      <c r="I134" s="84">
        <f t="shared" si="9"/>
        <v>2.2488425925925926E-2</v>
      </c>
      <c r="J134" s="83">
        <v>7.8E-2</v>
      </c>
      <c r="K134" s="83" t="s">
        <v>277</v>
      </c>
      <c r="L134" s="83">
        <v>0.159</v>
      </c>
      <c r="M134" s="83" t="s">
        <v>277</v>
      </c>
      <c r="N134" s="84">
        <f t="shared" si="10"/>
        <v>0.25948842592592591</v>
      </c>
      <c r="O134" s="83">
        <v>133</v>
      </c>
      <c r="P134" s="86">
        <f t="shared" si="11"/>
        <v>0.94780219780219777</v>
      </c>
      <c r="Q134" s="87">
        <f>Table2[[#This Row],[Decimal exceedance]]*100</f>
        <v>94.780219780219781</v>
      </c>
      <c r="R134" s="86">
        <f>ROUND(Table2[[#This Row],[Percent Exceedance]],1)</f>
        <v>94.8</v>
      </c>
    </row>
    <row r="135" spans="2:18">
      <c r="B135" s="79" t="s">
        <v>278</v>
      </c>
      <c r="C135" s="80">
        <v>10044187</v>
      </c>
      <c r="D135" s="80">
        <v>10019674</v>
      </c>
      <c r="E135" s="79" t="s">
        <v>276</v>
      </c>
      <c r="F135" s="81">
        <v>43268</v>
      </c>
      <c r="G135" s="82">
        <v>2.1739999999999999</v>
      </c>
      <c r="H135" s="83">
        <f t="shared" si="8"/>
        <v>2174</v>
      </c>
      <c r="I135" s="84">
        <f t="shared" si="9"/>
        <v>2.5162037037037035E-2</v>
      </c>
      <c r="J135" s="83">
        <v>9.0999999999999998E-2</v>
      </c>
      <c r="K135" s="83" t="s">
        <v>277</v>
      </c>
      <c r="L135" s="83">
        <v>0.14399999999999999</v>
      </c>
      <c r="M135" s="83" t="s">
        <v>277</v>
      </c>
      <c r="N135" s="84">
        <f t="shared" si="10"/>
        <v>0.260162037037037</v>
      </c>
      <c r="O135" s="83">
        <v>134</v>
      </c>
      <c r="P135" s="86">
        <f t="shared" si="11"/>
        <v>0.94740973312401888</v>
      </c>
      <c r="Q135" s="87">
        <f>Table2[[#This Row],[Decimal exceedance]]*100</f>
        <v>94.740973312401891</v>
      </c>
      <c r="R135" s="86">
        <f>ROUND(Table2[[#This Row],[Percent Exceedance]],1)</f>
        <v>94.7</v>
      </c>
    </row>
    <row r="136" spans="2:18">
      <c r="B136" s="79" t="s">
        <v>278</v>
      </c>
      <c r="C136" s="80">
        <v>10044187</v>
      </c>
      <c r="D136" s="80">
        <v>10019674</v>
      </c>
      <c r="E136" s="79" t="s">
        <v>276</v>
      </c>
      <c r="F136" s="81">
        <v>42849</v>
      </c>
      <c r="G136" s="82">
        <v>4.1660000000000004</v>
      </c>
      <c r="H136" s="83">
        <f t="shared" si="8"/>
        <v>4166</v>
      </c>
      <c r="I136" s="84">
        <f t="shared" si="9"/>
        <v>4.8217592592592597E-2</v>
      </c>
      <c r="J136" s="83">
        <v>5.1999999999999998E-2</v>
      </c>
      <c r="K136" s="83" t="s">
        <v>277</v>
      </c>
      <c r="L136" s="83">
        <v>0.16</v>
      </c>
      <c r="M136" s="83" t="s">
        <v>277</v>
      </c>
      <c r="N136" s="84">
        <f t="shared" si="10"/>
        <v>0.26021759259259258</v>
      </c>
      <c r="O136" s="83">
        <v>135</v>
      </c>
      <c r="P136" s="86">
        <f t="shared" si="11"/>
        <v>0.94701726844583989</v>
      </c>
      <c r="Q136" s="87">
        <f>Table2[[#This Row],[Decimal exceedance]]*100</f>
        <v>94.701726844583987</v>
      </c>
      <c r="R136" s="86">
        <f>ROUND(Table2[[#This Row],[Percent Exceedance]],1)</f>
        <v>94.7</v>
      </c>
    </row>
    <row r="137" spans="2:18">
      <c r="B137" s="79" t="s">
        <v>278</v>
      </c>
      <c r="C137" s="80">
        <v>10044187</v>
      </c>
      <c r="D137" s="80">
        <v>10019674</v>
      </c>
      <c r="E137" s="79" t="s">
        <v>276</v>
      </c>
      <c r="F137" s="81">
        <v>43267</v>
      </c>
      <c r="G137" s="82">
        <v>2.105</v>
      </c>
      <c r="H137" s="83">
        <f t="shared" si="8"/>
        <v>2105</v>
      </c>
      <c r="I137" s="84">
        <f t="shared" si="9"/>
        <v>2.4363425925925924E-2</v>
      </c>
      <c r="J137" s="83">
        <v>0.09</v>
      </c>
      <c r="K137" s="83" t="s">
        <v>277</v>
      </c>
      <c r="L137" s="83">
        <v>0.14599999999999999</v>
      </c>
      <c r="M137" s="83" t="s">
        <v>277</v>
      </c>
      <c r="N137" s="84">
        <f t="shared" si="10"/>
        <v>0.26036342592592593</v>
      </c>
      <c r="O137" s="83">
        <v>136</v>
      </c>
      <c r="P137" s="86">
        <f t="shared" si="11"/>
        <v>0.94662480376766089</v>
      </c>
      <c r="Q137" s="87">
        <f>Table2[[#This Row],[Decimal exceedance]]*100</f>
        <v>94.662480376766084</v>
      </c>
      <c r="R137" s="86">
        <f>ROUND(Table2[[#This Row],[Percent Exceedance]],1)</f>
        <v>94.7</v>
      </c>
    </row>
    <row r="138" spans="2:18">
      <c r="B138" s="79" t="s">
        <v>278</v>
      </c>
      <c r="C138" s="80">
        <v>10044187</v>
      </c>
      <c r="D138" s="80">
        <v>10019674</v>
      </c>
      <c r="E138" s="79" t="s">
        <v>276</v>
      </c>
      <c r="F138" s="81">
        <v>43448</v>
      </c>
      <c r="G138" s="82">
        <v>1.859</v>
      </c>
      <c r="H138" s="83">
        <f t="shared" si="8"/>
        <v>1859</v>
      </c>
      <c r="I138" s="84">
        <f t="shared" si="9"/>
        <v>2.1516203703703701E-2</v>
      </c>
      <c r="J138" s="83">
        <v>0.13200000000000001</v>
      </c>
      <c r="K138" s="83" t="s">
        <v>277</v>
      </c>
      <c r="L138" s="83">
        <v>0.107</v>
      </c>
      <c r="M138" s="83" t="s">
        <v>277</v>
      </c>
      <c r="N138" s="84">
        <f t="shared" si="10"/>
        <v>0.26051620370370371</v>
      </c>
      <c r="O138" s="83">
        <v>137</v>
      </c>
      <c r="P138" s="86">
        <f t="shared" si="11"/>
        <v>0.9462323390894819</v>
      </c>
      <c r="Q138" s="87">
        <f>Table2[[#This Row],[Decimal exceedance]]*100</f>
        <v>94.623233908948194</v>
      </c>
      <c r="R138" s="86">
        <f>ROUND(Table2[[#This Row],[Percent Exceedance]],1)</f>
        <v>94.6</v>
      </c>
    </row>
    <row r="139" spans="2:18">
      <c r="B139" s="79" t="s">
        <v>278</v>
      </c>
      <c r="C139" s="80">
        <v>10044187</v>
      </c>
      <c r="D139" s="80">
        <v>10019674</v>
      </c>
      <c r="E139" s="79" t="s">
        <v>276</v>
      </c>
      <c r="F139" s="81">
        <v>43284</v>
      </c>
      <c r="G139" s="82">
        <v>2.052</v>
      </c>
      <c r="H139" s="83">
        <f t="shared" si="8"/>
        <v>2052</v>
      </c>
      <c r="I139" s="84">
        <f t="shared" si="9"/>
        <v>2.375E-2</v>
      </c>
      <c r="J139" s="83">
        <v>6.8000000000000005E-2</v>
      </c>
      <c r="K139" s="83" t="s">
        <v>277</v>
      </c>
      <c r="L139" s="83">
        <v>0.16900000000000001</v>
      </c>
      <c r="M139" s="83" t="s">
        <v>277</v>
      </c>
      <c r="N139" s="84">
        <f t="shared" si="10"/>
        <v>0.26075000000000004</v>
      </c>
      <c r="O139" s="83">
        <v>138</v>
      </c>
      <c r="P139" s="86">
        <f t="shared" si="11"/>
        <v>0.94583987441130302</v>
      </c>
      <c r="Q139" s="87">
        <f>Table2[[#This Row],[Decimal exceedance]]*100</f>
        <v>94.583987441130304</v>
      </c>
      <c r="R139" s="86">
        <f>ROUND(Table2[[#This Row],[Percent Exceedance]],1)</f>
        <v>94.6</v>
      </c>
    </row>
    <row r="140" spans="2:18">
      <c r="B140" s="79" t="s">
        <v>278</v>
      </c>
      <c r="C140" s="80">
        <v>10044187</v>
      </c>
      <c r="D140" s="80">
        <v>10019674</v>
      </c>
      <c r="E140" s="79" t="s">
        <v>276</v>
      </c>
      <c r="F140" s="81">
        <v>43056</v>
      </c>
      <c r="G140" s="82">
        <v>1.883</v>
      </c>
      <c r="H140" s="83">
        <f t="shared" si="8"/>
        <v>1883</v>
      </c>
      <c r="I140" s="84">
        <f t="shared" si="9"/>
        <v>2.179398148148148E-2</v>
      </c>
      <c r="J140" s="83">
        <v>9.5000000000000001E-2</v>
      </c>
      <c r="K140" s="83" t="s">
        <v>277</v>
      </c>
      <c r="L140" s="83">
        <v>0.14399999999999999</v>
      </c>
      <c r="M140" s="83" t="s">
        <v>277</v>
      </c>
      <c r="N140" s="84">
        <f t="shared" si="10"/>
        <v>0.26079398148148147</v>
      </c>
      <c r="O140" s="83">
        <v>139</v>
      </c>
      <c r="P140" s="86">
        <f t="shared" si="11"/>
        <v>0.94544740973312402</v>
      </c>
      <c r="Q140" s="87">
        <f>Table2[[#This Row],[Decimal exceedance]]*100</f>
        <v>94.5447409733124</v>
      </c>
      <c r="R140" s="86">
        <f>ROUND(Table2[[#This Row],[Percent Exceedance]],1)</f>
        <v>94.5</v>
      </c>
    </row>
    <row r="141" spans="2:18">
      <c r="B141" s="79" t="s">
        <v>278</v>
      </c>
      <c r="C141" s="80">
        <v>10044187</v>
      </c>
      <c r="D141" s="80">
        <v>10019674</v>
      </c>
      <c r="E141" s="79" t="s">
        <v>276</v>
      </c>
      <c r="F141" s="81">
        <v>43023</v>
      </c>
      <c r="G141" s="82">
        <v>1.544</v>
      </c>
      <c r="H141" s="83">
        <f t="shared" si="8"/>
        <v>1544</v>
      </c>
      <c r="I141" s="84">
        <f t="shared" si="9"/>
        <v>1.787037037037037E-2</v>
      </c>
      <c r="J141" s="83">
        <v>6.9000000000000006E-2</v>
      </c>
      <c r="K141" s="83" t="s">
        <v>277</v>
      </c>
      <c r="L141" s="83">
        <v>0.17399999999999999</v>
      </c>
      <c r="M141" s="83" t="s">
        <v>277</v>
      </c>
      <c r="N141" s="84">
        <f t="shared" si="10"/>
        <v>0.26087037037037036</v>
      </c>
      <c r="O141" s="83">
        <v>140</v>
      </c>
      <c r="P141" s="86">
        <f t="shared" si="11"/>
        <v>0.94505494505494503</v>
      </c>
      <c r="Q141" s="87">
        <f>Table2[[#This Row],[Decimal exceedance]]*100</f>
        <v>94.505494505494497</v>
      </c>
      <c r="R141" s="86">
        <f>ROUND(Table2[[#This Row],[Percent Exceedance]],1)</f>
        <v>94.5</v>
      </c>
    </row>
    <row r="142" spans="2:18">
      <c r="B142" s="79" t="s">
        <v>278</v>
      </c>
      <c r="C142" s="80">
        <v>10044187</v>
      </c>
      <c r="D142" s="80">
        <v>10019674</v>
      </c>
      <c r="E142" s="79" t="s">
        <v>276</v>
      </c>
      <c r="F142" s="81">
        <v>43039</v>
      </c>
      <c r="G142" s="82">
        <v>2.7559999999999998</v>
      </c>
      <c r="H142" s="83">
        <f t="shared" si="8"/>
        <v>2756</v>
      </c>
      <c r="I142" s="84">
        <f t="shared" si="9"/>
        <v>3.1898148148148141E-2</v>
      </c>
      <c r="J142" s="83">
        <v>7.0000000000000007E-2</v>
      </c>
      <c r="K142" s="83" t="s">
        <v>277</v>
      </c>
      <c r="L142" s="83">
        <v>0.159</v>
      </c>
      <c r="M142" s="83" t="s">
        <v>277</v>
      </c>
      <c r="N142" s="84">
        <f t="shared" si="10"/>
        <v>0.26089814814814816</v>
      </c>
      <c r="O142" s="83">
        <v>141</v>
      </c>
      <c r="P142" s="86">
        <f t="shared" si="11"/>
        <v>0.94466248037676603</v>
      </c>
      <c r="Q142" s="87">
        <f>Table2[[#This Row],[Decimal exceedance]]*100</f>
        <v>94.466248037676607</v>
      </c>
      <c r="R142" s="86">
        <f>ROUND(Table2[[#This Row],[Percent Exceedance]],1)</f>
        <v>94.5</v>
      </c>
    </row>
    <row r="143" spans="2:18">
      <c r="B143" s="79" t="s">
        <v>278</v>
      </c>
      <c r="C143" s="80">
        <v>10044187</v>
      </c>
      <c r="D143" s="80">
        <v>10019674</v>
      </c>
      <c r="E143" s="79" t="s">
        <v>276</v>
      </c>
      <c r="F143" s="81">
        <v>42654</v>
      </c>
      <c r="G143" s="82">
        <v>2.7749999999999999</v>
      </c>
      <c r="H143" s="83">
        <f t="shared" si="8"/>
        <v>2775</v>
      </c>
      <c r="I143" s="84">
        <f t="shared" si="9"/>
        <v>3.2118055555555552E-2</v>
      </c>
      <c r="J143" s="83">
        <v>8.2000000000000003E-2</v>
      </c>
      <c r="K143" s="83" t="s">
        <v>277</v>
      </c>
      <c r="L143" s="83">
        <v>0.14699999999999999</v>
      </c>
      <c r="M143" s="83" t="s">
        <v>277</v>
      </c>
      <c r="N143" s="84">
        <f t="shared" si="10"/>
        <v>0.26111805555555556</v>
      </c>
      <c r="O143" s="83">
        <v>142</v>
      </c>
      <c r="P143" s="86">
        <f t="shared" si="11"/>
        <v>0.94427001569858715</v>
      </c>
      <c r="Q143" s="87">
        <f>Table2[[#This Row],[Decimal exceedance]]*100</f>
        <v>94.427001569858717</v>
      </c>
      <c r="R143" s="86">
        <f>ROUND(Table2[[#This Row],[Percent Exceedance]],1)</f>
        <v>94.4</v>
      </c>
    </row>
    <row r="144" spans="2:18">
      <c r="B144" s="79" t="s">
        <v>278</v>
      </c>
      <c r="C144" s="80">
        <v>10044187</v>
      </c>
      <c r="D144" s="80">
        <v>10019674</v>
      </c>
      <c r="E144" s="79" t="s">
        <v>276</v>
      </c>
      <c r="F144" s="81">
        <v>43278</v>
      </c>
      <c r="G144" s="82">
        <v>2.863</v>
      </c>
      <c r="H144" s="83">
        <f t="shared" si="8"/>
        <v>2863</v>
      </c>
      <c r="I144" s="84">
        <f t="shared" si="9"/>
        <v>3.3136574074074075E-2</v>
      </c>
      <c r="J144" s="83">
        <v>7.2999999999999995E-2</v>
      </c>
      <c r="K144" s="83" t="s">
        <v>277</v>
      </c>
      <c r="L144" s="83">
        <v>0.155</v>
      </c>
      <c r="M144" s="83" t="s">
        <v>279</v>
      </c>
      <c r="N144" s="84">
        <f t="shared" si="10"/>
        <v>0.26113657407407409</v>
      </c>
      <c r="O144" s="83">
        <v>143</v>
      </c>
      <c r="P144" s="86">
        <f t="shared" si="11"/>
        <v>0.94387755102040816</v>
      </c>
      <c r="Q144" s="87">
        <f>Table2[[#This Row],[Decimal exceedance]]*100</f>
        <v>94.387755102040813</v>
      </c>
      <c r="R144" s="86">
        <f>ROUND(Table2[[#This Row],[Percent Exceedance]],1)</f>
        <v>94.4</v>
      </c>
    </row>
    <row r="145" spans="2:18">
      <c r="B145" s="79" t="s">
        <v>278</v>
      </c>
      <c r="C145" s="80">
        <v>10044187</v>
      </c>
      <c r="D145" s="80">
        <v>10019674</v>
      </c>
      <c r="E145" s="79" t="s">
        <v>276</v>
      </c>
      <c r="F145" s="81">
        <v>43368</v>
      </c>
      <c r="G145" s="82">
        <v>1.85</v>
      </c>
      <c r="H145" s="83">
        <f t="shared" si="8"/>
        <v>1850</v>
      </c>
      <c r="I145" s="84">
        <f t="shared" si="9"/>
        <v>2.1412037037037035E-2</v>
      </c>
      <c r="J145" s="83">
        <v>0.109</v>
      </c>
      <c r="K145" s="83" t="s">
        <v>277</v>
      </c>
      <c r="L145" s="83">
        <v>0.13100000000000001</v>
      </c>
      <c r="M145" s="83" t="s">
        <v>277</v>
      </c>
      <c r="N145" s="84">
        <f t="shared" si="10"/>
        <v>0.26141203703703703</v>
      </c>
      <c r="O145" s="83">
        <v>144</v>
      </c>
      <c r="P145" s="86">
        <f t="shared" si="11"/>
        <v>0.94348508634222916</v>
      </c>
      <c r="Q145" s="87">
        <f>Table2[[#This Row],[Decimal exceedance]]*100</f>
        <v>94.34850863422291</v>
      </c>
      <c r="R145" s="86">
        <f>ROUND(Table2[[#This Row],[Percent Exceedance]],1)</f>
        <v>94.3</v>
      </c>
    </row>
    <row r="146" spans="2:18">
      <c r="B146" s="83"/>
      <c r="C146" s="80">
        <v>10044187</v>
      </c>
      <c r="D146" s="80">
        <v>10019674</v>
      </c>
      <c r="E146" s="79" t="s">
        <v>276</v>
      </c>
      <c r="F146" s="85">
        <v>43643</v>
      </c>
      <c r="G146" s="82">
        <v>1.8140000000000001</v>
      </c>
      <c r="H146" s="83">
        <f t="shared" si="8"/>
        <v>1814</v>
      </c>
      <c r="I146" s="84">
        <f t="shared" si="9"/>
        <v>2.0995370370370369E-2</v>
      </c>
      <c r="J146" s="83">
        <v>9.2999999999999999E-2</v>
      </c>
      <c r="K146" s="83" t="s">
        <v>277</v>
      </c>
      <c r="L146" s="83">
        <v>0.14799999999999999</v>
      </c>
      <c r="M146" s="83" t="s">
        <v>277</v>
      </c>
      <c r="N146" s="84">
        <f t="shared" si="10"/>
        <v>0.26199537037037035</v>
      </c>
      <c r="O146" s="83">
        <v>145</v>
      </c>
      <c r="P146" s="86">
        <f t="shared" si="11"/>
        <v>0.94309262166405028</v>
      </c>
      <c r="Q146" s="87">
        <f>Table2[[#This Row],[Decimal exceedance]]*100</f>
        <v>94.309262166405034</v>
      </c>
      <c r="R146" s="86">
        <f>ROUND(Table2[[#This Row],[Percent Exceedance]],1)</f>
        <v>94.3</v>
      </c>
    </row>
    <row r="147" spans="2:18">
      <c r="B147" s="79" t="s">
        <v>278</v>
      </c>
      <c r="C147" s="80">
        <v>10044187</v>
      </c>
      <c r="D147" s="80">
        <v>10019674</v>
      </c>
      <c r="E147" s="79" t="s">
        <v>276</v>
      </c>
      <c r="F147" s="81">
        <v>43523</v>
      </c>
      <c r="G147" s="82">
        <v>1.736</v>
      </c>
      <c r="H147" s="83">
        <f t="shared" si="8"/>
        <v>1736</v>
      </c>
      <c r="I147" s="84">
        <f t="shared" si="9"/>
        <v>2.0092592592592592E-2</v>
      </c>
      <c r="J147" s="83">
        <v>0.11899999999999999</v>
      </c>
      <c r="K147" s="83" t="s">
        <v>277</v>
      </c>
      <c r="L147" s="83">
        <v>0.123</v>
      </c>
      <c r="M147" s="83" t="s">
        <v>277</v>
      </c>
      <c r="N147" s="84">
        <f t="shared" si="10"/>
        <v>0.2620925925925926</v>
      </c>
      <c r="O147" s="83">
        <v>146</v>
      </c>
      <c r="P147" s="86">
        <f t="shared" si="11"/>
        <v>0.94270015698587128</v>
      </c>
      <c r="Q147" s="87">
        <f>Table2[[#This Row],[Decimal exceedance]]*100</f>
        <v>94.27001569858713</v>
      </c>
      <c r="R147" s="86">
        <f>ROUND(Table2[[#This Row],[Percent Exceedance]],1)</f>
        <v>94.3</v>
      </c>
    </row>
    <row r="148" spans="2:18">
      <c r="B148" s="83"/>
      <c r="C148" s="80">
        <v>10044187</v>
      </c>
      <c r="D148" s="80">
        <v>10019674</v>
      </c>
      <c r="E148" s="79" t="s">
        <v>276</v>
      </c>
      <c r="F148" s="85">
        <v>43679</v>
      </c>
      <c r="G148" s="82">
        <v>1.794</v>
      </c>
      <c r="H148" s="83">
        <f t="shared" si="8"/>
        <v>1794</v>
      </c>
      <c r="I148" s="84">
        <f t="shared" si="9"/>
        <v>2.0763888888888887E-2</v>
      </c>
      <c r="J148" s="83">
        <v>8.4000000000000005E-2</v>
      </c>
      <c r="K148" s="83" t="s">
        <v>277</v>
      </c>
      <c r="L148" s="83">
        <v>0.158</v>
      </c>
      <c r="M148" s="83" t="s">
        <v>277</v>
      </c>
      <c r="N148" s="84">
        <f t="shared" si="10"/>
        <v>0.26276388888888891</v>
      </c>
      <c r="O148" s="83">
        <v>147</v>
      </c>
      <c r="P148" s="86">
        <f t="shared" si="11"/>
        <v>0.94230769230769229</v>
      </c>
      <c r="Q148" s="87">
        <f>Table2[[#This Row],[Decimal exceedance]]*100</f>
        <v>94.230769230769226</v>
      </c>
      <c r="R148" s="86">
        <f>ROUND(Table2[[#This Row],[Percent Exceedance]],1)</f>
        <v>94.2</v>
      </c>
    </row>
    <row r="149" spans="2:18">
      <c r="B149" s="83"/>
      <c r="C149" s="80">
        <v>10044187</v>
      </c>
      <c r="D149" s="80">
        <v>10019674</v>
      </c>
      <c r="E149" s="79" t="s">
        <v>276</v>
      </c>
      <c r="F149" s="85">
        <v>43698</v>
      </c>
      <c r="G149" s="82">
        <v>2.0049999999999999</v>
      </c>
      <c r="H149" s="83">
        <f t="shared" si="8"/>
        <v>2005</v>
      </c>
      <c r="I149" s="84">
        <f t="shared" si="9"/>
        <v>2.3206018518518515E-2</v>
      </c>
      <c r="J149" s="83">
        <v>9.2999999999999999E-2</v>
      </c>
      <c r="K149" s="83" t="s">
        <v>277</v>
      </c>
      <c r="L149" s="83">
        <v>0.14699999999999999</v>
      </c>
      <c r="M149" s="83" t="s">
        <v>277</v>
      </c>
      <c r="N149" s="84">
        <f t="shared" si="10"/>
        <v>0.26320601851851849</v>
      </c>
      <c r="O149" s="83">
        <v>148</v>
      </c>
      <c r="P149" s="86">
        <f t="shared" si="11"/>
        <v>0.9419152276295133</v>
      </c>
      <c r="Q149" s="87">
        <f>Table2[[#This Row],[Decimal exceedance]]*100</f>
        <v>94.191522762951337</v>
      </c>
      <c r="R149" s="86">
        <f>ROUND(Table2[[#This Row],[Percent Exceedance]],1)</f>
        <v>94.2</v>
      </c>
    </row>
    <row r="150" spans="2:18">
      <c r="B150" s="83"/>
      <c r="C150" s="80">
        <v>10044187</v>
      </c>
      <c r="D150" s="80">
        <v>10019674</v>
      </c>
      <c r="E150" s="79" t="s">
        <v>276</v>
      </c>
      <c r="F150" s="85">
        <v>43670</v>
      </c>
      <c r="G150" s="82">
        <v>2.1789999999999998</v>
      </c>
      <c r="H150" s="83">
        <f t="shared" si="8"/>
        <v>2179</v>
      </c>
      <c r="I150" s="84">
        <f t="shared" si="9"/>
        <v>2.5219907407407403E-2</v>
      </c>
      <c r="J150" s="83">
        <v>8.5000000000000006E-2</v>
      </c>
      <c r="K150" s="83" t="s">
        <v>277</v>
      </c>
      <c r="L150" s="83">
        <v>0.153</v>
      </c>
      <c r="M150" s="83" t="s">
        <v>277</v>
      </c>
      <c r="N150" s="84">
        <f t="shared" si="10"/>
        <v>0.26321990740740742</v>
      </c>
      <c r="O150" s="83">
        <v>149</v>
      </c>
      <c r="P150" s="86">
        <f t="shared" si="11"/>
        <v>0.94152276295133441</v>
      </c>
      <c r="Q150" s="87">
        <f>Table2[[#This Row],[Decimal exceedance]]*100</f>
        <v>94.152276295133447</v>
      </c>
      <c r="R150" s="86">
        <f>ROUND(Table2[[#This Row],[Percent Exceedance]],1)</f>
        <v>94.2</v>
      </c>
    </row>
    <row r="151" spans="2:18">
      <c r="B151" s="79" t="s">
        <v>278</v>
      </c>
      <c r="C151" s="80">
        <v>10044187</v>
      </c>
      <c r="D151" s="80">
        <v>10019674</v>
      </c>
      <c r="E151" s="79" t="s">
        <v>276</v>
      </c>
      <c r="F151" s="81">
        <v>43055</v>
      </c>
      <c r="G151" s="82">
        <v>1.883</v>
      </c>
      <c r="H151" s="83">
        <f t="shared" si="8"/>
        <v>1883</v>
      </c>
      <c r="I151" s="84">
        <f t="shared" si="9"/>
        <v>2.179398148148148E-2</v>
      </c>
      <c r="J151" s="83">
        <v>0.10100000000000001</v>
      </c>
      <c r="K151" s="83" t="s">
        <v>277</v>
      </c>
      <c r="L151" s="83">
        <v>0.14099999999999999</v>
      </c>
      <c r="M151" s="83" t="s">
        <v>277</v>
      </c>
      <c r="N151" s="84">
        <f t="shared" si="10"/>
        <v>0.26379398148148148</v>
      </c>
      <c r="O151" s="83">
        <v>150</v>
      </c>
      <c r="P151" s="86">
        <f t="shared" si="11"/>
        <v>0.94113029827315542</v>
      </c>
      <c r="Q151" s="87">
        <f>Table2[[#This Row],[Decimal exceedance]]*100</f>
        <v>94.113029827315543</v>
      </c>
      <c r="R151" s="86">
        <f>ROUND(Table2[[#This Row],[Percent Exceedance]],1)</f>
        <v>94.1</v>
      </c>
    </row>
    <row r="152" spans="2:18">
      <c r="B152" s="79" t="s">
        <v>278</v>
      </c>
      <c r="C152" s="80">
        <v>10044187</v>
      </c>
      <c r="D152" s="80">
        <v>10019674</v>
      </c>
      <c r="E152" s="79" t="s">
        <v>276</v>
      </c>
      <c r="F152" s="81">
        <v>43263</v>
      </c>
      <c r="G152" s="82">
        <v>2.0640000000000001</v>
      </c>
      <c r="H152" s="83">
        <f t="shared" si="8"/>
        <v>2064</v>
      </c>
      <c r="I152" s="84">
        <f t="shared" si="9"/>
        <v>2.3888888888888887E-2</v>
      </c>
      <c r="J152" s="83">
        <v>0.09</v>
      </c>
      <c r="K152" s="83" t="s">
        <v>277</v>
      </c>
      <c r="L152" s="83">
        <v>0.15</v>
      </c>
      <c r="M152" s="83" t="s">
        <v>277</v>
      </c>
      <c r="N152" s="84">
        <f t="shared" si="10"/>
        <v>0.2638888888888889</v>
      </c>
      <c r="O152" s="83">
        <v>151</v>
      </c>
      <c r="P152" s="86">
        <f t="shared" si="11"/>
        <v>0.94073783359497642</v>
      </c>
      <c r="Q152" s="87">
        <f>Table2[[#This Row],[Decimal exceedance]]*100</f>
        <v>94.073783359497639</v>
      </c>
      <c r="R152" s="86">
        <f>ROUND(Table2[[#This Row],[Percent Exceedance]],1)</f>
        <v>94.1</v>
      </c>
    </row>
    <row r="153" spans="2:18">
      <c r="B153" s="83"/>
      <c r="C153" s="80">
        <v>10044187</v>
      </c>
      <c r="D153" s="80">
        <v>10019674</v>
      </c>
      <c r="E153" s="79" t="s">
        <v>276</v>
      </c>
      <c r="F153" s="85">
        <v>43760</v>
      </c>
      <c r="G153" s="82">
        <v>1.8979999999999999</v>
      </c>
      <c r="H153" s="83">
        <f t="shared" si="8"/>
        <v>1898</v>
      </c>
      <c r="I153" s="84">
        <f t="shared" si="9"/>
        <v>2.1967592592592591E-2</v>
      </c>
      <c r="J153" s="83">
        <v>0.121</v>
      </c>
      <c r="K153" s="83" t="s">
        <v>277</v>
      </c>
      <c r="L153" s="83">
        <v>0.121</v>
      </c>
      <c r="M153" s="83" t="s">
        <v>277</v>
      </c>
      <c r="N153" s="84">
        <f t="shared" si="10"/>
        <v>0.26396759259259261</v>
      </c>
      <c r="O153" s="83">
        <v>152</v>
      </c>
      <c r="P153" s="86">
        <f t="shared" si="11"/>
        <v>0.94034536891679754</v>
      </c>
      <c r="Q153" s="87">
        <f>Table2[[#This Row],[Decimal exceedance]]*100</f>
        <v>94.03453689167975</v>
      </c>
      <c r="R153" s="86">
        <f>ROUND(Table2[[#This Row],[Percent Exceedance]],1)</f>
        <v>94</v>
      </c>
    </row>
    <row r="154" spans="2:18">
      <c r="B154" s="79" t="s">
        <v>278</v>
      </c>
      <c r="C154" s="80">
        <v>10044187</v>
      </c>
      <c r="D154" s="80">
        <v>10019674</v>
      </c>
      <c r="E154" s="79" t="s">
        <v>276</v>
      </c>
      <c r="F154" s="81">
        <v>43470</v>
      </c>
      <c r="G154" s="82">
        <v>2.012</v>
      </c>
      <c r="H154" s="83">
        <f t="shared" si="8"/>
        <v>2012</v>
      </c>
      <c r="I154" s="84">
        <f t="shared" si="9"/>
        <v>2.3287037037037037E-2</v>
      </c>
      <c r="J154" s="83">
        <v>0.126</v>
      </c>
      <c r="K154" s="83" t="s">
        <v>277</v>
      </c>
      <c r="L154" s="83">
        <v>0.115</v>
      </c>
      <c r="M154" s="83" t="s">
        <v>277</v>
      </c>
      <c r="N154" s="84">
        <f t="shared" si="10"/>
        <v>0.26428703703703704</v>
      </c>
      <c r="O154" s="83">
        <v>153</v>
      </c>
      <c r="P154" s="86">
        <f t="shared" si="11"/>
        <v>0.93995290423861855</v>
      </c>
      <c r="Q154" s="87">
        <f>Table2[[#This Row],[Decimal exceedance]]*100</f>
        <v>93.99529042386186</v>
      </c>
      <c r="R154" s="86">
        <f>ROUND(Table2[[#This Row],[Percent Exceedance]],1)</f>
        <v>94</v>
      </c>
    </row>
    <row r="155" spans="2:18">
      <c r="B155" s="79" t="s">
        <v>278</v>
      </c>
      <c r="C155" s="80">
        <v>10044187</v>
      </c>
      <c r="D155" s="80">
        <v>10019674</v>
      </c>
      <c r="E155" s="79" t="s">
        <v>276</v>
      </c>
      <c r="F155" s="81">
        <v>43271</v>
      </c>
      <c r="G155" s="82">
        <v>2.3919999999999999</v>
      </c>
      <c r="H155" s="83">
        <f t="shared" si="8"/>
        <v>2392</v>
      </c>
      <c r="I155" s="84">
        <f t="shared" si="9"/>
        <v>2.7685185185185181E-2</v>
      </c>
      <c r="J155" s="83">
        <v>9.7000000000000003E-2</v>
      </c>
      <c r="K155" s="83" t="s">
        <v>277</v>
      </c>
      <c r="L155" s="83">
        <v>0.14000000000000001</v>
      </c>
      <c r="M155" s="83" t="s">
        <v>277</v>
      </c>
      <c r="N155" s="84">
        <f t="shared" si="10"/>
        <v>0.26468518518518519</v>
      </c>
      <c r="O155" s="83">
        <v>154</v>
      </c>
      <c r="P155" s="86">
        <f t="shared" si="11"/>
        <v>0.93956043956043955</v>
      </c>
      <c r="Q155" s="87">
        <f>Table2[[#This Row],[Decimal exceedance]]*100</f>
        <v>93.956043956043956</v>
      </c>
      <c r="R155" s="86">
        <f>ROUND(Table2[[#This Row],[Percent Exceedance]],1)</f>
        <v>94</v>
      </c>
    </row>
    <row r="156" spans="2:18">
      <c r="B156" s="83"/>
      <c r="C156" s="80">
        <v>10044187</v>
      </c>
      <c r="D156" s="80">
        <v>10019674</v>
      </c>
      <c r="E156" s="79" t="s">
        <v>276</v>
      </c>
      <c r="F156" s="85">
        <v>43639</v>
      </c>
      <c r="G156" s="82">
        <v>2.1379999999999999</v>
      </c>
      <c r="H156" s="83">
        <f t="shared" si="8"/>
        <v>2138</v>
      </c>
      <c r="I156" s="84">
        <f t="shared" si="9"/>
        <v>2.4745370370370369E-2</v>
      </c>
      <c r="J156" s="83">
        <v>9.1999999999999998E-2</v>
      </c>
      <c r="K156" s="83" t="s">
        <v>277</v>
      </c>
      <c r="L156" s="83">
        <v>0.14799999999999999</v>
      </c>
      <c r="M156" s="83" t="s">
        <v>277</v>
      </c>
      <c r="N156" s="84">
        <f t="shared" si="10"/>
        <v>0.26474537037037038</v>
      </c>
      <c r="O156" s="83">
        <v>155</v>
      </c>
      <c r="P156" s="86">
        <f t="shared" si="11"/>
        <v>0.93916797488226056</v>
      </c>
      <c r="Q156" s="87">
        <f>Table2[[#This Row],[Decimal exceedance]]*100</f>
        <v>93.916797488226052</v>
      </c>
      <c r="R156" s="86">
        <f>ROUND(Table2[[#This Row],[Percent Exceedance]],1)</f>
        <v>93.9</v>
      </c>
    </row>
    <row r="157" spans="2:18">
      <c r="B157" s="79" t="s">
        <v>278</v>
      </c>
      <c r="C157" s="80">
        <v>10044187</v>
      </c>
      <c r="D157" s="80">
        <v>10019674</v>
      </c>
      <c r="E157" s="79" t="s">
        <v>276</v>
      </c>
      <c r="F157" s="81">
        <v>43279</v>
      </c>
      <c r="G157" s="82">
        <v>1.4610000000000001</v>
      </c>
      <c r="H157" s="83">
        <f t="shared" si="8"/>
        <v>1461</v>
      </c>
      <c r="I157" s="84">
        <f t="shared" si="9"/>
        <v>1.6909722222222222E-2</v>
      </c>
      <c r="J157" s="83">
        <v>8.2000000000000003E-2</v>
      </c>
      <c r="K157" s="83" t="s">
        <v>277</v>
      </c>
      <c r="L157" s="83">
        <v>0.16600000000000001</v>
      </c>
      <c r="M157" s="83" t="s">
        <v>277</v>
      </c>
      <c r="N157" s="84">
        <f t="shared" si="10"/>
        <v>0.2649097222222222</v>
      </c>
      <c r="O157" s="83">
        <v>156</v>
      </c>
      <c r="P157" s="86">
        <f t="shared" si="11"/>
        <v>0.93877551020408168</v>
      </c>
      <c r="Q157" s="87">
        <f>Table2[[#This Row],[Decimal exceedance]]*100</f>
        <v>93.877551020408163</v>
      </c>
      <c r="R157" s="86">
        <f>ROUND(Table2[[#This Row],[Percent Exceedance]],1)</f>
        <v>93.9</v>
      </c>
    </row>
    <row r="158" spans="2:18">
      <c r="B158" s="79" t="s">
        <v>278</v>
      </c>
      <c r="C158" s="80">
        <v>10044187</v>
      </c>
      <c r="D158" s="80">
        <v>10019674</v>
      </c>
      <c r="E158" s="79" t="s">
        <v>276</v>
      </c>
      <c r="F158" s="81">
        <v>42673</v>
      </c>
      <c r="G158" s="82">
        <v>2.4159999999999999</v>
      </c>
      <c r="H158" s="83">
        <f t="shared" si="8"/>
        <v>2416</v>
      </c>
      <c r="I158" s="84">
        <f t="shared" si="9"/>
        <v>2.796296296296296E-2</v>
      </c>
      <c r="J158" s="83">
        <v>6.2E-2</v>
      </c>
      <c r="K158" s="83" t="s">
        <v>277</v>
      </c>
      <c r="L158" s="83">
        <v>0.17499999999999999</v>
      </c>
      <c r="M158" s="83" t="s">
        <v>277</v>
      </c>
      <c r="N158" s="84">
        <f t="shared" si="10"/>
        <v>0.26496296296296296</v>
      </c>
      <c r="O158" s="83">
        <v>157</v>
      </c>
      <c r="P158" s="86">
        <f t="shared" si="11"/>
        <v>0.93838304552590268</v>
      </c>
      <c r="Q158" s="87">
        <f>Table2[[#This Row],[Decimal exceedance]]*100</f>
        <v>93.838304552590273</v>
      </c>
      <c r="R158" s="86">
        <f>ROUND(Table2[[#This Row],[Percent Exceedance]],1)</f>
        <v>93.8</v>
      </c>
    </row>
    <row r="159" spans="2:18">
      <c r="B159" s="79" t="s">
        <v>278</v>
      </c>
      <c r="C159" s="80">
        <v>10044187</v>
      </c>
      <c r="D159" s="80">
        <v>10019674</v>
      </c>
      <c r="E159" s="79" t="s">
        <v>276</v>
      </c>
      <c r="F159" s="81">
        <v>43269</v>
      </c>
      <c r="G159" s="82">
        <v>2.0979999999999999</v>
      </c>
      <c r="H159" s="83">
        <f t="shared" si="8"/>
        <v>2098</v>
      </c>
      <c r="I159" s="84">
        <f t="shared" si="9"/>
        <v>2.4282407407407405E-2</v>
      </c>
      <c r="J159" s="83">
        <v>9.9000000000000005E-2</v>
      </c>
      <c r="K159" s="83" t="s">
        <v>277</v>
      </c>
      <c r="L159" s="83">
        <v>0.14199999999999999</v>
      </c>
      <c r="M159" s="83" t="s">
        <v>277</v>
      </c>
      <c r="N159" s="84">
        <f t="shared" si="10"/>
        <v>0.26528240740740738</v>
      </c>
      <c r="O159" s="83">
        <v>158</v>
      </c>
      <c r="P159" s="86">
        <f t="shared" si="11"/>
        <v>0.93799058084772369</v>
      </c>
      <c r="Q159" s="87">
        <f>Table2[[#This Row],[Decimal exceedance]]*100</f>
        <v>93.799058084772369</v>
      </c>
      <c r="R159" s="86">
        <f>ROUND(Table2[[#This Row],[Percent Exceedance]],1)</f>
        <v>93.8</v>
      </c>
    </row>
    <row r="160" spans="2:18">
      <c r="B160" s="79" t="s">
        <v>278</v>
      </c>
      <c r="C160" s="80">
        <v>10044187</v>
      </c>
      <c r="D160" s="80">
        <v>10019674</v>
      </c>
      <c r="E160" s="79" t="s">
        <v>276</v>
      </c>
      <c r="F160" s="81">
        <v>43485</v>
      </c>
      <c r="G160" s="82">
        <v>2.298</v>
      </c>
      <c r="H160" s="83">
        <f t="shared" si="8"/>
        <v>2298</v>
      </c>
      <c r="I160" s="84">
        <f t="shared" si="9"/>
        <v>2.659722222222222E-2</v>
      </c>
      <c r="J160" s="83">
        <v>0.113</v>
      </c>
      <c r="K160" s="83" t="s">
        <v>277</v>
      </c>
      <c r="L160" s="83">
        <v>0.126</v>
      </c>
      <c r="M160" s="83" t="s">
        <v>277</v>
      </c>
      <c r="N160" s="84">
        <f t="shared" si="10"/>
        <v>0.26559722222222226</v>
      </c>
      <c r="O160" s="83">
        <v>159</v>
      </c>
      <c r="P160" s="86">
        <f t="shared" si="11"/>
        <v>0.93759811616954469</v>
      </c>
      <c r="Q160" s="87">
        <f>Table2[[#This Row],[Decimal exceedance]]*100</f>
        <v>93.759811616954465</v>
      </c>
      <c r="R160" s="86">
        <f>ROUND(Table2[[#This Row],[Percent Exceedance]],1)</f>
        <v>93.8</v>
      </c>
    </row>
    <row r="161" spans="2:18">
      <c r="B161" s="79" t="s">
        <v>278</v>
      </c>
      <c r="C161" s="80">
        <v>10044187</v>
      </c>
      <c r="D161" s="80">
        <v>10019674</v>
      </c>
      <c r="E161" s="79" t="s">
        <v>276</v>
      </c>
      <c r="F161" s="81">
        <v>43308</v>
      </c>
      <c r="G161" s="82">
        <v>1.61</v>
      </c>
      <c r="H161" s="83">
        <f t="shared" si="8"/>
        <v>1610</v>
      </c>
      <c r="I161" s="84">
        <f t="shared" si="9"/>
        <v>1.863425925925926E-2</v>
      </c>
      <c r="J161" s="83">
        <v>7.5999999999999998E-2</v>
      </c>
      <c r="K161" s="83" t="s">
        <v>277</v>
      </c>
      <c r="L161" s="83">
        <v>0.17100000000000001</v>
      </c>
      <c r="M161" s="83" t="s">
        <v>277</v>
      </c>
      <c r="N161" s="84">
        <f t="shared" si="10"/>
        <v>0.26563425925925926</v>
      </c>
      <c r="O161" s="83">
        <v>160</v>
      </c>
      <c r="P161" s="86">
        <f t="shared" si="11"/>
        <v>0.93720565149136581</v>
      </c>
      <c r="Q161" s="87">
        <f>Table2[[#This Row],[Decimal exceedance]]*100</f>
        <v>93.720565149136576</v>
      </c>
      <c r="R161" s="86">
        <f>ROUND(Table2[[#This Row],[Percent Exceedance]],1)</f>
        <v>93.7</v>
      </c>
    </row>
    <row r="162" spans="2:18">
      <c r="B162" s="79" t="s">
        <v>278</v>
      </c>
      <c r="C162" s="80">
        <v>10044187</v>
      </c>
      <c r="D162" s="80">
        <v>10019674</v>
      </c>
      <c r="E162" s="79" t="s">
        <v>276</v>
      </c>
      <c r="F162" s="81">
        <v>43034</v>
      </c>
      <c r="G162" s="82">
        <v>2.2389999999999999</v>
      </c>
      <c r="H162" s="83">
        <f t="shared" si="8"/>
        <v>2239</v>
      </c>
      <c r="I162" s="84">
        <f t="shared" si="9"/>
        <v>2.5914351851851848E-2</v>
      </c>
      <c r="J162" s="83">
        <v>6.9000000000000006E-2</v>
      </c>
      <c r="K162" s="83" t="s">
        <v>277</v>
      </c>
      <c r="L162" s="83">
        <v>0.17100000000000001</v>
      </c>
      <c r="M162" s="83" t="s">
        <v>277</v>
      </c>
      <c r="N162" s="84">
        <f t="shared" si="10"/>
        <v>0.26591435185185186</v>
      </c>
      <c r="O162" s="83">
        <v>161</v>
      </c>
      <c r="P162" s="86">
        <f t="shared" si="11"/>
        <v>0.93681318681318682</v>
      </c>
      <c r="Q162" s="87">
        <f>Table2[[#This Row],[Decimal exceedance]]*100</f>
        <v>93.681318681318686</v>
      </c>
      <c r="R162" s="86">
        <f>ROUND(Table2[[#This Row],[Percent Exceedance]],1)</f>
        <v>93.7</v>
      </c>
    </row>
    <row r="163" spans="2:18">
      <c r="B163" s="79" t="s">
        <v>278</v>
      </c>
      <c r="C163" s="80">
        <v>10044187</v>
      </c>
      <c r="D163" s="80">
        <v>10019674</v>
      </c>
      <c r="E163" s="79" t="s">
        <v>276</v>
      </c>
      <c r="F163" s="81">
        <v>42675</v>
      </c>
      <c r="G163" s="82">
        <v>1.2310000000000001</v>
      </c>
      <c r="H163" s="83">
        <f t="shared" si="8"/>
        <v>1231</v>
      </c>
      <c r="I163" s="84">
        <f t="shared" si="9"/>
        <v>1.4247685185185186E-2</v>
      </c>
      <c r="J163" s="83">
        <v>6.2E-2</v>
      </c>
      <c r="K163" s="83" t="s">
        <v>277</v>
      </c>
      <c r="L163" s="83">
        <v>0.19</v>
      </c>
      <c r="M163" s="83" t="s">
        <v>277</v>
      </c>
      <c r="N163" s="84">
        <f t="shared" si="10"/>
        <v>0.26624768518518516</v>
      </c>
      <c r="O163" s="83">
        <v>162</v>
      </c>
      <c r="P163" s="86">
        <f t="shared" si="11"/>
        <v>0.93642072213500782</v>
      </c>
      <c r="Q163" s="87">
        <f>Table2[[#This Row],[Decimal exceedance]]*100</f>
        <v>93.642072213500782</v>
      </c>
      <c r="R163" s="86">
        <f>ROUND(Table2[[#This Row],[Percent Exceedance]],1)</f>
        <v>93.6</v>
      </c>
    </row>
    <row r="164" spans="2:18">
      <c r="B164" s="83"/>
      <c r="C164" s="80">
        <v>10044187</v>
      </c>
      <c r="D164" s="80">
        <v>10019674</v>
      </c>
      <c r="E164" s="79" t="s">
        <v>276</v>
      </c>
      <c r="F164" s="85">
        <v>43648</v>
      </c>
      <c r="G164" s="82">
        <v>1.9450000000000001</v>
      </c>
      <c r="H164" s="83">
        <f t="shared" si="8"/>
        <v>1945</v>
      </c>
      <c r="I164" s="84">
        <f t="shared" si="9"/>
        <v>2.2511574074074073E-2</v>
      </c>
      <c r="J164" s="83">
        <v>0.1</v>
      </c>
      <c r="K164" s="83" t="s">
        <v>277</v>
      </c>
      <c r="L164" s="83">
        <v>0.14399999999999999</v>
      </c>
      <c r="M164" s="83" t="s">
        <v>277</v>
      </c>
      <c r="N164" s="84">
        <f t="shared" si="10"/>
        <v>0.26651157407407405</v>
      </c>
      <c r="O164" s="83">
        <v>163</v>
      </c>
      <c r="P164" s="86">
        <f t="shared" si="11"/>
        <v>0.93602825745682883</v>
      </c>
      <c r="Q164" s="87">
        <f>Table2[[#This Row],[Decimal exceedance]]*100</f>
        <v>93.602825745682878</v>
      </c>
      <c r="R164" s="86">
        <f>ROUND(Table2[[#This Row],[Percent Exceedance]],1)</f>
        <v>93.6</v>
      </c>
    </row>
    <row r="165" spans="2:18">
      <c r="B165" s="83"/>
      <c r="C165" s="80">
        <v>10044187</v>
      </c>
      <c r="D165" s="80">
        <v>10019674</v>
      </c>
      <c r="E165" s="79" t="s">
        <v>276</v>
      </c>
      <c r="F165" s="85">
        <v>43600</v>
      </c>
      <c r="G165" s="82">
        <v>1.901</v>
      </c>
      <c r="H165" s="83">
        <f t="shared" si="8"/>
        <v>1901</v>
      </c>
      <c r="I165" s="84">
        <f t="shared" si="9"/>
        <v>2.2002314814814815E-2</v>
      </c>
      <c r="J165" s="83">
        <v>8.2000000000000003E-2</v>
      </c>
      <c r="K165" s="83" t="s">
        <v>277</v>
      </c>
      <c r="L165" s="83">
        <v>0.16300000000000001</v>
      </c>
      <c r="M165" s="83" t="s">
        <v>277</v>
      </c>
      <c r="N165" s="84">
        <f t="shared" si="10"/>
        <v>0.26700231481481485</v>
      </c>
      <c r="O165" s="83">
        <v>164</v>
      </c>
      <c r="P165" s="86">
        <f t="shared" si="11"/>
        <v>0.93563579277864994</v>
      </c>
      <c r="Q165" s="87">
        <f>Table2[[#This Row],[Decimal exceedance]]*100</f>
        <v>93.563579277864989</v>
      </c>
      <c r="R165" s="86">
        <f>ROUND(Table2[[#This Row],[Percent Exceedance]],1)</f>
        <v>93.6</v>
      </c>
    </row>
    <row r="166" spans="2:18">
      <c r="B166" s="79" t="s">
        <v>278</v>
      </c>
      <c r="C166" s="80">
        <v>10044187</v>
      </c>
      <c r="D166" s="80">
        <v>10019674</v>
      </c>
      <c r="E166" s="79" t="s">
        <v>276</v>
      </c>
      <c r="F166" s="81">
        <v>42923</v>
      </c>
      <c r="G166" s="82">
        <v>3.2050000000000001</v>
      </c>
      <c r="H166" s="83">
        <f t="shared" si="8"/>
        <v>3205</v>
      </c>
      <c r="I166" s="84">
        <f t="shared" si="9"/>
        <v>3.7094907407407403E-2</v>
      </c>
      <c r="J166" s="83">
        <v>5.0999999999999997E-2</v>
      </c>
      <c r="K166" s="83" t="s">
        <v>277</v>
      </c>
      <c r="L166" s="83">
        <v>0.17899999999999999</v>
      </c>
      <c r="M166" s="83" t="s">
        <v>277</v>
      </c>
      <c r="N166" s="84">
        <f t="shared" si="10"/>
        <v>0.26709490740740738</v>
      </c>
      <c r="O166" s="83">
        <v>165</v>
      </c>
      <c r="P166" s="86">
        <f t="shared" si="11"/>
        <v>0.93524332810047095</v>
      </c>
      <c r="Q166" s="87">
        <f>Table2[[#This Row],[Decimal exceedance]]*100</f>
        <v>93.524332810047099</v>
      </c>
      <c r="R166" s="86">
        <f>ROUND(Table2[[#This Row],[Percent Exceedance]],1)</f>
        <v>93.5</v>
      </c>
    </row>
    <row r="167" spans="2:18">
      <c r="B167" s="83"/>
      <c r="C167" s="80">
        <v>10044187</v>
      </c>
      <c r="D167" s="80">
        <v>10019674</v>
      </c>
      <c r="E167" s="79" t="s">
        <v>276</v>
      </c>
      <c r="F167" s="85">
        <v>43671</v>
      </c>
      <c r="G167" s="82">
        <v>2.1819999999999999</v>
      </c>
      <c r="H167" s="83">
        <f t="shared" si="8"/>
        <v>2182</v>
      </c>
      <c r="I167" s="84">
        <f t="shared" si="9"/>
        <v>2.5254629629629627E-2</v>
      </c>
      <c r="J167" s="83">
        <v>8.7999999999999995E-2</v>
      </c>
      <c r="K167" s="83" t="s">
        <v>277</v>
      </c>
      <c r="L167" s="83">
        <v>0.154</v>
      </c>
      <c r="M167" s="83" t="s">
        <v>277</v>
      </c>
      <c r="N167" s="84">
        <f t="shared" si="10"/>
        <v>0.26725462962962965</v>
      </c>
      <c r="O167" s="83">
        <v>166</v>
      </c>
      <c r="P167" s="86">
        <f t="shared" si="11"/>
        <v>0.93485086342229196</v>
      </c>
      <c r="Q167" s="87">
        <f>Table2[[#This Row],[Decimal exceedance]]*100</f>
        <v>93.485086342229195</v>
      </c>
      <c r="R167" s="86">
        <f>ROUND(Table2[[#This Row],[Percent Exceedance]],1)</f>
        <v>93.5</v>
      </c>
    </row>
    <row r="168" spans="2:18">
      <c r="B168" s="79" t="s">
        <v>278</v>
      </c>
      <c r="C168" s="80">
        <v>10044187</v>
      </c>
      <c r="D168" s="80">
        <v>10019674</v>
      </c>
      <c r="E168" s="79" t="s">
        <v>276</v>
      </c>
      <c r="F168" s="81">
        <v>43477</v>
      </c>
      <c r="G168" s="82">
        <v>1.925</v>
      </c>
      <c r="H168" s="83">
        <f t="shared" si="8"/>
        <v>1925</v>
      </c>
      <c r="I168" s="84">
        <f t="shared" si="9"/>
        <v>2.2280092592592591E-2</v>
      </c>
      <c r="J168" s="83">
        <v>0.129</v>
      </c>
      <c r="K168" s="83" t="s">
        <v>277</v>
      </c>
      <c r="L168" s="83">
        <v>0.11600000000000001</v>
      </c>
      <c r="M168" s="83" t="s">
        <v>277</v>
      </c>
      <c r="N168" s="84">
        <f t="shared" si="10"/>
        <v>0.26728009259259261</v>
      </c>
      <c r="O168" s="83">
        <v>167</v>
      </c>
      <c r="P168" s="86">
        <f t="shared" si="11"/>
        <v>0.93445839874411307</v>
      </c>
      <c r="Q168" s="87">
        <f>Table2[[#This Row],[Decimal exceedance]]*100</f>
        <v>93.445839874411305</v>
      </c>
      <c r="R168" s="86">
        <f>ROUND(Table2[[#This Row],[Percent Exceedance]],1)</f>
        <v>93.4</v>
      </c>
    </row>
    <row r="169" spans="2:18">
      <c r="B169" s="79" t="s">
        <v>278</v>
      </c>
      <c r="C169" s="80">
        <v>10044187</v>
      </c>
      <c r="D169" s="80">
        <v>10019674</v>
      </c>
      <c r="E169" s="79" t="s">
        <v>276</v>
      </c>
      <c r="F169" s="81">
        <v>42912</v>
      </c>
      <c r="G169" s="82">
        <v>2.278</v>
      </c>
      <c r="H169" s="83">
        <f t="shared" si="8"/>
        <v>2278</v>
      </c>
      <c r="I169" s="84">
        <f t="shared" si="9"/>
        <v>2.6365740740740738E-2</v>
      </c>
      <c r="J169" s="83">
        <v>8.2000000000000003E-2</v>
      </c>
      <c r="K169" s="83" t="s">
        <v>277</v>
      </c>
      <c r="L169" s="83">
        <v>0.159</v>
      </c>
      <c r="M169" s="83" t="s">
        <v>277</v>
      </c>
      <c r="N169" s="84">
        <f t="shared" si="10"/>
        <v>0.26736574074074071</v>
      </c>
      <c r="O169" s="83">
        <v>168</v>
      </c>
      <c r="P169" s="86">
        <f t="shared" si="11"/>
        <v>0.93406593406593408</v>
      </c>
      <c r="Q169" s="87">
        <f>Table2[[#This Row],[Decimal exceedance]]*100</f>
        <v>93.406593406593402</v>
      </c>
      <c r="R169" s="86">
        <f>ROUND(Table2[[#This Row],[Percent Exceedance]],1)</f>
        <v>93.4</v>
      </c>
    </row>
    <row r="170" spans="2:18">
      <c r="B170" s="79" t="s">
        <v>278</v>
      </c>
      <c r="C170" s="80">
        <v>10044187</v>
      </c>
      <c r="D170" s="80">
        <v>10019674</v>
      </c>
      <c r="E170" s="79" t="s">
        <v>276</v>
      </c>
      <c r="F170" s="81">
        <v>43478</v>
      </c>
      <c r="G170" s="82">
        <v>1.9470000000000001</v>
      </c>
      <c r="H170" s="83">
        <f t="shared" si="8"/>
        <v>1947</v>
      </c>
      <c r="I170" s="84">
        <f t="shared" si="9"/>
        <v>2.253472222222222E-2</v>
      </c>
      <c r="J170" s="83">
        <v>0.126</v>
      </c>
      <c r="K170" s="83" t="s">
        <v>277</v>
      </c>
      <c r="L170" s="83">
        <v>0.11899999999999999</v>
      </c>
      <c r="M170" s="83" t="s">
        <v>277</v>
      </c>
      <c r="N170" s="84">
        <f t="shared" si="10"/>
        <v>0.26753472222222219</v>
      </c>
      <c r="O170" s="83">
        <v>169</v>
      </c>
      <c r="P170" s="86">
        <f t="shared" si="11"/>
        <v>0.93367346938775508</v>
      </c>
      <c r="Q170" s="87">
        <f>Table2[[#This Row],[Decimal exceedance]]*100</f>
        <v>93.367346938775512</v>
      </c>
      <c r="R170" s="86">
        <f>ROUND(Table2[[#This Row],[Percent Exceedance]],1)</f>
        <v>93.4</v>
      </c>
    </row>
    <row r="171" spans="2:18">
      <c r="B171" s="79" t="s">
        <v>278</v>
      </c>
      <c r="C171" s="80">
        <v>10044187</v>
      </c>
      <c r="D171" s="80">
        <v>10019674</v>
      </c>
      <c r="E171" s="79" t="s">
        <v>276</v>
      </c>
      <c r="F171" s="81">
        <v>42922</v>
      </c>
      <c r="G171" s="82">
        <v>2.383</v>
      </c>
      <c r="H171" s="83">
        <f t="shared" si="8"/>
        <v>2383</v>
      </c>
      <c r="I171" s="84">
        <f t="shared" si="9"/>
        <v>2.7581018518518515E-2</v>
      </c>
      <c r="J171" s="83">
        <v>5.1999999999999998E-2</v>
      </c>
      <c r="K171" s="83" t="s">
        <v>277</v>
      </c>
      <c r="L171" s="83">
        <v>0.188</v>
      </c>
      <c r="M171" s="83" t="s">
        <v>277</v>
      </c>
      <c r="N171" s="84">
        <f t="shared" si="10"/>
        <v>0.26758101851851851</v>
      </c>
      <c r="O171" s="83">
        <v>170</v>
      </c>
      <c r="P171" s="86">
        <f t="shared" si="11"/>
        <v>0.93328100470957609</v>
      </c>
      <c r="Q171" s="87">
        <f>Table2[[#This Row],[Decimal exceedance]]*100</f>
        <v>93.328100470957608</v>
      </c>
      <c r="R171" s="86">
        <f>ROUND(Table2[[#This Row],[Percent Exceedance]],1)</f>
        <v>93.3</v>
      </c>
    </row>
    <row r="172" spans="2:18">
      <c r="B172" s="79" t="s">
        <v>278</v>
      </c>
      <c r="C172" s="80">
        <v>10044187</v>
      </c>
      <c r="D172" s="80">
        <v>10019674</v>
      </c>
      <c r="E172" s="79" t="s">
        <v>276</v>
      </c>
      <c r="F172" s="81">
        <v>43282</v>
      </c>
      <c r="G172" s="82">
        <v>2.2999999999999998</v>
      </c>
      <c r="H172" s="83">
        <f t="shared" si="8"/>
        <v>2300</v>
      </c>
      <c r="I172" s="84">
        <f t="shared" si="9"/>
        <v>2.6620370370370367E-2</v>
      </c>
      <c r="J172" s="83">
        <v>7.3999999999999996E-2</v>
      </c>
      <c r="K172" s="83" t="s">
        <v>277</v>
      </c>
      <c r="L172" s="83">
        <v>0.16700000000000001</v>
      </c>
      <c r="M172" s="83" t="s">
        <v>277</v>
      </c>
      <c r="N172" s="84">
        <f t="shared" si="10"/>
        <v>0.26762037037037034</v>
      </c>
      <c r="O172" s="83">
        <v>171</v>
      </c>
      <c r="P172" s="86">
        <f t="shared" si="11"/>
        <v>0.93288854003139721</v>
      </c>
      <c r="Q172" s="87">
        <f>Table2[[#This Row],[Decimal exceedance]]*100</f>
        <v>93.288854003139718</v>
      </c>
      <c r="R172" s="86">
        <f>ROUND(Table2[[#This Row],[Percent Exceedance]],1)</f>
        <v>93.3</v>
      </c>
    </row>
    <row r="173" spans="2:18">
      <c r="B173" s="83"/>
      <c r="C173" s="80">
        <v>10044187</v>
      </c>
      <c r="D173" s="80">
        <v>10019674</v>
      </c>
      <c r="E173" s="79" t="s">
        <v>276</v>
      </c>
      <c r="F173" s="85">
        <v>43604</v>
      </c>
      <c r="G173" s="82">
        <v>1.9810000000000001</v>
      </c>
      <c r="H173" s="83">
        <f t="shared" si="8"/>
        <v>1981</v>
      </c>
      <c r="I173" s="84">
        <f t="shared" si="9"/>
        <v>2.2928240740740739E-2</v>
      </c>
      <c r="J173" s="83">
        <v>7.1999999999999995E-2</v>
      </c>
      <c r="K173" s="83" t="s">
        <v>277</v>
      </c>
      <c r="L173" s="83">
        <v>0.17299999999999999</v>
      </c>
      <c r="M173" s="83" t="s">
        <v>277</v>
      </c>
      <c r="N173" s="84">
        <f t="shared" si="10"/>
        <v>0.26792824074074073</v>
      </c>
      <c r="O173" s="83">
        <v>172</v>
      </c>
      <c r="P173" s="86">
        <f t="shared" si="11"/>
        <v>0.93249607535321821</v>
      </c>
      <c r="Q173" s="87">
        <f>Table2[[#This Row],[Decimal exceedance]]*100</f>
        <v>93.249607535321815</v>
      </c>
      <c r="R173" s="86">
        <f>ROUND(Table2[[#This Row],[Percent Exceedance]],1)</f>
        <v>93.2</v>
      </c>
    </row>
    <row r="174" spans="2:18">
      <c r="B174" s="79" t="s">
        <v>278</v>
      </c>
      <c r="C174" s="80">
        <v>10044187</v>
      </c>
      <c r="D174" s="80">
        <v>10019674</v>
      </c>
      <c r="E174" s="79" t="s">
        <v>276</v>
      </c>
      <c r="F174" s="81">
        <v>42650</v>
      </c>
      <c r="G174" s="82">
        <v>3.722</v>
      </c>
      <c r="H174" s="83">
        <f t="shared" si="8"/>
        <v>3722</v>
      </c>
      <c r="I174" s="84">
        <f t="shared" si="9"/>
        <v>4.3078703703703702E-2</v>
      </c>
      <c r="J174" s="83">
        <v>6.4000000000000001E-2</v>
      </c>
      <c r="K174" s="83" t="s">
        <v>277</v>
      </c>
      <c r="L174" s="83">
        <v>0.161</v>
      </c>
      <c r="M174" s="83" t="s">
        <v>277</v>
      </c>
      <c r="N174" s="84">
        <f t="shared" si="10"/>
        <v>0.26807870370370368</v>
      </c>
      <c r="O174" s="83">
        <v>173</v>
      </c>
      <c r="P174" s="86">
        <f t="shared" si="11"/>
        <v>0.93210361067503922</v>
      </c>
      <c r="Q174" s="87">
        <f>Table2[[#This Row],[Decimal exceedance]]*100</f>
        <v>93.210361067503925</v>
      </c>
      <c r="R174" s="86">
        <f>ROUND(Table2[[#This Row],[Percent Exceedance]],1)</f>
        <v>93.2</v>
      </c>
    </row>
    <row r="175" spans="2:18">
      <c r="B175" s="79" t="s">
        <v>278</v>
      </c>
      <c r="C175" s="80">
        <v>10044187</v>
      </c>
      <c r="D175" s="80">
        <v>10019674</v>
      </c>
      <c r="E175" s="79" t="s">
        <v>276</v>
      </c>
      <c r="F175" s="81">
        <v>43270</v>
      </c>
      <c r="G175" s="82">
        <v>2.0830000000000002</v>
      </c>
      <c r="H175" s="83">
        <f t="shared" si="8"/>
        <v>2083</v>
      </c>
      <c r="I175" s="84">
        <f t="shared" si="9"/>
        <v>2.4108796296296298E-2</v>
      </c>
      <c r="J175" s="83">
        <v>0.1</v>
      </c>
      <c r="K175" s="83" t="s">
        <v>277</v>
      </c>
      <c r="L175" s="83">
        <v>0.14399999999999999</v>
      </c>
      <c r="M175" s="83" t="s">
        <v>277</v>
      </c>
      <c r="N175" s="84">
        <f t="shared" si="10"/>
        <v>0.2681087962962963</v>
      </c>
      <c r="O175" s="83">
        <v>174</v>
      </c>
      <c r="P175" s="86">
        <f t="shared" si="11"/>
        <v>0.93171114599686033</v>
      </c>
      <c r="Q175" s="87">
        <f>Table2[[#This Row],[Decimal exceedance]]*100</f>
        <v>93.171114599686035</v>
      </c>
      <c r="R175" s="86">
        <f>ROUND(Table2[[#This Row],[Percent Exceedance]],1)</f>
        <v>93.2</v>
      </c>
    </row>
    <row r="176" spans="2:18">
      <c r="B176" s="83"/>
      <c r="C176" s="80">
        <v>10044187</v>
      </c>
      <c r="D176" s="80">
        <v>10019674</v>
      </c>
      <c r="E176" s="79" t="s">
        <v>276</v>
      </c>
      <c r="F176" s="85">
        <v>43713</v>
      </c>
      <c r="G176" s="82">
        <v>2.0049999999999999</v>
      </c>
      <c r="H176" s="83">
        <f t="shared" si="8"/>
        <v>2005</v>
      </c>
      <c r="I176" s="84">
        <f t="shared" si="9"/>
        <v>2.3206018518518515E-2</v>
      </c>
      <c r="J176" s="83">
        <v>0.10299999999999999</v>
      </c>
      <c r="K176" s="83" t="s">
        <v>277</v>
      </c>
      <c r="L176" s="83">
        <v>0.14199999999999999</v>
      </c>
      <c r="M176" s="83" t="s">
        <v>277</v>
      </c>
      <c r="N176" s="84">
        <f t="shared" si="10"/>
        <v>0.2682060185185185</v>
      </c>
      <c r="O176" s="83">
        <v>175</v>
      </c>
      <c r="P176" s="86">
        <f t="shared" si="11"/>
        <v>0.93131868131868134</v>
      </c>
      <c r="Q176" s="87">
        <f>Table2[[#This Row],[Decimal exceedance]]*100</f>
        <v>93.131868131868131</v>
      </c>
      <c r="R176" s="86">
        <f>ROUND(Table2[[#This Row],[Percent Exceedance]],1)</f>
        <v>93.1</v>
      </c>
    </row>
    <row r="177" spans="2:18">
      <c r="B177" s="79" t="s">
        <v>278</v>
      </c>
      <c r="C177" s="80">
        <v>10044187</v>
      </c>
      <c r="D177" s="80">
        <v>10019674</v>
      </c>
      <c r="E177" s="79" t="s">
        <v>276</v>
      </c>
      <c r="F177" s="81">
        <v>43475</v>
      </c>
      <c r="G177" s="82">
        <v>1.9279999999999999</v>
      </c>
      <c r="H177" s="83">
        <f t="shared" si="8"/>
        <v>1928</v>
      </c>
      <c r="I177" s="84">
        <f t="shared" si="9"/>
        <v>2.2314814814814812E-2</v>
      </c>
      <c r="J177" s="83">
        <v>0.13</v>
      </c>
      <c r="K177" s="83" t="s">
        <v>277</v>
      </c>
      <c r="L177" s="83">
        <v>0.11600000000000001</v>
      </c>
      <c r="M177" s="83" t="s">
        <v>277</v>
      </c>
      <c r="N177" s="84">
        <f t="shared" si="10"/>
        <v>0.26831481481481484</v>
      </c>
      <c r="O177" s="83">
        <v>176</v>
      </c>
      <c r="P177" s="86">
        <f t="shared" si="11"/>
        <v>0.93092621664050235</v>
      </c>
      <c r="Q177" s="87">
        <f>Table2[[#This Row],[Decimal exceedance]]*100</f>
        <v>93.092621664050228</v>
      </c>
      <c r="R177" s="86">
        <f>ROUND(Table2[[#This Row],[Percent Exceedance]],1)</f>
        <v>93.1</v>
      </c>
    </row>
    <row r="178" spans="2:18">
      <c r="B178" s="79" t="s">
        <v>278</v>
      </c>
      <c r="C178" s="80">
        <v>10044187</v>
      </c>
      <c r="D178" s="80">
        <v>10019674</v>
      </c>
      <c r="E178" s="79" t="s">
        <v>276</v>
      </c>
      <c r="F178" s="81">
        <v>43520</v>
      </c>
      <c r="G178" s="82">
        <v>1.8939999999999999</v>
      </c>
      <c r="H178" s="83">
        <f t="shared" si="8"/>
        <v>1894</v>
      </c>
      <c r="I178" s="84">
        <f t="shared" si="9"/>
        <v>2.1921296296296293E-2</v>
      </c>
      <c r="J178" s="83">
        <v>0.12</v>
      </c>
      <c r="K178" s="83" t="s">
        <v>277</v>
      </c>
      <c r="L178" s="83">
        <v>0.127</v>
      </c>
      <c r="M178" s="83" t="s">
        <v>277</v>
      </c>
      <c r="N178" s="84">
        <f t="shared" si="10"/>
        <v>0.2689212962962963</v>
      </c>
      <c r="O178" s="83">
        <v>177</v>
      </c>
      <c r="P178" s="86">
        <f t="shared" si="11"/>
        <v>0.93053375196232335</v>
      </c>
      <c r="Q178" s="87">
        <f>Table2[[#This Row],[Decimal exceedance]]*100</f>
        <v>93.053375196232338</v>
      </c>
      <c r="R178" s="86">
        <f>ROUND(Table2[[#This Row],[Percent Exceedance]],1)</f>
        <v>93.1</v>
      </c>
    </row>
    <row r="179" spans="2:18">
      <c r="B179" s="79" t="s">
        <v>278</v>
      </c>
      <c r="C179" s="80">
        <v>10044187</v>
      </c>
      <c r="D179" s="80">
        <v>10019674</v>
      </c>
      <c r="E179" s="79" t="s">
        <v>276</v>
      </c>
      <c r="F179" s="81">
        <v>43474</v>
      </c>
      <c r="G179" s="82">
        <v>1.9059999999999999</v>
      </c>
      <c r="H179" s="83">
        <f t="shared" si="8"/>
        <v>1906</v>
      </c>
      <c r="I179" s="84">
        <f t="shared" si="9"/>
        <v>2.2060185185185183E-2</v>
      </c>
      <c r="J179" s="83">
        <v>0.13100000000000001</v>
      </c>
      <c r="K179" s="83" t="s">
        <v>277</v>
      </c>
      <c r="L179" s="83">
        <v>0.11600000000000001</v>
      </c>
      <c r="M179" s="83" t="s">
        <v>277</v>
      </c>
      <c r="N179" s="84">
        <f t="shared" si="10"/>
        <v>0.26906018518518521</v>
      </c>
      <c r="O179" s="83">
        <v>178</v>
      </c>
      <c r="P179" s="86">
        <f t="shared" si="11"/>
        <v>0.93014128728414447</v>
      </c>
      <c r="Q179" s="87">
        <f>Table2[[#This Row],[Decimal exceedance]]*100</f>
        <v>93.014128728414448</v>
      </c>
      <c r="R179" s="86">
        <f>ROUND(Table2[[#This Row],[Percent Exceedance]],1)</f>
        <v>93</v>
      </c>
    </row>
    <row r="180" spans="2:18">
      <c r="B180" s="79" t="s">
        <v>278</v>
      </c>
      <c r="C180" s="80">
        <v>10044187</v>
      </c>
      <c r="D180" s="80">
        <v>10019674</v>
      </c>
      <c r="E180" s="79" t="s">
        <v>276</v>
      </c>
      <c r="F180" s="81">
        <v>43419</v>
      </c>
      <c r="G180" s="82">
        <v>2.0099999999999998</v>
      </c>
      <c r="H180" s="83">
        <f t="shared" si="8"/>
        <v>2009.9999999999998</v>
      </c>
      <c r="I180" s="84">
        <f t="shared" si="9"/>
        <v>2.3263888888888886E-2</v>
      </c>
      <c r="J180" s="83">
        <v>0.14399999999999999</v>
      </c>
      <c r="K180" s="83" t="s">
        <v>277</v>
      </c>
      <c r="L180" s="83">
        <v>0.10199999999999999</v>
      </c>
      <c r="M180" s="83" t="s">
        <v>277</v>
      </c>
      <c r="N180" s="84">
        <f t="shared" si="10"/>
        <v>0.26926388888888886</v>
      </c>
      <c r="O180" s="83">
        <v>179</v>
      </c>
      <c r="P180" s="86">
        <f t="shared" si="11"/>
        <v>0.92974882260596547</v>
      </c>
      <c r="Q180" s="87">
        <f>Table2[[#This Row],[Decimal exceedance]]*100</f>
        <v>92.974882260596544</v>
      </c>
      <c r="R180" s="86">
        <f>ROUND(Table2[[#This Row],[Percent Exceedance]],1)</f>
        <v>93</v>
      </c>
    </row>
    <row r="181" spans="2:18">
      <c r="B181" s="79" t="s">
        <v>278</v>
      </c>
      <c r="C181" s="80">
        <v>10044187</v>
      </c>
      <c r="D181" s="80">
        <v>10019674</v>
      </c>
      <c r="E181" s="79" t="s">
        <v>276</v>
      </c>
      <c r="F181" s="81">
        <v>43404</v>
      </c>
      <c r="G181" s="82">
        <v>2.028</v>
      </c>
      <c r="H181" s="83">
        <f t="shared" si="8"/>
        <v>2028</v>
      </c>
      <c r="I181" s="84">
        <f t="shared" si="9"/>
        <v>2.3472222222222221E-2</v>
      </c>
      <c r="J181" s="83">
        <v>0.126</v>
      </c>
      <c r="K181" s="83" t="s">
        <v>277</v>
      </c>
      <c r="L181" s="83">
        <v>0.12</v>
      </c>
      <c r="M181" s="83" t="s">
        <v>277</v>
      </c>
      <c r="N181" s="84">
        <f t="shared" si="10"/>
        <v>0.26947222222222222</v>
      </c>
      <c r="O181" s="83">
        <v>180</v>
      </c>
      <c r="P181" s="86">
        <f t="shared" si="11"/>
        <v>0.92935635792778648</v>
      </c>
      <c r="Q181" s="87">
        <f>Table2[[#This Row],[Decimal exceedance]]*100</f>
        <v>92.935635792778655</v>
      </c>
      <c r="R181" s="86">
        <f>ROUND(Table2[[#This Row],[Percent Exceedance]],1)</f>
        <v>92.9</v>
      </c>
    </row>
    <row r="182" spans="2:18">
      <c r="B182" s="83"/>
      <c r="C182" s="80">
        <v>10044187</v>
      </c>
      <c r="D182" s="80">
        <v>10019674</v>
      </c>
      <c r="E182" s="79" t="s">
        <v>276</v>
      </c>
      <c r="F182" s="85">
        <v>43767</v>
      </c>
      <c r="G182" s="82">
        <v>1.7869999999999999</v>
      </c>
      <c r="H182" s="83">
        <f t="shared" si="8"/>
        <v>1787</v>
      </c>
      <c r="I182" s="84">
        <f t="shared" si="9"/>
        <v>2.0682870370370369E-2</v>
      </c>
      <c r="J182" s="83">
        <v>0.128</v>
      </c>
      <c r="K182" s="83" t="s">
        <v>277</v>
      </c>
      <c r="L182" s="83">
        <v>0.121</v>
      </c>
      <c r="M182" s="83" t="s">
        <v>277</v>
      </c>
      <c r="N182" s="84">
        <f t="shared" si="10"/>
        <v>0.26968287037037036</v>
      </c>
      <c r="O182" s="83">
        <v>181</v>
      </c>
      <c r="P182" s="86">
        <f t="shared" si="11"/>
        <v>0.9289638932496076</v>
      </c>
      <c r="Q182" s="87">
        <f>Table2[[#This Row],[Decimal exceedance]]*100</f>
        <v>92.896389324960765</v>
      </c>
      <c r="R182" s="86">
        <f>ROUND(Table2[[#This Row],[Percent Exceedance]],1)</f>
        <v>92.9</v>
      </c>
    </row>
    <row r="183" spans="2:18">
      <c r="B183" s="79" t="s">
        <v>278</v>
      </c>
      <c r="C183" s="80">
        <v>10044187</v>
      </c>
      <c r="D183" s="80">
        <v>10019674</v>
      </c>
      <c r="E183" s="79" t="s">
        <v>276</v>
      </c>
      <c r="F183" s="81">
        <v>43283</v>
      </c>
      <c r="G183" s="82">
        <v>2.234</v>
      </c>
      <c r="H183" s="83">
        <f t="shared" si="8"/>
        <v>2234</v>
      </c>
      <c r="I183" s="84">
        <f t="shared" si="9"/>
        <v>2.585648148148148E-2</v>
      </c>
      <c r="J183" s="83">
        <v>7.3999999999999996E-2</v>
      </c>
      <c r="K183" s="83" t="s">
        <v>277</v>
      </c>
      <c r="L183" s="83">
        <v>0.17</v>
      </c>
      <c r="M183" s="83" t="s">
        <v>277</v>
      </c>
      <c r="N183" s="84">
        <f t="shared" si="10"/>
        <v>0.2698564814814815</v>
      </c>
      <c r="O183" s="83">
        <v>182</v>
      </c>
      <c r="P183" s="86">
        <f t="shared" si="11"/>
        <v>0.9285714285714286</v>
      </c>
      <c r="Q183" s="87">
        <f>Table2[[#This Row],[Decimal exceedance]]*100</f>
        <v>92.857142857142861</v>
      </c>
      <c r="R183" s="86">
        <f>ROUND(Table2[[#This Row],[Percent Exceedance]],1)</f>
        <v>92.9</v>
      </c>
    </row>
    <row r="184" spans="2:18">
      <c r="B184" s="83"/>
      <c r="C184" s="80">
        <v>10044187</v>
      </c>
      <c r="D184" s="80">
        <v>10019674</v>
      </c>
      <c r="E184" s="79" t="s">
        <v>276</v>
      </c>
      <c r="F184" s="85">
        <v>43614</v>
      </c>
      <c r="G184" s="82">
        <v>2.266</v>
      </c>
      <c r="H184" s="83">
        <f t="shared" si="8"/>
        <v>2266</v>
      </c>
      <c r="I184" s="84">
        <f t="shared" si="9"/>
        <v>2.6226851851851852E-2</v>
      </c>
      <c r="J184" s="83">
        <v>8.5000000000000006E-2</v>
      </c>
      <c r="K184" s="83" t="s">
        <v>277</v>
      </c>
      <c r="L184" s="83">
        <v>0.159</v>
      </c>
      <c r="M184" s="83" t="s">
        <v>277</v>
      </c>
      <c r="N184" s="84">
        <f t="shared" si="10"/>
        <v>0.27022685185185186</v>
      </c>
      <c r="O184" s="83">
        <v>183</v>
      </c>
      <c r="P184" s="86">
        <f t="shared" si="11"/>
        <v>0.92817896389324961</v>
      </c>
      <c r="Q184" s="87">
        <f>Table2[[#This Row],[Decimal exceedance]]*100</f>
        <v>92.817896389324957</v>
      </c>
      <c r="R184" s="86">
        <f>ROUND(Table2[[#This Row],[Percent Exceedance]],1)</f>
        <v>92.8</v>
      </c>
    </row>
    <row r="185" spans="2:18">
      <c r="B185" s="79" t="s">
        <v>278</v>
      </c>
      <c r="C185" s="80">
        <v>10044187</v>
      </c>
      <c r="D185" s="80">
        <v>10019674</v>
      </c>
      <c r="E185" s="79" t="s">
        <v>276</v>
      </c>
      <c r="F185" s="81">
        <v>43264</v>
      </c>
      <c r="G185" s="82">
        <v>2.887</v>
      </c>
      <c r="H185" s="83">
        <f t="shared" si="8"/>
        <v>2887</v>
      </c>
      <c r="I185" s="84">
        <f t="shared" si="9"/>
        <v>3.3414351851851848E-2</v>
      </c>
      <c r="J185" s="83">
        <v>9.2999999999999999E-2</v>
      </c>
      <c r="K185" s="83" t="s">
        <v>277</v>
      </c>
      <c r="L185" s="83">
        <v>0.14399999999999999</v>
      </c>
      <c r="M185" s="83" t="s">
        <v>277</v>
      </c>
      <c r="N185" s="84">
        <f t="shared" si="10"/>
        <v>0.27041435185185181</v>
      </c>
      <c r="O185" s="83">
        <v>184</v>
      </c>
      <c r="P185" s="86">
        <f t="shared" si="11"/>
        <v>0.92778649921507061</v>
      </c>
      <c r="Q185" s="87">
        <f>Table2[[#This Row],[Decimal exceedance]]*100</f>
        <v>92.778649921507068</v>
      </c>
      <c r="R185" s="86">
        <f>ROUND(Table2[[#This Row],[Percent Exceedance]],1)</f>
        <v>92.8</v>
      </c>
    </row>
    <row r="186" spans="2:18">
      <c r="B186" s="83"/>
      <c r="C186" s="80">
        <v>10044187</v>
      </c>
      <c r="D186" s="80">
        <v>10019674</v>
      </c>
      <c r="E186" s="79" t="s">
        <v>276</v>
      </c>
      <c r="F186" s="85">
        <v>43669</v>
      </c>
      <c r="G186" s="82">
        <v>1.869</v>
      </c>
      <c r="H186" s="83">
        <f t="shared" si="8"/>
        <v>1869</v>
      </c>
      <c r="I186" s="84">
        <f t="shared" si="9"/>
        <v>2.1631944444444443E-2</v>
      </c>
      <c r="J186" s="83">
        <v>8.7999999999999995E-2</v>
      </c>
      <c r="K186" s="83" t="s">
        <v>277</v>
      </c>
      <c r="L186" s="83">
        <v>0.161</v>
      </c>
      <c r="M186" s="83" t="s">
        <v>277</v>
      </c>
      <c r="N186" s="84">
        <f t="shared" si="10"/>
        <v>0.27063194444444444</v>
      </c>
      <c r="O186" s="83">
        <v>185</v>
      </c>
      <c r="P186" s="86">
        <f t="shared" si="11"/>
        <v>0.92739403453689162</v>
      </c>
      <c r="Q186" s="87">
        <f>Table2[[#This Row],[Decimal exceedance]]*100</f>
        <v>92.739403453689164</v>
      </c>
      <c r="R186" s="86">
        <f>ROUND(Table2[[#This Row],[Percent Exceedance]],1)</f>
        <v>92.7</v>
      </c>
    </row>
    <row r="187" spans="2:18">
      <c r="B187" s="79" t="s">
        <v>278</v>
      </c>
      <c r="C187" s="80">
        <v>10044187</v>
      </c>
      <c r="D187" s="80">
        <v>10019674</v>
      </c>
      <c r="E187" s="79" t="s">
        <v>276</v>
      </c>
      <c r="F187" s="81">
        <v>43307</v>
      </c>
      <c r="G187" s="82">
        <v>2.3980000000000001</v>
      </c>
      <c r="H187" s="83">
        <f t="shared" si="8"/>
        <v>2398</v>
      </c>
      <c r="I187" s="84">
        <f t="shared" si="9"/>
        <v>2.7754629629629629E-2</v>
      </c>
      <c r="J187" s="83">
        <v>7.1999999999999995E-2</v>
      </c>
      <c r="K187" s="83" t="s">
        <v>277</v>
      </c>
      <c r="L187" s="83">
        <v>0.17199999999999999</v>
      </c>
      <c r="M187" s="83" t="s">
        <v>277</v>
      </c>
      <c r="N187" s="84">
        <f t="shared" si="10"/>
        <v>0.2717546296296296</v>
      </c>
      <c r="O187" s="83">
        <v>186</v>
      </c>
      <c r="P187" s="86">
        <f t="shared" si="11"/>
        <v>0.92700156985871274</v>
      </c>
      <c r="Q187" s="87">
        <f>Table2[[#This Row],[Decimal exceedance]]*100</f>
        <v>92.700156985871274</v>
      </c>
      <c r="R187" s="86">
        <f>ROUND(Table2[[#This Row],[Percent Exceedance]],1)</f>
        <v>92.7</v>
      </c>
    </row>
    <row r="188" spans="2:18">
      <c r="B188" s="79" t="s">
        <v>278</v>
      </c>
      <c r="C188" s="80">
        <v>10044187</v>
      </c>
      <c r="D188" s="80">
        <v>10019674</v>
      </c>
      <c r="E188" s="79" t="s">
        <v>276</v>
      </c>
      <c r="F188" s="81">
        <v>43386</v>
      </c>
      <c r="G188" s="82">
        <v>1.976</v>
      </c>
      <c r="H188" s="83">
        <f t="shared" si="8"/>
        <v>1976</v>
      </c>
      <c r="I188" s="84">
        <f t="shared" si="9"/>
        <v>2.2870370370370367E-2</v>
      </c>
      <c r="J188" s="83">
        <v>9.1999999999999998E-2</v>
      </c>
      <c r="K188" s="83" t="s">
        <v>277</v>
      </c>
      <c r="L188" s="83">
        <v>0.157</v>
      </c>
      <c r="M188" s="83" t="s">
        <v>277</v>
      </c>
      <c r="N188" s="84">
        <f t="shared" si="10"/>
        <v>0.27187037037037037</v>
      </c>
      <c r="O188" s="83">
        <v>187</v>
      </c>
      <c r="P188" s="86">
        <f t="shared" si="11"/>
        <v>0.92660910518053374</v>
      </c>
      <c r="Q188" s="87">
        <f>Table2[[#This Row],[Decimal exceedance]]*100</f>
        <v>92.66091051805337</v>
      </c>
      <c r="R188" s="86">
        <f>ROUND(Table2[[#This Row],[Percent Exceedance]],1)</f>
        <v>92.7</v>
      </c>
    </row>
    <row r="189" spans="2:18">
      <c r="B189" s="83"/>
      <c r="C189" s="80">
        <v>10044187</v>
      </c>
      <c r="D189" s="80">
        <v>10019674</v>
      </c>
      <c r="E189" s="79" t="s">
        <v>276</v>
      </c>
      <c r="F189" s="85">
        <v>43602</v>
      </c>
      <c r="G189" s="82">
        <v>2.1059999999999999</v>
      </c>
      <c r="H189" s="83">
        <f t="shared" si="8"/>
        <v>2106</v>
      </c>
      <c r="I189" s="84">
        <f t="shared" si="9"/>
        <v>2.4374999999999997E-2</v>
      </c>
      <c r="J189" s="83">
        <v>7.5999999999999998E-2</v>
      </c>
      <c r="K189" s="83" t="s">
        <v>277</v>
      </c>
      <c r="L189" s="83">
        <v>0.17199999999999999</v>
      </c>
      <c r="M189" s="83" t="s">
        <v>277</v>
      </c>
      <c r="N189" s="84">
        <f t="shared" si="10"/>
        <v>0.27237499999999998</v>
      </c>
      <c r="O189" s="83">
        <v>188</v>
      </c>
      <c r="P189" s="86">
        <f t="shared" si="11"/>
        <v>0.92621664050235475</v>
      </c>
      <c r="Q189" s="87">
        <f>Table2[[#This Row],[Decimal exceedance]]*100</f>
        <v>92.621664050235481</v>
      </c>
      <c r="R189" s="86">
        <f>ROUND(Table2[[#This Row],[Percent Exceedance]],1)</f>
        <v>92.6</v>
      </c>
    </row>
    <row r="190" spans="2:18">
      <c r="B190" s="79" t="s">
        <v>278</v>
      </c>
      <c r="C190" s="80">
        <v>10044187</v>
      </c>
      <c r="D190" s="80">
        <v>10019674</v>
      </c>
      <c r="E190" s="79" t="s">
        <v>276</v>
      </c>
      <c r="F190" s="81">
        <v>43519</v>
      </c>
      <c r="G190" s="82">
        <v>1.857</v>
      </c>
      <c r="H190" s="83">
        <f t="shared" si="8"/>
        <v>1857</v>
      </c>
      <c r="I190" s="84">
        <f t="shared" si="9"/>
        <v>2.1493055555555553E-2</v>
      </c>
      <c r="J190" s="83">
        <v>0.124</v>
      </c>
      <c r="K190" s="83" t="s">
        <v>277</v>
      </c>
      <c r="L190" s="83">
        <v>0.127</v>
      </c>
      <c r="M190" s="83" t="s">
        <v>277</v>
      </c>
      <c r="N190" s="84">
        <f t="shared" si="10"/>
        <v>0.27249305555555559</v>
      </c>
      <c r="O190" s="83">
        <v>189</v>
      </c>
      <c r="P190" s="86">
        <f t="shared" si="11"/>
        <v>0.92582417582417587</v>
      </c>
      <c r="Q190" s="87">
        <f>Table2[[#This Row],[Decimal exceedance]]*100</f>
        <v>92.582417582417591</v>
      </c>
      <c r="R190" s="86">
        <f>ROUND(Table2[[#This Row],[Percent Exceedance]],1)</f>
        <v>92.6</v>
      </c>
    </row>
    <row r="191" spans="2:18">
      <c r="B191" s="79" t="s">
        <v>278</v>
      </c>
      <c r="C191" s="80">
        <v>10044187</v>
      </c>
      <c r="D191" s="80">
        <v>10019674</v>
      </c>
      <c r="E191" s="79" t="s">
        <v>276</v>
      </c>
      <c r="F191" s="81">
        <v>42862</v>
      </c>
      <c r="G191" s="82">
        <v>3.8530000000000002</v>
      </c>
      <c r="H191" s="83">
        <f t="shared" si="8"/>
        <v>3853</v>
      </c>
      <c r="I191" s="84">
        <f t="shared" si="9"/>
        <v>4.4594907407407409E-2</v>
      </c>
      <c r="J191" s="83">
        <v>5.0999999999999997E-2</v>
      </c>
      <c r="K191" s="83" t="s">
        <v>277</v>
      </c>
      <c r="L191" s="83">
        <v>0.17699999999999999</v>
      </c>
      <c r="M191" s="83" t="s">
        <v>277</v>
      </c>
      <c r="N191" s="84">
        <f t="shared" si="10"/>
        <v>0.27259490740740738</v>
      </c>
      <c r="O191" s="83">
        <v>190</v>
      </c>
      <c r="P191" s="86">
        <f t="shared" si="11"/>
        <v>0.92543171114599687</v>
      </c>
      <c r="Q191" s="87">
        <f>Table2[[#This Row],[Decimal exceedance]]*100</f>
        <v>92.543171114599687</v>
      </c>
      <c r="R191" s="86">
        <f>ROUND(Table2[[#This Row],[Percent Exceedance]],1)</f>
        <v>92.5</v>
      </c>
    </row>
    <row r="192" spans="2:18">
      <c r="B192" s="83"/>
      <c r="C192" s="80">
        <v>10044187</v>
      </c>
      <c r="D192" s="80">
        <v>10019674</v>
      </c>
      <c r="E192" s="79" t="s">
        <v>276</v>
      </c>
      <c r="F192" s="85">
        <v>43605</v>
      </c>
      <c r="G192" s="82">
        <v>1.9650000000000001</v>
      </c>
      <c r="H192" s="83">
        <f t="shared" si="8"/>
        <v>1965</v>
      </c>
      <c r="I192" s="84">
        <f t="shared" si="9"/>
        <v>2.2743055555555555E-2</v>
      </c>
      <c r="J192" s="83">
        <v>7.2999999999999995E-2</v>
      </c>
      <c r="K192" s="83" t="s">
        <v>277</v>
      </c>
      <c r="L192" s="83">
        <v>0.17699999999999999</v>
      </c>
      <c r="M192" s="83" t="s">
        <v>277</v>
      </c>
      <c r="N192" s="84">
        <f t="shared" si="10"/>
        <v>0.27274305555555556</v>
      </c>
      <c r="O192" s="83">
        <v>191</v>
      </c>
      <c r="P192" s="86">
        <f t="shared" si="11"/>
        <v>0.92503924646781788</v>
      </c>
      <c r="Q192" s="87">
        <f>Table2[[#This Row],[Decimal exceedance]]*100</f>
        <v>92.503924646781783</v>
      </c>
      <c r="R192" s="86">
        <f>ROUND(Table2[[#This Row],[Percent Exceedance]],1)</f>
        <v>92.5</v>
      </c>
    </row>
    <row r="193" spans="2:18">
      <c r="B193" s="79" t="s">
        <v>278</v>
      </c>
      <c r="C193" s="80">
        <v>10044187</v>
      </c>
      <c r="D193" s="80">
        <v>10019674</v>
      </c>
      <c r="E193" s="79" t="s">
        <v>276</v>
      </c>
      <c r="F193" s="81">
        <v>42840</v>
      </c>
      <c r="G193" s="82">
        <v>4.3979999999999997</v>
      </c>
      <c r="H193" s="83">
        <f t="shared" si="8"/>
        <v>4398</v>
      </c>
      <c r="I193" s="84">
        <f t="shared" si="9"/>
        <v>5.0902777777777769E-2</v>
      </c>
      <c r="J193" s="83">
        <v>5.5E-2</v>
      </c>
      <c r="K193" s="83" t="s">
        <v>277</v>
      </c>
      <c r="L193" s="83">
        <v>0.16700000000000001</v>
      </c>
      <c r="M193" s="83" t="s">
        <v>277</v>
      </c>
      <c r="N193" s="84">
        <f t="shared" si="10"/>
        <v>0.27290277777777777</v>
      </c>
      <c r="O193" s="83">
        <v>192</v>
      </c>
      <c r="P193" s="86">
        <f t="shared" si="11"/>
        <v>0.92464678178963888</v>
      </c>
      <c r="Q193" s="87">
        <f>Table2[[#This Row],[Decimal exceedance]]*100</f>
        <v>92.464678178963894</v>
      </c>
      <c r="R193" s="86">
        <f>ROUND(Table2[[#This Row],[Percent Exceedance]],1)</f>
        <v>92.5</v>
      </c>
    </row>
    <row r="194" spans="2:18">
      <c r="B194" s="79" t="s">
        <v>278</v>
      </c>
      <c r="C194" s="80">
        <v>10044187</v>
      </c>
      <c r="D194" s="80">
        <v>10019674</v>
      </c>
      <c r="E194" s="79" t="s">
        <v>276</v>
      </c>
      <c r="F194" s="81">
        <v>43301</v>
      </c>
      <c r="G194" s="82">
        <v>2.238</v>
      </c>
      <c r="H194" s="83">
        <f t="shared" ref="H194:H257" si="12">(G194*1000)</f>
        <v>2238</v>
      </c>
      <c r="I194" s="84">
        <f t="shared" ref="I194:I257" si="13">SUM(G194/86.4)</f>
        <v>2.5902777777777775E-2</v>
      </c>
      <c r="J194" s="83">
        <v>6.2E-2</v>
      </c>
      <c r="K194" s="83" t="s">
        <v>277</v>
      </c>
      <c r="L194" s="83">
        <v>0.185</v>
      </c>
      <c r="M194" s="83" t="s">
        <v>277</v>
      </c>
      <c r="N194" s="84">
        <f t="shared" ref="N194:N257" si="14">SUM(I194+J194+L194)</f>
        <v>0.27290277777777777</v>
      </c>
      <c r="O194" s="83">
        <v>193</v>
      </c>
      <c r="P194" s="86">
        <f t="shared" ref="P194:P257" si="15">1-O194/2548</f>
        <v>0.92425431711146</v>
      </c>
      <c r="Q194" s="87">
        <f>Table2[[#This Row],[Decimal exceedance]]*100</f>
        <v>92.425431711146004</v>
      </c>
      <c r="R194" s="86">
        <f>ROUND(Table2[[#This Row],[Percent Exceedance]],1)</f>
        <v>92.4</v>
      </c>
    </row>
    <row r="195" spans="2:18">
      <c r="B195" s="79" t="s">
        <v>278</v>
      </c>
      <c r="C195" s="80">
        <v>10044187</v>
      </c>
      <c r="D195" s="80">
        <v>10019674</v>
      </c>
      <c r="E195" s="79" t="s">
        <v>276</v>
      </c>
      <c r="F195" s="81">
        <v>43260</v>
      </c>
      <c r="G195" s="82">
        <v>1.8979999999999999</v>
      </c>
      <c r="H195" s="83">
        <f t="shared" si="12"/>
        <v>1898</v>
      </c>
      <c r="I195" s="84">
        <f t="shared" si="13"/>
        <v>2.1967592592592591E-2</v>
      </c>
      <c r="J195" s="83">
        <v>9.1999999999999998E-2</v>
      </c>
      <c r="K195" s="83" t="s">
        <v>277</v>
      </c>
      <c r="L195" s="83">
        <v>0.159</v>
      </c>
      <c r="M195" s="83" t="s">
        <v>277</v>
      </c>
      <c r="N195" s="84">
        <f t="shared" si="14"/>
        <v>0.27296759259259262</v>
      </c>
      <c r="O195" s="83">
        <v>194</v>
      </c>
      <c r="P195" s="86">
        <f t="shared" si="15"/>
        <v>0.92386185243328101</v>
      </c>
      <c r="Q195" s="87">
        <f>Table2[[#This Row],[Decimal exceedance]]*100</f>
        <v>92.3861852433281</v>
      </c>
      <c r="R195" s="86">
        <f>ROUND(Table2[[#This Row],[Percent Exceedance]],1)</f>
        <v>92.4</v>
      </c>
    </row>
    <row r="196" spans="2:18">
      <c r="B196" s="79" t="s">
        <v>278</v>
      </c>
      <c r="C196" s="80">
        <v>10044187</v>
      </c>
      <c r="D196" s="80">
        <v>10019674</v>
      </c>
      <c r="E196" s="79" t="s">
        <v>276</v>
      </c>
      <c r="F196" s="81">
        <v>43240</v>
      </c>
      <c r="G196" s="82">
        <v>2.1589999999999998</v>
      </c>
      <c r="H196" s="83">
        <f t="shared" si="12"/>
        <v>2159</v>
      </c>
      <c r="I196" s="84">
        <f t="shared" si="13"/>
        <v>2.4988425925925921E-2</v>
      </c>
      <c r="J196" s="83">
        <v>9.1999999999999998E-2</v>
      </c>
      <c r="K196" s="83" t="s">
        <v>277</v>
      </c>
      <c r="L196" s="83">
        <v>0.156</v>
      </c>
      <c r="M196" s="83" t="s">
        <v>277</v>
      </c>
      <c r="N196" s="84">
        <f t="shared" si="14"/>
        <v>0.27298842592592593</v>
      </c>
      <c r="O196" s="83">
        <v>195</v>
      </c>
      <c r="P196" s="86">
        <f t="shared" si="15"/>
        <v>0.92346938775510201</v>
      </c>
      <c r="Q196" s="87">
        <f>Table2[[#This Row],[Decimal exceedance]]*100</f>
        <v>92.346938775510196</v>
      </c>
      <c r="R196" s="86">
        <f>ROUND(Table2[[#This Row],[Percent Exceedance]],1)</f>
        <v>92.3</v>
      </c>
    </row>
    <row r="197" spans="2:18">
      <c r="B197" s="79" t="s">
        <v>278</v>
      </c>
      <c r="C197" s="80">
        <v>10044187</v>
      </c>
      <c r="D197" s="80">
        <v>10019674</v>
      </c>
      <c r="E197" s="79" t="s">
        <v>276</v>
      </c>
      <c r="F197" s="81">
        <v>42851</v>
      </c>
      <c r="G197" s="82">
        <v>4.3310000000000004</v>
      </c>
      <c r="H197" s="83">
        <f t="shared" si="12"/>
        <v>4331</v>
      </c>
      <c r="I197" s="84">
        <f t="shared" si="13"/>
        <v>5.0127314814814819E-2</v>
      </c>
      <c r="J197" s="83">
        <v>5.3999999999999999E-2</v>
      </c>
      <c r="K197" s="83" t="s">
        <v>277</v>
      </c>
      <c r="L197" s="83">
        <v>0.16900000000000001</v>
      </c>
      <c r="M197" s="83" t="s">
        <v>277</v>
      </c>
      <c r="N197" s="84">
        <f t="shared" si="14"/>
        <v>0.27312731481481484</v>
      </c>
      <c r="O197" s="83">
        <v>196</v>
      </c>
      <c r="P197" s="86">
        <f t="shared" si="15"/>
        <v>0.92307692307692313</v>
      </c>
      <c r="Q197" s="87">
        <f>Table2[[#This Row],[Decimal exceedance]]*100</f>
        <v>92.307692307692307</v>
      </c>
      <c r="R197" s="86">
        <f>ROUND(Table2[[#This Row],[Percent Exceedance]],1)</f>
        <v>92.3</v>
      </c>
    </row>
    <row r="198" spans="2:18">
      <c r="B198" s="83"/>
      <c r="C198" s="80">
        <v>10044187</v>
      </c>
      <c r="D198" s="80">
        <v>10019674</v>
      </c>
      <c r="E198" s="79" t="s">
        <v>276</v>
      </c>
      <c r="F198" s="85">
        <v>43647</v>
      </c>
      <c r="G198" s="82">
        <v>2.2589999999999999</v>
      </c>
      <c r="H198" s="83">
        <f t="shared" si="12"/>
        <v>2259</v>
      </c>
      <c r="I198" s="84">
        <f t="shared" si="13"/>
        <v>2.614583333333333E-2</v>
      </c>
      <c r="J198" s="83">
        <v>0.10199999999999999</v>
      </c>
      <c r="K198" s="83" t="s">
        <v>277</v>
      </c>
      <c r="L198" s="83">
        <v>0.14499999999999999</v>
      </c>
      <c r="M198" s="83" t="s">
        <v>277</v>
      </c>
      <c r="N198" s="84">
        <f t="shared" si="14"/>
        <v>0.27314583333333331</v>
      </c>
      <c r="O198" s="83">
        <v>197</v>
      </c>
      <c r="P198" s="86">
        <f t="shared" si="15"/>
        <v>0.92268445839874413</v>
      </c>
      <c r="Q198" s="87">
        <f>Table2[[#This Row],[Decimal exceedance]]*100</f>
        <v>92.268445839874417</v>
      </c>
      <c r="R198" s="86">
        <f>ROUND(Table2[[#This Row],[Percent Exceedance]],1)</f>
        <v>92.3</v>
      </c>
    </row>
    <row r="199" spans="2:18">
      <c r="B199" s="79" t="s">
        <v>278</v>
      </c>
      <c r="C199" s="80">
        <v>10044187</v>
      </c>
      <c r="D199" s="80">
        <v>10019674</v>
      </c>
      <c r="E199" s="79" t="s">
        <v>276</v>
      </c>
      <c r="F199" s="81">
        <v>43033</v>
      </c>
      <c r="G199" s="82">
        <v>2.2799999999999998</v>
      </c>
      <c r="H199" s="83">
        <f t="shared" si="12"/>
        <v>2280</v>
      </c>
      <c r="I199" s="84">
        <f t="shared" si="13"/>
        <v>2.6388888888888885E-2</v>
      </c>
      <c r="J199" s="83">
        <v>6.8000000000000005E-2</v>
      </c>
      <c r="K199" s="83" t="s">
        <v>277</v>
      </c>
      <c r="L199" s="83">
        <v>0.17899999999999999</v>
      </c>
      <c r="M199" s="83" t="s">
        <v>277</v>
      </c>
      <c r="N199" s="84">
        <f t="shared" si="14"/>
        <v>0.2733888888888889</v>
      </c>
      <c r="O199" s="83">
        <v>198</v>
      </c>
      <c r="P199" s="86">
        <f t="shared" si="15"/>
        <v>0.92229199372056514</v>
      </c>
      <c r="Q199" s="87">
        <f>Table2[[#This Row],[Decimal exceedance]]*100</f>
        <v>92.229199372056513</v>
      </c>
      <c r="R199" s="86">
        <f>ROUND(Table2[[#This Row],[Percent Exceedance]],1)</f>
        <v>92.2</v>
      </c>
    </row>
    <row r="200" spans="2:18">
      <c r="B200" s="79" t="s">
        <v>278</v>
      </c>
      <c r="C200" s="80">
        <v>10044187</v>
      </c>
      <c r="D200" s="80">
        <v>10019674</v>
      </c>
      <c r="E200" s="79" t="s">
        <v>276</v>
      </c>
      <c r="F200" s="81">
        <v>42671</v>
      </c>
      <c r="G200" s="82">
        <v>4.7119999999999997</v>
      </c>
      <c r="H200" s="83">
        <f t="shared" si="12"/>
        <v>4712</v>
      </c>
      <c r="I200" s="84">
        <f t="shared" si="13"/>
        <v>5.453703703703703E-2</v>
      </c>
      <c r="J200" s="83">
        <v>6.4000000000000001E-2</v>
      </c>
      <c r="K200" s="83" t="s">
        <v>277</v>
      </c>
      <c r="L200" s="83">
        <v>0.155</v>
      </c>
      <c r="M200" s="83" t="s">
        <v>277</v>
      </c>
      <c r="N200" s="84">
        <f t="shared" si="14"/>
        <v>0.27353703703703702</v>
      </c>
      <c r="O200" s="83">
        <v>199</v>
      </c>
      <c r="P200" s="86">
        <f t="shared" si="15"/>
        <v>0.92189952904238615</v>
      </c>
      <c r="Q200" s="87">
        <f>Table2[[#This Row],[Decimal exceedance]]*100</f>
        <v>92.189952904238609</v>
      </c>
      <c r="R200" s="86">
        <f>ROUND(Table2[[#This Row],[Percent Exceedance]],1)</f>
        <v>92.2</v>
      </c>
    </row>
    <row r="201" spans="2:18">
      <c r="B201" s="83"/>
      <c r="C201" s="80">
        <v>10044187</v>
      </c>
      <c r="D201" s="80">
        <v>10019674</v>
      </c>
      <c r="E201" s="79" t="s">
        <v>276</v>
      </c>
      <c r="F201" s="85">
        <v>43603</v>
      </c>
      <c r="G201" s="82">
        <v>2.0449999999999999</v>
      </c>
      <c r="H201" s="83">
        <f t="shared" si="12"/>
        <v>2045</v>
      </c>
      <c r="I201" s="84">
        <f t="shared" si="13"/>
        <v>2.3668981481481478E-2</v>
      </c>
      <c r="J201" s="83">
        <v>7.8E-2</v>
      </c>
      <c r="K201" s="83" t="s">
        <v>277</v>
      </c>
      <c r="L201" s="83">
        <v>0.17199999999999999</v>
      </c>
      <c r="M201" s="83" t="s">
        <v>277</v>
      </c>
      <c r="N201" s="84">
        <f t="shared" si="14"/>
        <v>0.27366898148148144</v>
      </c>
      <c r="O201" s="83">
        <v>200</v>
      </c>
      <c r="P201" s="86">
        <f t="shared" si="15"/>
        <v>0.92150706436420726</v>
      </c>
      <c r="Q201" s="87">
        <f>Table2[[#This Row],[Decimal exceedance]]*100</f>
        <v>92.15070643642072</v>
      </c>
      <c r="R201" s="86">
        <f>ROUND(Table2[[#This Row],[Percent Exceedance]],1)</f>
        <v>92.2</v>
      </c>
    </row>
    <row r="202" spans="2:18">
      <c r="B202" s="79" t="s">
        <v>278</v>
      </c>
      <c r="C202" s="80">
        <v>10044187</v>
      </c>
      <c r="D202" s="80">
        <v>10019674</v>
      </c>
      <c r="E202" s="79" t="s">
        <v>276</v>
      </c>
      <c r="F202" s="81">
        <v>43292</v>
      </c>
      <c r="G202" s="82">
        <v>2.133</v>
      </c>
      <c r="H202" s="83">
        <f t="shared" si="12"/>
        <v>2133</v>
      </c>
      <c r="I202" s="84">
        <f t="shared" si="13"/>
        <v>2.4687499999999998E-2</v>
      </c>
      <c r="J202" s="83">
        <v>6.8000000000000005E-2</v>
      </c>
      <c r="K202" s="83" t="s">
        <v>277</v>
      </c>
      <c r="L202" s="83">
        <v>0.18099999999999999</v>
      </c>
      <c r="M202" s="83" t="s">
        <v>277</v>
      </c>
      <c r="N202" s="84">
        <f t="shared" si="14"/>
        <v>0.27368749999999997</v>
      </c>
      <c r="O202" s="83">
        <v>201</v>
      </c>
      <c r="P202" s="86">
        <f t="shared" si="15"/>
        <v>0.92111459968602827</v>
      </c>
      <c r="Q202" s="87">
        <f>Table2[[#This Row],[Decimal exceedance]]*100</f>
        <v>92.11145996860283</v>
      </c>
      <c r="R202" s="86">
        <f>ROUND(Table2[[#This Row],[Percent Exceedance]],1)</f>
        <v>92.1</v>
      </c>
    </row>
    <row r="203" spans="2:18">
      <c r="B203" s="79" t="s">
        <v>278</v>
      </c>
      <c r="C203" s="80">
        <v>10044187</v>
      </c>
      <c r="D203" s="80">
        <v>10019674</v>
      </c>
      <c r="E203" s="79" t="s">
        <v>276</v>
      </c>
      <c r="F203" s="81">
        <v>43335</v>
      </c>
      <c r="G203" s="82">
        <v>2.1560000000000001</v>
      </c>
      <c r="H203" s="83">
        <f t="shared" si="12"/>
        <v>2156</v>
      </c>
      <c r="I203" s="84">
        <f t="shared" si="13"/>
        <v>2.4953703703703704E-2</v>
      </c>
      <c r="J203" s="83">
        <v>8.4000000000000005E-2</v>
      </c>
      <c r="K203" s="83" t="s">
        <v>277</v>
      </c>
      <c r="L203" s="83">
        <v>0.16500000000000001</v>
      </c>
      <c r="M203" s="83" t="s">
        <v>277</v>
      </c>
      <c r="N203" s="84">
        <f t="shared" si="14"/>
        <v>0.2739537037037037</v>
      </c>
      <c r="O203" s="83">
        <v>202</v>
      </c>
      <c r="P203" s="86">
        <f t="shared" si="15"/>
        <v>0.92072213500784927</v>
      </c>
      <c r="Q203" s="87">
        <f>Table2[[#This Row],[Decimal exceedance]]*100</f>
        <v>92.072213500784926</v>
      </c>
      <c r="R203" s="86">
        <f>ROUND(Table2[[#This Row],[Percent Exceedance]],1)</f>
        <v>92.1</v>
      </c>
    </row>
    <row r="204" spans="2:18">
      <c r="B204" s="83"/>
      <c r="C204" s="80">
        <v>10044187</v>
      </c>
      <c r="D204" s="80">
        <v>10019674</v>
      </c>
      <c r="E204" s="79" t="s">
        <v>276</v>
      </c>
      <c r="F204" s="85">
        <v>43599</v>
      </c>
      <c r="G204" s="82">
        <v>1.899</v>
      </c>
      <c r="H204" s="83">
        <f t="shared" si="12"/>
        <v>1899</v>
      </c>
      <c r="I204" s="84">
        <f t="shared" si="13"/>
        <v>2.1979166666666664E-2</v>
      </c>
      <c r="J204" s="83">
        <v>8.3000000000000004E-2</v>
      </c>
      <c r="K204" s="83" t="s">
        <v>277</v>
      </c>
      <c r="L204" s="83">
        <v>0.16900000000000001</v>
      </c>
      <c r="M204" s="83" t="s">
        <v>277</v>
      </c>
      <c r="N204" s="84">
        <f t="shared" si="14"/>
        <v>0.27397916666666666</v>
      </c>
      <c r="O204" s="83">
        <v>203</v>
      </c>
      <c r="P204" s="86">
        <f t="shared" si="15"/>
        <v>0.92032967032967039</v>
      </c>
      <c r="Q204" s="87">
        <f>Table2[[#This Row],[Decimal exceedance]]*100</f>
        <v>92.032967032967036</v>
      </c>
      <c r="R204" s="86">
        <f>ROUND(Table2[[#This Row],[Percent Exceedance]],1)</f>
        <v>92</v>
      </c>
    </row>
    <row r="205" spans="2:18">
      <c r="B205" s="79" t="s">
        <v>278</v>
      </c>
      <c r="C205" s="80">
        <v>10044187</v>
      </c>
      <c r="D205" s="80">
        <v>10019674</v>
      </c>
      <c r="E205" s="79" t="s">
        <v>276</v>
      </c>
      <c r="F205" s="81">
        <v>43022</v>
      </c>
      <c r="G205" s="82">
        <v>2.6240000000000001</v>
      </c>
      <c r="H205" s="83">
        <f t="shared" si="12"/>
        <v>2624</v>
      </c>
      <c r="I205" s="84">
        <f t="shared" si="13"/>
        <v>3.037037037037037E-2</v>
      </c>
      <c r="J205" s="83">
        <v>6.9000000000000006E-2</v>
      </c>
      <c r="K205" s="83" t="s">
        <v>277</v>
      </c>
      <c r="L205" s="83">
        <v>0.17499999999999999</v>
      </c>
      <c r="M205" s="83" t="s">
        <v>277</v>
      </c>
      <c r="N205" s="84">
        <f t="shared" si="14"/>
        <v>0.27437037037037038</v>
      </c>
      <c r="O205" s="83">
        <v>204</v>
      </c>
      <c r="P205" s="86">
        <f t="shared" si="15"/>
        <v>0.9199372056514914</v>
      </c>
      <c r="Q205" s="87">
        <f>Table2[[#This Row],[Decimal exceedance]]*100</f>
        <v>91.993720565149147</v>
      </c>
      <c r="R205" s="86">
        <f>ROUND(Table2[[#This Row],[Percent Exceedance]],1)</f>
        <v>92</v>
      </c>
    </row>
    <row r="206" spans="2:18">
      <c r="B206" s="79" t="s">
        <v>278</v>
      </c>
      <c r="C206" s="80">
        <v>10044187</v>
      </c>
      <c r="D206" s="80">
        <v>10019674</v>
      </c>
      <c r="E206" s="79" t="s">
        <v>276</v>
      </c>
      <c r="F206" s="81">
        <v>43026</v>
      </c>
      <c r="G206" s="82">
        <v>1.9510000000000001</v>
      </c>
      <c r="H206" s="83">
        <f t="shared" si="12"/>
        <v>1951</v>
      </c>
      <c r="I206" s="84">
        <f t="shared" si="13"/>
        <v>2.2581018518518518E-2</v>
      </c>
      <c r="J206" s="83">
        <v>8.1000000000000003E-2</v>
      </c>
      <c r="K206" s="83" t="s">
        <v>277</v>
      </c>
      <c r="L206" s="83">
        <v>0.17100000000000001</v>
      </c>
      <c r="M206" s="83" t="s">
        <v>277</v>
      </c>
      <c r="N206" s="84">
        <f t="shared" si="14"/>
        <v>0.27458101851851852</v>
      </c>
      <c r="O206" s="83">
        <v>205</v>
      </c>
      <c r="P206" s="86">
        <f t="shared" si="15"/>
        <v>0.9195447409733124</v>
      </c>
      <c r="Q206" s="87">
        <f>Table2[[#This Row],[Decimal exceedance]]*100</f>
        <v>91.954474097331243</v>
      </c>
      <c r="R206" s="86">
        <f>ROUND(Table2[[#This Row],[Percent Exceedance]],1)</f>
        <v>92</v>
      </c>
    </row>
    <row r="207" spans="2:18">
      <c r="B207" s="79" t="s">
        <v>278</v>
      </c>
      <c r="C207" s="80">
        <v>10044187</v>
      </c>
      <c r="D207" s="80">
        <v>10019674</v>
      </c>
      <c r="E207" s="79" t="s">
        <v>276</v>
      </c>
      <c r="F207" s="81">
        <v>43320</v>
      </c>
      <c r="G207" s="82">
        <v>2.7309999999999999</v>
      </c>
      <c r="H207" s="83">
        <f t="shared" si="12"/>
        <v>2731</v>
      </c>
      <c r="I207" s="84">
        <f t="shared" si="13"/>
        <v>3.1608796296296295E-2</v>
      </c>
      <c r="J207" s="83">
        <v>8.6999999999999994E-2</v>
      </c>
      <c r="K207" s="83" t="s">
        <v>277</v>
      </c>
      <c r="L207" s="83">
        <v>0.156</v>
      </c>
      <c r="M207" s="83" t="s">
        <v>277</v>
      </c>
      <c r="N207" s="84">
        <f t="shared" si="14"/>
        <v>0.27460879629629631</v>
      </c>
      <c r="O207" s="83">
        <v>206</v>
      </c>
      <c r="P207" s="86">
        <f t="shared" si="15"/>
        <v>0.91915227629513341</v>
      </c>
      <c r="Q207" s="87">
        <f>Table2[[#This Row],[Decimal exceedance]]*100</f>
        <v>91.915227629513339</v>
      </c>
      <c r="R207" s="86">
        <f>ROUND(Table2[[#This Row],[Percent Exceedance]],1)</f>
        <v>91.9</v>
      </c>
    </row>
    <row r="208" spans="2:18">
      <c r="B208" s="79" t="s">
        <v>278</v>
      </c>
      <c r="C208" s="80">
        <v>10044187</v>
      </c>
      <c r="D208" s="80">
        <v>10019674</v>
      </c>
      <c r="E208" s="79" t="s">
        <v>276</v>
      </c>
      <c r="F208" s="81">
        <v>42864</v>
      </c>
      <c r="G208" s="82">
        <v>4.1369999999999996</v>
      </c>
      <c r="H208" s="83">
        <f t="shared" si="12"/>
        <v>4137</v>
      </c>
      <c r="I208" s="84">
        <f t="shared" si="13"/>
        <v>4.7881944444444435E-2</v>
      </c>
      <c r="J208" s="83">
        <v>5.0999999999999997E-2</v>
      </c>
      <c r="K208" s="83" t="s">
        <v>277</v>
      </c>
      <c r="L208" s="83">
        <v>0.17599999999999999</v>
      </c>
      <c r="M208" s="83" t="s">
        <v>277</v>
      </c>
      <c r="N208" s="84">
        <f t="shared" si="14"/>
        <v>0.27488194444444441</v>
      </c>
      <c r="O208" s="83">
        <v>207</v>
      </c>
      <c r="P208" s="86">
        <f t="shared" si="15"/>
        <v>0.91875981161695441</v>
      </c>
      <c r="Q208" s="87">
        <f>Table2[[#This Row],[Decimal exceedance]]*100</f>
        <v>91.875981161695435</v>
      </c>
      <c r="R208" s="86">
        <f>ROUND(Table2[[#This Row],[Percent Exceedance]],1)</f>
        <v>91.9</v>
      </c>
    </row>
    <row r="209" spans="2:18">
      <c r="B209" s="79" t="s">
        <v>278</v>
      </c>
      <c r="C209" s="80">
        <v>10044187</v>
      </c>
      <c r="D209" s="80">
        <v>10019674</v>
      </c>
      <c r="E209" s="79" t="s">
        <v>276</v>
      </c>
      <c r="F209" s="81">
        <v>43032</v>
      </c>
      <c r="G209" s="82">
        <v>1.5469999999999999</v>
      </c>
      <c r="H209" s="83">
        <f t="shared" si="12"/>
        <v>1547</v>
      </c>
      <c r="I209" s="84">
        <f t="shared" si="13"/>
        <v>1.7905092592592591E-2</v>
      </c>
      <c r="J209" s="83">
        <v>7.2999999999999995E-2</v>
      </c>
      <c r="K209" s="83" t="s">
        <v>277</v>
      </c>
      <c r="L209" s="83">
        <v>0.184</v>
      </c>
      <c r="M209" s="83" t="s">
        <v>277</v>
      </c>
      <c r="N209" s="84">
        <f t="shared" si="14"/>
        <v>0.27490509259259255</v>
      </c>
      <c r="O209" s="83">
        <v>208</v>
      </c>
      <c r="P209" s="86">
        <f t="shared" si="15"/>
        <v>0.91836734693877553</v>
      </c>
      <c r="Q209" s="87">
        <f>Table2[[#This Row],[Decimal exceedance]]*100</f>
        <v>91.83673469387756</v>
      </c>
      <c r="R209" s="86">
        <f>ROUND(Table2[[#This Row],[Percent Exceedance]],1)</f>
        <v>91.8</v>
      </c>
    </row>
    <row r="210" spans="2:18">
      <c r="B210" s="79" t="s">
        <v>278</v>
      </c>
      <c r="C210" s="80">
        <v>10044187</v>
      </c>
      <c r="D210" s="80">
        <v>10019674</v>
      </c>
      <c r="E210" s="79" t="s">
        <v>276</v>
      </c>
      <c r="F210" s="81">
        <v>43401</v>
      </c>
      <c r="G210" s="82">
        <v>2.004</v>
      </c>
      <c r="H210" s="83">
        <f t="shared" si="12"/>
        <v>2004</v>
      </c>
      <c r="I210" s="84">
        <f t="shared" si="13"/>
        <v>2.3194444444444445E-2</v>
      </c>
      <c r="J210" s="83">
        <v>0.11700000000000001</v>
      </c>
      <c r="K210" s="83" t="s">
        <v>277</v>
      </c>
      <c r="L210" s="83">
        <v>0.13500000000000001</v>
      </c>
      <c r="M210" s="83" t="s">
        <v>277</v>
      </c>
      <c r="N210" s="84">
        <f t="shared" si="14"/>
        <v>0.27519444444444446</v>
      </c>
      <c r="O210" s="83">
        <v>209</v>
      </c>
      <c r="P210" s="86">
        <f t="shared" si="15"/>
        <v>0.91797488226059654</v>
      </c>
      <c r="Q210" s="87">
        <f>Table2[[#This Row],[Decimal exceedance]]*100</f>
        <v>91.797488226059656</v>
      </c>
      <c r="R210" s="86">
        <f>ROUND(Table2[[#This Row],[Percent Exceedance]],1)</f>
        <v>91.8</v>
      </c>
    </row>
    <row r="211" spans="2:18">
      <c r="B211" s="79" t="s">
        <v>278</v>
      </c>
      <c r="C211" s="80">
        <v>10044187</v>
      </c>
      <c r="D211" s="80">
        <v>10019674</v>
      </c>
      <c r="E211" s="79" t="s">
        <v>276</v>
      </c>
      <c r="F211" s="81">
        <v>43447</v>
      </c>
      <c r="G211" s="82">
        <v>2.181</v>
      </c>
      <c r="H211" s="83">
        <f t="shared" si="12"/>
        <v>2181</v>
      </c>
      <c r="I211" s="84">
        <f t="shared" si="13"/>
        <v>2.5243055555555553E-2</v>
      </c>
      <c r="J211" s="83">
        <v>0.153</v>
      </c>
      <c r="K211" s="83" t="s">
        <v>277</v>
      </c>
      <c r="L211" s="83">
        <v>9.7000000000000003E-2</v>
      </c>
      <c r="M211" s="83" t="s">
        <v>277</v>
      </c>
      <c r="N211" s="84">
        <f t="shared" si="14"/>
        <v>0.27524305555555556</v>
      </c>
      <c r="O211" s="83">
        <v>210</v>
      </c>
      <c r="P211" s="86">
        <f t="shared" si="15"/>
        <v>0.91758241758241754</v>
      </c>
      <c r="Q211" s="87">
        <f>Table2[[#This Row],[Decimal exceedance]]*100</f>
        <v>91.758241758241752</v>
      </c>
      <c r="R211" s="86">
        <f>ROUND(Table2[[#This Row],[Percent Exceedance]],1)</f>
        <v>91.8</v>
      </c>
    </row>
    <row r="212" spans="2:18">
      <c r="B212" s="79" t="s">
        <v>278</v>
      </c>
      <c r="C212" s="80">
        <v>10044187</v>
      </c>
      <c r="D212" s="80">
        <v>10019674</v>
      </c>
      <c r="E212" s="79" t="s">
        <v>276</v>
      </c>
      <c r="F212" s="81">
        <v>43351</v>
      </c>
      <c r="G212" s="82">
        <v>2.2000000000000002</v>
      </c>
      <c r="H212" s="83">
        <f t="shared" si="12"/>
        <v>2200</v>
      </c>
      <c r="I212" s="84">
        <f t="shared" si="13"/>
        <v>2.5462962962962965E-2</v>
      </c>
      <c r="J212" s="83">
        <v>6.9000000000000006E-2</v>
      </c>
      <c r="K212" s="83" t="s">
        <v>277</v>
      </c>
      <c r="L212" s="83">
        <v>0.18099999999999999</v>
      </c>
      <c r="M212" s="83" t="s">
        <v>277</v>
      </c>
      <c r="N212" s="84">
        <f t="shared" si="14"/>
        <v>0.27546296296296297</v>
      </c>
      <c r="O212" s="83">
        <v>211</v>
      </c>
      <c r="P212" s="86">
        <f t="shared" si="15"/>
        <v>0.91718995290423866</v>
      </c>
      <c r="Q212" s="87">
        <f>Table2[[#This Row],[Decimal exceedance]]*100</f>
        <v>91.718995290423862</v>
      </c>
      <c r="R212" s="86">
        <f>ROUND(Table2[[#This Row],[Percent Exceedance]],1)</f>
        <v>91.7</v>
      </c>
    </row>
    <row r="213" spans="2:18">
      <c r="B213" s="79" t="s">
        <v>278</v>
      </c>
      <c r="C213" s="80">
        <v>10044187</v>
      </c>
      <c r="D213" s="80">
        <v>10019674</v>
      </c>
      <c r="E213" s="79" t="s">
        <v>276</v>
      </c>
      <c r="F213" s="81">
        <v>42863</v>
      </c>
      <c r="G213" s="82">
        <v>4.1390000000000002</v>
      </c>
      <c r="H213" s="83">
        <f t="shared" si="12"/>
        <v>4139</v>
      </c>
      <c r="I213" s="84">
        <f t="shared" si="13"/>
        <v>4.7905092592592589E-2</v>
      </c>
      <c r="J213" s="83">
        <v>0.05</v>
      </c>
      <c r="K213" s="83" t="s">
        <v>277</v>
      </c>
      <c r="L213" s="83">
        <v>0.17799999999999999</v>
      </c>
      <c r="M213" s="83" t="s">
        <v>277</v>
      </c>
      <c r="N213" s="84">
        <f t="shared" si="14"/>
        <v>0.27590509259259255</v>
      </c>
      <c r="O213" s="83">
        <v>212</v>
      </c>
      <c r="P213" s="86">
        <f t="shared" si="15"/>
        <v>0.91679748822605966</v>
      </c>
      <c r="Q213" s="87">
        <f>Table2[[#This Row],[Decimal exceedance]]*100</f>
        <v>91.679748822605973</v>
      </c>
      <c r="R213" s="86">
        <f>ROUND(Table2[[#This Row],[Percent Exceedance]],1)</f>
        <v>91.7</v>
      </c>
    </row>
    <row r="214" spans="2:18">
      <c r="B214" s="79" t="s">
        <v>278</v>
      </c>
      <c r="C214" s="80">
        <v>10044187</v>
      </c>
      <c r="D214" s="80">
        <v>10019674</v>
      </c>
      <c r="E214" s="79" t="s">
        <v>276</v>
      </c>
      <c r="F214" s="81">
        <v>42676</v>
      </c>
      <c r="G214" s="82">
        <v>3.883</v>
      </c>
      <c r="H214" s="83">
        <f t="shared" si="12"/>
        <v>3883</v>
      </c>
      <c r="I214" s="84">
        <f t="shared" si="13"/>
        <v>4.4942129629629624E-2</v>
      </c>
      <c r="J214" s="83">
        <v>0.06</v>
      </c>
      <c r="K214" s="83" t="s">
        <v>277</v>
      </c>
      <c r="L214" s="83">
        <v>0.17100000000000001</v>
      </c>
      <c r="M214" s="83" t="s">
        <v>277</v>
      </c>
      <c r="N214" s="84">
        <f t="shared" si="14"/>
        <v>0.27594212962962961</v>
      </c>
      <c r="O214" s="83">
        <v>213</v>
      </c>
      <c r="P214" s="86">
        <f t="shared" si="15"/>
        <v>0.91640502354788067</v>
      </c>
      <c r="Q214" s="87">
        <f>Table2[[#This Row],[Decimal exceedance]]*100</f>
        <v>91.640502354788069</v>
      </c>
      <c r="R214" s="86">
        <f>ROUND(Table2[[#This Row],[Percent Exceedance]],1)</f>
        <v>91.6</v>
      </c>
    </row>
    <row r="215" spans="2:18">
      <c r="B215" s="79" t="s">
        <v>278</v>
      </c>
      <c r="C215" s="80">
        <v>10044187</v>
      </c>
      <c r="D215" s="80">
        <v>10019674</v>
      </c>
      <c r="E215" s="79" t="s">
        <v>276</v>
      </c>
      <c r="F215" s="81">
        <v>43316</v>
      </c>
      <c r="G215" s="82">
        <v>2.3420000000000001</v>
      </c>
      <c r="H215" s="83">
        <f t="shared" si="12"/>
        <v>2342</v>
      </c>
      <c r="I215" s="84">
        <f t="shared" si="13"/>
        <v>2.7106481481481481E-2</v>
      </c>
      <c r="J215" s="83">
        <v>7.3999999999999996E-2</v>
      </c>
      <c r="K215" s="83" t="s">
        <v>277</v>
      </c>
      <c r="L215" s="83">
        <v>0.17499999999999999</v>
      </c>
      <c r="M215" s="83" t="s">
        <v>277</v>
      </c>
      <c r="N215" s="84">
        <f t="shared" si="14"/>
        <v>0.27610648148148148</v>
      </c>
      <c r="O215" s="83">
        <v>214</v>
      </c>
      <c r="P215" s="86">
        <f t="shared" si="15"/>
        <v>0.91601255886970168</v>
      </c>
      <c r="Q215" s="87">
        <f>Table2[[#This Row],[Decimal exceedance]]*100</f>
        <v>91.601255886970165</v>
      </c>
      <c r="R215" s="86">
        <f>ROUND(Table2[[#This Row],[Percent Exceedance]],1)</f>
        <v>91.6</v>
      </c>
    </row>
    <row r="216" spans="2:18">
      <c r="B216" s="79" t="s">
        <v>278</v>
      </c>
      <c r="C216" s="80">
        <v>10044187</v>
      </c>
      <c r="D216" s="80">
        <v>10019674</v>
      </c>
      <c r="E216" s="79" t="s">
        <v>276</v>
      </c>
      <c r="F216" s="81">
        <v>42844</v>
      </c>
      <c r="G216" s="82">
        <v>3.05</v>
      </c>
      <c r="H216" s="83">
        <f t="shared" si="12"/>
        <v>3050</v>
      </c>
      <c r="I216" s="84">
        <f t="shared" si="13"/>
        <v>3.5300925925925923E-2</v>
      </c>
      <c r="J216" s="83">
        <v>5.0999999999999997E-2</v>
      </c>
      <c r="K216" s="83" t="s">
        <v>277</v>
      </c>
      <c r="L216" s="83">
        <v>0.19</v>
      </c>
      <c r="M216" s="83" t="s">
        <v>277</v>
      </c>
      <c r="N216" s="84">
        <f t="shared" si="14"/>
        <v>0.27630092592592592</v>
      </c>
      <c r="O216" s="83">
        <v>215</v>
      </c>
      <c r="P216" s="86">
        <f t="shared" si="15"/>
        <v>0.91562009419152279</v>
      </c>
      <c r="Q216" s="87">
        <f>Table2[[#This Row],[Decimal exceedance]]*100</f>
        <v>91.562009419152275</v>
      </c>
      <c r="R216" s="86">
        <f>ROUND(Table2[[#This Row],[Percent Exceedance]],1)</f>
        <v>91.6</v>
      </c>
    </row>
    <row r="217" spans="2:18">
      <c r="B217" s="79" t="s">
        <v>278</v>
      </c>
      <c r="C217" s="80">
        <v>10044187</v>
      </c>
      <c r="D217" s="80">
        <v>10019674</v>
      </c>
      <c r="E217" s="79" t="s">
        <v>276</v>
      </c>
      <c r="F217" s="81">
        <v>43472</v>
      </c>
      <c r="G217" s="82">
        <v>1.9630000000000001</v>
      </c>
      <c r="H217" s="83">
        <f t="shared" si="12"/>
        <v>1963</v>
      </c>
      <c r="I217" s="84">
        <f t="shared" si="13"/>
        <v>2.2719907407407407E-2</v>
      </c>
      <c r="J217" s="83">
        <v>0.13300000000000001</v>
      </c>
      <c r="K217" s="83" t="s">
        <v>277</v>
      </c>
      <c r="L217" s="83">
        <v>0.121</v>
      </c>
      <c r="M217" s="83" t="s">
        <v>277</v>
      </c>
      <c r="N217" s="84">
        <f t="shared" si="14"/>
        <v>0.27671990740740737</v>
      </c>
      <c r="O217" s="83">
        <v>216</v>
      </c>
      <c r="P217" s="86">
        <f t="shared" si="15"/>
        <v>0.9152276295133438</v>
      </c>
      <c r="Q217" s="87">
        <f>Table2[[#This Row],[Decimal exceedance]]*100</f>
        <v>91.522762951334386</v>
      </c>
      <c r="R217" s="86">
        <f>ROUND(Table2[[#This Row],[Percent Exceedance]],1)</f>
        <v>91.5</v>
      </c>
    </row>
    <row r="218" spans="2:18">
      <c r="B218" s="79" t="s">
        <v>278</v>
      </c>
      <c r="C218" s="80">
        <v>10044187</v>
      </c>
      <c r="D218" s="80">
        <v>10019674</v>
      </c>
      <c r="E218" s="79" t="s">
        <v>276</v>
      </c>
      <c r="F218" s="81">
        <v>43035</v>
      </c>
      <c r="G218" s="82">
        <v>2.516</v>
      </c>
      <c r="H218" s="83">
        <f t="shared" si="12"/>
        <v>2516</v>
      </c>
      <c r="I218" s="84">
        <f t="shared" si="13"/>
        <v>2.9120370370370369E-2</v>
      </c>
      <c r="J218" s="83">
        <v>7.4999999999999997E-2</v>
      </c>
      <c r="K218" s="83" t="s">
        <v>277</v>
      </c>
      <c r="L218" s="83">
        <v>0.17299999999999999</v>
      </c>
      <c r="M218" s="83" t="s">
        <v>277</v>
      </c>
      <c r="N218" s="84">
        <f t="shared" si="14"/>
        <v>0.27712037037037035</v>
      </c>
      <c r="O218" s="83">
        <v>217</v>
      </c>
      <c r="P218" s="86">
        <f t="shared" si="15"/>
        <v>0.9148351648351648</v>
      </c>
      <c r="Q218" s="87">
        <f>Table2[[#This Row],[Decimal exceedance]]*100</f>
        <v>91.483516483516482</v>
      </c>
      <c r="R218" s="86">
        <f>ROUND(Table2[[#This Row],[Percent Exceedance]],1)</f>
        <v>91.5</v>
      </c>
    </row>
    <row r="219" spans="2:18">
      <c r="B219" s="79" t="s">
        <v>278</v>
      </c>
      <c r="C219" s="80">
        <v>10044187</v>
      </c>
      <c r="D219" s="80">
        <v>10019674</v>
      </c>
      <c r="E219" s="79" t="s">
        <v>276</v>
      </c>
      <c r="F219" s="81">
        <v>43070</v>
      </c>
      <c r="G219" s="82">
        <v>2.0249999999999999</v>
      </c>
      <c r="H219" s="83">
        <f t="shared" si="12"/>
        <v>2025</v>
      </c>
      <c r="I219" s="84">
        <f t="shared" si="13"/>
        <v>2.3437499999999997E-2</v>
      </c>
      <c r="J219" s="83">
        <v>0.08</v>
      </c>
      <c r="K219" s="83" t="s">
        <v>277</v>
      </c>
      <c r="L219" s="83">
        <v>0.17399999999999999</v>
      </c>
      <c r="M219" s="83" t="s">
        <v>277</v>
      </c>
      <c r="N219" s="84">
        <f t="shared" si="14"/>
        <v>0.2774375</v>
      </c>
      <c r="O219" s="83">
        <v>218</v>
      </c>
      <c r="P219" s="86">
        <f t="shared" si="15"/>
        <v>0.91444270015698592</v>
      </c>
      <c r="Q219" s="87">
        <f>Table2[[#This Row],[Decimal exceedance]]*100</f>
        <v>91.444270015698592</v>
      </c>
      <c r="R219" s="86">
        <f>ROUND(Table2[[#This Row],[Percent Exceedance]],1)</f>
        <v>91.4</v>
      </c>
    </row>
    <row r="220" spans="2:18">
      <c r="B220" s="79" t="s">
        <v>278</v>
      </c>
      <c r="C220" s="80">
        <v>10044187</v>
      </c>
      <c r="D220" s="80">
        <v>10019674</v>
      </c>
      <c r="E220" s="79" t="s">
        <v>276</v>
      </c>
      <c r="F220" s="81">
        <v>43410</v>
      </c>
      <c r="G220" s="82">
        <v>1.857</v>
      </c>
      <c r="H220" s="83">
        <f t="shared" si="12"/>
        <v>1857</v>
      </c>
      <c r="I220" s="84">
        <f t="shared" si="13"/>
        <v>2.1493055555555553E-2</v>
      </c>
      <c r="J220" s="83">
        <v>0.14899999999999999</v>
      </c>
      <c r="K220" s="83" t="s">
        <v>277</v>
      </c>
      <c r="L220" s="83">
        <v>0.107</v>
      </c>
      <c r="M220" s="83" t="s">
        <v>277</v>
      </c>
      <c r="N220" s="84">
        <f t="shared" si="14"/>
        <v>0.27749305555555553</v>
      </c>
      <c r="O220" s="83">
        <v>219</v>
      </c>
      <c r="P220" s="86">
        <f t="shared" si="15"/>
        <v>0.91405023547880693</v>
      </c>
      <c r="Q220" s="87">
        <f>Table2[[#This Row],[Decimal exceedance]]*100</f>
        <v>91.405023547880688</v>
      </c>
      <c r="R220" s="86">
        <f>ROUND(Table2[[#This Row],[Percent Exceedance]],1)</f>
        <v>91.4</v>
      </c>
    </row>
    <row r="221" spans="2:18">
      <c r="B221" s="79" t="s">
        <v>278</v>
      </c>
      <c r="C221" s="80">
        <v>10044187</v>
      </c>
      <c r="D221" s="80">
        <v>10019674</v>
      </c>
      <c r="E221" s="79" t="s">
        <v>276</v>
      </c>
      <c r="F221" s="81">
        <v>43334</v>
      </c>
      <c r="G221" s="82">
        <v>2.1230000000000002</v>
      </c>
      <c r="H221" s="83">
        <f t="shared" si="12"/>
        <v>2123</v>
      </c>
      <c r="I221" s="84">
        <f t="shared" si="13"/>
        <v>2.4571759259259258E-2</v>
      </c>
      <c r="J221" s="83">
        <v>7.3999999999999996E-2</v>
      </c>
      <c r="K221" s="83" t="s">
        <v>277</v>
      </c>
      <c r="L221" s="83">
        <v>0.17899999999999999</v>
      </c>
      <c r="M221" s="83" t="s">
        <v>277</v>
      </c>
      <c r="N221" s="84">
        <f t="shared" si="14"/>
        <v>0.27757175925925925</v>
      </c>
      <c r="O221" s="83">
        <v>220</v>
      </c>
      <c r="P221" s="86">
        <f t="shared" si="15"/>
        <v>0.91365777080062793</v>
      </c>
      <c r="Q221" s="87">
        <f>Table2[[#This Row],[Decimal exceedance]]*100</f>
        <v>91.365777080062799</v>
      </c>
      <c r="R221" s="86">
        <f>ROUND(Table2[[#This Row],[Percent Exceedance]],1)</f>
        <v>91.4</v>
      </c>
    </row>
    <row r="222" spans="2:18">
      <c r="B222" s="79" t="s">
        <v>278</v>
      </c>
      <c r="C222" s="80">
        <v>10044187</v>
      </c>
      <c r="D222" s="80">
        <v>10019674</v>
      </c>
      <c r="E222" s="79" t="s">
        <v>276</v>
      </c>
      <c r="F222" s="81">
        <v>43280</v>
      </c>
      <c r="G222" s="82">
        <v>2.9239999999999999</v>
      </c>
      <c r="H222" s="83">
        <f t="shared" si="12"/>
        <v>2924</v>
      </c>
      <c r="I222" s="84">
        <f t="shared" si="13"/>
        <v>3.3842592592592591E-2</v>
      </c>
      <c r="J222" s="83">
        <v>7.1999999999999995E-2</v>
      </c>
      <c r="K222" s="83" t="s">
        <v>277</v>
      </c>
      <c r="L222" s="83">
        <v>0.17199999999999999</v>
      </c>
      <c r="M222" s="83" t="s">
        <v>277</v>
      </c>
      <c r="N222" s="84">
        <f t="shared" si="14"/>
        <v>0.27784259259259259</v>
      </c>
      <c r="O222" s="83">
        <v>221</v>
      </c>
      <c r="P222" s="86">
        <f t="shared" si="15"/>
        <v>0.91326530612244894</v>
      </c>
      <c r="Q222" s="87">
        <f>Table2[[#This Row],[Decimal exceedance]]*100</f>
        <v>91.326530612244895</v>
      </c>
      <c r="R222" s="86">
        <f>ROUND(Table2[[#This Row],[Percent Exceedance]],1)</f>
        <v>91.3</v>
      </c>
    </row>
    <row r="223" spans="2:18">
      <c r="B223" s="83"/>
      <c r="C223" s="80">
        <v>10044187</v>
      </c>
      <c r="D223" s="80">
        <v>10019674</v>
      </c>
      <c r="E223" s="79" t="s">
        <v>276</v>
      </c>
      <c r="F223" s="85">
        <v>43576</v>
      </c>
      <c r="G223" s="82">
        <v>1.9810000000000001</v>
      </c>
      <c r="H223" s="83">
        <f t="shared" si="12"/>
        <v>1981</v>
      </c>
      <c r="I223" s="84">
        <f t="shared" si="13"/>
        <v>2.2928240740740739E-2</v>
      </c>
      <c r="J223" s="83">
        <v>8.4000000000000005E-2</v>
      </c>
      <c r="K223" s="83" t="s">
        <v>277</v>
      </c>
      <c r="L223" s="83">
        <v>0.17100000000000001</v>
      </c>
      <c r="M223" s="83" t="s">
        <v>277</v>
      </c>
      <c r="N223" s="84">
        <f t="shared" si="14"/>
        <v>0.27792824074074074</v>
      </c>
      <c r="O223" s="83">
        <v>222</v>
      </c>
      <c r="P223" s="86">
        <f t="shared" si="15"/>
        <v>0.91287284144427006</v>
      </c>
      <c r="Q223" s="87">
        <f>Table2[[#This Row],[Decimal exceedance]]*100</f>
        <v>91.287284144427005</v>
      </c>
      <c r="R223" s="86">
        <f>ROUND(Table2[[#This Row],[Percent Exceedance]],1)</f>
        <v>91.3</v>
      </c>
    </row>
    <row r="224" spans="2:18">
      <c r="B224" s="79" t="s">
        <v>278</v>
      </c>
      <c r="C224" s="80">
        <v>10044187</v>
      </c>
      <c r="D224" s="80">
        <v>10019674</v>
      </c>
      <c r="E224" s="79" t="s">
        <v>276</v>
      </c>
      <c r="F224" s="81">
        <v>43158</v>
      </c>
      <c r="G224" s="82">
        <v>2.1880000000000002</v>
      </c>
      <c r="H224" s="83">
        <f t="shared" si="12"/>
        <v>2188</v>
      </c>
      <c r="I224" s="84">
        <f t="shared" si="13"/>
        <v>2.5324074074074075E-2</v>
      </c>
      <c r="J224" s="83">
        <v>0.11700000000000001</v>
      </c>
      <c r="K224" s="83" t="s">
        <v>277</v>
      </c>
      <c r="L224" s="83">
        <v>0.13600000000000001</v>
      </c>
      <c r="M224" s="83" t="s">
        <v>277</v>
      </c>
      <c r="N224" s="84">
        <f t="shared" si="14"/>
        <v>0.27832407407407411</v>
      </c>
      <c r="O224" s="83">
        <v>223</v>
      </c>
      <c r="P224" s="86">
        <f t="shared" si="15"/>
        <v>0.91248037676609106</v>
      </c>
      <c r="Q224" s="87">
        <f>Table2[[#This Row],[Decimal exceedance]]*100</f>
        <v>91.248037676609101</v>
      </c>
      <c r="R224" s="86">
        <f>ROUND(Table2[[#This Row],[Percent Exceedance]],1)</f>
        <v>91.2</v>
      </c>
    </row>
    <row r="225" spans="2:18">
      <c r="B225" s="79" t="s">
        <v>278</v>
      </c>
      <c r="C225" s="80">
        <v>10044187</v>
      </c>
      <c r="D225" s="80">
        <v>10019674</v>
      </c>
      <c r="E225" s="79" t="s">
        <v>276</v>
      </c>
      <c r="F225" s="81">
        <v>43352</v>
      </c>
      <c r="G225" s="82">
        <v>2.1240000000000001</v>
      </c>
      <c r="H225" s="83">
        <f t="shared" si="12"/>
        <v>2124</v>
      </c>
      <c r="I225" s="84">
        <f t="shared" si="13"/>
        <v>2.4583333333333332E-2</v>
      </c>
      <c r="J225" s="83">
        <v>7.0000000000000007E-2</v>
      </c>
      <c r="K225" s="83" t="s">
        <v>277</v>
      </c>
      <c r="L225" s="83">
        <v>0.184</v>
      </c>
      <c r="M225" s="83" t="s">
        <v>277</v>
      </c>
      <c r="N225" s="84">
        <f t="shared" si="14"/>
        <v>0.27858333333333335</v>
      </c>
      <c r="O225" s="83">
        <v>224</v>
      </c>
      <c r="P225" s="86">
        <f t="shared" si="15"/>
        <v>0.91208791208791207</v>
      </c>
      <c r="Q225" s="87">
        <f>Table2[[#This Row],[Decimal exceedance]]*100</f>
        <v>91.208791208791212</v>
      </c>
      <c r="R225" s="86">
        <f>ROUND(Table2[[#This Row],[Percent Exceedance]],1)</f>
        <v>91.2</v>
      </c>
    </row>
    <row r="226" spans="2:18">
      <c r="B226" s="79" t="s">
        <v>278</v>
      </c>
      <c r="C226" s="80">
        <v>10044187</v>
      </c>
      <c r="D226" s="80">
        <v>10019674</v>
      </c>
      <c r="E226" s="79" t="s">
        <v>276</v>
      </c>
      <c r="F226" s="81">
        <v>43318</v>
      </c>
      <c r="G226" s="82">
        <v>2.387</v>
      </c>
      <c r="H226" s="83">
        <f t="shared" si="12"/>
        <v>2387</v>
      </c>
      <c r="I226" s="84">
        <f t="shared" si="13"/>
        <v>2.7627314814814813E-2</v>
      </c>
      <c r="J226" s="83">
        <v>7.8E-2</v>
      </c>
      <c r="K226" s="83" t="s">
        <v>277</v>
      </c>
      <c r="L226" s="83">
        <v>0.17299999999999999</v>
      </c>
      <c r="M226" s="83" t="s">
        <v>277</v>
      </c>
      <c r="N226" s="84">
        <f t="shared" si="14"/>
        <v>0.27862731481481479</v>
      </c>
      <c r="O226" s="83">
        <v>225</v>
      </c>
      <c r="P226" s="86">
        <f t="shared" si="15"/>
        <v>0.91169544740973318</v>
      </c>
      <c r="Q226" s="87">
        <f>Table2[[#This Row],[Decimal exceedance]]*100</f>
        <v>91.169544740973322</v>
      </c>
      <c r="R226" s="86">
        <f>ROUND(Table2[[#This Row],[Percent Exceedance]],1)</f>
        <v>91.2</v>
      </c>
    </row>
    <row r="227" spans="2:18">
      <c r="B227" s="79" t="s">
        <v>278</v>
      </c>
      <c r="C227" s="80">
        <v>10044187</v>
      </c>
      <c r="D227" s="80">
        <v>10019674</v>
      </c>
      <c r="E227" s="79" t="s">
        <v>276</v>
      </c>
      <c r="F227" s="81">
        <v>43473</v>
      </c>
      <c r="G227" s="82">
        <v>2.0179999999999998</v>
      </c>
      <c r="H227" s="83">
        <f t="shared" si="12"/>
        <v>2017.9999999999998</v>
      </c>
      <c r="I227" s="84">
        <f t="shared" si="13"/>
        <v>2.3356481481481478E-2</v>
      </c>
      <c r="J227" s="83">
        <v>0.13300000000000001</v>
      </c>
      <c r="K227" s="83" t="s">
        <v>277</v>
      </c>
      <c r="L227" s="83">
        <v>0.123</v>
      </c>
      <c r="M227" s="83" t="s">
        <v>277</v>
      </c>
      <c r="N227" s="84">
        <f t="shared" si="14"/>
        <v>0.27935648148148151</v>
      </c>
      <c r="O227" s="83">
        <v>226</v>
      </c>
      <c r="P227" s="86">
        <f t="shared" si="15"/>
        <v>0.91130298273155419</v>
      </c>
      <c r="Q227" s="87">
        <f>Table2[[#This Row],[Decimal exceedance]]*100</f>
        <v>91.130298273155418</v>
      </c>
      <c r="R227" s="86">
        <f>ROUND(Table2[[#This Row],[Percent Exceedance]],1)</f>
        <v>91.1</v>
      </c>
    </row>
    <row r="228" spans="2:18">
      <c r="B228" s="79" t="s">
        <v>278</v>
      </c>
      <c r="C228" s="80">
        <v>10044187</v>
      </c>
      <c r="D228" s="80">
        <v>10019674</v>
      </c>
      <c r="E228" s="79" t="s">
        <v>276</v>
      </c>
      <c r="F228" s="81">
        <v>41915</v>
      </c>
      <c r="G228" s="82">
        <v>3.165</v>
      </c>
      <c r="H228" s="83">
        <f t="shared" si="12"/>
        <v>3165</v>
      </c>
      <c r="I228" s="84">
        <f t="shared" si="13"/>
        <v>3.6631944444444439E-2</v>
      </c>
      <c r="J228" s="83">
        <v>7.6999999999999999E-2</v>
      </c>
      <c r="K228" s="83" t="s">
        <v>277</v>
      </c>
      <c r="L228" s="83">
        <v>0.16600000000000001</v>
      </c>
      <c r="M228" s="83" t="s">
        <v>277</v>
      </c>
      <c r="N228" s="84">
        <f t="shared" si="14"/>
        <v>0.27963194444444445</v>
      </c>
      <c r="O228" s="83">
        <v>227</v>
      </c>
      <c r="P228" s="86">
        <f t="shared" si="15"/>
        <v>0.9109105180533752</v>
      </c>
      <c r="Q228" s="87">
        <f>Table2[[#This Row],[Decimal exceedance]]*100</f>
        <v>91.091051805337514</v>
      </c>
      <c r="R228" s="86">
        <f>ROUND(Table2[[#This Row],[Percent Exceedance]],1)</f>
        <v>91.1</v>
      </c>
    </row>
    <row r="229" spans="2:18">
      <c r="B229" s="79" t="s">
        <v>278</v>
      </c>
      <c r="C229" s="80">
        <v>10044187</v>
      </c>
      <c r="D229" s="80">
        <v>10019674</v>
      </c>
      <c r="E229" s="79" t="s">
        <v>276</v>
      </c>
      <c r="F229" s="81">
        <v>43302</v>
      </c>
      <c r="G229" s="82">
        <v>2.2469999999999999</v>
      </c>
      <c r="H229" s="83">
        <f t="shared" si="12"/>
        <v>2247</v>
      </c>
      <c r="I229" s="84">
        <f t="shared" si="13"/>
        <v>2.600694444444444E-2</v>
      </c>
      <c r="J229" s="83">
        <v>6.5000000000000002E-2</v>
      </c>
      <c r="K229" s="83" t="s">
        <v>277</v>
      </c>
      <c r="L229" s="83">
        <v>0.189</v>
      </c>
      <c r="M229" s="83" t="s">
        <v>277</v>
      </c>
      <c r="N229" s="84">
        <f t="shared" si="14"/>
        <v>0.28000694444444446</v>
      </c>
      <c r="O229" s="83">
        <v>228</v>
      </c>
      <c r="P229" s="86">
        <f t="shared" si="15"/>
        <v>0.9105180533751962</v>
      </c>
      <c r="Q229" s="87">
        <f>Table2[[#This Row],[Decimal exceedance]]*100</f>
        <v>91.051805337519625</v>
      </c>
      <c r="R229" s="86">
        <f>ROUND(Table2[[#This Row],[Percent Exceedance]],1)</f>
        <v>91.1</v>
      </c>
    </row>
    <row r="230" spans="2:18">
      <c r="B230" s="83"/>
      <c r="C230" s="80">
        <v>10044187</v>
      </c>
      <c r="D230" s="80">
        <v>10019674</v>
      </c>
      <c r="E230" s="79" t="s">
        <v>276</v>
      </c>
      <c r="F230" s="85">
        <v>43653</v>
      </c>
      <c r="G230" s="82">
        <v>2.0859999999999999</v>
      </c>
      <c r="H230" s="83">
        <f t="shared" si="12"/>
        <v>2086</v>
      </c>
      <c r="I230" s="84">
        <f t="shared" si="13"/>
        <v>2.4143518518518516E-2</v>
      </c>
      <c r="J230" s="83">
        <v>0.108</v>
      </c>
      <c r="K230" s="83" t="s">
        <v>277</v>
      </c>
      <c r="L230" s="83">
        <v>0.14799999999999999</v>
      </c>
      <c r="M230" s="83" t="s">
        <v>277</v>
      </c>
      <c r="N230" s="84">
        <f t="shared" si="14"/>
        <v>0.28014351851851849</v>
      </c>
      <c r="O230" s="83">
        <v>229</v>
      </c>
      <c r="P230" s="86">
        <f t="shared" si="15"/>
        <v>0.91012558869701721</v>
      </c>
      <c r="Q230" s="87">
        <f>Table2[[#This Row],[Decimal exceedance]]*100</f>
        <v>91.012558869701721</v>
      </c>
      <c r="R230" s="86">
        <f>ROUND(Table2[[#This Row],[Percent Exceedance]],1)</f>
        <v>91</v>
      </c>
    </row>
    <row r="231" spans="2:18">
      <c r="B231" s="79" t="s">
        <v>278</v>
      </c>
      <c r="C231" s="80">
        <v>10044187</v>
      </c>
      <c r="D231" s="80">
        <v>10019674</v>
      </c>
      <c r="E231" s="79" t="s">
        <v>276</v>
      </c>
      <c r="F231" s="81">
        <v>43521</v>
      </c>
      <c r="G231" s="82">
        <v>1.8540000000000001</v>
      </c>
      <c r="H231" s="83">
        <f t="shared" si="12"/>
        <v>1854</v>
      </c>
      <c r="I231" s="84">
        <f t="shared" si="13"/>
        <v>2.1458333333333333E-2</v>
      </c>
      <c r="J231" s="83">
        <v>0.127</v>
      </c>
      <c r="K231" s="83" t="s">
        <v>277</v>
      </c>
      <c r="L231" s="83">
        <v>0.13200000000000001</v>
      </c>
      <c r="M231" s="83" t="s">
        <v>277</v>
      </c>
      <c r="N231" s="84">
        <f t="shared" si="14"/>
        <v>0.28045833333333337</v>
      </c>
      <c r="O231" s="83">
        <v>230</v>
      </c>
      <c r="P231" s="86">
        <f t="shared" si="15"/>
        <v>0.90973312401883832</v>
      </c>
      <c r="Q231" s="87">
        <f>Table2[[#This Row],[Decimal exceedance]]*100</f>
        <v>90.973312401883831</v>
      </c>
      <c r="R231" s="86">
        <f>ROUND(Table2[[#This Row],[Percent Exceedance]],1)</f>
        <v>91</v>
      </c>
    </row>
    <row r="232" spans="2:18">
      <c r="B232" s="83"/>
      <c r="C232" s="80">
        <v>10044187</v>
      </c>
      <c r="D232" s="80">
        <v>10019674</v>
      </c>
      <c r="E232" s="79" t="s">
        <v>276</v>
      </c>
      <c r="F232" s="85">
        <v>43640</v>
      </c>
      <c r="G232" s="82">
        <v>1.804</v>
      </c>
      <c r="H232" s="83">
        <f t="shared" si="12"/>
        <v>1804</v>
      </c>
      <c r="I232" s="84">
        <f t="shared" si="13"/>
        <v>2.087962962962963E-2</v>
      </c>
      <c r="J232" s="83">
        <v>0.108</v>
      </c>
      <c r="K232" s="83" t="s">
        <v>277</v>
      </c>
      <c r="L232" s="83">
        <v>0.152</v>
      </c>
      <c r="M232" s="83" t="s">
        <v>277</v>
      </c>
      <c r="N232" s="84">
        <f t="shared" si="14"/>
        <v>0.28087962962962965</v>
      </c>
      <c r="O232" s="83">
        <v>231</v>
      </c>
      <c r="P232" s="86">
        <f t="shared" si="15"/>
        <v>0.90934065934065933</v>
      </c>
      <c r="Q232" s="87">
        <f>Table2[[#This Row],[Decimal exceedance]]*100</f>
        <v>90.934065934065927</v>
      </c>
      <c r="R232" s="86">
        <f>ROUND(Table2[[#This Row],[Percent Exceedance]],1)</f>
        <v>90.9</v>
      </c>
    </row>
    <row r="233" spans="2:18">
      <c r="B233" s="79" t="s">
        <v>278</v>
      </c>
      <c r="C233" s="80">
        <v>10044187</v>
      </c>
      <c r="D233" s="80">
        <v>10019674</v>
      </c>
      <c r="E233" s="79" t="s">
        <v>276</v>
      </c>
      <c r="F233" s="81">
        <v>43319</v>
      </c>
      <c r="G233" s="82">
        <v>1.5589999999999999</v>
      </c>
      <c r="H233" s="83">
        <f t="shared" si="12"/>
        <v>1559</v>
      </c>
      <c r="I233" s="84">
        <f t="shared" si="13"/>
        <v>1.804398148148148E-2</v>
      </c>
      <c r="J233" s="83">
        <v>8.3000000000000004E-2</v>
      </c>
      <c r="K233" s="83" t="s">
        <v>277</v>
      </c>
      <c r="L233" s="83">
        <v>0.18</v>
      </c>
      <c r="M233" s="83" t="s">
        <v>277</v>
      </c>
      <c r="N233" s="84">
        <f t="shared" si="14"/>
        <v>0.28104398148148146</v>
      </c>
      <c r="O233" s="83">
        <v>232</v>
      </c>
      <c r="P233" s="86">
        <f t="shared" si="15"/>
        <v>0.90894819466248034</v>
      </c>
      <c r="Q233" s="87">
        <f>Table2[[#This Row],[Decimal exceedance]]*100</f>
        <v>90.894819466248038</v>
      </c>
      <c r="R233" s="86">
        <f>ROUND(Table2[[#This Row],[Percent Exceedance]],1)</f>
        <v>90.9</v>
      </c>
    </row>
    <row r="234" spans="2:18">
      <c r="B234" s="79" t="s">
        <v>278</v>
      </c>
      <c r="C234" s="80">
        <v>10044187</v>
      </c>
      <c r="D234" s="80">
        <v>10019674</v>
      </c>
      <c r="E234" s="79" t="s">
        <v>276</v>
      </c>
      <c r="F234" s="81">
        <v>43350</v>
      </c>
      <c r="G234" s="82">
        <v>1.9279999999999999</v>
      </c>
      <c r="H234" s="83">
        <f t="shared" si="12"/>
        <v>1928</v>
      </c>
      <c r="I234" s="84">
        <f t="shared" si="13"/>
        <v>2.2314814814814812E-2</v>
      </c>
      <c r="J234" s="83">
        <v>7.3999999999999996E-2</v>
      </c>
      <c r="K234" s="83" t="s">
        <v>277</v>
      </c>
      <c r="L234" s="83">
        <v>0.185</v>
      </c>
      <c r="M234" s="83" t="s">
        <v>277</v>
      </c>
      <c r="N234" s="84">
        <f t="shared" si="14"/>
        <v>0.2813148148148148</v>
      </c>
      <c r="O234" s="83">
        <v>233</v>
      </c>
      <c r="P234" s="86">
        <f t="shared" si="15"/>
        <v>0.90855572998430145</v>
      </c>
      <c r="Q234" s="87">
        <f>Table2[[#This Row],[Decimal exceedance]]*100</f>
        <v>90.855572998430148</v>
      </c>
      <c r="R234" s="86">
        <f>ROUND(Table2[[#This Row],[Percent Exceedance]],1)</f>
        <v>90.9</v>
      </c>
    </row>
    <row r="235" spans="2:18">
      <c r="B235" s="79" t="s">
        <v>278</v>
      </c>
      <c r="C235" s="80">
        <v>10044187</v>
      </c>
      <c r="D235" s="80">
        <v>10019674</v>
      </c>
      <c r="E235" s="79" t="s">
        <v>276</v>
      </c>
      <c r="F235" s="81">
        <v>43359</v>
      </c>
      <c r="G235" s="82">
        <v>2.1160000000000001</v>
      </c>
      <c r="H235" s="83">
        <f t="shared" si="12"/>
        <v>2116</v>
      </c>
      <c r="I235" s="84">
        <f t="shared" si="13"/>
        <v>2.449074074074074E-2</v>
      </c>
      <c r="J235" s="83">
        <v>6.2E-2</v>
      </c>
      <c r="K235" s="83" t="s">
        <v>277</v>
      </c>
      <c r="L235" s="83">
        <v>0.19500000000000001</v>
      </c>
      <c r="M235" s="83" t="s">
        <v>277</v>
      </c>
      <c r="N235" s="84">
        <f t="shared" si="14"/>
        <v>0.28149074074074076</v>
      </c>
      <c r="O235" s="83">
        <v>234</v>
      </c>
      <c r="P235" s="86">
        <f t="shared" si="15"/>
        <v>0.90816326530612246</v>
      </c>
      <c r="Q235" s="87">
        <f>Table2[[#This Row],[Decimal exceedance]]*100</f>
        <v>90.816326530612244</v>
      </c>
      <c r="R235" s="86">
        <f>ROUND(Table2[[#This Row],[Percent Exceedance]],1)</f>
        <v>90.8</v>
      </c>
    </row>
    <row r="236" spans="2:18">
      <c r="B236" s="79" t="s">
        <v>278</v>
      </c>
      <c r="C236" s="80">
        <v>10044187</v>
      </c>
      <c r="D236" s="80">
        <v>10019674</v>
      </c>
      <c r="E236" s="79" t="s">
        <v>276</v>
      </c>
      <c r="F236" s="81">
        <v>43467</v>
      </c>
      <c r="G236" s="82">
        <v>1.877</v>
      </c>
      <c r="H236" s="83">
        <f t="shared" si="12"/>
        <v>1877</v>
      </c>
      <c r="I236" s="84">
        <f t="shared" si="13"/>
        <v>2.1724537037037035E-2</v>
      </c>
      <c r="J236" s="83">
        <v>0.14599999999999999</v>
      </c>
      <c r="K236" s="83" t="s">
        <v>277</v>
      </c>
      <c r="L236" s="83">
        <v>0.114</v>
      </c>
      <c r="M236" s="83" t="s">
        <v>277</v>
      </c>
      <c r="N236" s="84">
        <f t="shared" si="14"/>
        <v>0.28172453703703704</v>
      </c>
      <c r="O236" s="83">
        <v>235</v>
      </c>
      <c r="P236" s="86">
        <f t="shared" si="15"/>
        <v>0.90777080062794346</v>
      </c>
      <c r="Q236" s="87">
        <f>Table2[[#This Row],[Decimal exceedance]]*100</f>
        <v>90.77708006279434</v>
      </c>
      <c r="R236" s="86">
        <f>ROUND(Table2[[#This Row],[Percent Exceedance]],1)</f>
        <v>90.8</v>
      </c>
    </row>
    <row r="237" spans="2:18">
      <c r="B237" s="79" t="s">
        <v>278</v>
      </c>
      <c r="C237" s="80">
        <v>10044187</v>
      </c>
      <c r="D237" s="80">
        <v>10019674</v>
      </c>
      <c r="E237" s="79" t="s">
        <v>276</v>
      </c>
      <c r="F237" s="81">
        <v>42655</v>
      </c>
      <c r="G237" s="82">
        <v>3.1539999999999999</v>
      </c>
      <c r="H237" s="83">
        <f t="shared" si="12"/>
        <v>3154</v>
      </c>
      <c r="I237" s="84">
        <f t="shared" si="13"/>
        <v>3.6504629629629623E-2</v>
      </c>
      <c r="J237" s="83">
        <v>8.5000000000000006E-2</v>
      </c>
      <c r="K237" s="83" t="s">
        <v>277</v>
      </c>
      <c r="L237" s="83">
        <v>0.161</v>
      </c>
      <c r="M237" s="83" t="s">
        <v>277</v>
      </c>
      <c r="N237" s="84">
        <f t="shared" si="14"/>
        <v>0.28250462962962963</v>
      </c>
      <c r="O237" s="83">
        <v>236</v>
      </c>
      <c r="P237" s="86">
        <f t="shared" si="15"/>
        <v>0.90737833594976447</v>
      </c>
      <c r="Q237" s="87">
        <f>Table2[[#This Row],[Decimal exceedance]]*100</f>
        <v>90.737833594976451</v>
      </c>
      <c r="R237" s="86">
        <f>ROUND(Table2[[#This Row],[Percent Exceedance]],1)</f>
        <v>90.7</v>
      </c>
    </row>
    <row r="238" spans="2:18">
      <c r="B238" s="79" t="s">
        <v>278</v>
      </c>
      <c r="C238" s="80">
        <v>10044187</v>
      </c>
      <c r="D238" s="80">
        <v>10019674</v>
      </c>
      <c r="E238" s="79" t="s">
        <v>276</v>
      </c>
      <c r="F238" s="81">
        <v>42845</v>
      </c>
      <c r="G238" s="82">
        <v>4.8959999999999999</v>
      </c>
      <c r="H238" s="83">
        <f t="shared" si="12"/>
        <v>4896</v>
      </c>
      <c r="I238" s="84">
        <f t="shared" si="13"/>
        <v>5.6666666666666664E-2</v>
      </c>
      <c r="J238" s="83">
        <v>5.0999999999999997E-2</v>
      </c>
      <c r="K238" s="83" t="s">
        <v>277</v>
      </c>
      <c r="L238" s="83">
        <v>0.17499999999999999</v>
      </c>
      <c r="M238" s="83" t="s">
        <v>277</v>
      </c>
      <c r="N238" s="84">
        <f t="shared" si="14"/>
        <v>0.28266666666666662</v>
      </c>
      <c r="O238" s="83">
        <v>237</v>
      </c>
      <c r="P238" s="86">
        <f t="shared" si="15"/>
        <v>0.90698587127158559</v>
      </c>
      <c r="Q238" s="87">
        <f>Table2[[#This Row],[Decimal exceedance]]*100</f>
        <v>90.698587127158561</v>
      </c>
      <c r="R238" s="86">
        <f>ROUND(Table2[[#This Row],[Percent Exceedance]],1)</f>
        <v>90.7</v>
      </c>
    </row>
    <row r="239" spans="2:18">
      <c r="B239" s="83"/>
      <c r="C239" s="80">
        <v>10044187</v>
      </c>
      <c r="D239" s="80">
        <v>10019674</v>
      </c>
      <c r="E239" s="79" t="s">
        <v>276</v>
      </c>
      <c r="F239" s="85">
        <v>43581</v>
      </c>
      <c r="G239" s="82">
        <v>1.893</v>
      </c>
      <c r="H239" s="83">
        <f t="shared" si="12"/>
        <v>1893</v>
      </c>
      <c r="I239" s="84">
        <f t="shared" si="13"/>
        <v>2.1909722222222219E-2</v>
      </c>
      <c r="J239" s="83">
        <v>0.08</v>
      </c>
      <c r="K239" s="83" t="s">
        <v>277</v>
      </c>
      <c r="L239" s="83">
        <v>0.18099999999999999</v>
      </c>
      <c r="M239" s="83" t="s">
        <v>277</v>
      </c>
      <c r="N239" s="84">
        <f t="shared" si="14"/>
        <v>0.28290972222222222</v>
      </c>
      <c r="O239" s="83">
        <v>238</v>
      </c>
      <c r="P239" s="86">
        <f t="shared" si="15"/>
        <v>0.90659340659340659</v>
      </c>
      <c r="Q239" s="87">
        <f>Table2[[#This Row],[Decimal exceedance]]*100</f>
        <v>90.659340659340657</v>
      </c>
      <c r="R239" s="86">
        <f>ROUND(Table2[[#This Row],[Percent Exceedance]],1)</f>
        <v>90.7</v>
      </c>
    </row>
    <row r="240" spans="2:18">
      <c r="B240" s="83"/>
      <c r="C240" s="80">
        <v>10044187</v>
      </c>
      <c r="D240" s="80">
        <v>10019674</v>
      </c>
      <c r="E240" s="79" t="s">
        <v>276</v>
      </c>
      <c r="F240" s="85">
        <v>43591</v>
      </c>
      <c r="G240" s="82">
        <v>1.913</v>
      </c>
      <c r="H240" s="83">
        <f t="shared" si="12"/>
        <v>1913</v>
      </c>
      <c r="I240" s="84">
        <f t="shared" si="13"/>
        <v>2.2141203703703701E-2</v>
      </c>
      <c r="J240" s="83">
        <v>8.7999999999999995E-2</v>
      </c>
      <c r="K240" s="83" t="s">
        <v>277</v>
      </c>
      <c r="L240" s="83">
        <v>0.17299999999999999</v>
      </c>
      <c r="M240" s="83" t="s">
        <v>277</v>
      </c>
      <c r="N240" s="84">
        <f t="shared" si="14"/>
        <v>0.28314120370370366</v>
      </c>
      <c r="O240" s="83">
        <v>239</v>
      </c>
      <c r="P240" s="86">
        <f t="shared" si="15"/>
        <v>0.9062009419152276</v>
      </c>
      <c r="Q240" s="87">
        <f>Table2[[#This Row],[Decimal exceedance]]*100</f>
        <v>90.620094191522753</v>
      </c>
      <c r="R240" s="86">
        <f>ROUND(Table2[[#This Row],[Percent Exceedance]],1)</f>
        <v>90.6</v>
      </c>
    </row>
    <row r="241" spans="2:18">
      <c r="B241" s="83"/>
      <c r="C241" s="80">
        <v>10044187</v>
      </c>
      <c r="D241" s="80">
        <v>10019674</v>
      </c>
      <c r="E241" s="79" t="s">
        <v>276</v>
      </c>
      <c r="F241" s="85">
        <v>43590</v>
      </c>
      <c r="G241" s="82">
        <v>2.0979999999999999</v>
      </c>
      <c r="H241" s="83">
        <f t="shared" si="12"/>
        <v>2098</v>
      </c>
      <c r="I241" s="84">
        <f t="shared" si="13"/>
        <v>2.4282407407407405E-2</v>
      </c>
      <c r="J241" s="83">
        <v>8.3000000000000004E-2</v>
      </c>
      <c r="K241" s="83" t="s">
        <v>277</v>
      </c>
      <c r="L241" s="83">
        <v>0.17599999999999999</v>
      </c>
      <c r="M241" s="83" t="s">
        <v>277</v>
      </c>
      <c r="N241" s="84">
        <f t="shared" si="14"/>
        <v>0.2832824074074074</v>
      </c>
      <c r="O241" s="83">
        <v>240</v>
      </c>
      <c r="P241" s="86">
        <f t="shared" si="15"/>
        <v>0.90580847723704871</v>
      </c>
      <c r="Q241" s="87">
        <f>Table2[[#This Row],[Decimal exceedance]]*100</f>
        <v>90.580847723704878</v>
      </c>
      <c r="R241" s="86">
        <f>ROUND(Table2[[#This Row],[Percent Exceedance]],1)</f>
        <v>90.6</v>
      </c>
    </row>
    <row r="242" spans="2:18">
      <c r="B242" s="79" t="s">
        <v>278</v>
      </c>
      <c r="C242" s="80">
        <v>10044187</v>
      </c>
      <c r="D242" s="80">
        <v>10019674</v>
      </c>
      <c r="E242" s="79" t="s">
        <v>276</v>
      </c>
      <c r="F242" s="81">
        <v>41909</v>
      </c>
      <c r="G242" s="82">
        <v>2.9870000000000001</v>
      </c>
      <c r="H242" s="83">
        <f t="shared" si="12"/>
        <v>2987</v>
      </c>
      <c r="I242" s="84">
        <f t="shared" si="13"/>
        <v>3.457175925925926E-2</v>
      </c>
      <c r="J242" s="83">
        <v>7.3999999999999996E-2</v>
      </c>
      <c r="K242" s="83" t="s">
        <v>277</v>
      </c>
      <c r="L242" s="83">
        <v>0.17499999999999999</v>
      </c>
      <c r="M242" s="83" t="s">
        <v>277</v>
      </c>
      <c r="N242" s="84">
        <f t="shared" si="14"/>
        <v>0.28357175925925926</v>
      </c>
      <c r="O242" s="83">
        <v>241</v>
      </c>
      <c r="P242" s="86">
        <f t="shared" si="15"/>
        <v>0.90541601255886972</v>
      </c>
      <c r="Q242" s="87">
        <f>Table2[[#This Row],[Decimal exceedance]]*100</f>
        <v>90.541601255886974</v>
      </c>
      <c r="R242" s="86">
        <f>ROUND(Table2[[#This Row],[Percent Exceedance]],1)</f>
        <v>90.5</v>
      </c>
    </row>
    <row r="243" spans="2:18">
      <c r="B243" s="79" t="s">
        <v>278</v>
      </c>
      <c r="C243" s="80">
        <v>10044187</v>
      </c>
      <c r="D243" s="80">
        <v>10019674</v>
      </c>
      <c r="E243" s="79" t="s">
        <v>276</v>
      </c>
      <c r="F243" s="81">
        <v>43073</v>
      </c>
      <c r="G243" s="82">
        <v>1.9590000000000001</v>
      </c>
      <c r="H243" s="83">
        <f t="shared" si="12"/>
        <v>1959</v>
      </c>
      <c r="I243" s="84">
        <f t="shared" si="13"/>
        <v>2.267361111111111E-2</v>
      </c>
      <c r="J243" s="83">
        <v>7.9000000000000001E-2</v>
      </c>
      <c r="K243" s="83" t="s">
        <v>277</v>
      </c>
      <c r="L243" s="83">
        <v>0.182</v>
      </c>
      <c r="M243" s="83" t="s">
        <v>277</v>
      </c>
      <c r="N243" s="84">
        <f t="shared" si="14"/>
        <v>0.28367361111111111</v>
      </c>
      <c r="O243" s="83">
        <v>242</v>
      </c>
      <c r="P243" s="86">
        <f t="shared" si="15"/>
        <v>0.90502354788069073</v>
      </c>
      <c r="Q243" s="87">
        <f>Table2[[#This Row],[Decimal exceedance]]*100</f>
        <v>90.50235478806907</v>
      </c>
      <c r="R243" s="86">
        <f>ROUND(Table2[[#This Row],[Percent Exceedance]],1)</f>
        <v>90.5</v>
      </c>
    </row>
    <row r="244" spans="2:18">
      <c r="B244" s="79" t="s">
        <v>278</v>
      </c>
      <c r="C244" s="80">
        <v>10044187</v>
      </c>
      <c r="D244" s="80">
        <v>10019674</v>
      </c>
      <c r="E244" s="79" t="s">
        <v>276</v>
      </c>
      <c r="F244" s="81">
        <v>42674</v>
      </c>
      <c r="G244" s="82">
        <v>2.5880000000000001</v>
      </c>
      <c r="H244" s="83">
        <f t="shared" si="12"/>
        <v>2588</v>
      </c>
      <c r="I244" s="84">
        <f t="shared" si="13"/>
        <v>2.9953703703703701E-2</v>
      </c>
      <c r="J244" s="83">
        <v>6.6000000000000003E-2</v>
      </c>
      <c r="K244" s="83" t="s">
        <v>277</v>
      </c>
      <c r="L244" s="83">
        <v>0.188</v>
      </c>
      <c r="M244" s="83" t="s">
        <v>277</v>
      </c>
      <c r="N244" s="84">
        <f t="shared" si="14"/>
        <v>0.28395370370370371</v>
      </c>
      <c r="O244" s="83">
        <v>243</v>
      </c>
      <c r="P244" s="86">
        <f t="shared" si="15"/>
        <v>0.90463108320251173</v>
      </c>
      <c r="Q244" s="87">
        <f>Table2[[#This Row],[Decimal exceedance]]*100</f>
        <v>90.463108320251166</v>
      </c>
      <c r="R244" s="86">
        <f>ROUND(Table2[[#This Row],[Percent Exceedance]],1)</f>
        <v>90.5</v>
      </c>
    </row>
    <row r="245" spans="2:18">
      <c r="B245" s="79" t="s">
        <v>278</v>
      </c>
      <c r="C245" s="80">
        <v>10044187</v>
      </c>
      <c r="D245" s="80">
        <v>10019674</v>
      </c>
      <c r="E245" s="79" t="s">
        <v>276</v>
      </c>
      <c r="F245" s="81">
        <v>43241</v>
      </c>
      <c r="G245" s="82">
        <v>2.0760000000000001</v>
      </c>
      <c r="H245" s="83">
        <f t="shared" si="12"/>
        <v>2076</v>
      </c>
      <c r="I245" s="84">
        <f t="shared" si="13"/>
        <v>2.4027777777777776E-2</v>
      </c>
      <c r="J245" s="83">
        <v>0.10199999999999999</v>
      </c>
      <c r="K245" s="83" t="s">
        <v>277</v>
      </c>
      <c r="L245" s="83">
        <v>0.158</v>
      </c>
      <c r="M245" s="83" t="s">
        <v>277</v>
      </c>
      <c r="N245" s="84">
        <f t="shared" si="14"/>
        <v>0.28402777777777777</v>
      </c>
      <c r="O245" s="83">
        <v>244</v>
      </c>
      <c r="P245" s="86">
        <f t="shared" si="15"/>
        <v>0.90423861852433285</v>
      </c>
      <c r="Q245" s="87">
        <f>Table2[[#This Row],[Decimal exceedance]]*100</f>
        <v>90.423861852433291</v>
      </c>
      <c r="R245" s="86">
        <f>ROUND(Table2[[#This Row],[Percent Exceedance]],1)</f>
        <v>90.4</v>
      </c>
    </row>
    <row r="246" spans="2:18">
      <c r="B246" s="83"/>
      <c r="C246" s="80">
        <v>10044187</v>
      </c>
      <c r="D246" s="80">
        <v>10019674</v>
      </c>
      <c r="E246" s="79" t="s">
        <v>276</v>
      </c>
      <c r="F246" s="85">
        <v>43577</v>
      </c>
      <c r="G246" s="82">
        <v>2.0019999999999998</v>
      </c>
      <c r="H246" s="83">
        <f t="shared" si="12"/>
        <v>2001.9999999999998</v>
      </c>
      <c r="I246" s="84">
        <f t="shared" si="13"/>
        <v>2.3171296296296291E-2</v>
      </c>
      <c r="J246" s="83">
        <v>8.3000000000000004E-2</v>
      </c>
      <c r="K246" s="83" t="s">
        <v>277</v>
      </c>
      <c r="L246" s="83">
        <v>0.17799999999999999</v>
      </c>
      <c r="M246" s="83" t="s">
        <v>277</v>
      </c>
      <c r="N246" s="84">
        <f t="shared" si="14"/>
        <v>0.28417129629629628</v>
      </c>
      <c r="O246" s="83">
        <v>245</v>
      </c>
      <c r="P246" s="86">
        <f t="shared" si="15"/>
        <v>0.90384615384615385</v>
      </c>
      <c r="Q246" s="87">
        <f>Table2[[#This Row],[Decimal exceedance]]*100</f>
        <v>90.384615384615387</v>
      </c>
      <c r="R246" s="86">
        <f>ROUND(Table2[[#This Row],[Percent Exceedance]],1)</f>
        <v>90.4</v>
      </c>
    </row>
    <row r="247" spans="2:18">
      <c r="B247" s="79" t="s">
        <v>278</v>
      </c>
      <c r="C247" s="80">
        <v>10044187</v>
      </c>
      <c r="D247" s="80">
        <v>10019674</v>
      </c>
      <c r="E247" s="79" t="s">
        <v>276</v>
      </c>
      <c r="F247" s="81">
        <v>43317</v>
      </c>
      <c r="G247" s="82">
        <v>2.532</v>
      </c>
      <c r="H247" s="83">
        <f t="shared" si="12"/>
        <v>2532</v>
      </c>
      <c r="I247" s="84">
        <f t="shared" si="13"/>
        <v>2.9305555555555553E-2</v>
      </c>
      <c r="J247" s="83">
        <v>7.4999999999999997E-2</v>
      </c>
      <c r="K247" s="83" t="s">
        <v>277</v>
      </c>
      <c r="L247" s="83">
        <v>0.18</v>
      </c>
      <c r="M247" s="83" t="s">
        <v>277</v>
      </c>
      <c r="N247" s="84">
        <f t="shared" si="14"/>
        <v>0.28430555555555553</v>
      </c>
      <c r="O247" s="83">
        <v>246</v>
      </c>
      <c r="P247" s="86">
        <f t="shared" si="15"/>
        <v>0.90345368916797486</v>
      </c>
      <c r="Q247" s="87">
        <f>Table2[[#This Row],[Decimal exceedance]]*100</f>
        <v>90.345368916797483</v>
      </c>
      <c r="R247" s="86">
        <f>ROUND(Table2[[#This Row],[Percent Exceedance]],1)</f>
        <v>90.3</v>
      </c>
    </row>
    <row r="248" spans="2:18">
      <c r="B248" s="83"/>
      <c r="C248" s="80">
        <v>10044187</v>
      </c>
      <c r="D248" s="80">
        <v>10019674</v>
      </c>
      <c r="E248" s="79" t="s">
        <v>276</v>
      </c>
      <c r="F248" s="85">
        <v>43638</v>
      </c>
      <c r="G248" s="82">
        <v>1.9379999999999999</v>
      </c>
      <c r="H248" s="83">
        <f t="shared" si="12"/>
        <v>1938</v>
      </c>
      <c r="I248" s="84">
        <f t="shared" si="13"/>
        <v>2.2430555555555554E-2</v>
      </c>
      <c r="J248" s="83">
        <v>0.10199999999999999</v>
      </c>
      <c r="K248" s="83" t="s">
        <v>277</v>
      </c>
      <c r="L248" s="83">
        <v>0.16</v>
      </c>
      <c r="M248" s="83" t="s">
        <v>277</v>
      </c>
      <c r="N248" s="84">
        <f t="shared" si="14"/>
        <v>0.28443055555555552</v>
      </c>
      <c r="O248" s="83">
        <v>247</v>
      </c>
      <c r="P248" s="86">
        <f t="shared" si="15"/>
        <v>0.90306122448979598</v>
      </c>
      <c r="Q248" s="87">
        <f>Table2[[#This Row],[Decimal exceedance]]*100</f>
        <v>90.306122448979593</v>
      </c>
      <c r="R248" s="86">
        <f>ROUND(Table2[[#This Row],[Percent Exceedance]],1)</f>
        <v>90.3</v>
      </c>
    </row>
    <row r="249" spans="2:18">
      <c r="B249" s="79" t="s">
        <v>278</v>
      </c>
      <c r="C249" s="80">
        <v>10044187</v>
      </c>
      <c r="D249" s="80">
        <v>10019674</v>
      </c>
      <c r="E249" s="79" t="s">
        <v>276</v>
      </c>
      <c r="F249" s="81">
        <v>41910</v>
      </c>
      <c r="G249" s="82">
        <v>3.0870000000000002</v>
      </c>
      <c r="H249" s="83">
        <f t="shared" si="12"/>
        <v>3087</v>
      </c>
      <c r="I249" s="84">
        <f t="shared" si="13"/>
        <v>3.5729166666666666E-2</v>
      </c>
      <c r="J249" s="83">
        <v>7.3999999999999996E-2</v>
      </c>
      <c r="K249" s="83" t="s">
        <v>277</v>
      </c>
      <c r="L249" s="83">
        <v>0.17499999999999999</v>
      </c>
      <c r="M249" s="83" t="s">
        <v>277</v>
      </c>
      <c r="N249" s="84">
        <f t="shared" si="14"/>
        <v>0.28472916666666664</v>
      </c>
      <c r="O249" s="83">
        <v>248</v>
      </c>
      <c r="P249" s="86">
        <f t="shared" si="15"/>
        <v>0.90266875981161698</v>
      </c>
      <c r="Q249" s="87">
        <f>Table2[[#This Row],[Decimal exceedance]]*100</f>
        <v>90.266875981161704</v>
      </c>
      <c r="R249" s="86">
        <f>ROUND(Table2[[#This Row],[Percent Exceedance]],1)</f>
        <v>90.3</v>
      </c>
    </row>
    <row r="250" spans="2:18">
      <c r="B250" s="79" t="s">
        <v>278</v>
      </c>
      <c r="C250" s="80">
        <v>10044187</v>
      </c>
      <c r="D250" s="80">
        <v>10019674</v>
      </c>
      <c r="E250" s="79" t="s">
        <v>276</v>
      </c>
      <c r="F250" s="81">
        <v>43427</v>
      </c>
      <c r="G250" s="82">
        <v>4.5730000000000004</v>
      </c>
      <c r="H250" s="83">
        <f t="shared" si="12"/>
        <v>4573</v>
      </c>
      <c r="I250" s="84">
        <f t="shared" si="13"/>
        <v>5.2928240740740741E-2</v>
      </c>
      <c r="J250" s="83">
        <v>0.124</v>
      </c>
      <c r="K250" s="83" t="s">
        <v>277</v>
      </c>
      <c r="L250" s="83">
        <v>0.108</v>
      </c>
      <c r="M250" s="83" t="s">
        <v>277</v>
      </c>
      <c r="N250" s="84">
        <f t="shared" si="14"/>
        <v>0.28492824074074075</v>
      </c>
      <c r="O250" s="83">
        <v>249</v>
      </c>
      <c r="P250" s="86">
        <f t="shared" si="15"/>
        <v>0.90227629513343799</v>
      </c>
      <c r="Q250" s="87">
        <f>Table2[[#This Row],[Decimal exceedance]]*100</f>
        <v>90.2276295133438</v>
      </c>
      <c r="R250" s="86">
        <f>ROUND(Table2[[#This Row],[Percent Exceedance]],1)</f>
        <v>90.2</v>
      </c>
    </row>
    <row r="251" spans="2:18">
      <c r="B251" s="83"/>
      <c r="C251" s="80">
        <v>10044187</v>
      </c>
      <c r="D251" s="80">
        <v>10019674</v>
      </c>
      <c r="E251" s="79" t="s">
        <v>276</v>
      </c>
      <c r="F251" s="85">
        <v>43606</v>
      </c>
      <c r="G251" s="82">
        <v>2.157</v>
      </c>
      <c r="H251" s="83">
        <f t="shared" si="12"/>
        <v>2157</v>
      </c>
      <c r="I251" s="84">
        <f t="shared" si="13"/>
        <v>2.4965277777777777E-2</v>
      </c>
      <c r="J251" s="83">
        <v>6.9000000000000006E-2</v>
      </c>
      <c r="K251" s="83" t="s">
        <v>277</v>
      </c>
      <c r="L251" s="83">
        <v>0.191</v>
      </c>
      <c r="M251" s="83" t="s">
        <v>277</v>
      </c>
      <c r="N251" s="84">
        <f t="shared" si="14"/>
        <v>0.2849652777777778</v>
      </c>
      <c r="O251" s="83">
        <v>250</v>
      </c>
      <c r="P251" s="86">
        <f t="shared" si="15"/>
        <v>0.90188383045525899</v>
      </c>
      <c r="Q251" s="87">
        <f>Table2[[#This Row],[Decimal exceedance]]*100</f>
        <v>90.188383045525896</v>
      </c>
      <c r="R251" s="86">
        <f>ROUND(Table2[[#This Row],[Percent Exceedance]],1)</f>
        <v>90.2</v>
      </c>
    </row>
    <row r="252" spans="2:18">
      <c r="B252" s="79" t="s">
        <v>278</v>
      </c>
      <c r="C252" s="80">
        <v>10044187</v>
      </c>
      <c r="D252" s="80">
        <v>10019674</v>
      </c>
      <c r="E252" s="79" t="s">
        <v>276</v>
      </c>
      <c r="F252" s="81">
        <v>42672</v>
      </c>
      <c r="G252" s="82">
        <v>5.0129999999999999</v>
      </c>
      <c r="H252" s="83">
        <f t="shared" si="12"/>
        <v>5013</v>
      </c>
      <c r="I252" s="84">
        <f t="shared" si="13"/>
        <v>5.8020833333333327E-2</v>
      </c>
      <c r="J252" s="83">
        <v>6.3E-2</v>
      </c>
      <c r="K252" s="83" t="s">
        <v>277</v>
      </c>
      <c r="L252" s="83">
        <v>0.16400000000000001</v>
      </c>
      <c r="M252" s="83" t="s">
        <v>277</v>
      </c>
      <c r="N252" s="84">
        <f t="shared" si="14"/>
        <v>0.28502083333333333</v>
      </c>
      <c r="O252" s="83">
        <v>251</v>
      </c>
      <c r="P252" s="86">
        <f t="shared" si="15"/>
        <v>0.90149136577708</v>
      </c>
      <c r="Q252" s="87">
        <f>Table2[[#This Row],[Decimal exceedance]]*100</f>
        <v>90.149136577708006</v>
      </c>
      <c r="R252" s="86">
        <f>ROUND(Table2[[#This Row],[Percent Exceedance]],1)</f>
        <v>90.1</v>
      </c>
    </row>
    <row r="253" spans="2:18">
      <c r="B253" s="79" t="s">
        <v>278</v>
      </c>
      <c r="C253" s="80">
        <v>10044187</v>
      </c>
      <c r="D253" s="80">
        <v>10019674</v>
      </c>
      <c r="E253" s="79" t="s">
        <v>276</v>
      </c>
      <c r="F253" s="81">
        <v>43259</v>
      </c>
      <c r="G253" s="82">
        <v>2.2549999999999999</v>
      </c>
      <c r="H253" s="83">
        <f t="shared" si="12"/>
        <v>2255</v>
      </c>
      <c r="I253" s="84">
        <f t="shared" si="13"/>
        <v>2.6099537037037036E-2</v>
      </c>
      <c r="J253" s="83">
        <v>0.09</v>
      </c>
      <c r="K253" s="83" t="s">
        <v>277</v>
      </c>
      <c r="L253" s="83">
        <v>0.16900000000000001</v>
      </c>
      <c r="M253" s="83" t="s">
        <v>277</v>
      </c>
      <c r="N253" s="84">
        <f t="shared" si="14"/>
        <v>0.28509953703703705</v>
      </c>
      <c r="O253" s="83">
        <v>252</v>
      </c>
      <c r="P253" s="86">
        <f t="shared" si="15"/>
        <v>0.90109890109890112</v>
      </c>
      <c r="Q253" s="87">
        <f>Table2[[#This Row],[Decimal exceedance]]*100</f>
        <v>90.109890109890117</v>
      </c>
      <c r="R253" s="86">
        <f>ROUND(Table2[[#This Row],[Percent Exceedance]],1)</f>
        <v>90.1</v>
      </c>
    </row>
    <row r="254" spans="2:18">
      <c r="B254" s="79" t="s">
        <v>278</v>
      </c>
      <c r="C254" s="80">
        <v>10044187</v>
      </c>
      <c r="D254" s="80">
        <v>10019674</v>
      </c>
      <c r="E254" s="79" t="s">
        <v>276</v>
      </c>
      <c r="F254" s="81">
        <v>43309</v>
      </c>
      <c r="G254" s="82">
        <v>2.2559999999999998</v>
      </c>
      <c r="H254" s="83">
        <f t="shared" si="12"/>
        <v>2256</v>
      </c>
      <c r="I254" s="84">
        <f t="shared" si="13"/>
        <v>2.6111111111111106E-2</v>
      </c>
      <c r="J254" s="83">
        <v>8.8999999999999996E-2</v>
      </c>
      <c r="K254" s="83" t="s">
        <v>277</v>
      </c>
      <c r="L254" s="83">
        <v>0.17</v>
      </c>
      <c r="M254" s="83" t="s">
        <v>277</v>
      </c>
      <c r="N254" s="84">
        <f t="shared" si="14"/>
        <v>0.28511111111111109</v>
      </c>
      <c r="O254" s="83">
        <v>253</v>
      </c>
      <c r="P254" s="86">
        <f t="shared" si="15"/>
        <v>0.90070643642072212</v>
      </c>
      <c r="Q254" s="87">
        <f>Table2[[#This Row],[Decimal exceedance]]*100</f>
        <v>90.070643642072213</v>
      </c>
      <c r="R254" s="86">
        <f>ROUND(Table2[[#This Row],[Percent Exceedance]],1)</f>
        <v>90.1</v>
      </c>
    </row>
    <row r="255" spans="2:18">
      <c r="B255" s="79" t="s">
        <v>278</v>
      </c>
      <c r="C255" s="80">
        <v>10044187</v>
      </c>
      <c r="D255" s="80">
        <v>10019674</v>
      </c>
      <c r="E255" s="79" t="s">
        <v>276</v>
      </c>
      <c r="F255" s="81">
        <v>42852</v>
      </c>
      <c r="G255" s="82">
        <v>3.819</v>
      </c>
      <c r="H255" s="83">
        <f t="shared" si="12"/>
        <v>3819</v>
      </c>
      <c r="I255" s="84">
        <f t="shared" si="13"/>
        <v>4.4201388888888887E-2</v>
      </c>
      <c r="J255" s="83">
        <v>5.3999999999999999E-2</v>
      </c>
      <c r="K255" s="83" t="s">
        <v>277</v>
      </c>
      <c r="L255" s="83">
        <v>0.187</v>
      </c>
      <c r="M255" s="83" t="s">
        <v>277</v>
      </c>
      <c r="N255" s="84">
        <f t="shared" si="14"/>
        <v>0.28520138888888891</v>
      </c>
      <c r="O255" s="83">
        <v>254</v>
      </c>
      <c r="P255" s="86">
        <f t="shared" si="15"/>
        <v>0.90031397174254313</v>
      </c>
      <c r="Q255" s="87">
        <f>Table2[[#This Row],[Decimal exceedance]]*100</f>
        <v>90.031397174254309</v>
      </c>
      <c r="R255" s="86">
        <f>ROUND(Table2[[#This Row],[Percent Exceedance]],1)</f>
        <v>90</v>
      </c>
    </row>
    <row r="256" spans="2:18">
      <c r="B256" s="79" t="s">
        <v>278</v>
      </c>
      <c r="C256" s="80">
        <v>10044187</v>
      </c>
      <c r="D256" s="80">
        <v>10019674</v>
      </c>
      <c r="E256" s="79" t="s">
        <v>276</v>
      </c>
      <c r="F256" s="81">
        <v>43293</v>
      </c>
      <c r="G256" s="82">
        <v>2.7069999999999999</v>
      </c>
      <c r="H256" s="83">
        <f t="shared" si="12"/>
        <v>2707</v>
      </c>
      <c r="I256" s="84">
        <f t="shared" si="13"/>
        <v>3.1331018518518515E-2</v>
      </c>
      <c r="J256" s="83">
        <v>6.6000000000000003E-2</v>
      </c>
      <c r="K256" s="83" t="s">
        <v>277</v>
      </c>
      <c r="L256" s="83">
        <v>0.188</v>
      </c>
      <c r="M256" s="83" t="s">
        <v>277</v>
      </c>
      <c r="N256" s="84">
        <f t="shared" si="14"/>
        <v>0.2853310185185185</v>
      </c>
      <c r="O256" s="83">
        <v>255</v>
      </c>
      <c r="P256" s="86">
        <f t="shared" si="15"/>
        <v>0.89992150706436425</v>
      </c>
      <c r="Q256" s="87">
        <f>Table2[[#This Row],[Decimal exceedance]]*100</f>
        <v>89.992150706436419</v>
      </c>
      <c r="R256" s="86">
        <f>ROUND(Table2[[#This Row],[Percent Exceedance]],1)</f>
        <v>90</v>
      </c>
    </row>
    <row r="257" spans="2:18">
      <c r="B257" s="79" t="s">
        <v>278</v>
      </c>
      <c r="C257" s="80">
        <v>10044187</v>
      </c>
      <c r="D257" s="80">
        <v>10019674</v>
      </c>
      <c r="E257" s="79" t="s">
        <v>276</v>
      </c>
      <c r="F257" s="81">
        <v>43303</v>
      </c>
      <c r="G257" s="82">
        <v>2.508</v>
      </c>
      <c r="H257" s="83">
        <f t="shared" si="12"/>
        <v>2508</v>
      </c>
      <c r="I257" s="84">
        <f t="shared" si="13"/>
        <v>2.9027777777777777E-2</v>
      </c>
      <c r="J257" s="83">
        <v>6.5000000000000002E-2</v>
      </c>
      <c r="K257" s="83" t="s">
        <v>277</v>
      </c>
      <c r="L257" s="83">
        <v>0.192</v>
      </c>
      <c r="M257" s="83" t="s">
        <v>277</v>
      </c>
      <c r="N257" s="84">
        <f t="shared" si="14"/>
        <v>0.28602777777777777</v>
      </c>
      <c r="O257" s="83">
        <v>256</v>
      </c>
      <c r="P257" s="86">
        <f t="shared" si="15"/>
        <v>0.89952904238618525</v>
      </c>
      <c r="Q257" s="87">
        <f>Table2[[#This Row],[Decimal exceedance]]*100</f>
        <v>89.95290423861853</v>
      </c>
      <c r="R257" s="86">
        <f>ROUND(Table2[[#This Row],[Percent Exceedance]],1)</f>
        <v>90</v>
      </c>
    </row>
    <row r="258" spans="2:18">
      <c r="B258" s="79" t="s">
        <v>278</v>
      </c>
      <c r="C258" s="80">
        <v>10044187</v>
      </c>
      <c r="D258" s="80">
        <v>10019674</v>
      </c>
      <c r="E258" s="79" t="s">
        <v>276</v>
      </c>
      <c r="F258" s="81">
        <v>43315</v>
      </c>
      <c r="G258" s="82">
        <v>2.351</v>
      </c>
      <c r="H258" s="83">
        <f t="shared" ref="H258:H321" si="16">(G258*1000)</f>
        <v>2351</v>
      </c>
      <c r="I258" s="84">
        <f t="shared" ref="I258:I321" si="17">SUM(G258/86.4)</f>
        <v>2.7210648148148147E-2</v>
      </c>
      <c r="J258" s="83">
        <v>8.1000000000000003E-2</v>
      </c>
      <c r="K258" s="83" t="s">
        <v>277</v>
      </c>
      <c r="L258" s="83">
        <v>0.17799999999999999</v>
      </c>
      <c r="M258" s="83" t="s">
        <v>277</v>
      </c>
      <c r="N258" s="84">
        <f t="shared" ref="N258:N321" si="18">SUM(I258+J258+L258)</f>
        <v>0.28621064814814812</v>
      </c>
      <c r="O258" s="83">
        <v>257</v>
      </c>
      <c r="P258" s="86">
        <f t="shared" ref="P258:P321" si="19">1-O258/2548</f>
        <v>0.89913657770800626</v>
      </c>
      <c r="Q258" s="87">
        <f>Table2[[#This Row],[Decimal exceedance]]*100</f>
        <v>89.913657770800626</v>
      </c>
      <c r="R258" s="86">
        <f>ROUND(Table2[[#This Row],[Percent Exceedance]],1)</f>
        <v>89.9</v>
      </c>
    </row>
    <row r="259" spans="2:18">
      <c r="B259" s="79" t="s">
        <v>278</v>
      </c>
      <c r="C259" s="80">
        <v>10044187</v>
      </c>
      <c r="D259" s="80">
        <v>10019674</v>
      </c>
      <c r="E259" s="79" t="s">
        <v>276</v>
      </c>
      <c r="F259" s="81">
        <v>42920</v>
      </c>
      <c r="G259" s="82">
        <v>2.4630000000000001</v>
      </c>
      <c r="H259" s="83">
        <f t="shared" si="16"/>
        <v>2463</v>
      </c>
      <c r="I259" s="84">
        <f t="shared" si="17"/>
        <v>2.8506944444444442E-2</v>
      </c>
      <c r="J259" s="83">
        <v>5.8999999999999997E-2</v>
      </c>
      <c r="K259" s="83" t="s">
        <v>277</v>
      </c>
      <c r="L259" s="83">
        <v>0.19900000000000001</v>
      </c>
      <c r="M259" s="83" t="s">
        <v>277</v>
      </c>
      <c r="N259" s="84">
        <f t="shared" si="18"/>
        <v>0.28650694444444447</v>
      </c>
      <c r="O259" s="83">
        <v>258</v>
      </c>
      <c r="P259" s="86">
        <f t="shared" si="19"/>
        <v>0.89874411302982726</v>
      </c>
      <c r="Q259" s="87">
        <f>Table2[[#This Row],[Decimal exceedance]]*100</f>
        <v>89.874411302982722</v>
      </c>
      <c r="R259" s="86">
        <f>ROUND(Table2[[#This Row],[Percent Exceedance]],1)</f>
        <v>89.9</v>
      </c>
    </row>
    <row r="260" spans="2:18">
      <c r="B260" s="79" t="s">
        <v>278</v>
      </c>
      <c r="C260" s="80">
        <v>10044187</v>
      </c>
      <c r="D260" s="80">
        <v>10019674</v>
      </c>
      <c r="E260" s="79" t="s">
        <v>276</v>
      </c>
      <c r="F260" s="81">
        <v>42865</v>
      </c>
      <c r="G260" s="82">
        <v>4.194</v>
      </c>
      <c r="H260" s="83">
        <f t="shared" si="16"/>
        <v>4194</v>
      </c>
      <c r="I260" s="84">
        <f t="shared" si="17"/>
        <v>4.8541666666666664E-2</v>
      </c>
      <c r="J260" s="83">
        <v>5.2999999999999999E-2</v>
      </c>
      <c r="K260" s="83" t="s">
        <v>277</v>
      </c>
      <c r="L260" s="83">
        <v>0.185</v>
      </c>
      <c r="M260" s="83" t="s">
        <v>277</v>
      </c>
      <c r="N260" s="84">
        <f t="shared" si="18"/>
        <v>0.28654166666666669</v>
      </c>
      <c r="O260" s="83">
        <v>259</v>
      </c>
      <c r="P260" s="86">
        <f t="shared" si="19"/>
        <v>0.89835164835164838</v>
      </c>
      <c r="Q260" s="87">
        <f>Table2[[#This Row],[Decimal exceedance]]*100</f>
        <v>89.835164835164832</v>
      </c>
      <c r="R260" s="86">
        <f>ROUND(Table2[[#This Row],[Percent Exceedance]],1)</f>
        <v>89.8</v>
      </c>
    </row>
    <row r="261" spans="2:18">
      <c r="B261" s="83"/>
      <c r="C261" s="80">
        <v>10044187</v>
      </c>
      <c r="D261" s="80">
        <v>10019674</v>
      </c>
      <c r="E261" s="79" t="s">
        <v>276</v>
      </c>
      <c r="F261" s="85">
        <v>43579</v>
      </c>
      <c r="G261" s="82">
        <v>2.0449999999999999</v>
      </c>
      <c r="H261" s="83">
        <f t="shared" si="16"/>
        <v>2045</v>
      </c>
      <c r="I261" s="84">
        <f t="shared" si="17"/>
        <v>2.3668981481481478E-2</v>
      </c>
      <c r="J261" s="83">
        <v>8.5000000000000006E-2</v>
      </c>
      <c r="K261" s="83" t="s">
        <v>277</v>
      </c>
      <c r="L261" s="83">
        <v>0.17799999999999999</v>
      </c>
      <c r="M261" s="83" t="s">
        <v>277</v>
      </c>
      <c r="N261" s="84">
        <f t="shared" si="18"/>
        <v>0.28666898148148146</v>
      </c>
      <c r="O261" s="83">
        <v>260</v>
      </c>
      <c r="P261" s="86">
        <f t="shared" si="19"/>
        <v>0.89795918367346939</v>
      </c>
      <c r="Q261" s="87">
        <f>Table2[[#This Row],[Decimal exceedance]]*100</f>
        <v>89.795918367346943</v>
      </c>
      <c r="R261" s="86">
        <f>ROUND(Table2[[#This Row],[Percent Exceedance]],1)</f>
        <v>89.8</v>
      </c>
    </row>
    <row r="262" spans="2:18">
      <c r="B262" s="83"/>
      <c r="C262" s="80">
        <v>10044187</v>
      </c>
      <c r="D262" s="80">
        <v>10019674</v>
      </c>
      <c r="E262" s="79" t="s">
        <v>276</v>
      </c>
      <c r="F262" s="85">
        <v>43658</v>
      </c>
      <c r="G262" s="82">
        <v>1.9730000000000001</v>
      </c>
      <c r="H262" s="83">
        <f t="shared" si="16"/>
        <v>1973</v>
      </c>
      <c r="I262" s="84">
        <f t="shared" si="17"/>
        <v>2.2835648148148147E-2</v>
      </c>
      <c r="J262" s="83">
        <v>0.121</v>
      </c>
      <c r="K262" s="83" t="s">
        <v>277</v>
      </c>
      <c r="L262" s="83">
        <v>0.14299999999999999</v>
      </c>
      <c r="M262" s="83" t="s">
        <v>277</v>
      </c>
      <c r="N262" s="84">
        <f t="shared" si="18"/>
        <v>0.2868356481481481</v>
      </c>
      <c r="O262" s="83">
        <v>261</v>
      </c>
      <c r="P262" s="86">
        <f t="shared" si="19"/>
        <v>0.89756671899529039</v>
      </c>
      <c r="Q262" s="87">
        <f>Table2[[#This Row],[Decimal exceedance]]*100</f>
        <v>89.756671899529039</v>
      </c>
      <c r="R262" s="86">
        <f>ROUND(Table2[[#This Row],[Percent Exceedance]],1)</f>
        <v>89.8</v>
      </c>
    </row>
    <row r="263" spans="2:18">
      <c r="B263" s="83"/>
      <c r="C263" s="80">
        <v>10044187</v>
      </c>
      <c r="D263" s="80">
        <v>10019674</v>
      </c>
      <c r="E263" s="79" t="s">
        <v>276</v>
      </c>
      <c r="F263" s="85">
        <v>43580</v>
      </c>
      <c r="G263" s="82">
        <v>1.9870000000000001</v>
      </c>
      <c r="H263" s="83">
        <f t="shared" si="16"/>
        <v>1987</v>
      </c>
      <c r="I263" s="84">
        <f t="shared" si="17"/>
        <v>2.2997685185185184E-2</v>
      </c>
      <c r="J263" s="83">
        <v>8.5999999999999993E-2</v>
      </c>
      <c r="K263" s="83" t="s">
        <v>277</v>
      </c>
      <c r="L263" s="83">
        <v>0.17799999999999999</v>
      </c>
      <c r="M263" s="83" t="s">
        <v>277</v>
      </c>
      <c r="N263" s="84">
        <f t="shared" si="18"/>
        <v>0.2869976851851852</v>
      </c>
      <c r="O263" s="83">
        <v>262</v>
      </c>
      <c r="P263" s="86">
        <f t="shared" si="19"/>
        <v>0.89717425431711151</v>
      </c>
      <c r="Q263" s="87">
        <f>Table2[[#This Row],[Decimal exceedance]]*100</f>
        <v>89.717425431711149</v>
      </c>
      <c r="R263" s="86">
        <f>ROUND(Table2[[#This Row],[Percent Exceedance]],1)</f>
        <v>89.7</v>
      </c>
    </row>
    <row r="264" spans="2:18">
      <c r="B264" s="79" t="s">
        <v>278</v>
      </c>
      <c r="C264" s="80">
        <v>10044187</v>
      </c>
      <c r="D264" s="80">
        <v>10019674</v>
      </c>
      <c r="E264" s="79" t="s">
        <v>276</v>
      </c>
      <c r="F264" s="81">
        <v>43353</v>
      </c>
      <c r="G264" s="82">
        <v>2.1619999999999999</v>
      </c>
      <c r="H264" s="83">
        <f t="shared" si="16"/>
        <v>2162</v>
      </c>
      <c r="I264" s="84">
        <f t="shared" si="17"/>
        <v>2.5023148148148145E-2</v>
      </c>
      <c r="J264" s="83">
        <v>0.08</v>
      </c>
      <c r="K264" s="83" t="s">
        <v>277</v>
      </c>
      <c r="L264" s="83">
        <v>0.182</v>
      </c>
      <c r="M264" s="83" t="s">
        <v>277</v>
      </c>
      <c r="N264" s="84">
        <f t="shared" si="18"/>
        <v>0.28702314814814811</v>
      </c>
      <c r="O264" s="83">
        <v>263</v>
      </c>
      <c r="P264" s="86">
        <f t="shared" si="19"/>
        <v>0.89678178963893251</v>
      </c>
      <c r="Q264" s="87">
        <f>Table2[[#This Row],[Decimal exceedance]]*100</f>
        <v>89.678178963893245</v>
      </c>
      <c r="R264" s="86">
        <f>ROUND(Table2[[#This Row],[Percent Exceedance]],1)</f>
        <v>89.7</v>
      </c>
    </row>
    <row r="265" spans="2:18">
      <c r="B265" s="79" t="s">
        <v>278</v>
      </c>
      <c r="C265" s="80">
        <v>10044187</v>
      </c>
      <c r="D265" s="80">
        <v>10019674</v>
      </c>
      <c r="E265" s="79" t="s">
        <v>276</v>
      </c>
      <c r="F265" s="81">
        <v>43299</v>
      </c>
      <c r="G265" s="82">
        <v>2.2389999999999999</v>
      </c>
      <c r="H265" s="83">
        <f t="shared" si="16"/>
        <v>2239</v>
      </c>
      <c r="I265" s="84">
        <f t="shared" si="17"/>
        <v>2.5914351851851848E-2</v>
      </c>
      <c r="J265" s="83">
        <v>6.7000000000000004E-2</v>
      </c>
      <c r="K265" s="83" t="s">
        <v>277</v>
      </c>
      <c r="L265" s="83">
        <v>0.19500000000000001</v>
      </c>
      <c r="M265" s="83" t="s">
        <v>277</v>
      </c>
      <c r="N265" s="84">
        <f t="shared" si="18"/>
        <v>0.28791435185185188</v>
      </c>
      <c r="O265" s="83">
        <v>264</v>
      </c>
      <c r="P265" s="86">
        <f t="shared" si="19"/>
        <v>0.89638932496075352</v>
      </c>
      <c r="Q265" s="87">
        <f>Table2[[#This Row],[Decimal exceedance]]*100</f>
        <v>89.638932496075356</v>
      </c>
      <c r="R265" s="86">
        <f>ROUND(Table2[[#This Row],[Percent Exceedance]],1)</f>
        <v>89.6</v>
      </c>
    </row>
    <row r="266" spans="2:18">
      <c r="B266" s="79" t="s">
        <v>278</v>
      </c>
      <c r="C266" s="80">
        <v>10044187</v>
      </c>
      <c r="D266" s="80">
        <v>10019674</v>
      </c>
      <c r="E266" s="79" t="s">
        <v>276</v>
      </c>
      <c r="F266" s="81">
        <v>41914</v>
      </c>
      <c r="G266" s="82">
        <v>3.15</v>
      </c>
      <c r="H266" s="83">
        <f t="shared" si="16"/>
        <v>3150</v>
      </c>
      <c r="I266" s="84">
        <f t="shared" si="17"/>
        <v>3.6458333333333329E-2</v>
      </c>
      <c r="J266" s="83">
        <v>0.08</v>
      </c>
      <c r="K266" s="83" t="s">
        <v>277</v>
      </c>
      <c r="L266" s="83">
        <v>0.17199999999999999</v>
      </c>
      <c r="M266" s="83" t="s">
        <v>277</v>
      </c>
      <c r="N266" s="84">
        <f t="shared" si="18"/>
        <v>0.28845833333333332</v>
      </c>
      <c r="O266" s="83">
        <v>265</v>
      </c>
      <c r="P266" s="86">
        <f t="shared" si="19"/>
        <v>0.89599686028257453</v>
      </c>
      <c r="Q266" s="87">
        <f>Table2[[#This Row],[Decimal exceedance]]*100</f>
        <v>89.599686028257452</v>
      </c>
      <c r="R266" s="86">
        <f>ROUND(Table2[[#This Row],[Percent Exceedance]],1)</f>
        <v>89.6</v>
      </c>
    </row>
    <row r="267" spans="2:18">
      <c r="B267" s="79" t="s">
        <v>278</v>
      </c>
      <c r="C267" s="80">
        <v>10044187</v>
      </c>
      <c r="D267" s="80">
        <v>10019674</v>
      </c>
      <c r="E267" s="79" t="s">
        <v>276</v>
      </c>
      <c r="F267" s="81">
        <v>42834</v>
      </c>
      <c r="G267" s="82">
        <v>4.194</v>
      </c>
      <c r="H267" s="83">
        <f t="shared" si="16"/>
        <v>4194</v>
      </c>
      <c r="I267" s="84">
        <f t="shared" si="17"/>
        <v>4.8541666666666664E-2</v>
      </c>
      <c r="J267" s="83">
        <v>6.0999999999999999E-2</v>
      </c>
      <c r="K267" s="83" t="s">
        <v>277</v>
      </c>
      <c r="L267" s="83">
        <v>0.17899999999999999</v>
      </c>
      <c r="M267" s="83" t="s">
        <v>277</v>
      </c>
      <c r="N267" s="84">
        <f t="shared" si="18"/>
        <v>0.28854166666666664</v>
      </c>
      <c r="O267" s="83">
        <v>266</v>
      </c>
      <c r="P267" s="86">
        <f t="shared" si="19"/>
        <v>0.89560439560439564</v>
      </c>
      <c r="Q267" s="87">
        <f>Table2[[#This Row],[Decimal exceedance]]*100</f>
        <v>89.560439560439562</v>
      </c>
      <c r="R267" s="86">
        <f>ROUND(Table2[[#This Row],[Percent Exceedance]],1)</f>
        <v>89.6</v>
      </c>
    </row>
    <row r="268" spans="2:18">
      <c r="B268" s="79" t="s">
        <v>278</v>
      </c>
      <c r="C268" s="80">
        <v>10044187</v>
      </c>
      <c r="D268" s="80">
        <v>10019674</v>
      </c>
      <c r="E268" s="79" t="s">
        <v>276</v>
      </c>
      <c r="F268" s="81">
        <v>43237</v>
      </c>
      <c r="G268" s="82">
        <v>2.911</v>
      </c>
      <c r="H268" s="83">
        <f t="shared" si="16"/>
        <v>2911</v>
      </c>
      <c r="I268" s="84">
        <f t="shared" si="17"/>
        <v>3.3692129629629627E-2</v>
      </c>
      <c r="J268" s="83">
        <v>9.5000000000000001E-2</v>
      </c>
      <c r="K268" s="83" t="s">
        <v>277</v>
      </c>
      <c r="L268" s="83">
        <v>0.16</v>
      </c>
      <c r="M268" s="83" t="s">
        <v>277</v>
      </c>
      <c r="N268" s="84">
        <f t="shared" si="18"/>
        <v>0.28869212962962965</v>
      </c>
      <c r="O268" s="83">
        <v>267</v>
      </c>
      <c r="P268" s="86">
        <f t="shared" si="19"/>
        <v>0.89521193092621665</v>
      </c>
      <c r="Q268" s="87">
        <f>Table2[[#This Row],[Decimal exceedance]]*100</f>
        <v>89.521193092621658</v>
      </c>
      <c r="R268" s="86">
        <f>ROUND(Table2[[#This Row],[Percent Exceedance]],1)</f>
        <v>89.5</v>
      </c>
    </row>
    <row r="269" spans="2:18">
      <c r="B269" s="83"/>
      <c r="C269" s="80">
        <v>10044187</v>
      </c>
      <c r="D269" s="80">
        <v>10019674</v>
      </c>
      <c r="E269" s="79" t="s">
        <v>276</v>
      </c>
      <c r="F269" s="85">
        <v>43578</v>
      </c>
      <c r="G269" s="82">
        <v>1.877</v>
      </c>
      <c r="H269" s="83">
        <f t="shared" si="16"/>
        <v>1877</v>
      </c>
      <c r="I269" s="84">
        <f t="shared" si="17"/>
        <v>2.1724537037037035E-2</v>
      </c>
      <c r="J269" s="83">
        <v>8.6999999999999994E-2</v>
      </c>
      <c r="K269" s="83" t="s">
        <v>277</v>
      </c>
      <c r="L269" s="83">
        <v>0.18</v>
      </c>
      <c r="M269" s="83" t="s">
        <v>277</v>
      </c>
      <c r="N269" s="84">
        <f t="shared" si="18"/>
        <v>0.28872453703703704</v>
      </c>
      <c r="O269" s="83">
        <v>268</v>
      </c>
      <c r="P269" s="86">
        <f t="shared" si="19"/>
        <v>0.89481946624803765</v>
      </c>
      <c r="Q269" s="87">
        <f>Table2[[#This Row],[Decimal exceedance]]*100</f>
        <v>89.481946624803768</v>
      </c>
      <c r="R269" s="86">
        <f>ROUND(Table2[[#This Row],[Percent Exceedance]],1)</f>
        <v>89.5</v>
      </c>
    </row>
    <row r="270" spans="2:18">
      <c r="B270" s="83"/>
      <c r="C270" s="80">
        <v>10044187</v>
      </c>
      <c r="D270" s="80">
        <v>10019674</v>
      </c>
      <c r="E270" s="79" t="s">
        <v>276</v>
      </c>
      <c r="F270" s="85">
        <v>43759</v>
      </c>
      <c r="G270" s="82">
        <v>1.976</v>
      </c>
      <c r="H270" s="83">
        <f t="shared" si="16"/>
        <v>1976</v>
      </c>
      <c r="I270" s="84">
        <f t="shared" si="17"/>
        <v>2.2870370370370367E-2</v>
      </c>
      <c r="J270" s="83">
        <v>0.14299999999999999</v>
      </c>
      <c r="K270" s="83" t="s">
        <v>277</v>
      </c>
      <c r="L270" s="83">
        <v>0.123</v>
      </c>
      <c r="M270" s="83" t="s">
        <v>277</v>
      </c>
      <c r="N270" s="84">
        <f t="shared" si="18"/>
        <v>0.28887037037037033</v>
      </c>
      <c r="O270" s="83">
        <v>269</v>
      </c>
      <c r="P270" s="86">
        <f t="shared" si="19"/>
        <v>0.89442700156985877</v>
      </c>
      <c r="Q270" s="87">
        <f>Table2[[#This Row],[Decimal exceedance]]*100</f>
        <v>89.442700156985879</v>
      </c>
      <c r="R270" s="86">
        <f>ROUND(Table2[[#This Row],[Percent Exceedance]],1)</f>
        <v>89.4</v>
      </c>
    </row>
    <row r="271" spans="2:18">
      <c r="B271" s="79" t="s">
        <v>278</v>
      </c>
      <c r="C271" s="80">
        <v>10044187</v>
      </c>
      <c r="D271" s="80">
        <v>10019674</v>
      </c>
      <c r="E271" s="79" t="s">
        <v>276</v>
      </c>
      <c r="F271" s="81">
        <v>42669</v>
      </c>
      <c r="G271" s="82">
        <v>2.879</v>
      </c>
      <c r="H271" s="83">
        <f t="shared" si="16"/>
        <v>2879</v>
      </c>
      <c r="I271" s="84">
        <f t="shared" si="17"/>
        <v>3.3321759259259259E-2</v>
      </c>
      <c r="J271" s="83">
        <v>7.1999999999999995E-2</v>
      </c>
      <c r="K271" s="83" t="s">
        <v>277</v>
      </c>
      <c r="L271" s="83">
        <v>0.184</v>
      </c>
      <c r="M271" s="83" t="s">
        <v>277</v>
      </c>
      <c r="N271" s="84">
        <f t="shared" si="18"/>
        <v>0.28932175925925924</v>
      </c>
      <c r="O271" s="83">
        <v>270</v>
      </c>
      <c r="P271" s="86">
        <f t="shared" si="19"/>
        <v>0.89403453689167978</v>
      </c>
      <c r="Q271" s="87">
        <f>Table2[[#This Row],[Decimal exceedance]]*100</f>
        <v>89.403453689167975</v>
      </c>
      <c r="R271" s="86">
        <f>ROUND(Table2[[#This Row],[Percent Exceedance]],1)</f>
        <v>89.4</v>
      </c>
    </row>
    <row r="272" spans="2:18">
      <c r="B272" s="79" t="s">
        <v>278</v>
      </c>
      <c r="C272" s="80">
        <v>10044187</v>
      </c>
      <c r="D272" s="80">
        <v>10019674</v>
      </c>
      <c r="E272" s="79" t="s">
        <v>276</v>
      </c>
      <c r="F272" s="81">
        <v>43391</v>
      </c>
      <c r="G272" s="82">
        <v>1.8560000000000001</v>
      </c>
      <c r="H272" s="83">
        <f t="shared" si="16"/>
        <v>1856</v>
      </c>
      <c r="I272" s="84">
        <f t="shared" si="17"/>
        <v>2.148148148148148E-2</v>
      </c>
      <c r="J272" s="83">
        <v>0.14299999999999999</v>
      </c>
      <c r="K272" s="83" t="s">
        <v>277</v>
      </c>
      <c r="L272" s="83">
        <v>0.125</v>
      </c>
      <c r="M272" s="83" t="s">
        <v>277</v>
      </c>
      <c r="N272" s="84">
        <f t="shared" si="18"/>
        <v>0.28948148148148145</v>
      </c>
      <c r="O272" s="83">
        <v>271</v>
      </c>
      <c r="P272" s="86">
        <f t="shared" si="19"/>
        <v>0.89364207221350078</v>
      </c>
      <c r="Q272" s="87">
        <f>Table2[[#This Row],[Decimal exceedance]]*100</f>
        <v>89.364207221350085</v>
      </c>
      <c r="R272" s="86">
        <f>ROUND(Table2[[#This Row],[Percent Exceedance]],1)</f>
        <v>89.4</v>
      </c>
    </row>
    <row r="273" spans="2:18">
      <c r="B273" s="79" t="s">
        <v>278</v>
      </c>
      <c r="C273" s="80">
        <v>10044187</v>
      </c>
      <c r="D273" s="80">
        <v>10019674</v>
      </c>
      <c r="E273" s="79" t="s">
        <v>276</v>
      </c>
      <c r="F273" s="81">
        <v>42921</v>
      </c>
      <c r="G273" s="82">
        <v>2.1219999999999999</v>
      </c>
      <c r="H273" s="83">
        <f t="shared" si="16"/>
        <v>2122</v>
      </c>
      <c r="I273" s="84">
        <f t="shared" si="17"/>
        <v>2.4560185185185181E-2</v>
      </c>
      <c r="J273" s="83">
        <v>5.6000000000000001E-2</v>
      </c>
      <c r="K273" s="83" t="s">
        <v>277</v>
      </c>
      <c r="L273" s="83">
        <v>0.20899999999999999</v>
      </c>
      <c r="M273" s="83" t="s">
        <v>277</v>
      </c>
      <c r="N273" s="84">
        <f t="shared" si="18"/>
        <v>0.28956018518518517</v>
      </c>
      <c r="O273" s="83">
        <v>272</v>
      </c>
      <c r="P273" s="86">
        <f t="shared" si="19"/>
        <v>0.89324960753532179</v>
      </c>
      <c r="Q273" s="87">
        <f>Table2[[#This Row],[Decimal exceedance]]*100</f>
        <v>89.324960753532181</v>
      </c>
      <c r="R273" s="86">
        <f>ROUND(Table2[[#This Row],[Percent Exceedance]],1)</f>
        <v>89.3</v>
      </c>
    </row>
    <row r="274" spans="2:18">
      <c r="B274" s="79" t="s">
        <v>278</v>
      </c>
      <c r="C274" s="80">
        <v>10044187</v>
      </c>
      <c r="D274" s="80">
        <v>10019674</v>
      </c>
      <c r="E274" s="79" t="s">
        <v>276</v>
      </c>
      <c r="F274" s="81">
        <v>43298</v>
      </c>
      <c r="G274" s="82">
        <v>2.3039999999999998</v>
      </c>
      <c r="H274" s="83">
        <f t="shared" si="16"/>
        <v>2304</v>
      </c>
      <c r="I274" s="84">
        <f t="shared" si="17"/>
        <v>2.6666666666666661E-2</v>
      </c>
      <c r="J274" s="83">
        <v>6.9000000000000006E-2</v>
      </c>
      <c r="K274" s="83" t="s">
        <v>277</v>
      </c>
      <c r="L274" s="83">
        <v>0.19400000000000001</v>
      </c>
      <c r="M274" s="83" t="s">
        <v>277</v>
      </c>
      <c r="N274" s="84">
        <f t="shared" si="18"/>
        <v>0.28966666666666668</v>
      </c>
      <c r="O274" s="83">
        <v>273</v>
      </c>
      <c r="P274" s="86">
        <f t="shared" si="19"/>
        <v>0.8928571428571429</v>
      </c>
      <c r="Q274" s="87">
        <f>Table2[[#This Row],[Decimal exceedance]]*100</f>
        <v>89.285714285714292</v>
      </c>
      <c r="R274" s="86">
        <f>ROUND(Table2[[#This Row],[Percent Exceedance]],1)</f>
        <v>89.3</v>
      </c>
    </row>
    <row r="275" spans="2:18">
      <c r="B275" s="83"/>
      <c r="C275" s="80">
        <v>10044187</v>
      </c>
      <c r="D275" s="80">
        <v>10019674</v>
      </c>
      <c r="E275" s="79" t="s">
        <v>276</v>
      </c>
      <c r="F275" s="85">
        <v>43562</v>
      </c>
      <c r="G275" s="82">
        <v>1.964</v>
      </c>
      <c r="H275" s="83">
        <f t="shared" si="16"/>
        <v>1964</v>
      </c>
      <c r="I275" s="84">
        <f t="shared" si="17"/>
        <v>2.2731481481481481E-2</v>
      </c>
      <c r="J275" s="83">
        <v>0.10100000000000001</v>
      </c>
      <c r="K275" s="83" t="s">
        <v>277</v>
      </c>
      <c r="L275" s="83">
        <v>0.16600000000000001</v>
      </c>
      <c r="M275" s="83" t="s">
        <v>277</v>
      </c>
      <c r="N275" s="84">
        <f t="shared" si="18"/>
        <v>0.28973148148148148</v>
      </c>
      <c r="O275" s="83">
        <v>274</v>
      </c>
      <c r="P275" s="86">
        <f t="shared" si="19"/>
        <v>0.89246467817896391</v>
      </c>
      <c r="Q275" s="87">
        <f>Table2[[#This Row],[Decimal exceedance]]*100</f>
        <v>89.246467817896388</v>
      </c>
      <c r="R275" s="86">
        <f>ROUND(Table2[[#This Row],[Percent Exceedance]],1)</f>
        <v>89.2</v>
      </c>
    </row>
    <row r="276" spans="2:18">
      <c r="B276" s="79" t="s">
        <v>278</v>
      </c>
      <c r="C276" s="80">
        <v>10044187</v>
      </c>
      <c r="D276" s="80">
        <v>10019674</v>
      </c>
      <c r="E276" s="79" t="s">
        <v>276</v>
      </c>
      <c r="F276" s="81">
        <v>42860</v>
      </c>
      <c r="G276" s="82">
        <v>4.3890000000000002</v>
      </c>
      <c r="H276" s="83">
        <f t="shared" si="16"/>
        <v>4389</v>
      </c>
      <c r="I276" s="84">
        <f t="shared" si="17"/>
        <v>5.0798611111111114E-2</v>
      </c>
      <c r="J276" s="83">
        <v>0.05</v>
      </c>
      <c r="K276" s="83" t="s">
        <v>277</v>
      </c>
      <c r="L276" s="83">
        <v>0.189</v>
      </c>
      <c r="M276" s="83" t="s">
        <v>277</v>
      </c>
      <c r="N276" s="84">
        <f t="shared" si="18"/>
        <v>0.2897986111111111</v>
      </c>
      <c r="O276" s="83">
        <v>275</v>
      </c>
      <c r="P276" s="86">
        <f t="shared" si="19"/>
        <v>0.89207221350078492</v>
      </c>
      <c r="Q276" s="87">
        <f>Table2[[#This Row],[Decimal exceedance]]*100</f>
        <v>89.207221350078498</v>
      </c>
      <c r="R276" s="86">
        <f>ROUND(Table2[[#This Row],[Percent Exceedance]],1)</f>
        <v>89.2</v>
      </c>
    </row>
    <row r="277" spans="2:18">
      <c r="B277" s="83"/>
      <c r="C277" s="80">
        <v>10044187</v>
      </c>
      <c r="D277" s="80">
        <v>10019674</v>
      </c>
      <c r="E277" s="79" t="s">
        <v>276</v>
      </c>
      <c r="F277" s="85">
        <v>43598</v>
      </c>
      <c r="G277" s="82">
        <v>1.901</v>
      </c>
      <c r="H277" s="83">
        <f t="shared" si="16"/>
        <v>1901</v>
      </c>
      <c r="I277" s="84">
        <f t="shared" si="17"/>
        <v>2.2002314814814815E-2</v>
      </c>
      <c r="J277" s="83">
        <v>0.09</v>
      </c>
      <c r="K277" s="83" t="s">
        <v>277</v>
      </c>
      <c r="L277" s="83">
        <v>0.17799999999999999</v>
      </c>
      <c r="M277" s="83" t="s">
        <v>277</v>
      </c>
      <c r="N277" s="84">
        <f t="shared" si="18"/>
        <v>0.29000231481481481</v>
      </c>
      <c r="O277" s="83">
        <v>276</v>
      </c>
      <c r="P277" s="86">
        <f t="shared" si="19"/>
        <v>0.89167974882260592</v>
      </c>
      <c r="Q277" s="87">
        <f>Table2[[#This Row],[Decimal exceedance]]*100</f>
        <v>89.167974882260594</v>
      </c>
      <c r="R277" s="86">
        <f>ROUND(Table2[[#This Row],[Percent Exceedance]],1)</f>
        <v>89.2</v>
      </c>
    </row>
    <row r="278" spans="2:18">
      <c r="B278" s="83"/>
      <c r="C278" s="80">
        <v>10044187</v>
      </c>
      <c r="D278" s="80">
        <v>10019674</v>
      </c>
      <c r="E278" s="79" t="s">
        <v>276</v>
      </c>
      <c r="F278" s="85">
        <v>43561</v>
      </c>
      <c r="G278" s="82">
        <v>1.929</v>
      </c>
      <c r="H278" s="83">
        <f t="shared" si="16"/>
        <v>1929</v>
      </c>
      <c r="I278" s="84">
        <f t="shared" si="17"/>
        <v>2.2326388888888889E-2</v>
      </c>
      <c r="J278" s="83">
        <v>0.10199999999999999</v>
      </c>
      <c r="K278" s="83" t="s">
        <v>277</v>
      </c>
      <c r="L278" s="83">
        <v>0.16600000000000001</v>
      </c>
      <c r="M278" s="83" t="s">
        <v>277</v>
      </c>
      <c r="N278" s="84">
        <f t="shared" si="18"/>
        <v>0.2903263888888889</v>
      </c>
      <c r="O278" s="83">
        <v>277</v>
      </c>
      <c r="P278" s="86">
        <f t="shared" si="19"/>
        <v>0.89128728414442704</v>
      </c>
      <c r="Q278" s="87">
        <f>Table2[[#This Row],[Decimal exceedance]]*100</f>
        <v>89.128728414442705</v>
      </c>
      <c r="R278" s="86">
        <f>ROUND(Table2[[#This Row],[Percent Exceedance]],1)</f>
        <v>89.1</v>
      </c>
    </row>
    <row r="279" spans="2:18">
      <c r="B279" s="79" t="s">
        <v>278</v>
      </c>
      <c r="C279" s="80">
        <v>10044187</v>
      </c>
      <c r="D279" s="80">
        <v>10019674</v>
      </c>
      <c r="E279" s="79" t="s">
        <v>276</v>
      </c>
      <c r="F279" s="81">
        <v>42835</v>
      </c>
      <c r="G279" s="82">
        <v>4.1909999999999998</v>
      </c>
      <c r="H279" s="83">
        <f t="shared" si="16"/>
        <v>4191</v>
      </c>
      <c r="I279" s="84">
        <f t="shared" si="17"/>
        <v>4.8506944444444443E-2</v>
      </c>
      <c r="J279" s="83">
        <v>5.8000000000000003E-2</v>
      </c>
      <c r="K279" s="83" t="s">
        <v>277</v>
      </c>
      <c r="L279" s="83">
        <v>0.184</v>
      </c>
      <c r="M279" s="83" t="s">
        <v>277</v>
      </c>
      <c r="N279" s="84">
        <f t="shared" si="18"/>
        <v>0.29050694444444447</v>
      </c>
      <c r="O279" s="83">
        <v>278</v>
      </c>
      <c r="P279" s="86">
        <f t="shared" si="19"/>
        <v>0.89089481946624804</v>
      </c>
      <c r="Q279" s="87">
        <f>Table2[[#This Row],[Decimal exceedance]]*100</f>
        <v>89.089481946624801</v>
      </c>
      <c r="R279" s="86">
        <f>ROUND(Table2[[#This Row],[Percent Exceedance]],1)</f>
        <v>89.1</v>
      </c>
    </row>
    <row r="280" spans="2:18">
      <c r="B280" s="79" t="s">
        <v>278</v>
      </c>
      <c r="C280" s="80">
        <v>10044187</v>
      </c>
      <c r="D280" s="80">
        <v>10019674</v>
      </c>
      <c r="E280" s="79" t="s">
        <v>276</v>
      </c>
      <c r="F280" s="81">
        <v>43306</v>
      </c>
      <c r="G280" s="82">
        <v>2.552</v>
      </c>
      <c r="H280" s="83">
        <f t="shared" si="16"/>
        <v>2552</v>
      </c>
      <c r="I280" s="84">
        <f t="shared" si="17"/>
        <v>2.9537037037037035E-2</v>
      </c>
      <c r="J280" s="83">
        <v>7.0000000000000007E-2</v>
      </c>
      <c r="K280" s="83" t="s">
        <v>277</v>
      </c>
      <c r="L280" s="83">
        <v>0.191</v>
      </c>
      <c r="M280" s="83" t="s">
        <v>277</v>
      </c>
      <c r="N280" s="84">
        <f t="shared" si="18"/>
        <v>0.29053703703703704</v>
      </c>
      <c r="O280" s="83">
        <v>279</v>
      </c>
      <c r="P280" s="86">
        <f t="shared" si="19"/>
        <v>0.89050235478806905</v>
      </c>
      <c r="Q280" s="87">
        <f>Table2[[#This Row],[Decimal exceedance]]*100</f>
        <v>89.050235478806911</v>
      </c>
      <c r="R280" s="86">
        <f>ROUND(Table2[[#This Row],[Percent Exceedance]],1)</f>
        <v>89.1</v>
      </c>
    </row>
    <row r="281" spans="2:18">
      <c r="B281" s="79" t="s">
        <v>278</v>
      </c>
      <c r="C281" s="80">
        <v>10044187</v>
      </c>
      <c r="D281" s="80">
        <v>10019674</v>
      </c>
      <c r="E281" s="79" t="s">
        <v>276</v>
      </c>
      <c r="F281" s="81">
        <v>42976</v>
      </c>
      <c r="G281" s="82">
        <v>2.4820000000000002</v>
      </c>
      <c r="H281" s="83">
        <f t="shared" si="16"/>
        <v>2482</v>
      </c>
      <c r="I281" s="84">
        <f t="shared" si="17"/>
        <v>2.8726851851851851E-2</v>
      </c>
      <c r="J281" s="83">
        <v>7.0000000000000007E-2</v>
      </c>
      <c r="K281" s="83" t="s">
        <v>277</v>
      </c>
      <c r="L281" s="83">
        <v>0.192</v>
      </c>
      <c r="M281" s="83" t="s">
        <v>277</v>
      </c>
      <c r="N281" s="84">
        <f t="shared" si="18"/>
        <v>0.29072685185185188</v>
      </c>
      <c r="O281" s="83">
        <v>280</v>
      </c>
      <c r="P281" s="86">
        <f t="shared" si="19"/>
        <v>0.89010989010989006</v>
      </c>
      <c r="Q281" s="87">
        <f>Table2[[#This Row],[Decimal exceedance]]*100</f>
        <v>89.010989010989007</v>
      </c>
      <c r="R281" s="86">
        <f>ROUND(Table2[[#This Row],[Percent Exceedance]],1)</f>
        <v>89</v>
      </c>
    </row>
    <row r="282" spans="2:18">
      <c r="B282" s="79" t="s">
        <v>278</v>
      </c>
      <c r="C282" s="80">
        <v>10044187</v>
      </c>
      <c r="D282" s="80">
        <v>10019674</v>
      </c>
      <c r="E282" s="79" t="s">
        <v>276</v>
      </c>
      <c r="F282" s="81">
        <v>43345</v>
      </c>
      <c r="G282" s="82">
        <v>2.3959999999999999</v>
      </c>
      <c r="H282" s="83">
        <f t="shared" si="16"/>
        <v>2396</v>
      </c>
      <c r="I282" s="84">
        <f t="shared" si="17"/>
        <v>2.7731481481481478E-2</v>
      </c>
      <c r="J282" s="83">
        <v>8.1000000000000003E-2</v>
      </c>
      <c r="K282" s="83" t="s">
        <v>277</v>
      </c>
      <c r="L282" s="83">
        <v>0.182</v>
      </c>
      <c r="M282" s="83" t="s">
        <v>277</v>
      </c>
      <c r="N282" s="84">
        <f t="shared" si="18"/>
        <v>0.29073148148148148</v>
      </c>
      <c r="O282" s="83">
        <v>281</v>
      </c>
      <c r="P282" s="86">
        <f t="shared" si="19"/>
        <v>0.88971742543171117</v>
      </c>
      <c r="Q282" s="87">
        <f>Table2[[#This Row],[Decimal exceedance]]*100</f>
        <v>88.971742543171118</v>
      </c>
      <c r="R282" s="86">
        <f>ROUND(Table2[[#This Row],[Percent Exceedance]],1)</f>
        <v>89</v>
      </c>
    </row>
    <row r="283" spans="2:18">
      <c r="B283" s="79" t="s">
        <v>278</v>
      </c>
      <c r="C283" s="80">
        <v>10044187</v>
      </c>
      <c r="D283" s="80">
        <v>10019674</v>
      </c>
      <c r="E283" s="79" t="s">
        <v>276</v>
      </c>
      <c r="F283" s="81">
        <v>42909</v>
      </c>
      <c r="G283" s="82">
        <v>2.0720000000000001</v>
      </c>
      <c r="H283" s="83">
        <f t="shared" si="16"/>
        <v>2072</v>
      </c>
      <c r="I283" s="84">
        <f t="shared" si="17"/>
        <v>2.3981481481481482E-2</v>
      </c>
      <c r="J283" s="83">
        <v>8.8999999999999996E-2</v>
      </c>
      <c r="K283" s="83" t="s">
        <v>277</v>
      </c>
      <c r="L283" s="83">
        <v>0.17799999999999999</v>
      </c>
      <c r="M283" s="83" t="s">
        <v>277</v>
      </c>
      <c r="N283" s="84">
        <f t="shared" si="18"/>
        <v>0.29098148148148145</v>
      </c>
      <c r="O283" s="83">
        <v>282</v>
      </c>
      <c r="P283" s="86">
        <f t="shared" si="19"/>
        <v>0.88932496075353218</v>
      </c>
      <c r="Q283" s="87">
        <f>Table2[[#This Row],[Decimal exceedance]]*100</f>
        <v>88.932496075353214</v>
      </c>
      <c r="R283" s="86">
        <f>ROUND(Table2[[#This Row],[Percent Exceedance]],1)</f>
        <v>88.9</v>
      </c>
    </row>
    <row r="284" spans="2:18">
      <c r="B284" s="79" t="s">
        <v>278</v>
      </c>
      <c r="C284" s="80">
        <v>10044187</v>
      </c>
      <c r="D284" s="80">
        <v>10019674</v>
      </c>
      <c r="E284" s="79" t="s">
        <v>276</v>
      </c>
      <c r="F284" s="81">
        <v>43069</v>
      </c>
      <c r="G284" s="82">
        <v>1.903</v>
      </c>
      <c r="H284" s="83">
        <f t="shared" si="16"/>
        <v>1903</v>
      </c>
      <c r="I284" s="84">
        <f t="shared" si="17"/>
        <v>2.2025462962962962E-2</v>
      </c>
      <c r="J284" s="83">
        <v>8.4000000000000005E-2</v>
      </c>
      <c r="K284" s="83" t="s">
        <v>277</v>
      </c>
      <c r="L284" s="83">
        <v>0.185</v>
      </c>
      <c r="M284" s="83" t="s">
        <v>277</v>
      </c>
      <c r="N284" s="84">
        <f t="shared" si="18"/>
        <v>0.29102546296296294</v>
      </c>
      <c r="O284" s="83">
        <v>283</v>
      </c>
      <c r="P284" s="86">
        <f t="shared" si="19"/>
        <v>0.88893249607535318</v>
      </c>
      <c r="Q284" s="87">
        <f>Table2[[#This Row],[Decimal exceedance]]*100</f>
        <v>88.893249607535324</v>
      </c>
      <c r="R284" s="86">
        <f>ROUND(Table2[[#This Row],[Percent Exceedance]],1)</f>
        <v>88.9</v>
      </c>
    </row>
    <row r="285" spans="2:18">
      <c r="B285" s="79" t="s">
        <v>278</v>
      </c>
      <c r="C285" s="80">
        <v>10044187</v>
      </c>
      <c r="D285" s="80">
        <v>10019674</v>
      </c>
      <c r="E285" s="79" t="s">
        <v>276</v>
      </c>
      <c r="F285" s="81">
        <v>43231</v>
      </c>
      <c r="G285" s="82">
        <v>2</v>
      </c>
      <c r="H285" s="83">
        <f t="shared" si="16"/>
        <v>2000</v>
      </c>
      <c r="I285" s="84">
        <f t="shared" si="17"/>
        <v>2.3148148148148147E-2</v>
      </c>
      <c r="J285" s="83">
        <v>9.8000000000000004E-2</v>
      </c>
      <c r="K285" s="83" t="s">
        <v>277</v>
      </c>
      <c r="L285" s="83">
        <v>0.17</v>
      </c>
      <c r="M285" s="83" t="s">
        <v>277</v>
      </c>
      <c r="N285" s="84">
        <f t="shared" si="18"/>
        <v>0.29114814814814816</v>
      </c>
      <c r="O285" s="83">
        <v>284</v>
      </c>
      <c r="P285" s="86">
        <f t="shared" si="19"/>
        <v>0.8885400313971743</v>
      </c>
      <c r="Q285" s="87">
        <f>Table2[[#This Row],[Decimal exceedance]]*100</f>
        <v>88.854003139717435</v>
      </c>
      <c r="R285" s="86">
        <f>ROUND(Table2[[#This Row],[Percent Exceedance]],1)</f>
        <v>88.9</v>
      </c>
    </row>
    <row r="286" spans="2:18">
      <c r="B286" s="79" t="s">
        <v>278</v>
      </c>
      <c r="C286" s="80">
        <v>10044187</v>
      </c>
      <c r="D286" s="80">
        <v>10019674</v>
      </c>
      <c r="E286" s="79" t="s">
        <v>276</v>
      </c>
      <c r="F286" s="81">
        <v>43289</v>
      </c>
      <c r="G286" s="82">
        <v>2.012</v>
      </c>
      <c r="H286" s="83">
        <f t="shared" si="16"/>
        <v>2012</v>
      </c>
      <c r="I286" s="84">
        <f t="shared" si="17"/>
        <v>2.3287037037037037E-2</v>
      </c>
      <c r="J286" s="83">
        <v>8.3000000000000004E-2</v>
      </c>
      <c r="K286" s="83" t="s">
        <v>277</v>
      </c>
      <c r="L286" s="83">
        <v>0.185</v>
      </c>
      <c r="M286" s="83" t="s">
        <v>277</v>
      </c>
      <c r="N286" s="84">
        <f t="shared" si="18"/>
        <v>0.29128703703703707</v>
      </c>
      <c r="O286" s="83">
        <v>285</v>
      </c>
      <c r="P286" s="86">
        <f t="shared" si="19"/>
        <v>0.88814756671899531</v>
      </c>
      <c r="Q286" s="87">
        <f>Table2[[#This Row],[Decimal exceedance]]*100</f>
        <v>88.814756671899531</v>
      </c>
      <c r="R286" s="86">
        <f>ROUND(Table2[[#This Row],[Percent Exceedance]],1)</f>
        <v>88.8</v>
      </c>
    </row>
    <row r="287" spans="2:18">
      <c r="B287" s="79" t="s">
        <v>278</v>
      </c>
      <c r="C287" s="80">
        <v>10044187</v>
      </c>
      <c r="D287" s="80">
        <v>10019674</v>
      </c>
      <c r="E287" s="79" t="s">
        <v>276</v>
      </c>
      <c r="F287" s="81">
        <v>43018</v>
      </c>
      <c r="G287" s="82">
        <v>2.54</v>
      </c>
      <c r="H287" s="83">
        <f t="shared" si="16"/>
        <v>2540</v>
      </c>
      <c r="I287" s="84">
        <f t="shared" si="17"/>
        <v>2.9398148148148145E-2</v>
      </c>
      <c r="J287" s="83">
        <v>7.5999999999999998E-2</v>
      </c>
      <c r="K287" s="83" t="s">
        <v>277</v>
      </c>
      <c r="L287" s="83">
        <v>0.186</v>
      </c>
      <c r="M287" s="83" t="s">
        <v>277</v>
      </c>
      <c r="N287" s="84">
        <f t="shared" si="18"/>
        <v>0.29139814814814813</v>
      </c>
      <c r="O287" s="83">
        <v>286</v>
      </c>
      <c r="P287" s="86">
        <f t="shared" si="19"/>
        <v>0.88775510204081631</v>
      </c>
      <c r="Q287" s="87">
        <f>Table2[[#This Row],[Decimal exceedance]]*100</f>
        <v>88.775510204081627</v>
      </c>
      <c r="R287" s="86">
        <f>ROUND(Table2[[#This Row],[Percent Exceedance]],1)</f>
        <v>88.8</v>
      </c>
    </row>
    <row r="288" spans="2:18">
      <c r="B288" s="79" t="s">
        <v>278</v>
      </c>
      <c r="C288" s="80">
        <v>10044187</v>
      </c>
      <c r="D288" s="80">
        <v>10019674</v>
      </c>
      <c r="E288" s="79" t="s">
        <v>276</v>
      </c>
      <c r="F288" s="81">
        <v>43358</v>
      </c>
      <c r="G288" s="82">
        <v>2.2829999999999999</v>
      </c>
      <c r="H288" s="83">
        <f t="shared" si="16"/>
        <v>2283</v>
      </c>
      <c r="I288" s="84">
        <f t="shared" si="17"/>
        <v>2.642361111111111E-2</v>
      </c>
      <c r="J288" s="83">
        <v>6.7000000000000004E-2</v>
      </c>
      <c r="K288" s="83" t="s">
        <v>277</v>
      </c>
      <c r="L288" s="83">
        <v>0.19800000000000001</v>
      </c>
      <c r="M288" s="83" t="s">
        <v>277</v>
      </c>
      <c r="N288" s="84">
        <f t="shared" si="18"/>
        <v>0.29142361111111115</v>
      </c>
      <c r="O288" s="83">
        <v>287</v>
      </c>
      <c r="P288" s="86">
        <f t="shared" si="19"/>
        <v>0.88736263736263732</v>
      </c>
      <c r="Q288" s="87">
        <f>Table2[[#This Row],[Decimal exceedance]]*100</f>
        <v>88.736263736263737</v>
      </c>
      <c r="R288" s="86">
        <f>ROUND(Table2[[#This Row],[Percent Exceedance]],1)</f>
        <v>88.7</v>
      </c>
    </row>
    <row r="289" spans="2:18">
      <c r="B289" s="79" t="s">
        <v>278</v>
      </c>
      <c r="C289" s="80">
        <v>10044187</v>
      </c>
      <c r="D289" s="80">
        <v>10019674</v>
      </c>
      <c r="E289" s="79" t="s">
        <v>276</v>
      </c>
      <c r="F289" s="81">
        <v>43157</v>
      </c>
      <c r="G289" s="82">
        <v>2.1110000000000002</v>
      </c>
      <c r="H289" s="83">
        <f t="shared" si="16"/>
        <v>2111</v>
      </c>
      <c r="I289" s="84">
        <f t="shared" si="17"/>
        <v>2.4432870370370372E-2</v>
      </c>
      <c r="J289" s="83">
        <v>0.121</v>
      </c>
      <c r="K289" s="83" t="s">
        <v>277</v>
      </c>
      <c r="L289" s="83">
        <v>0.14599999999999999</v>
      </c>
      <c r="M289" s="83" t="s">
        <v>277</v>
      </c>
      <c r="N289" s="84">
        <f t="shared" si="18"/>
        <v>0.29143287037037036</v>
      </c>
      <c r="O289" s="83">
        <v>288</v>
      </c>
      <c r="P289" s="86">
        <f t="shared" si="19"/>
        <v>0.88697017268445844</v>
      </c>
      <c r="Q289" s="87">
        <f>Table2[[#This Row],[Decimal exceedance]]*100</f>
        <v>88.697017268445848</v>
      </c>
      <c r="R289" s="86">
        <f>ROUND(Table2[[#This Row],[Percent Exceedance]],1)</f>
        <v>88.7</v>
      </c>
    </row>
    <row r="290" spans="2:18">
      <c r="B290" s="79" t="s">
        <v>278</v>
      </c>
      <c r="C290" s="80">
        <v>10044187</v>
      </c>
      <c r="D290" s="80">
        <v>10019674</v>
      </c>
      <c r="E290" s="79" t="s">
        <v>276</v>
      </c>
      <c r="F290" s="81">
        <v>41557</v>
      </c>
      <c r="G290" s="82">
        <v>4.1020000000000003</v>
      </c>
      <c r="H290" s="83">
        <f t="shared" si="16"/>
        <v>4102</v>
      </c>
      <c r="I290" s="84">
        <f t="shared" si="17"/>
        <v>4.7476851851851853E-2</v>
      </c>
      <c r="J290" s="83">
        <v>5.3999999999999999E-2</v>
      </c>
      <c r="K290" s="83" t="s">
        <v>277</v>
      </c>
      <c r="L290" s="83">
        <v>0.19</v>
      </c>
      <c r="M290" s="83" t="s">
        <v>277</v>
      </c>
      <c r="N290" s="84">
        <f t="shared" si="18"/>
        <v>0.29147685185185185</v>
      </c>
      <c r="O290" s="83">
        <v>289</v>
      </c>
      <c r="P290" s="86">
        <f t="shared" si="19"/>
        <v>0.88657770800627944</v>
      </c>
      <c r="Q290" s="87">
        <f>Table2[[#This Row],[Decimal exceedance]]*100</f>
        <v>88.657770800627944</v>
      </c>
      <c r="R290" s="86">
        <f>ROUND(Table2[[#This Row],[Percent Exceedance]],1)</f>
        <v>88.7</v>
      </c>
    </row>
    <row r="291" spans="2:18">
      <c r="B291" s="79" t="s">
        <v>278</v>
      </c>
      <c r="C291" s="80">
        <v>10044187</v>
      </c>
      <c r="D291" s="80">
        <v>10019674</v>
      </c>
      <c r="E291" s="79" t="s">
        <v>276</v>
      </c>
      <c r="F291" s="81">
        <v>42670</v>
      </c>
      <c r="G291" s="82">
        <v>5.7610000000000001</v>
      </c>
      <c r="H291" s="83">
        <f t="shared" si="16"/>
        <v>5761</v>
      </c>
      <c r="I291" s="84">
        <f t="shared" si="17"/>
        <v>6.6678240740740732E-2</v>
      </c>
      <c r="J291" s="83">
        <v>6.2E-2</v>
      </c>
      <c r="K291" s="83" t="s">
        <v>277</v>
      </c>
      <c r="L291" s="83">
        <v>0.16300000000000001</v>
      </c>
      <c r="M291" s="83" t="s">
        <v>277</v>
      </c>
      <c r="N291" s="84">
        <f t="shared" si="18"/>
        <v>0.29167824074074078</v>
      </c>
      <c r="O291" s="83">
        <v>290</v>
      </c>
      <c r="P291" s="86">
        <f t="shared" si="19"/>
        <v>0.88618524332810045</v>
      </c>
      <c r="Q291" s="87">
        <f>Table2[[#This Row],[Decimal exceedance]]*100</f>
        <v>88.61852433281004</v>
      </c>
      <c r="R291" s="86">
        <f>ROUND(Table2[[#This Row],[Percent Exceedance]],1)</f>
        <v>88.6</v>
      </c>
    </row>
    <row r="292" spans="2:18">
      <c r="B292" s="83"/>
      <c r="C292" s="80">
        <v>10044187</v>
      </c>
      <c r="D292" s="80">
        <v>10019674</v>
      </c>
      <c r="E292" s="79" t="s">
        <v>276</v>
      </c>
      <c r="F292" s="85">
        <v>43697</v>
      </c>
      <c r="G292" s="82">
        <v>2.0630000000000002</v>
      </c>
      <c r="H292" s="83">
        <f t="shared" si="16"/>
        <v>2063</v>
      </c>
      <c r="I292" s="84">
        <f t="shared" si="17"/>
        <v>2.3877314814814816E-2</v>
      </c>
      <c r="J292" s="83">
        <v>0.10299999999999999</v>
      </c>
      <c r="K292" s="83" t="s">
        <v>277</v>
      </c>
      <c r="L292" s="83">
        <v>0.16500000000000001</v>
      </c>
      <c r="M292" s="83" t="s">
        <v>277</v>
      </c>
      <c r="N292" s="84">
        <f t="shared" si="18"/>
        <v>0.29187731481481483</v>
      </c>
      <c r="O292" s="83">
        <v>291</v>
      </c>
      <c r="P292" s="86">
        <f t="shared" si="19"/>
        <v>0.88579277864992156</v>
      </c>
      <c r="Q292" s="87">
        <f>Table2[[#This Row],[Decimal exceedance]]*100</f>
        <v>88.57927786499215</v>
      </c>
      <c r="R292" s="86">
        <f>ROUND(Table2[[#This Row],[Percent Exceedance]],1)</f>
        <v>88.6</v>
      </c>
    </row>
    <row r="293" spans="2:18">
      <c r="B293" s="79" t="s">
        <v>278</v>
      </c>
      <c r="C293" s="80">
        <v>10044187</v>
      </c>
      <c r="D293" s="80">
        <v>10019674</v>
      </c>
      <c r="E293" s="79" t="s">
        <v>276</v>
      </c>
      <c r="F293" s="81">
        <v>43522</v>
      </c>
      <c r="G293" s="82">
        <v>2.15</v>
      </c>
      <c r="H293" s="83">
        <f t="shared" si="16"/>
        <v>2150</v>
      </c>
      <c r="I293" s="84">
        <f t="shared" si="17"/>
        <v>2.4884259259259255E-2</v>
      </c>
      <c r="J293" s="83">
        <v>0.123</v>
      </c>
      <c r="K293" s="83" t="s">
        <v>277</v>
      </c>
      <c r="L293" s="83">
        <v>0.14399999999999999</v>
      </c>
      <c r="M293" s="83" t="s">
        <v>277</v>
      </c>
      <c r="N293" s="84">
        <f t="shared" si="18"/>
        <v>0.2918842592592592</v>
      </c>
      <c r="O293" s="83">
        <v>292</v>
      </c>
      <c r="P293" s="86">
        <f t="shared" si="19"/>
        <v>0.88540031397174257</v>
      </c>
      <c r="Q293" s="87">
        <f>Table2[[#This Row],[Decimal exceedance]]*100</f>
        <v>88.540031397174261</v>
      </c>
      <c r="R293" s="86">
        <f>ROUND(Table2[[#This Row],[Percent Exceedance]],1)</f>
        <v>88.5</v>
      </c>
    </row>
    <row r="294" spans="2:18">
      <c r="B294" s="79" t="s">
        <v>278</v>
      </c>
      <c r="C294" s="80">
        <v>10044187</v>
      </c>
      <c r="D294" s="80">
        <v>10019674</v>
      </c>
      <c r="E294" s="79" t="s">
        <v>276</v>
      </c>
      <c r="F294" s="81">
        <v>43238</v>
      </c>
      <c r="G294" s="82">
        <v>1.645</v>
      </c>
      <c r="H294" s="83">
        <f t="shared" si="16"/>
        <v>1645</v>
      </c>
      <c r="I294" s="84">
        <f t="shared" si="17"/>
        <v>1.9039351851851852E-2</v>
      </c>
      <c r="J294" s="83">
        <v>0.112</v>
      </c>
      <c r="K294" s="83" t="s">
        <v>277</v>
      </c>
      <c r="L294" s="83">
        <v>0.161</v>
      </c>
      <c r="M294" s="83" t="s">
        <v>277</v>
      </c>
      <c r="N294" s="84">
        <f t="shared" si="18"/>
        <v>0.29203935185185187</v>
      </c>
      <c r="O294" s="83">
        <v>293</v>
      </c>
      <c r="P294" s="86">
        <f t="shared" si="19"/>
        <v>0.88500784929356358</v>
      </c>
      <c r="Q294" s="87">
        <f>Table2[[#This Row],[Decimal exceedance]]*100</f>
        <v>88.500784929356357</v>
      </c>
      <c r="R294" s="86">
        <f>ROUND(Table2[[#This Row],[Percent Exceedance]],1)</f>
        <v>88.5</v>
      </c>
    </row>
    <row r="295" spans="2:18">
      <c r="B295" s="83"/>
      <c r="C295" s="80">
        <v>10044187</v>
      </c>
      <c r="D295" s="80">
        <v>10019674</v>
      </c>
      <c r="E295" s="79" t="s">
        <v>276</v>
      </c>
      <c r="F295" s="85">
        <v>43789</v>
      </c>
      <c r="G295" s="82">
        <v>1.9159999999999999</v>
      </c>
      <c r="H295" s="83">
        <f t="shared" si="16"/>
        <v>1916</v>
      </c>
      <c r="I295" s="84">
        <f t="shared" si="17"/>
        <v>2.2175925925925925E-2</v>
      </c>
      <c r="J295" s="83">
        <v>0.156</v>
      </c>
      <c r="K295" s="83" t="s">
        <v>277</v>
      </c>
      <c r="L295" s="83">
        <v>0.114</v>
      </c>
      <c r="M295" s="83" t="s">
        <v>277</v>
      </c>
      <c r="N295" s="84">
        <f t="shared" si="18"/>
        <v>0.29217592592592595</v>
      </c>
      <c r="O295" s="83">
        <v>294</v>
      </c>
      <c r="P295" s="86">
        <f t="shared" si="19"/>
        <v>0.88461538461538458</v>
      </c>
      <c r="Q295" s="87">
        <f>Table2[[#This Row],[Decimal exceedance]]*100</f>
        <v>88.461538461538453</v>
      </c>
      <c r="R295" s="86">
        <f>ROUND(Table2[[#This Row],[Percent Exceedance]],1)</f>
        <v>88.5</v>
      </c>
    </row>
    <row r="296" spans="2:18">
      <c r="B296" s="79" t="s">
        <v>278</v>
      </c>
      <c r="C296" s="80">
        <v>10044187</v>
      </c>
      <c r="D296" s="80">
        <v>10019674</v>
      </c>
      <c r="E296" s="79" t="s">
        <v>276</v>
      </c>
      <c r="F296" s="81">
        <v>43362</v>
      </c>
      <c r="G296" s="82">
        <v>2.1</v>
      </c>
      <c r="H296" s="83">
        <f t="shared" si="16"/>
        <v>2100</v>
      </c>
      <c r="I296" s="84">
        <f t="shared" si="17"/>
        <v>2.4305555555555556E-2</v>
      </c>
      <c r="J296" s="83">
        <v>8.1000000000000003E-2</v>
      </c>
      <c r="K296" s="83" t="s">
        <v>277</v>
      </c>
      <c r="L296" s="83">
        <v>0.187</v>
      </c>
      <c r="M296" s="83" t="s">
        <v>277</v>
      </c>
      <c r="N296" s="84">
        <f t="shared" si="18"/>
        <v>0.29230555555555554</v>
      </c>
      <c r="O296" s="83">
        <v>295</v>
      </c>
      <c r="P296" s="86">
        <f t="shared" si="19"/>
        <v>0.8842229199372057</v>
      </c>
      <c r="Q296" s="87">
        <f>Table2[[#This Row],[Decimal exceedance]]*100</f>
        <v>88.422291993720563</v>
      </c>
      <c r="R296" s="86">
        <f>ROUND(Table2[[#This Row],[Percent Exceedance]],1)</f>
        <v>88.4</v>
      </c>
    </row>
    <row r="297" spans="2:18">
      <c r="B297" s="79" t="s">
        <v>278</v>
      </c>
      <c r="C297" s="80">
        <v>10044187</v>
      </c>
      <c r="D297" s="80">
        <v>10019674</v>
      </c>
      <c r="E297" s="79" t="s">
        <v>276</v>
      </c>
      <c r="F297" s="81">
        <v>43305</v>
      </c>
      <c r="G297" s="82">
        <v>2.2749999999999999</v>
      </c>
      <c r="H297" s="83">
        <f t="shared" si="16"/>
        <v>2275</v>
      </c>
      <c r="I297" s="84">
        <f t="shared" si="17"/>
        <v>2.6331018518518517E-2</v>
      </c>
      <c r="J297" s="83">
        <v>6.9000000000000006E-2</v>
      </c>
      <c r="K297" s="83" t="s">
        <v>277</v>
      </c>
      <c r="L297" s="83">
        <v>0.19700000000000001</v>
      </c>
      <c r="M297" s="83" t="s">
        <v>277</v>
      </c>
      <c r="N297" s="84">
        <f t="shared" si="18"/>
        <v>0.2923310185185185</v>
      </c>
      <c r="O297" s="83">
        <v>296</v>
      </c>
      <c r="P297" s="86">
        <f t="shared" si="19"/>
        <v>0.8838304552590267</v>
      </c>
      <c r="Q297" s="87">
        <f>Table2[[#This Row],[Decimal exceedance]]*100</f>
        <v>88.383045525902673</v>
      </c>
      <c r="R297" s="86">
        <f>ROUND(Table2[[#This Row],[Percent Exceedance]],1)</f>
        <v>88.4</v>
      </c>
    </row>
    <row r="298" spans="2:18">
      <c r="B298" s="79" t="s">
        <v>278</v>
      </c>
      <c r="C298" s="80">
        <v>10044187</v>
      </c>
      <c r="D298" s="80">
        <v>10019674</v>
      </c>
      <c r="E298" s="79" t="s">
        <v>276</v>
      </c>
      <c r="F298" s="81">
        <v>43314</v>
      </c>
      <c r="G298" s="82">
        <v>2.2839999999999998</v>
      </c>
      <c r="H298" s="83">
        <f t="shared" si="16"/>
        <v>2284</v>
      </c>
      <c r="I298" s="84">
        <f t="shared" si="17"/>
        <v>2.643518518518518E-2</v>
      </c>
      <c r="J298" s="83">
        <v>8.8999999999999996E-2</v>
      </c>
      <c r="K298" s="83" t="s">
        <v>277</v>
      </c>
      <c r="L298" s="83">
        <v>0.17699999999999999</v>
      </c>
      <c r="M298" s="83" t="s">
        <v>277</v>
      </c>
      <c r="N298" s="84">
        <f t="shared" si="18"/>
        <v>0.29243518518518519</v>
      </c>
      <c r="O298" s="83">
        <v>297</v>
      </c>
      <c r="P298" s="86">
        <f t="shared" si="19"/>
        <v>0.88343799058084771</v>
      </c>
      <c r="Q298" s="87">
        <f>Table2[[#This Row],[Decimal exceedance]]*100</f>
        <v>88.34379905808477</v>
      </c>
      <c r="R298" s="86">
        <f>ROUND(Table2[[#This Row],[Percent Exceedance]],1)</f>
        <v>88.3</v>
      </c>
    </row>
    <row r="299" spans="2:18">
      <c r="B299" s="79" t="s">
        <v>278</v>
      </c>
      <c r="C299" s="80">
        <v>10044187</v>
      </c>
      <c r="D299" s="80">
        <v>10019674</v>
      </c>
      <c r="E299" s="79" t="s">
        <v>276</v>
      </c>
      <c r="F299" s="81">
        <v>42831</v>
      </c>
      <c r="G299" s="82">
        <v>4.024</v>
      </c>
      <c r="H299" s="83">
        <f t="shared" si="16"/>
        <v>4024</v>
      </c>
      <c r="I299" s="84">
        <f t="shared" si="17"/>
        <v>4.6574074074074073E-2</v>
      </c>
      <c r="J299" s="83">
        <v>6.4000000000000001E-2</v>
      </c>
      <c r="K299" s="83" t="s">
        <v>277</v>
      </c>
      <c r="L299" s="83">
        <v>0.182</v>
      </c>
      <c r="M299" s="83" t="s">
        <v>277</v>
      </c>
      <c r="N299" s="84">
        <f t="shared" si="18"/>
        <v>0.2925740740740741</v>
      </c>
      <c r="O299" s="83">
        <v>298</v>
      </c>
      <c r="P299" s="86">
        <f t="shared" si="19"/>
        <v>0.88304552590266872</v>
      </c>
      <c r="Q299" s="87">
        <f>Table2[[#This Row],[Decimal exceedance]]*100</f>
        <v>88.304552590266866</v>
      </c>
      <c r="R299" s="86">
        <f>ROUND(Table2[[#This Row],[Percent Exceedance]],1)</f>
        <v>88.3</v>
      </c>
    </row>
    <row r="300" spans="2:18">
      <c r="B300" s="79" t="s">
        <v>278</v>
      </c>
      <c r="C300" s="80">
        <v>10044187</v>
      </c>
      <c r="D300" s="80">
        <v>10019674</v>
      </c>
      <c r="E300" s="79" t="s">
        <v>276</v>
      </c>
      <c r="F300" s="81">
        <v>43015</v>
      </c>
      <c r="G300" s="82">
        <v>2.39</v>
      </c>
      <c r="H300" s="83">
        <f t="shared" si="16"/>
        <v>2390</v>
      </c>
      <c r="I300" s="84">
        <f t="shared" si="17"/>
        <v>2.7662037037037037E-2</v>
      </c>
      <c r="J300" s="83">
        <v>7.5999999999999998E-2</v>
      </c>
      <c r="K300" s="83" t="s">
        <v>277</v>
      </c>
      <c r="L300" s="83">
        <v>0.189</v>
      </c>
      <c r="M300" s="83" t="s">
        <v>277</v>
      </c>
      <c r="N300" s="84">
        <f t="shared" si="18"/>
        <v>0.29266203703703703</v>
      </c>
      <c r="O300" s="83">
        <v>299</v>
      </c>
      <c r="P300" s="86">
        <f t="shared" si="19"/>
        <v>0.88265306122448983</v>
      </c>
      <c r="Q300" s="87">
        <f>Table2[[#This Row],[Decimal exceedance]]*100</f>
        <v>88.265306122448976</v>
      </c>
      <c r="R300" s="86">
        <f>ROUND(Table2[[#This Row],[Percent Exceedance]],1)</f>
        <v>88.3</v>
      </c>
    </row>
    <row r="301" spans="2:18">
      <c r="B301" s="79" t="s">
        <v>278</v>
      </c>
      <c r="C301" s="80">
        <v>10044187</v>
      </c>
      <c r="D301" s="80">
        <v>10019674</v>
      </c>
      <c r="E301" s="79" t="s">
        <v>276</v>
      </c>
      <c r="F301" s="81">
        <v>43476</v>
      </c>
      <c r="G301" s="82">
        <v>1.988</v>
      </c>
      <c r="H301" s="83">
        <f t="shared" si="16"/>
        <v>1988</v>
      </c>
      <c r="I301" s="84">
        <f t="shared" si="17"/>
        <v>2.3009259259259257E-2</v>
      </c>
      <c r="J301" s="83">
        <v>0.125</v>
      </c>
      <c r="K301" s="83" t="s">
        <v>277</v>
      </c>
      <c r="L301" s="83">
        <v>0.14499999999999999</v>
      </c>
      <c r="M301" s="83" t="s">
        <v>277</v>
      </c>
      <c r="N301" s="84">
        <f t="shared" si="18"/>
        <v>0.29300925925925925</v>
      </c>
      <c r="O301" s="83">
        <v>300</v>
      </c>
      <c r="P301" s="86">
        <f t="shared" si="19"/>
        <v>0.88226059654631084</v>
      </c>
      <c r="Q301" s="87">
        <f>Table2[[#This Row],[Decimal exceedance]]*100</f>
        <v>88.226059654631086</v>
      </c>
      <c r="R301" s="86">
        <f>ROUND(Table2[[#This Row],[Percent Exceedance]],1)</f>
        <v>88.2</v>
      </c>
    </row>
    <row r="302" spans="2:18">
      <c r="B302" s="83"/>
      <c r="C302" s="80">
        <v>10044187</v>
      </c>
      <c r="D302" s="80">
        <v>10019674</v>
      </c>
      <c r="E302" s="79" t="s">
        <v>276</v>
      </c>
      <c r="F302" s="85">
        <v>43678</v>
      </c>
      <c r="G302" s="82">
        <v>2.165</v>
      </c>
      <c r="H302" s="83">
        <f t="shared" si="16"/>
        <v>2165</v>
      </c>
      <c r="I302" s="84">
        <f t="shared" si="17"/>
        <v>2.5057870370370369E-2</v>
      </c>
      <c r="J302" s="83">
        <v>0.1</v>
      </c>
      <c r="K302" s="83" t="s">
        <v>277</v>
      </c>
      <c r="L302" s="83">
        <v>0.16800000000000001</v>
      </c>
      <c r="M302" s="83" t="s">
        <v>277</v>
      </c>
      <c r="N302" s="84">
        <f t="shared" si="18"/>
        <v>0.29305787037037034</v>
      </c>
      <c r="O302" s="83">
        <v>301</v>
      </c>
      <c r="P302" s="86">
        <f t="shared" si="19"/>
        <v>0.88186813186813184</v>
      </c>
      <c r="Q302" s="87">
        <f>Table2[[#This Row],[Decimal exceedance]]*100</f>
        <v>88.186813186813183</v>
      </c>
      <c r="R302" s="86">
        <f>ROUND(Table2[[#This Row],[Percent Exceedance]],1)</f>
        <v>88.2</v>
      </c>
    </row>
    <row r="303" spans="2:18">
      <c r="B303" s="79" t="s">
        <v>278</v>
      </c>
      <c r="C303" s="80">
        <v>10044187</v>
      </c>
      <c r="D303" s="80">
        <v>10019674</v>
      </c>
      <c r="E303" s="79" t="s">
        <v>276</v>
      </c>
      <c r="F303" s="81">
        <v>43524</v>
      </c>
      <c r="G303" s="82">
        <v>1.7410000000000001</v>
      </c>
      <c r="H303" s="83">
        <f t="shared" si="16"/>
        <v>1741</v>
      </c>
      <c r="I303" s="84">
        <f t="shared" si="17"/>
        <v>2.0150462962962964E-2</v>
      </c>
      <c r="J303" s="83">
        <v>0.13600000000000001</v>
      </c>
      <c r="K303" s="83" t="s">
        <v>277</v>
      </c>
      <c r="L303" s="83">
        <v>0.13700000000000001</v>
      </c>
      <c r="M303" s="83" t="s">
        <v>277</v>
      </c>
      <c r="N303" s="84">
        <f t="shared" si="18"/>
        <v>0.29315046296296299</v>
      </c>
      <c r="O303" s="83">
        <v>302</v>
      </c>
      <c r="P303" s="86">
        <f t="shared" si="19"/>
        <v>0.88147566718995285</v>
      </c>
      <c r="Q303" s="87">
        <f>Table2[[#This Row],[Decimal exceedance]]*100</f>
        <v>88.147566718995279</v>
      </c>
      <c r="R303" s="86">
        <f>ROUND(Table2[[#This Row],[Percent Exceedance]],1)</f>
        <v>88.1</v>
      </c>
    </row>
    <row r="304" spans="2:18">
      <c r="B304" s="79" t="s">
        <v>278</v>
      </c>
      <c r="C304" s="80">
        <v>10044187</v>
      </c>
      <c r="D304" s="80">
        <v>10019674</v>
      </c>
      <c r="E304" s="79" t="s">
        <v>276</v>
      </c>
      <c r="F304" s="81">
        <v>43019</v>
      </c>
      <c r="G304" s="82">
        <v>2.274</v>
      </c>
      <c r="H304" s="83">
        <f t="shared" si="16"/>
        <v>2274</v>
      </c>
      <c r="I304" s="84">
        <f t="shared" si="17"/>
        <v>2.6319444444444444E-2</v>
      </c>
      <c r="J304" s="83">
        <v>8.6999999999999994E-2</v>
      </c>
      <c r="K304" s="83" t="s">
        <v>277</v>
      </c>
      <c r="L304" s="83">
        <v>0.18</v>
      </c>
      <c r="M304" s="83" t="s">
        <v>277</v>
      </c>
      <c r="N304" s="84">
        <f t="shared" si="18"/>
        <v>0.29331944444444447</v>
      </c>
      <c r="O304" s="83">
        <v>303</v>
      </c>
      <c r="P304" s="86">
        <f t="shared" si="19"/>
        <v>0.88108320251177397</v>
      </c>
      <c r="Q304" s="87">
        <f>Table2[[#This Row],[Decimal exceedance]]*100</f>
        <v>88.108320251177403</v>
      </c>
      <c r="R304" s="86">
        <f>ROUND(Table2[[#This Row],[Percent Exceedance]],1)</f>
        <v>88.1</v>
      </c>
    </row>
    <row r="305" spans="2:18">
      <c r="B305" s="79" t="s">
        <v>278</v>
      </c>
      <c r="C305" s="80">
        <v>10044187</v>
      </c>
      <c r="D305" s="80">
        <v>10019674</v>
      </c>
      <c r="E305" s="79" t="s">
        <v>276</v>
      </c>
      <c r="F305" s="81">
        <v>42907</v>
      </c>
      <c r="G305" s="82">
        <v>2.3780000000000001</v>
      </c>
      <c r="H305" s="83">
        <f t="shared" si="16"/>
        <v>2378</v>
      </c>
      <c r="I305" s="84">
        <f t="shared" si="17"/>
        <v>2.7523148148148147E-2</v>
      </c>
      <c r="J305" s="83">
        <v>8.5999999999999993E-2</v>
      </c>
      <c r="K305" s="83" t="s">
        <v>277</v>
      </c>
      <c r="L305" s="83">
        <v>0.18</v>
      </c>
      <c r="M305" s="83" t="s">
        <v>277</v>
      </c>
      <c r="N305" s="84">
        <f t="shared" si="18"/>
        <v>0.29352314814814812</v>
      </c>
      <c r="O305" s="83">
        <v>304</v>
      </c>
      <c r="P305" s="86">
        <f t="shared" si="19"/>
        <v>0.88069073783359497</v>
      </c>
      <c r="Q305" s="87">
        <f>Table2[[#This Row],[Decimal exceedance]]*100</f>
        <v>88.069073783359499</v>
      </c>
      <c r="R305" s="86">
        <f>ROUND(Table2[[#This Row],[Percent Exceedance]],1)</f>
        <v>88.1</v>
      </c>
    </row>
    <row r="306" spans="2:18">
      <c r="B306" s="79" t="s">
        <v>278</v>
      </c>
      <c r="C306" s="80">
        <v>10044187</v>
      </c>
      <c r="D306" s="80">
        <v>10019674</v>
      </c>
      <c r="E306" s="79" t="s">
        <v>276</v>
      </c>
      <c r="F306" s="81">
        <v>43304</v>
      </c>
      <c r="G306" s="82">
        <v>2.1269999999999998</v>
      </c>
      <c r="H306" s="83">
        <f t="shared" si="16"/>
        <v>2127</v>
      </c>
      <c r="I306" s="84">
        <f t="shared" si="17"/>
        <v>2.4618055555555553E-2</v>
      </c>
      <c r="J306" s="83">
        <v>7.0999999999999994E-2</v>
      </c>
      <c r="K306" s="83" t="s">
        <v>277</v>
      </c>
      <c r="L306" s="83">
        <v>0.19800000000000001</v>
      </c>
      <c r="M306" s="83" t="s">
        <v>277</v>
      </c>
      <c r="N306" s="84">
        <f t="shared" si="18"/>
        <v>0.29361805555555553</v>
      </c>
      <c r="O306" s="83">
        <v>305</v>
      </c>
      <c r="P306" s="86">
        <f t="shared" si="19"/>
        <v>0.88029827315541598</v>
      </c>
      <c r="Q306" s="87">
        <f>Table2[[#This Row],[Decimal exceedance]]*100</f>
        <v>88.029827315541596</v>
      </c>
      <c r="R306" s="86">
        <f>ROUND(Table2[[#This Row],[Percent Exceedance]],1)</f>
        <v>88</v>
      </c>
    </row>
    <row r="307" spans="2:18">
      <c r="B307" s="79" t="s">
        <v>278</v>
      </c>
      <c r="C307" s="80">
        <v>10044187</v>
      </c>
      <c r="D307" s="80">
        <v>10019674</v>
      </c>
      <c r="E307" s="79" t="s">
        <v>276</v>
      </c>
      <c r="F307" s="81">
        <v>43518</v>
      </c>
      <c r="G307" s="82">
        <v>1.7849999999999999</v>
      </c>
      <c r="H307" s="83">
        <f t="shared" si="16"/>
        <v>1785</v>
      </c>
      <c r="I307" s="84">
        <f t="shared" si="17"/>
        <v>2.0659722222222218E-2</v>
      </c>
      <c r="J307" s="83">
        <v>0.128</v>
      </c>
      <c r="K307" s="83" t="s">
        <v>277</v>
      </c>
      <c r="L307" s="83">
        <v>0.14499999999999999</v>
      </c>
      <c r="M307" s="83" t="s">
        <v>277</v>
      </c>
      <c r="N307" s="84">
        <f t="shared" si="18"/>
        <v>0.29365972222222225</v>
      </c>
      <c r="O307" s="83">
        <v>306</v>
      </c>
      <c r="P307" s="86">
        <f t="shared" si="19"/>
        <v>0.87990580847723709</v>
      </c>
      <c r="Q307" s="87">
        <f>Table2[[#This Row],[Decimal exceedance]]*100</f>
        <v>87.990580847723706</v>
      </c>
      <c r="R307" s="86">
        <f>ROUND(Table2[[#This Row],[Percent Exceedance]],1)</f>
        <v>88</v>
      </c>
    </row>
    <row r="308" spans="2:18">
      <c r="B308" s="79" t="s">
        <v>278</v>
      </c>
      <c r="C308" s="80">
        <v>10044187</v>
      </c>
      <c r="D308" s="80">
        <v>10019674</v>
      </c>
      <c r="E308" s="79" t="s">
        <v>276</v>
      </c>
      <c r="F308" s="81">
        <v>43262</v>
      </c>
      <c r="G308" s="82">
        <v>2.149</v>
      </c>
      <c r="H308" s="83">
        <f t="shared" si="16"/>
        <v>2149</v>
      </c>
      <c r="I308" s="84">
        <f t="shared" si="17"/>
        <v>2.4872685185185185E-2</v>
      </c>
      <c r="J308" s="83">
        <v>0.107</v>
      </c>
      <c r="K308" s="83" t="s">
        <v>277</v>
      </c>
      <c r="L308" s="83">
        <v>0.16200000000000001</v>
      </c>
      <c r="M308" s="83" t="s">
        <v>277</v>
      </c>
      <c r="N308" s="84">
        <f t="shared" si="18"/>
        <v>0.29387268518518517</v>
      </c>
      <c r="O308" s="83">
        <v>307</v>
      </c>
      <c r="P308" s="86">
        <f t="shared" si="19"/>
        <v>0.8795133437990581</v>
      </c>
      <c r="Q308" s="87">
        <f>Table2[[#This Row],[Decimal exceedance]]*100</f>
        <v>87.951334379905816</v>
      </c>
      <c r="R308" s="86">
        <f>ROUND(Table2[[#This Row],[Percent Exceedance]],1)</f>
        <v>88</v>
      </c>
    </row>
    <row r="309" spans="2:18">
      <c r="B309" s="79" t="s">
        <v>278</v>
      </c>
      <c r="C309" s="80">
        <v>10044187</v>
      </c>
      <c r="D309" s="80">
        <v>10019674</v>
      </c>
      <c r="E309" s="79" t="s">
        <v>276</v>
      </c>
      <c r="F309" s="81">
        <v>42854</v>
      </c>
      <c r="G309" s="82">
        <v>3.895</v>
      </c>
      <c r="H309" s="83">
        <f t="shared" si="16"/>
        <v>3895</v>
      </c>
      <c r="I309" s="84">
        <f t="shared" si="17"/>
        <v>4.5081018518518513E-2</v>
      </c>
      <c r="J309" s="83">
        <v>5.2999999999999999E-2</v>
      </c>
      <c r="K309" s="83" t="s">
        <v>277</v>
      </c>
      <c r="L309" s="83">
        <v>0.19600000000000001</v>
      </c>
      <c r="M309" s="83" t="s">
        <v>277</v>
      </c>
      <c r="N309" s="84">
        <f t="shared" si="18"/>
        <v>0.29408101851851853</v>
      </c>
      <c r="O309" s="83">
        <v>308</v>
      </c>
      <c r="P309" s="86">
        <f t="shared" si="19"/>
        <v>0.87912087912087911</v>
      </c>
      <c r="Q309" s="87">
        <f>Table2[[#This Row],[Decimal exceedance]]*100</f>
        <v>87.912087912087912</v>
      </c>
      <c r="R309" s="86">
        <f>ROUND(Table2[[#This Row],[Percent Exceedance]],1)</f>
        <v>87.9</v>
      </c>
    </row>
    <row r="310" spans="2:18">
      <c r="B310" s="79" t="s">
        <v>278</v>
      </c>
      <c r="C310" s="80">
        <v>10044187</v>
      </c>
      <c r="D310" s="80">
        <v>10019674</v>
      </c>
      <c r="E310" s="79" t="s">
        <v>276</v>
      </c>
      <c r="F310" s="81">
        <v>43344</v>
      </c>
      <c r="G310" s="82">
        <v>2.0059999999999998</v>
      </c>
      <c r="H310" s="83">
        <f t="shared" si="16"/>
        <v>2005.9999999999998</v>
      </c>
      <c r="I310" s="84">
        <f t="shared" si="17"/>
        <v>2.3217592592592588E-2</v>
      </c>
      <c r="J310" s="83">
        <v>9.0999999999999998E-2</v>
      </c>
      <c r="K310" s="83" t="s">
        <v>277</v>
      </c>
      <c r="L310" s="83">
        <v>0.18</v>
      </c>
      <c r="M310" s="83" t="s">
        <v>277</v>
      </c>
      <c r="N310" s="84">
        <f t="shared" si="18"/>
        <v>0.29421759259259261</v>
      </c>
      <c r="O310" s="83">
        <v>309</v>
      </c>
      <c r="P310" s="86">
        <f t="shared" si="19"/>
        <v>0.87872841444270011</v>
      </c>
      <c r="Q310" s="87">
        <f>Table2[[#This Row],[Decimal exceedance]]*100</f>
        <v>87.872841444270009</v>
      </c>
      <c r="R310" s="86">
        <f>ROUND(Table2[[#This Row],[Percent Exceedance]],1)</f>
        <v>87.9</v>
      </c>
    </row>
    <row r="311" spans="2:18">
      <c r="B311" s="83"/>
      <c r="C311" s="80">
        <v>10044187</v>
      </c>
      <c r="D311" s="80">
        <v>10019674</v>
      </c>
      <c r="E311" s="79" t="s">
        <v>276</v>
      </c>
      <c r="F311" s="85">
        <v>43583</v>
      </c>
      <c r="G311" s="82">
        <v>2.12</v>
      </c>
      <c r="H311" s="83">
        <f t="shared" si="16"/>
        <v>2120</v>
      </c>
      <c r="I311" s="84">
        <f t="shared" si="17"/>
        <v>2.4537037037037038E-2</v>
      </c>
      <c r="J311" s="83">
        <v>8.2000000000000003E-2</v>
      </c>
      <c r="K311" s="83" t="s">
        <v>277</v>
      </c>
      <c r="L311" s="83">
        <v>0.188</v>
      </c>
      <c r="M311" s="83" t="s">
        <v>277</v>
      </c>
      <c r="N311" s="84">
        <f t="shared" si="18"/>
        <v>0.29453703703703704</v>
      </c>
      <c r="O311" s="83">
        <v>310</v>
      </c>
      <c r="P311" s="86">
        <f t="shared" si="19"/>
        <v>0.87833594976452123</v>
      </c>
      <c r="Q311" s="87">
        <f>Table2[[#This Row],[Decimal exceedance]]*100</f>
        <v>87.833594976452119</v>
      </c>
      <c r="R311" s="86">
        <f>ROUND(Table2[[#This Row],[Percent Exceedance]],1)</f>
        <v>87.8</v>
      </c>
    </row>
    <row r="312" spans="2:18">
      <c r="B312" s="79" t="s">
        <v>278</v>
      </c>
      <c r="C312" s="80">
        <v>10044187</v>
      </c>
      <c r="D312" s="80">
        <v>10019674</v>
      </c>
      <c r="E312" s="79" t="s">
        <v>276</v>
      </c>
      <c r="F312" s="81">
        <v>43300</v>
      </c>
      <c r="G312" s="82">
        <v>2.2170000000000001</v>
      </c>
      <c r="H312" s="83">
        <f t="shared" si="16"/>
        <v>2217</v>
      </c>
      <c r="I312" s="84">
        <f t="shared" si="17"/>
        <v>2.5659722222222223E-2</v>
      </c>
      <c r="J312" s="83">
        <v>6.7000000000000004E-2</v>
      </c>
      <c r="K312" s="83" t="s">
        <v>277</v>
      </c>
      <c r="L312" s="83">
        <v>0.20200000000000001</v>
      </c>
      <c r="M312" s="83" t="s">
        <v>277</v>
      </c>
      <c r="N312" s="84">
        <f t="shared" si="18"/>
        <v>0.29465972222222225</v>
      </c>
      <c r="O312" s="83">
        <v>311</v>
      </c>
      <c r="P312" s="86">
        <f t="shared" si="19"/>
        <v>0.87794348508634223</v>
      </c>
      <c r="Q312" s="87">
        <f>Table2[[#This Row],[Decimal exceedance]]*100</f>
        <v>87.794348508634229</v>
      </c>
      <c r="R312" s="86">
        <f>ROUND(Table2[[#This Row],[Percent Exceedance]],1)</f>
        <v>87.8</v>
      </c>
    </row>
    <row r="313" spans="2:18">
      <c r="B313" s="79" t="s">
        <v>278</v>
      </c>
      <c r="C313" s="80">
        <v>10044187</v>
      </c>
      <c r="D313" s="80">
        <v>10019674</v>
      </c>
      <c r="E313" s="79" t="s">
        <v>276</v>
      </c>
      <c r="F313" s="81">
        <v>42837</v>
      </c>
      <c r="G313" s="82">
        <v>4.2069999999999999</v>
      </c>
      <c r="H313" s="83">
        <f t="shared" si="16"/>
        <v>4207</v>
      </c>
      <c r="I313" s="84">
        <f t="shared" si="17"/>
        <v>4.8692129629629627E-2</v>
      </c>
      <c r="J313" s="83">
        <v>5.7000000000000002E-2</v>
      </c>
      <c r="K313" s="83" t="s">
        <v>277</v>
      </c>
      <c r="L313" s="83">
        <v>0.189</v>
      </c>
      <c r="M313" s="83" t="s">
        <v>277</v>
      </c>
      <c r="N313" s="84">
        <f t="shared" si="18"/>
        <v>0.29469212962962965</v>
      </c>
      <c r="O313" s="83">
        <v>312</v>
      </c>
      <c r="P313" s="86">
        <f t="shared" si="19"/>
        <v>0.87755102040816324</v>
      </c>
      <c r="Q313" s="87">
        <f>Table2[[#This Row],[Decimal exceedance]]*100</f>
        <v>87.755102040816325</v>
      </c>
      <c r="R313" s="86">
        <f>ROUND(Table2[[#This Row],[Percent Exceedance]],1)</f>
        <v>87.8</v>
      </c>
    </row>
    <row r="314" spans="2:18">
      <c r="B314" s="79" t="s">
        <v>278</v>
      </c>
      <c r="C314" s="80">
        <v>10044187</v>
      </c>
      <c r="D314" s="80">
        <v>10019674</v>
      </c>
      <c r="E314" s="79" t="s">
        <v>276</v>
      </c>
      <c r="F314" s="81">
        <v>43072</v>
      </c>
      <c r="G314" s="82">
        <v>2.3170000000000002</v>
      </c>
      <c r="H314" s="83">
        <f t="shared" si="16"/>
        <v>2317</v>
      </c>
      <c r="I314" s="84">
        <f t="shared" si="17"/>
        <v>2.6817129629629628E-2</v>
      </c>
      <c r="J314" s="83">
        <v>8.4000000000000005E-2</v>
      </c>
      <c r="K314" s="83" t="s">
        <v>277</v>
      </c>
      <c r="L314" s="83">
        <v>0.184</v>
      </c>
      <c r="M314" s="83" t="s">
        <v>277</v>
      </c>
      <c r="N314" s="84">
        <f t="shared" si="18"/>
        <v>0.29481712962962964</v>
      </c>
      <c r="O314" s="83">
        <v>313</v>
      </c>
      <c r="P314" s="86">
        <f t="shared" si="19"/>
        <v>0.87715855572998436</v>
      </c>
      <c r="Q314" s="87">
        <f>Table2[[#This Row],[Decimal exceedance]]*100</f>
        <v>87.715855572998436</v>
      </c>
      <c r="R314" s="86">
        <f>ROUND(Table2[[#This Row],[Percent Exceedance]],1)</f>
        <v>87.7</v>
      </c>
    </row>
    <row r="315" spans="2:18">
      <c r="B315" s="79" t="s">
        <v>278</v>
      </c>
      <c r="C315" s="80">
        <v>10044187</v>
      </c>
      <c r="D315" s="80">
        <v>10019674</v>
      </c>
      <c r="E315" s="79" t="s">
        <v>276</v>
      </c>
      <c r="F315" s="81">
        <v>43159</v>
      </c>
      <c r="G315" s="82">
        <v>2.0760000000000001</v>
      </c>
      <c r="H315" s="83">
        <f t="shared" si="16"/>
        <v>2076</v>
      </c>
      <c r="I315" s="84">
        <f t="shared" si="17"/>
        <v>2.4027777777777776E-2</v>
      </c>
      <c r="J315" s="83">
        <v>0.13500000000000001</v>
      </c>
      <c r="K315" s="83" t="s">
        <v>277</v>
      </c>
      <c r="L315" s="83">
        <v>0.13600000000000001</v>
      </c>
      <c r="M315" s="83" t="s">
        <v>277</v>
      </c>
      <c r="N315" s="84">
        <f t="shared" si="18"/>
        <v>0.29502777777777778</v>
      </c>
      <c r="O315" s="83">
        <v>314</v>
      </c>
      <c r="P315" s="86">
        <f t="shared" si="19"/>
        <v>0.87676609105180536</v>
      </c>
      <c r="Q315" s="87">
        <f>Table2[[#This Row],[Decimal exceedance]]*100</f>
        <v>87.676609105180532</v>
      </c>
      <c r="R315" s="86">
        <f>ROUND(Table2[[#This Row],[Percent Exceedance]],1)</f>
        <v>87.7</v>
      </c>
    </row>
    <row r="316" spans="2:18">
      <c r="B316" s="83"/>
      <c r="C316" s="80">
        <v>10044187</v>
      </c>
      <c r="D316" s="80">
        <v>10019674</v>
      </c>
      <c r="E316" s="79" t="s">
        <v>276</v>
      </c>
      <c r="F316" s="85">
        <v>43587</v>
      </c>
      <c r="G316" s="82">
        <v>2.0939999999999999</v>
      </c>
      <c r="H316" s="83">
        <f t="shared" si="16"/>
        <v>2094</v>
      </c>
      <c r="I316" s="84">
        <f t="shared" si="17"/>
        <v>2.4236111111111108E-2</v>
      </c>
      <c r="J316" s="83">
        <v>8.7999999999999995E-2</v>
      </c>
      <c r="K316" s="83" t="s">
        <v>277</v>
      </c>
      <c r="L316" s="83">
        <v>0.183</v>
      </c>
      <c r="M316" s="83" t="s">
        <v>277</v>
      </c>
      <c r="N316" s="84">
        <f t="shared" si="18"/>
        <v>0.29523611111111109</v>
      </c>
      <c r="O316" s="83">
        <v>315</v>
      </c>
      <c r="P316" s="86">
        <f t="shared" si="19"/>
        <v>0.87637362637362637</v>
      </c>
      <c r="Q316" s="87">
        <f>Table2[[#This Row],[Decimal exceedance]]*100</f>
        <v>87.637362637362642</v>
      </c>
      <c r="R316" s="86">
        <f>ROUND(Table2[[#This Row],[Percent Exceedance]],1)</f>
        <v>87.6</v>
      </c>
    </row>
    <row r="317" spans="2:18">
      <c r="B317" s="79" t="s">
        <v>278</v>
      </c>
      <c r="C317" s="80">
        <v>10044187</v>
      </c>
      <c r="D317" s="80">
        <v>10019674</v>
      </c>
      <c r="E317" s="79" t="s">
        <v>276</v>
      </c>
      <c r="F317" s="81">
        <v>43068</v>
      </c>
      <c r="G317" s="82">
        <v>2.6150000000000002</v>
      </c>
      <c r="H317" s="83">
        <f t="shared" si="16"/>
        <v>2615</v>
      </c>
      <c r="I317" s="84">
        <f t="shared" si="17"/>
        <v>3.0266203703703705E-2</v>
      </c>
      <c r="J317" s="83">
        <v>0.09</v>
      </c>
      <c r="K317" s="83" t="s">
        <v>277</v>
      </c>
      <c r="L317" s="83">
        <v>0.17499999999999999</v>
      </c>
      <c r="M317" s="83" t="s">
        <v>277</v>
      </c>
      <c r="N317" s="84">
        <f t="shared" si="18"/>
        <v>0.29526620370370371</v>
      </c>
      <c r="O317" s="83">
        <v>316</v>
      </c>
      <c r="P317" s="86">
        <f t="shared" si="19"/>
        <v>0.87598116169544737</v>
      </c>
      <c r="Q317" s="87">
        <f>Table2[[#This Row],[Decimal exceedance]]*100</f>
        <v>87.598116169544738</v>
      </c>
      <c r="R317" s="86">
        <f>ROUND(Table2[[#This Row],[Percent Exceedance]],1)</f>
        <v>87.6</v>
      </c>
    </row>
    <row r="318" spans="2:18">
      <c r="B318" s="83"/>
      <c r="C318" s="80">
        <v>10044187</v>
      </c>
      <c r="D318" s="80">
        <v>10019674</v>
      </c>
      <c r="E318" s="79" t="s">
        <v>276</v>
      </c>
      <c r="F318" s="85">
        <v>43803</v>
      </c>
      <c r="G318" s="82">
        <v>1.948</v>
      </c>
      <c r="H318" s="83">
        <f t="shared" si="16"/>
        <v>1948</v>
      </c>
      <c r="I318" s="84">
        <f t="shared" si="17"/>
        <v>2.2546296296296293E-2</v>
      </c>
      <c r="J318" s="83">
        <v>0.151</v>
      </c>
      <c r="K318" s="83" t="s">
        <v>277</v>
      </c>
      <c r="L318" s="83">
        <v>0.122</v>
      </c>
      <c r="M318" s="83" t="s">
        <v>277</v>
      </c>
      <c r="N318" s="84">
        <f t="shared" si="18"/>
        <v>0.29554629629629625</v>
      </c>
      <c r="O318" s="83">
        <v>317</v>
      </c>
      <c r="P318" s="86">
        <f t="shared" si="19"/>
        <v>0.87558869701726849</v>
      </c>
      <c r="Q318" s="87">
        <f>Table2[[#This Row],[Decimal exceedance]]*100</f>
        <v>87.558869701726849</v>
      </c>
      <c r="R318" s="86">
        <f>ROUND(Table2[[#This Row],[Percent Exceedance]],1)</f>
        <v>87.6</v>
      </c>
    </row>
    <row r="319" spans="2:18">
      <c r="B319" s="79" t="s">
        <v>278</v>
      </c>
      <c r="C319" s="80">
        <v>10044187</v>
      </c>
      <c r="D319" s="80">
        <v>10019674</v>
      </c>
      <c r="E319" s="79" t="s">
        <v>276</v>
      </c>
      <c r="F319" s="81">
        <v>42649</v>
      </c>
      <c r="G319" s="82">
        <v>2.8149999999999999</v>
      </c>
      <c r="H319" s="83">
        <f t="shared" si="16"/>
        <v>2815</v>
      </c>
      <c r="I319" s="84">
        <f t="shared" si="17"/>
        <v>3.2581018518518516E-2</v>
      </c>
      <c r="J319" s="83">
        <v>5.8999999999999997E-2</v>
      </c>
      <c r="K319" s="83" t="s">
        <v>277</v>
      </c>
      <c r="L319" s="83">
        <v>0.20399999999999999</v>
      </c>
      <c r="M319" s="83" t="s">
        <v>277</v>
      </c>
      <c r="N319" s="84">
        <f t="shared" si="18"/>
        <v>0.29558101851851848</v>
      </c>
      <c r="O319" s="83">
        <v>318</v>
      </c>
      <c r="P319" s="86">
        <f t="shared" si="19"/>
        <v>0.8751962323390895</v>
      </c>
      <c r="Q319" s="87">
        <f>Table2[[#This Row],[Decimal exceedance]]*100</f>
        <v>87.519623233908945</v>
      </c>
      <c r="R319" s="86">
        <f>ROUND(Table2[[#This Row],[Percent Exceedance]],1)</f>
        <v>87.5</v>
      </c>
    </row>
    <row r="320" spans="2:18">
      <c r="B320" s="79" t="s">
        <v>278</v>
      </c>
      <c r="C320" s="80">
        <v>10044187</v>
      </c>
      <c r="D320" s="80">
        <v>10019674</v>
      </c>
      <c r="E320" s="79" t="s">
        <v>276</v>
      </c>
      <c r="F320" s="81">
        <v>42919</v>
      </c>
      <c r="G320" s="82">
        <v>2.3039999999999998</v>
      </c>
      <c r="H320" s="83">
        <f t="shared" si="16"/>
        <v>2304</v>
      </c>
      <c r="I320" s="84">
        <f t="shared" si="17"/>
        <v>2.6666666666666661E-2</v>
      </c>
      <c r="J320" s="83">
        <v>6.4000000000000001E-2</v>
      </c>
      <c r="K320" s="83" t="s">
        <v>277</v>
      </c>
      <c r="L320" s="83">
        <v>0.20499999999999999</v>
      </c>
      <c r="M320" s="83" t="s">
        <v>277</v>
      </c>
      <c r="N320" s="84">
        <f t="shared" si="18"/>
        <v>0.29566666666666663</v>
      </c>
      <c r="O320" s="83">
        <v>319</v>
      </c>
      <c r="P320" s="86">
        <f t="shared" si="19"/>
        <v>0.8748037676609105</v>
      </c>
      <c r="Q320" s="87">
        <f>Table2[[#This Row],[Decimal exceedance]]*100</f>
        <v>87.480376766091055</v>
      </c>
      <c r="R320" s="86">
        <f>ROUND(Table2[[#This Row],[Percent Exceedance]],1)</f>
        <v>87.5</v>
      </c>
    </row>
    <row r="321" spans="2:18">
      <c r="B321" s="79" t="s">
        <v>278</v>
      </c>
      <c r="C321" s="80">
        <v>10044187</v>
      </c>
      <c r="D321" s="80">
        <v>10019674</v>
      </c>
      <c r="E321" s="79" t="s">
        <v>276</v>
      </c>
      <c r="F321" s="81">
        <v>43016</v>
      </c>
      <c r="G321" s="82">
        <v>2.395</v>
      </c>
      <c r="H321" s="83">
        <f t="shared" si="16"/>
        <v>2395</v>
      </c>
      <c r="I321" s="84">
        <f t="shared" si="17"/>
        <v>2.7719907407407405E-2</v>
      </c>
      <c r="J321" s="83">
        <v>7.8E-2</v>
      </c>
      <c r="K321" s="83" t="s">
        <v>277</v>
      </c>
      <c r="L321" s="83">
        <v>0.19</v>
      </c>
      <c r="M321" s="83" t="s">
        <v>277</v>
      </c>
      <c r="N321" s="84">
        <f t="shared" si="18"/>
        <v>0.29571990740740739</v>
      </c>
      <c r="O321" s="83">
        <v>320</v>
      </c>
      <c r="P321" s="86">
        <f t="shared" si="19"/>
        <v>0.87441130298273162</v>
      </c>
      <c r="Q321" s="87">
        <f>Table2[[#This Row],[Decimal exceedance]]*100</f>
        <v>87.441130298273166</v>
      </c>
      <c r="R321" s="86">
        <f>ROUND(Table2[[#This Row],[Percent Exceedance]],1)</f>
        <v>87.4</v>
      </c>
    </row>
    <row r="322" spans="2:18">
      <c r="B322" s="79" t="s">
        <v>278</v>
      </c>
      <c r="C322" s="80">
        <v>10044187</v>
      </c>
      <c r="D322" s="80">
        <v>10019674</v>
      </c>
      <c r="E322" s="79" t="s">
        <v>276</v>
      </c>
      <c r="F322" s="81">
        <v>42908</v>
      </c>
      <c r="G322" s="82">
        <v>2.492</v>
      </c>
      <c r="H322" s="83">
        <f t="shared" ref="H322:H385" si="20">(G322*1000)</f>
        <v>2492</v>
      </c>
      <c r="I322" s="84">
        <f t="shared" ref="I322:I385" si="21">SUM(G322/86.4)</f>
        <v>2.884259259259259E-2</v>
      </c>
      <c r="J322" s="83">
        <v>9.2999999999999999E-2</v>
      </c>
      <c r="K322" s="83" t="s">
        <v>277</v>
      </c>
      <c r="L322" s="83">
        <v>0.17399999999999999</v>
      </c>
      <c r="M322" s="83" t="s">
        <v>277</v>
      </c>
      <c r="N322" s="84">
        <f t="shared" ref="N322:N385" si="22">SUM(I322+J322+L322)</f>
        <v>0.2958425925925926</v>
      </c>
      <c r="O322" s="83">
        <v>321</v>
      </c>
      <c r="P322" s="86">
        <f t="shared" ref="P322:P385" si="23">1-O322/2548</f>
        <v>0.87401883830455263</v>
      </c>
      <c r="Q322" s="87">
        <f>Table2[[#This Row],[Decimal exceedance]]*100</f>
        <v>87.401883830455262</v>
      </c>
      <c r="R322" s="86">
        <f>ROUND(Table2[[#This Row],[Percent Exceedance]],1)</f>
        <v>87.4</v>
      </c>
    </row>
    <row r="323" spans="2:18">
      <c r="B323" s="79" t="s">
        <v>278</v>
      </c>
      <c r="C323" s="80">
        <v>10044187</v>
      </c>
      <c r="D323" s="80">
        <v>10019674</v>
      </c>
      <c r="E323" s="79" t="s">
        <v>276</v>
      </c>
      <c r="F323" s="81">
        <v>43297</v>
      </c>
      <c r="G323" s="82">
        <v>2.15</v>
      </c>
      <c r="H323" s="83">
        <f t="shared" si="20"/>
        <v>2150</v>
      </c>
      <c r="I323" s="84">
        <f t="shared" si="21"/>
        <v>2.4884259259259255E-2</v>
      </c>
      <c r="J323" s="83">
        <v>7.8E-2</v>
      </c>
      <c r="K323" s="83" t="s">
        <v>277</v>
      </c>
      <c r="L323" s="83">
        <v>0.193</v>
      </c>
      <c r="M323" s="83" t="s">
        <v>277</v>
      </c>
      <c r="N323" s="84">
        <f t="shared" si="22"/>
        <v>0.29588425925925926</v>
      </c>
      <c r="O323" s="83">
        <v>322</v>
      </c>
      <c r="P323" s="86">
        <f t="shared" si="23"/>
        <v>0.87362637362637363</v>
      </c>
      <c r="Q323" s="87">
        <f>Table2[[#This Row],[Decimal exceedance]]*100</f>
        <v>87.362637362637358</v>
      </c>
      <c r="R323" s="86">
        <f>ROUND(Table2[[#This Row],[Percent Exceedance]],1)</f>
        <v>87.4</v>
      </c>
    </row>
    <row r="324" spans="2:18">
      <c r="B324" s="79" t="s">
        <v>278</v>
      </c>
      <c r="C324" s="80">
        <v>10044187</v>
      </c>
      <c r="D324" s="80">
        <v>10019674</v>
      </c>
      <c r="E324" s="79" t="s">
        <v>276</v>
      </c>
      <c r="F324" s="81">
        <v>42853</v>
      </c>
      <c r="G324" s="82">
        <v>4.6840000000000002</v>
      </c>
      <c r="H324" s="83">
        <f t="shared" si="20"/>
        <v>4684</v>
      </c>
      <c r="I324" s="84">
        <f t="shared" si="21"/>
        <v>5.4212962962962963E-2</v>
      </c>
      <c r="J324" s="83">
        <v>5.2999999999999999E-2</v>
      </c>
      <c r="K324" s="83" t="s">
        <v>277</v>
      </c>
      <c r="L324" s="83">
        <v>0.189</v>
      </c>
      <c r="M324" s="83" t="s">
        <v>277</v>
      </c>
      <c r="N324" s="84">
        <f t="shared" si="22"/>
        <v>0.29621296296296296</v>
      </c>
      <c r="O324" s="83">
        <v>323</v>
      </c>
      <c r="P324" s="86">
        <f t="shared" si="23"/>
        <v>0.87323390894819464</v>
      </c>
      <c r="Q324" s="87">
        <f>Table2[[#This Row],[Decimal exceedance]]*100</f>
        <v>87.323390894819468</v>
      </c>
      <c r="R324" s="86">
        <f>ROUND(Table2[[#This Row],[Percent Exceedance]],1)</f>
        <v>87.3</v>
      </c>
    </row>
    <row r="325" spans="2:18">
      <c r="B325" s="79" t="s">
        <v>278</v>
      </c>
      <c r="C325" s="80">
        <v>10044187</v>
      </c>
      <c r="D325" s="80">
        <v>10019674</v>
      </c>
      <c r="E325" s="79" t="s">
        <v>276</v>
      </c>
      <c r="F325" s="81">
        <v>43418</v>
      </c>
      <c r="G325" s="82">
        <v>1.242</v>
      </c>
      <c r="H325" s="83">
        <f t="shared" si="20"/>
        <v>1242</v>
      </c>
      <c r="I325" s="84">
        <f t="shared" si="21"/>
        <v>1.4374999999999999E-2</v>
      </c>
      <c r="J325" s="83">
        <v>0.17899999999999999</v>
      </c>
      <c r="K325" s="83" t="s">
        <v>277</v>
      </c>
      <c r="L325" s="83">
        <v>0.10299999999999999</v>
      </c>
      <c r="M325" s="83" t="s">
        <v>277</v>
      </c>
      <c r="N325" s="84">
        <f t="shared" si="22"/>
        <v>0.296375</v>
      </c>
      <c r="O325" s="83">
        <v>324</v>
      </c>
      <c r="P325" s="86">
        <f t="shared" si="23"/>
        <v>0.87284144427001564</v>
      </c>
      <c r="Q325" s="87">
        <f>Table2[[#This Row],[Decimal exceedance]]*100</f>
        <v>87.284144427001564</v>
      </c>
      <c r="R325" s="86">
        <f>ROUND(Table2[[#This Row],[Percent Exceedance]],1)</f>
        <v>87.3</v>
      </c>
    </row>
    <row r="326" spans="2:18">
      <c r="B326" s="79" t="s">
        <v>278</v>
      </c>
      <c r="C326" s="80">
        <v>10044187</v>
      </c>
      <c r="D326" s="80">
        <v>10019674</v>
      </c>
      <c r="E326" s="79" t="s">
        <v>276</v>
      </c>
      <c r="F326" s="81">
        <v>42828</v>
      </c>
      <c r="G326" s="82">
        <v>4.0949999999999998</v>
      </c>
      <c r="H326" s="83">
        <f t="shared" si="20"/>
        <v>4094.9999999999995</v>
      </c>
      <c r="I326" s="84">
        <f t="shared" si="21"/>
        <v>4.7395833333333325E-2</v>
      </c>
      <c r="J326" s="83">
        <v>7.0999999999999994E-2</v>
      </c>
      <c r="K326" s="83" t="s">
        <v>277</v>
      </c>
      <c r="L326" s="83">
        <v>0.17799999999999999</v>
      </c>
      <c r="M326" s="83" t="s">
        <v>277</v>
      </c>
      <c r="N326" s="84">
        <f t="shared" si="22"/>
        <v>0.2963958333333333</v>
      </c>
      <c r="O326" s="83">
        <v>325</v>
      </c>
      <c r="P326" s="86">
        <f t="shared" si="23"/>
        <v>0.87244897959183676</v>
      </c>
      <c r="Q326" s="87">
        <f>Table2[[#This Row],[Decimal exceedance]]*100</f>
        <v>87.244897959183675</v>
      </c>
      <c r="R326" s="86">
        <f>ROUND(Table2[[#This Row],[Percent Exceedance]],1)</f>
        <v>87.2</v>
      </c>
    </row>
    <row r="327" spans="2:18">
      <c r="B327" s="79" t="s">
        <v>278</v>
      </c>
      <c r="C327" s="80">
        <v>10044187</v>
      </c>
      <c r="D327" s="80">
        <v>10019674</v>
      </c>
      <c r="E327" s="79" t="s">
        <v>276</v>
      </c>
      <c r="F327" s="81">
        <v>43347</v>
      </c>
      <c r="G327" s="82">
        <v>2.028</v>
      </c>
      <c r="H327" s="83">
        <f t="shared" si="20"/>
        <v>2028</v>
      </c>
      <c r="I327" s="84">
        <f t="shared" si="21"/>
        <v>2.3472222222222221E-2</v>
      </c>
      <c r="J327" s="83">
        <v>8.8999999999999996E-2</v>
      </c>
      <c r="K327" s="83" t="s">
        <v>277</v>
      </c>
      <c r="L327" s="83">
        <v>0.184</v>
      </c>
      <c r="M327" s="83" t="s">
        <v>277</v>
      </c>
      <c r="N327" s="84">
        <f t="shared" si="22"/>
        <v>0.29647222222222225</v>
      </c>
      <c r="O327" s="83">
        <v>326</v>
      </c>
      <c r="P327" s="86">
        <f t="shared" si="23"/>
        <v>0.87205651491365777</v>
      </c>
      <c r="Q327" s="87">
        <f>Table2[[#This Row],[Decimal exceedance]]*100</f>
        <v>87.205651491365771</v>
      </c>
      <c r="R327" s="86">
        <f>ROUND(Table2[[#This Row],[Percent Exceedance]],1)</f>
        <v>87.2</v>
      </c>
    </row>
    <row r="328" spans="2:18">
      <c r="B328" s="79" t="s">
        <v>278</v>
      </c>
      <c r="C328" s="80">
        <v>10044187</v>
      </c>
      <c r="D328" s="80">
        <v>10019674</v>
      </c>
      <c r="E328" s="79" t="s">
        <v>276</v>
      </c>
      <c r="F328" s="81">
        <v>43466</v>
      </c>
      <c r="G328" s="82">
        <v>2.12</v>
      </c>
      <c r="H328" s="83">
        <f t="shared" si="20"/>
        <v>2120</v>
      </c>
      <c r="I328" s="84">
        <f t="shared" si="21"/>
        <v>2.4537037037037038E-2</v>
      </c>
      <c r="J328" s="83">
        <v>0.156</v>
      </c>
      <c r="K328" s="83" t="s">
        <v>277</v>
      </c>
      <c r="L328" s="83">
        <v>0.11600000000000001</v>
      </c>
      <c r="M328" s="83" t="s">
        <v>277</v>
      </c>
      <c r="N328" s="84">
        <f t="shared" si="22"/>
        <v>0.29653703703703704</v>
      </c>
      <c r="O328" s="83">
        <v>327</v>
      </c>
      <c r="P328" s="86">
        <f t="shared" si="23"/>
        <v>0.87166405023547877</v>
      </c>
      <c r="Q328" s="87">
        <f>Table2[[#This Row],[Decimal exceedance]]*100</f>
        <v>87.166405023547881</v>
      </c>
      <c r="R328" s="86">
        <f>ROUND(Table2[[#This Row],[Percent Exceedance]],1)</f>
        <v>87.2</v>
      </c>
    </row>
    <row r="329" spans="2:18">
      <c r="B329" s="79" t="s">
        <v>278</v>
      </c>
      <c r="C329" s="80">
        <v>10044187</v>
      </c>
      <c r="D329" s="80">
        <v>10019674</v>
      </c>
      <c r="E329" s="79" t="s">
        <v>276</v>
      </c>
      <c r="F329" s="81">
        <v>42838</v>
      </c>
      <c r="G329" s="82">
        <v>3.9470000000000001</v>
      </c>
      <c r="H329" s="83">
        <f t="shared" si="20"/>
        <v>3947</v>
      </c>
      <c r="I329" s="84">
        <f t="shared" si="21"/>
        <v>4.5682870370370367E-2</v>
      </c>
      <c r="J329" s="83">
        <v>5.6000000000000001E-2</v>
      </c>
      <c r="K329" s="83" t="s">
        <v>277</v>
      </c>
      <c r="L329" s="83">
        <v>0.19500000000000001</v>
      </c>
      <c r="M329" s="83" t="s">
        <v>277</v>
      </c>
      <c r="N329" s="84">
        <f t="shared" si="22"/>
        <v>0.29668287037037039</v>
      </c>
      <c r="O329" s="83">
        <v>328</v>
      </c>
      <c r="P329" s="86">
        <f t="shared" si="23"/>
        <v>0.87127158555729989</v>
      </c>
      <c r="Q329" s="87">
        <f>Table2[[#This Row],[Decimal exceedance]]*100</f>
        <v>87.127158555729991</v>
      </c>
      <c r="R329" s="86">
        <f>ROUND(Table2[[#This Row],[Percent Exceedance]],1)</f>
        <v>87.1</v>
      </c>
    </row>
    <row r="330" spans="2:18">
      <c r="B330" s="79" t="s">
        <v>278</v>
      </c>
      <c r="C330" s="80">
        <v>10044187</v>
      </c>
      <c r="D330" s="80">
        <v>10019674</v>
      </c>
      <c r="E330" s="79" t="s">
        <v>276</v>
      </c>
      <c r="F330" s="81">
        <v>41908</v>
      </c>
      <c r="G330" s="82">
        <v>3.2120000000000002</v>
      </c>
      <c r="H330" s="83">
        <f t="shared" si="20"/>
        <v>3212</v>
      </c>
      <c r="I330" s="84">
        <f t="shared" si="21"/>
        <v>3.7175925925925925E-2</v>
      </c>
      <c r="J330" s="83">
        <v>7.4999999999999997E-2</v>
      </c>
      <c r="K330" s="83" t="s">
        <v>277</v>
      </c>
      <c r="L330" s="83">
        <v>0.185</v>
      </c>
      <c r="M330" s="83" t="s">
        <v>277</v>
      </c>
      <c r="N330" s="84">
        <f t="shared" si="22"/>
        <v>0.2971759259259259</v>
      </c>
      <c r="O330" s="83">
        <v>329</v>
      </c>
      <c r="P330" s="86">
        <f t="shared" si="23"/>
        <v>0.87087912087912089</v>
      </c>
      <c r="Q330" s="87">
        <f>Table2[[#This Row],[Decimal exceedance]]*100</f>
        <v>87.087912087912088</v>
      </c>
      <c r="R330" s="86">
        <f>ROUND(Table2[[#This Row],[Percent Exceedance]],1)</f>
        <v>87.1</v>
      </c>
    </row>
    <row r="331" spans="2:18">
      <c r="B331" s="79" t="s">
        <v>278</v>
      </c>
      <c r="C331" s="80">
        <v>10044187</v>
      </c>
      <c r="D331" s="80">
        <v>10019674</v>
      </c>
      <c r="E331" s="79" t="s">
        <v>276</v>
      </c>
      <c r="F331" s="81">
        <v>43224</v>
      </c>
      <c r="G331" s="82">
        <v>1.4059999999999999</v>
      </c>
      <c r="H331" s="83">
        <f t="shared" si="20"/>
        <v>1406</v>
      </c>
      <c r="I331" s="84">
        <f t="shared" si="21"/>
        <v>1.6273148148148148E-2</v>
      </c>
      <c r="J331" s="83">
        <v>0.107</v>
      </c>
      <c r="K331" s="83" t="s">
        <v>277</v>
      </c>
      <c r="L331" s="83">
        <v>0.17399999999999999</v>
      </c>
      <c r="M331" s="83" t="s">
        <v>277</v>
      </c>
      <c r="N331" s="84">
        <f t="shared" si="22"/>
        <v>0.29727314814814815</v>
      </c>
      <c r="O331" s="83">
        <v>330</v>
      </c>
      <c r="P331" s="86">
        <f t="shared" si="23"/>
        <v>0.8704866562009419</v>
      </c>
      <c r="Q331" s="87">
        <f>Table2[[#This Row],[Decimal exceedance]]*100</f>
        <v>87.048665620094184</v>
      </c>
      <c r="R331" s="86">
        <f>ROUND(Table2[[#This Row],[Percent Exceedance]],1)</f>
        <v>87</v>
      </c>
    </row>
    <row r="332" spans="2:18">
      <c r="B332" s="79" t="s">
        <v>278</v>
      </c>
      <c r="C332" s="80">
        <v>10044187</v>
      </c>
      <c r="D332" s="80">
        <v>10019674</v>
      </c>
      <c r="E332" s="79" t="s">
        <v>276</v>
      </c>
      <c r="F332" s="81">
        <v>43021</v>
      </c>
      <c r="G332" s="82">
        <v>2.625</v>
      </c>
      <c r="H332" s="83">
        <f t="shared" si="20"/>
        <v>2625</v>
      </c>
      <c r="I332" s="84">
        <f t="shared" si="21"/>
        <v>3.0381944444444444E-2</v>
      </c>
      <c r="J332" s="83">
        <v>7.5999999999999998E-2</v>
      </c>
      <c r="K332" s="83" t="s">
        <v>277</v>
      </c>
      <c r="L332" s="83">
        <v>0.191</v>
      </c>
      <c r="M332" s="83" t="s">
        <v>277</v>
      </c>
      <c r="N332" s="84">
        <f t="shared" si="22"/>
        <v>0.29738194444444443</v>
      </c>
      <c r="O332" s="83">
        <v>331</v>
      </c>
      <c r="P332" s="86">
        <f t="shared" si="23"/>
        <v>0.87009419152276291</v>
      </c>
      <c r="Q332" s="87">
        <f>Table2[[#This Row],[Decimal exceedance]]*100</f>
        <v>87.009419152276294</v>
      </c>
      <c r="R332" s="86">
        <f>ROUND(Table2[[#This Row],[Percent Exceedance]],1)</f>
        <v>87</v>
      </c>
    </row>
    <row r="333" spans="2:18">
      <c r="B333" s="79" t="s">
        <v>278</v>
      </c>
      <c r="C333" s="80">
        <v>10044187</v>
      </c>
      <c r="D333" s="80">
        <v>10019674</v>
      </c>
      <c r="E333" s="79" t="s">
        <v>276</v>
      </c>
      <c r="F333" s="81">
        <v>43446</v>
      </c>
      <c r="G333" s="82">
        <v>2.0249999999999999</v>
      </c>
      <c r="H333" s="83">
        <f t="shared" si="20"/>
        <v>2025</v>
      </c>
      <c r="I333" s="84">
        <f t="shared" si="21"/>
        <v>2.3437499999999997E-2</v>
      </c>
      <c r="J333" s="83">
        <v>0.17299999999999999</v>
      </c>
      <c r="K333" s="83" t="s">
        <v>277</v>
      </c>
      <c r="L333" s="83">
        <v>0.10100000000000001</v>
      </c>
      <c r="M333" s="83" t="s">
        <v>277</v>
      </c>
      <c r="N333" s="84">
        <f t="shared" si="22"/>
        <v>0.29743750000000002</v>
      </c>
      <c r="O333" s="83">
        <v>332</v>
      </c>
      <c r="P333" s="86">
        <f t="shared" si="23"/>
        <v>0.86970172684458402</v>
      </c>
      <c r="Q333" s="87">
        <f>Table2[[#This Row],[Decimal exceedance]]*100</f>
        <v>86.970172684458404</v>
      </c>
      <c r="R333" s="86">
        <f>ROUND(Table2[[#This Row],[Percent Exceedance]],1)</f>
        <v>87</v>
      </c>
    </row>
    <row r="334" spans="2:18">
      <c r="B334" s="79" t="s">
        <v>278</v>
      </c>
      <c r="C334" s="80">
        <v>10044187</v>
      </c>
      <c r="D334" s="80">
        <v>10019674</v>
      </c>
      <c r="E334" s="79" t="s">
        <v>276</v>
      </c>
      <c r="F334" s="81">
        <v>43291</v>
      </c>
      <c r="G334" s="82">
        <v>2.2149999999999999</v>
      </c>
      <c r="H334" s="83">
        <f t="shared" si="20"/>
        <v>2215</v>
      </c>
      <c r="I334" s="84">
        <f t="shared" si="21"/>
        <v>2.5636574074074072E-2</v>
      </c>
      <c r="J334" s="83">
        <v>9.1999999999999998E-2</v>
      </c>
      <c r="K334" s="83" t="s">
        <v>277</v>
      </c>
      <c r="L334" s="83">
        <v>0.18</v>
      </c>
      <c r="M334" s="83" t="s">
        <v>277</v>
      </c>
      <c r="N334" s="84">
        <f t="shared" si="22"/>
        <v>0.29763657407407407</v>
      </c>
      <c r="O334" s="83">
        <v>333</v>
      </c>
      <c r="P334" s="86">
        <f t="shared" si="23"/>
        <v>0.86930926216640503</v>
      </c>
      <c r="Q334" s="87">
        <f>Table2[[#This Row],[Decimal exceedance]]*100</f>
        <v>86.930926216640501</v>
      </c>
      <c r="R334" s="86">
        <f>ROUND(Table2[[#This Row],[Percent Exceedance]],1)</f>
        <v>86.9</v>
      </c>
    </row>
    <row r="335" spans="2:18">
      <c r="B335" s="79" t="s">
        <v>278</v>
      </c>
      <c r="C335" s="80">
        <v>10044187</v>
      </c>
      <c r="D335" s="80">
        <v>10019674</v>
      </c>
      <c r="E335" s="79" t="s">
        <v>276</v>
      </c>
      <c r="F335" s="81">
        <v>43017</v>
      </c>
      <c r="G335" s="82">
        <v>2.274</v>
      </c>
      <c r="H335" s="83">
        <f t="shared" si="20"/>
        <v>2274</v>
      </c>
      <c r="I335" s="84">
        <f t="shared" si="21"/>
        <v>2.6319444444444444E-2</v>
      </c>
      <c r="J335" s="83">
        <v>0.08</v>
      </c>
      <c r="K335" s="83" t="s">
        <v>277</v>
      </c>
      <c r="L335" s="83">
        <v>0.192</v>
      </c>
      <c r="M335" s="83" t="s">
        <v>277</v>
      </c>
      <c r="N335" s="84">
        <f t="shared" si="22"/>
        <v>0.29831944444444447</v>
      </c>
      <c r="O335" s="83">
        <v>334</v>
      </c>
      <c r="P335" s="86">
        <f t="shared" si="23"/>
        <v>0.86891679748822603</v>
      </c>
      <c r="Q335" s="87">
        <f>Table2[[#This Row],[Decimal exceedance]]*100</f>
        <v>86.891679748822597</v>
      </c>
      <c r="R335" s="86">
        <f>ROUND(Table2[[#This Row],[Percent Exceedance]],1)</f>
        <v>86.9</v>
      </c>
    </row>
    <row r="336" spans="2:18">
      <c r="B336" s="79" t="s">
        <v>278</v>
      </c>
      <c r="C336" s="80">
        <v>10044187</v>
      </c>
      <c r="D336" s="80">
        <v>10019674</v>
      </c>
      <c r="E336" s="79" t="s">
        <v>276</v>
      </c>
      <c r="F336" s="81">
        <v>43468</v>
      </c>
      <c r="G336" s="82">
        <v>1.9419999999999999</v>
      </c>
      <c r="H336" s="83">
        <f t="shared" si="20"/>
        <v>1942</v>
      </c>
      <c r="I336" s="84">
        <f t="shared" si="21"/>
        <v>2.2476851851851849E-2</v>
      </c>
      <c r="J336" s="83">
        <v>0.158</v>
      </c>
      <c r="K336" s="83" t="s">
        <v>277</v>
      </c>
      <c r="L336" s="83">
        <v>0.11799999999999999</v>
      </c>
      <c r="M336" s="83" t="s">
        <v>277</v>
      </c>
      <c r="N336" s="84">
        <f t="shared" si="22"/>
        <v>0.29847685185185185</v>
      </c>
      <c r="O336" s="83">
        <v>335</v>
      </c>
      <c r="P336" s="86">
        <f t="shared" si="23"/>
        <v>0.86852433281004715</v>
      </c>
      <c r="Q336" s="87">
        <f>Table2[[#This Row],[Decimal exceedance]]*100</f>
        <v>86.852433281004721</v>
      </c>
      <c r="R336" s="86">
        <f>ROUND(Table2[[#This Row],[Percent Exceedance]],1)</f>
        <v>86.9</v>
      </c>
    </row>
    <row r="337" spans="2:18">
      <c r="B337" s="83"/>
      <c r="C337" s="80">
        <v>10044187</v>
      </c>
      <c r="D337" s="80">
        <v>10019674</v>
      </c>
      <c r="E337" s="79" t="s">
        <v>276</v>
      </c>
      <c r="F337" s="85">
        <v>43575</v>
      </c>
      <c r="G337" s="82">
        <v>2.0499999999999998</v>
      </c>
      <c r="H337" s="83">
        <f t="shared" si="20"/>
        <v>2050</v>
      </c>
      <c r="I337" s="84">
        <f t="shared" si="21"/>
        <v>2.372685185185185E-2</v>
      </c>
      <c r="J337" s="83">
        <v>8.6999999999999994E-2</v>
      </c>
      <c r="K337" s="83" t="s">
        <v>277</v>
      </c>
      <c r="L337" s="83">
        <v>0.188</v>
      </c>
      <c r="M337" s="83" t="s">
        <v>277</v>
      </c>
      <c r="N337" s="84">
        <f t="shared" si="22"/>
        <v>0.29872685185185183</v>
      </c>
      <c r="O337" s="83">
        <v>336</v>
      </c>
      <c r="P337" s="86">
        <f t="shared" si="23"/>
        <v>0.86813186813186816</v>
      </c>
      <c r="Q337" s="87">
        <f>Table2[[#This Row],[Decimal exceedance]]*100</f>
        <v>86.813186813186817</v>
      </c>
      <c r="R337" s="86">
        <f>ROUND(Table2[[#This Row],[Percent Exceedance]],1)</f>
        <v>86.8</v>
      </c>
    </row>
    <row r="338" spans="2:18">
      <c r="B338" s="79" t="s">
        <v>278</v>
      </c>
      <c r="C338" s="80">
        <v>10044187</v>
      </c>
      <c r="D338" s="80">
        <v>10019674</v>
      </c>
      <c r="E338" s="79" t="s">
        <v>276</v>
      </c>
      <c r="F338" s="81">
        <v>42911</v>
      </c>
      <c r="G338" s="82">
        <v>2.0510000000000002</v>
      </c>
      <c r="H338" s="83">
        <f t="shared" si="20"/>
        <v>2051</v>
      </c>
      <c r="I338" s="84">
        <f t="shared" si="21"/>
        <v>2.3738425925925927E-2</v>
      </c>
      <c r="J338" s="83">
        <v>8.7999999999999995E-2</v>
      </c>
      <c r="K338" s="83" t="s">
        <v>277</v>
      </c>
      <c r="L338" s="83">
        <v>0.187</v>
      </c>
      <c r="M338" s="83" t="s">
        <v>277</v>
      </c>
      <c r="N338" s="84">
        <f t="shared" si="22"/>
        <v>0.29873842592592592</v>
      </c>
      <c r="O338" s="83">
        <v>337</v>
      </c>
      <c r="P338" s="86">
        <f t="shared" si="23"/>
        <v>0.86773940345368916</v>
      </c>
      <c r="Q338" s="87">
        <f>Table2[[#This Row],[Decimal exceedance]]*100</f>
        <v>86.773940345368914</v>
      </c>
      <c r="R338" s="86">
        <f>ROUND(Table2[[#This Row],[Percent Exceedance]],1)</f>
        <v>86.8</v>
      </c>
    </row>
    <row r="339" spans="2:18">
      <c r="B339" s="79" t="s">
        <v>278</v>
      </c>
      <c r="C339" s="80">
        <v>10044187</v>
      </c>
      <c r="D339" s="80">
        <v>10019674</v>
      </c>
      <c r="E339" s="79" t="s">
        <v>276</v>
      </c>
      <c r="F339" s="81">
        <v>43517</v>
      </c>
      <c r="G339" s="82">
        <v>1.663</v>
      </c>
      <c r="H339" s="83">
        <f t="shared" si="20"/>
        <v>1663</v>
      </c>
      <c r="I339" s="84">
        <f t="shared" si="21"/>
        <v>1.9247685185185184E-2</v>
      </c>
      <c r="J339" s="83">
        <v>0.13600000000000001</v>
      </c>
      <c r="K339" s="83" t="s">
        <v>277</v>
      </c>
      <c r="L339" s="83">
        <v>0.14399999999999999</v>
      </c>
      <c r="M339" s="83" t="s">
        <v>277</v>
      </c>
      <c r="N339" s="84">
        <f t="shared" si="22"/>
        <v>0.29924768518518519</v>
      </c>
      <c r="O339" s="83">
        <v>338</v>
      </c>
      <c r="P339" s="86">
        <f t="shared" si="23"/>
        <v>0.86734693877551017</v>
      </c>
      <c r="Q339" s="87">
        <f>Table2[[#This Row],[Decimal exceedance]]*100</f>
        <v>86.734693877551024</v>
      </c>
      <c r="R339" s="86">
        <f>ROUND(Table2[[#This Row],[Percent Exceedance]],1)</f>
        <v>86.7</v>
      </c>
    </row>
    <row r="340" spans="2:18">
      <c r="B340" s="79" t="s">
        <v>278</v>
      </c>
      <c r="C340" s="80">
        <v>10044187</v>
      </c>
      <c r="D340" s="80">
        <v>10019674</v>
      </c>
      <c r="E340" s="79" t="s">
        <v>276</v>
      </c>
      <c r="F340" s="81">
        <v>43354</v>
      </c>
      <c r="G340" s="82">
        <v>2.355</v>
      </c>
      <c r="H340" s="83">
        <f t="shared" si="20"/>
        <v>2355</v>
      </c>
      <c r="I340" s="84">
        <f t="shared" si="21"/>
        <v>2.7256944444444441E-2</v>
      </c>
      <c r="J340" s="83">
        <v>8.6999999999999994E-2</v>
      </c>
      <c r="K340" s="83" t="s">
        <v>277</v>
      </c>
      <c r="L340" s="83">
        <v>0.185</v>
      </c>
      <c r="M340" s="83" t="s">
        <v>277</v>
      </c>
      <c r="N340" s="84">
        <f t="shared" si="22"/>
        <v>0.29925694444444445</v>
      </c>
      <c r="O340" s="83">
        <v>339</v>
      </c>
      <c r="P340" s="86">
        <f t="shared" si="23"/>
        <v>0.86695447409733117</v>
      </c>
      <c r="Q340" s="87">
        <f>Table2[[#This Row],[Decimal exceedance]]*100</f>
        <v>86.69544740973312</v>
      </c>
      <c r="R340" s="86">
        <f>ROUND(Table2[[#This Row],[Percent Exceedance]],1)</f>
        <v>86.7</v>
      </c>
    </row>
    <row r="341" spans="2:18">
      <c r="B341" s="79" t="s">
        <v>278</v>
      </c>
      <c r="C341" s="80">
        <v>10044187</v>
      </c>
      <c r="D341" s="80">
        <v>10019674</v>
      </c>
      <c r="E341" s="79" t="s">
        <v>276</v>
      </c>
      <c r="F341" s="81">
        <v>43426</v>
      </c>
      <c r="G341" s="82">
        <v>2.0459999999999998</v>
      </c>
      <c r="H341" s="83">
        <f t="shared" si="20"/>
        <v>2045.9999999999998</v>
      </c>
      <c r="I341" s="84">
        <f t="shared" si="21"/>
        <v>2.3680555555555552E-2</v>
      </c>
      <c r="J341" s="83">
        <v>0.14899999999999999</v>
      </c>
      <c r="K341" s="83" t="s">
        <v>277</v>
      </c>
      <c r="L341" s="83">
        <v>0.127</v>
      </c>
      <c r="M341" s="83" t="s">
        <v>277</v>
      </c>
      <c r="N341" s="84">
        <f t="shared" si="22"/>
        <v>0.29968055555555556</v>
      </c>
      <c r="O341" s="83">
        <v>340</v>
      </c>
      <c r="P341" s="86">
        <f t="shared" si="23"/>
        <v>0.86656200941915229</v>
      </c>
      <c r="Q341" s="87">
        <f>Table2[[#This Row],[Decimal exceedance]]*100</f>
        <v>86.65620094191523</v>
      </c>
      <c r="R341" s="86">
        <f>ROUND(Table2[[#This Row],[Percent Exceedance]],1)</f>
        <v>86.7</v>
      </c>
    </row>
    <row r="342" spans="2:18">
      <c r="B342" s="79" t="s">
        <v>278</v>
      </c>
      <c r="C342" s="80">
        <v>10044187</v>
      </c>
      <c r="D342" s="80">
        <v>10019674</v>
      </c>
      <c r="E342" s="79" t="s">
        <v>276</v>
      </c>
      <c r="F342" s="81">
        <v>43290</v>
      </c>
      <c r="G342" s="82">
        <v>2.48</v>
      </c>
      <c r="H342" s="83">
        <f t="shared" si="20"/>
        <v>2480</v>
      </c>
      <c r="I342" s="84">
        <f t="shared" si="21"/>
        <v>2.87037037037037E-2</v>
      </c>
      <c r="J342" s="83">
        <v>8.7999999999999995E-2</v>
      </c>
      <c r="K342" s="83" t="s">
        <v>277</v>
      </c>
      <c r="L342" s="83">
        <v>0.183</v>
      </c>
      <c r="M342" s="83" t="s">
        <v>277</v>
      </c>
      <c r="N342" s="84">
        <f t="shared" si="22"/>
        <v>0.29970370370370369</v>
      </c>
      <c r="O342" s="83">
        <v>341</v>
      </c>
      <c r="P342" s="86">
        <f t="shared" si="23"/>
        <v>0.8661695447409733</v>
      </c>
      <c r="Q342" s="87">
        <f>Table2[[#This Row],[Decimal exceedance]]*100</f>
        <v>86.616954474097327</v>
      </c>
      <c r="R342" s="86">
        <f>ROUND(Table2[[#This Row],[Percent Exceedance]],1)</f>
        <v>86.6</v>
      </c>
    </row>
    <row r="343" spans="2:18">
      <c r="B343" s="79" t="s">
        <v>278</v>
      </c>
      <c r="C343" s="80">
        <v>10044187</v>
      </c>
      <c r="D343" s="80">
        <v>10019674</v>
      </c>
      <c r="E343" s="79" t="s">
        <v>276</v>
      </c>
      <c r="F343" s="81">
        <v>43014</v>
      </c>
      <c r="G343" s="82">
        <v>2.2250000000000001</v>
      </c>
      <c r="H343" s="83">
        <f t="shared" si="20"/>
        <v>2225</v>
      </c>
      <c r="I343" s="84">
        <f t="shared" si="21"/>
        <v>2.5752314814814815E-2</v>
      </c>
      <c r="J343" s="83">
        <v>7.9000000000000001E-2</v>
      </c>
      <c r="K343" s="83" t="s">
        <v>277</v>
      </c>
      <c r="L343" s="83">
        <v>0.19500000000000001</v>
      </c>
      <c r="M343" s="83" t="s">
        <v>277</v>
      </c>
      <c r="N343" s="84">
        <f t="shared" si="22"/>
        <v>0.29975231481481479</v>
      </c>
      <c r="O343" s="83">
        <v>342</v>
      </c>
      <c r="P343" s="86">
        <f t="shared" si="23"/>
        <v>0.86577708006279441</v>
      </c>
      <c r="Q343" s="87">
        <f>Table2[[#This Row],[Decimal exceedance]]*100</f>
        <v>86.577708006279437</v>
      </c>
      <c r="R343" s="86">
        <f>ROUND(Table2[[#This Row],[Percent Exceedance]],1)</f>
        <v>86.6</v>
      </c>
    </row>
    <row r="344" spans="2:18">
      <c r="B344" s="79" t="s">
        <v>278</v>
      </c>
      <c r="C344" s="80">
        <v>10044187</v>
      </c>
      <c r="D344" s="80">
        <v>10019674</v>
      </c>
      <c r="E344" s="79" t="s">
        <v>276</v>
      </c>
      <c r="F344" s="81">
        <v>42187</v>
      </c>
      <c r="G344" s="82">
        <v>4.7910000000000004</v>
      </c>
      <c r="H344" s="83">
        <f t="shared" si="20"/>
        <v>4791</v>
      </c>
      <c r="I344" s="84">
        <f t="shared" si="21"/>
        <v>5.545138888888889E-2</v>
      </c>
      <c r="J344" s="83">
        <v>0.05</v>
      </c>
      <c r="K344" s="83" t="s">
        <v>277</v>
      </c>
      <c r="L344" s="83">
        <v>0.19500000000000001</v>
      </c>
      <c r="M344" s="83" t="s">
        <v>277</v>
      </c>
      <c r="N344" s="84">
        <f t="shared" si="22"/>
        <v>0.30045138888888889</v>
      </c>
      <c r="O344" s="83">
        <v>343</v>
      </c>
      <c r="P344" s="86">
        <f t="shared" si="23"/>
        <v>0.86538461538461542</v>
      </c>
      <c r="Q344" s="87">
        <f>Table2[[#This Row],[Decimal exceedance]]*100</f>
        <v>86.538461538461547</v>
      </c>
      <c r="R344" s="86">
        <f>ROUND(Table2[[#This Row],[Percent Exceedance]],1)</f>
        <v>86.5</v>
      </c>
    </row>
    <row r="345" spans="2:18">
      <c r="B345" s="79" t="s">
        <v>278</v>
      </c>
      <c r="C345" s="80">
        <v>10044187</v>
      </c>
      <c r="D345" s="80">
        <v>10019674</v>
      </c>
      <c r="E345" s="79" t="s">
        <v>276</v>
      </c>
      <c r="F345" s="81">
        <v>43465</v>
      </c>
      <c r="G345" s="82">
        <v>1.95</v>
      </c>
      <c r="H345" s="83">
        <f t="shared" si="20"/>
        <v>1950</v>
      </c>
      <c r="I345" s="84">
        <f t="shared" si="21"/>
        <v>2.2569444444444444E-2</v>
      </c>
      <c r="J345" s="83">
        <v>0.16</v>
      </c>
      <c r="K345" s="83" t="s">
        <v>277</v>
      </c>
      <c r="L345" s="83">
        <v>0.11799999999999999</v>
      </c>
      <c r="M345" s="83" t="s">
        <v>277</v>
      </c>
      <c r="N345" s="84">
        <f t="shared" si="22"/>
        <v>0.30056944444444444</v>
      </c>
      <c r="O345" s="83">
        <v>344</v>
      </c>
      <c r="P345" s="86">
        <f t="shared" si="23"/>
        <v>0.86499215070643642</v>
      </c>
      <c r="Q345" s="87">
        <f>Table2[[#This Row],[Decimal exceedance]]*100</f>
        <v>86.499215070643643</v>
      </c>
      <c r="R345" s="86">
        <f>ROUND(Table2[[#This Row],[Percent Exceedance]],1)</f>
        <v>86.5</v>
      </c>
    </row>
    <row r="346" spans="2:18">
      <c r="B346" s="79" t="s">
        <v>278</v>
      </c>
      <c r="C346" s="80">
        <v>10044187</v>
      </c>
      <c r="D346" s="80">
        <v>10019674</v>
      </c>
      <c r="E346" s="79" t="s">
        <v>276</v>
      </c>
      <c r="F346" s="81">
        <v>42186</v>
      </c>
      <c r="G346" s="82">
        <v>4.9119999999999999</v>
      </c>
      <c r="H346" s="83">
        <f t="shared" si="20"/>
        <v>4912</v>
      </c>
      <c r="I346" s="84">
        <f t="shared" si="21"/>
        <v>5.6851851851851848E-2</v>
      </c>
      <c r="J346" s="83">
        <v>5.2999999999999999E-2</v>
      </c>
      <c r="K346" s="83" t="s">
        <v>280</v>
      </c>
      <c r="L346" s="83">
        <v>0.191</v>
      </c>
      <c r="M346" s="83" t="s">
        <v>277</v>
      </c>
      <c r="N346" s="84">
        <f t="shared" si="22"/>
        <v>0.30085185185185181</v>
      </c>
      <c r="O346" s="83">
        <v>345</v>
      </c>
      <c r="P346" s="86">
        <f t="shared" si="23"/>
        <v>0.86459968602825743</v>
      </c>
      <c r="Q346" s="87">
        <f>Table2[[#This Row],[Decimal exceedance]]*100</f>
        <v>86.459968602825739</v>
      </c>
      <c r="R346" s="86">
        <f>ROUND(Table2[[#This Row],[Percent Exceedance]],1)</f>
        <v>86.5</v>
      </c>
    </row>
    <row r="347" spans="2:18">
      <c r="B347" s="79" t="s">
        <v>278</v>
      </c>
      <c r="C347" s="80">
        <v>10044187</v>
      </c>
      <c r="D347" s="80">
        <v>10019674</v>
      </c>
      <c r="E347" s="79" t="s">
        <v>276</v>
      </c>
      <c r="F347" s="81">
        <v>43526</v>
      </c>
      <c r="G347" s="82">
        <v>1.899</v>
      </c>
      <c r="H347" s="83">
        <f t="shared" si="20"/>
        <v>1899</v>
      </c>
      <c r="I347" s="84">
        <f t="shared" si="21"/>
        <v>2.1979166666666664E-2</v>
      </c>
      <c r="J347" s="83">
        <v>0.13</v>
      </c>
      <c r="K347" s="83" t="s">
        <v>277</v>
      </c>
      <c r="L347" s="83">
        <v>0.14899999999999999</v>
      </c>
      <c r="M347" s="83" t="s">
        <v>277</v>
      </c>
      <c r="N347" s="84">
        <f t="shared" si="22"/>
        <v>0.30097916666666669</v>
      </c>
      <c r="O347" s="83">
        <v>346</v>
      </c>
      <c r="P347" s="86">
        <f t="shared" si="23"/>
        <v>0.86420722135007844</v>
      </c>
      <c r="Q347" s="87">
        <f>Table2[[#This Row],[Decimal exceedance]]*100</f>
        <v>86.42072213500785</v>
      </c>
      <c r="R347" s="86">
        <f>ROUND(Table2[[#This Row],[Percent Exceedance]],1)</f>
        <v>86.4</v>
      </c>
    </row>
    <row r="348" spans="2:18">
      <c r="B348" s="79" t="s">
        <v>278</v>
      </c>
      <c r="C348" s="80">
        <v>10044187</v>
      </c>
      <c r="D348" s="80">
        <v>10019674</v>
      </c>
      <c r="E348" s="79" t="s">
        <v>276</v>
      </c>
      <c r="F348" s="81">
        <v>43346</v>
      </c>
      <c r="G348" s="82">
        <v>2.145</v>
      </c>
      <c r="H348" s="83">
        <f t="shared" si="20"/>
        <v>2145</v>
      </c>
      <c r="I348" s="84">
        <f t="shared" si="21"/>
        <v>2.4826388888888887E-2</v>
      </c>
      <c r="J348" s="83">
        <v>0.09</v>
      </c>
      <c r="K348" s="83" t="s">
        <v>277</v>
      </c>
      <c r="L348" s="83">
        <v>0.187</v>
      </c>
      <c r="M348" s="83" t="s">
        <v>277</v>
      </c>
      <c r="N348" s="84">
        <f t="shared" si="22"/>
        <v>0.30182638888888891</v>
      </c>
      <c r="O348" s="83">
        <v>347</v>
      </c>
      <c r="P348" s="86">
        <f t="shared" si="23"/>
        <v>0.86381475667189955</v>
      </c>
      <c r="Q348" s="87">
        <f>Table2[[#This Row],[Decimal exceedance]]*100</f>
        <v>86.38147566718996</v>
      </c>
      <c r="R348" s="86">
        <f>ROUND(Table2[[#This Row],[Percent Exceedance]],1)</f>
        <v>86.4</v>
      </c>
    </row>
    <row r="349" spans="2:18">
      <c r="B349" s="79" t="s">
        <v>278</v>
      </c>
      <c r="C349" s="80">
        <v>10044187</v>
      </c>
      <c r="D349" s="80">
        <v>10019674</v>
      </c>
      <c r="E349" s="79" t="s">
        <v>276</v>
      </c>
      <c r="F349" s="81">
        <v>42664</v>
      </c>
      <c r="G349" s="82">
        <v>4.484</v>
      </c>
      <c r="H349" s="83">
        <f t="shared" si="20"/>
        <v>4484</v>
      </c>
      <c r="I349" s="84">
        <f t="shared" si="21"/>
        <v>5.1898148148148145E-2</v>
      </c>
      <c r="J349" s="83">
        <v>7.0999999999999994E-2</v>
      </c>
      <c r="K349" s="83" t="s">
        <v>277</v>
      </c>
      <c r="L349" s="83">
        <v>0.17899999999999999</v>
      </c>
      <c r="M349" s="83" t="s">
        <v>277</v>
      </c>
      <c r="N349" s="84">
        <f t="shared" si="22"/>
        <v>0.30189814814814814</v>
      </c>
      <c r="O349" s="83">
        <v>348</v>
      </c>
      <c r="P349" s="86">
        <f t="shared" si="23"/>
        <v>0.86342229199372056</v>
      </c>
      <c r="Q349" s="87">
        <f>Table2[[#This Row],[Decimal exceedance]]*100</f>
        <v>86.342229199372056</v>
      </c>
      <c r="R349" s="86">
        <f>ROUND(Table2[[#This Row],[Percent Exceedance]],1)</f>
        <v>86.3</v>
      </c>
    </row>
    <row r="350" spans="2:18">
      <c r="B350" s="83"/>
      <c r="C350" s="80">
        <v>10044187</v>
      </c>
      <c r="D350" s="80">
        <v>10019674</v>
      </c>
      <c r="E350" s="79" t="s">
        <v>276</v>
      </c>
      <c r="F350" s="85">
        <v>43619</v>
      </c>
      <c r="G350" s="82">
        <v>1.895</v>
      </c>
      <c r="H350" s="83">
        <f t="shared" si="20"/>
        <v>1895</v>
      </c>
      <c r="I350" s="84">
        <f t="shared" si="21"/>
        <v>2.193287037037037E-2</v>
      </c>
      <c r="J350" s="83">
        <v>0.13600000000000001</v>
      </c>
      <c r="K350" s="83" t="s">
        <v>277</v>
      </c>
      <c r="L350" s="83">
        <v>0.14399999999999999</v>
      </c>
      <c r="M350" s="83" t="s">
        <v>277</v>
      </c>
      <c r="N350" s="84">
        <f t="shared" si="22"/>
        <v>0.30193287037037037</v>
      </c>
      <c r="O350" s="83">
        <v>349</v>
      </c>
      <c r="P350" s="86">
        <f t="shared" si="23"/>
        <v>0.86302982731554156</v>
      </c>
      <c r="Q350" s="87">
        <f>Table2[[#This Row],[Decimal exceedance]]*100</f>
        <v>86.302982731554152</v>
      </c>
      <c r="R350" s="86">
        <f>ROUND(Table2[[#This Row],[Percent Exceedance]],1)</f>
        <v>86.3</v>
      </c>
    </row>
    <row r="351" spans="2:18">
      <c r="B351" s="79" t="s">
        <v>278</v>
      </c>
      <c r="C351" s="80">
        <v>10044187</v>
      </c>
      <c r="D351" s="80">
        <v>10019674</v>
      </c>
      <c r="E351" s="79" t="s">
        <v>276</v>
      </c>
      <c r="F351" s="81">
        <v>42910</v>
      </c>
      <c r="G351" s="82">
        <v>2.5009999999999999</v>
      </c>
      <c r="H351" s="83">
        <f t="shared" si="20"/>
        <v>2501</v>
      </c>
      <c r="I351" s="84">
        <f t="shared" si="21"/>
        <v>2.8946759259259255E-2</v>
      </c>
      <c r="J351" s="83">
        <v>8.7999999999999995E-2</v>
      </c>
      <c r="K351" s="83" t="s">
        <v>277</v>
      </c>
      <c r="L351" s="83">
        <v>0.185</v>
      </c>
      <c r="M351" s="83" t="s">
        <v>277</v>
      </c>
      <c r="N351" s="84">
        <f t="shared" si="22"/>
        <v>0.30194675925925923</v>
      </c>
      <c r="O351" s="83">
        <v>350</v>
      </c>
      <c r="P351" s="86">
        <f t="shared" si="23"/>
        <v>0.86263736263736268</v>
      </c>
      <c r="Q351" s="87">
        <f>Table2[[#This Row],[Decimal exceedance]]*100</f>
        <v>86.263736263736263</v>
      </c>
      <c r="R351" s="86">
        <f>ROUND(Table2[[#This Row],[Percent Exceedance]],1)</f>
        <v>86.3</v>
      </c>
    </row>
    <row r="352" spans="2:18">
      <c r="B352" s="83"/>
      <c r="C352" s="80">
        <v>10044187</v>
      </c>
      <c r="D352" s="80">
        <v>10019674</v>
      </c>
      <c r="E352" s="79" t="s">
        <v>276</v>
      </c>
      <c r="F352" s="85">
        <v>43586</v>
      </c>
      <c r="G352" s="82">
        <v>2.0739999999999998</v>
      </c>
      <c r="H352" s="83">
        <f t="shared" si="20"/>
        <v>2074</v>
      </c>
      <c r="I352" s="84">
        <f t="shared" si="21"/>
        <v>2.4004629629629626E-2</v>
      </c>
      <c r="J352" s="83">
        <v>8.5000000000000006E-2</v>
      </c>
      <c r="K352" s="83" t="s">
        <v>277</v>
      </c>
      <c r="L352" s="83">
        <v>0.193</v>
      </c>
      <c r="M352" s="83" t="s">
        <v>277</v>
      </c>
      <c r="N352" s="84">
        <f t="shared" si="22"/>
        <v>0.30200462962962965</v>
      </c>
      <c r="O352" s="83">
        <v>351</v>
      </c>
      <c r="P352" s="86">
        <f t="shared" si="23"/>
        <v>0.86224489795918369</v>
      </c>
      <c r="Q352" s="87">
        <f>Table2[[#This Row],[Decimal exceedance]]*100</f>
        <v>86.224489795918373</v>
      </c>
      <c r="R352" s="86">
        <f>ROUND(Table2[[#This Row],[Percent Exceedance]],1)</f>
        <v>86.2</v>
      </c>
    </row>
    <row r="353" spans="2:18">
      <c r="B353" s="83"/>
      <c r="C353" s="80">
        <v>10044187</v>
      </c>
      <c r="D353" s="80">
        <v>10019674</v>
      </c>
      <c r="E353" s="79" t="s">
        <v>276</v>
      </c>
      <c r="F353" s="85">
        <v>43802</v>
      </c>
      <c r="G353" s="82">
        <v>1.651</v>
      </c>
      <c r="H353" s="83">
        <f t="shared" si="20"/>
        <v>1651</v>
      </c>
      <c r="I353" s="84">
        <f t="shared" si="21"/>
        <v>1.9108796296296294E-2</v>
      </c>
      <c r="J353" s="83">
        <v>0.157</v>
      </c>
      <c r="K353" s="83" t="s">
        <v>277</v>
      </c>
      <c r="L353" s="83">
        <v>0.126</v>
      </c>
      <c r="M353" s="83" t="s">
        <v>277</v>
      </c>
      <c r="N353" s="84">
        <f t="shared" si="22"/>
        <v>0.30210879629629628</v>
      </c>
      <c r="O353" s="83">
        <v>352</v>
      </c>
      <c r="P353" s="86">
        <f t="shared" si="23"/>
        <v>0.86185243328100469</v>
      </c>
      <c r="Q353" s="87">
        <f>Table2[[#This Row],[Decimal exceedance]]*100</f>
        <v>86.185243328100469</v>
      </c>
      <c r="R353" s="86">
        <f>ROUND(Table2[[#This Row],[Percent Exceedance]],1)</f>
        <v>86.2</v>
      </c>
    </row>
    <row r="354" spans="2:18">
      <c r="B354" s="79" t="s">
        <v>278</v>
      </c>
      <c r="C354" s="80">
        <v>10044187</v>
      </c>
      <c r="D354" s="80">
        <v>10019674</v>
      </c>
      <c r="E354" s="79" t="s">
        <v>276</v>
      </c>
      <c r="F354" s="81">
        <v>43288</v>
      </c>
      <c r="G354" s="82">
        <v>2.4550000000000001</v>
      </c>
      <c r="H354" s="83">
        <f t="shared" si="20"/>
        <v>2455</v>
      </c>
      <c r="I354" s="84">
        <f t="shared" si="21"/>
        <v>2.841435185185185E-2</v>
      </c>
      <c r="J354" s="83">
        <v>8.2000000000000003E-2</v>
      </c>
      <c r="K354" s="83" t="s">
        <v>277</v>
      </c>
      <c r="L354" s="83">
        <v>0.192</v>
      </c>
      <c r="M354" s="83" t="s">
        <v>277</v>
      </c>
      <c r="N354" s="84">
        <f t="shared" si="22"/>
        <v>0.30241435185185184</v>
      </c>
      <c r="O354" s="83">
        <v>353</v>
      </c>
      <c r="P354" s="86">
        <f t="shared" si="23"/>
        <v>0.8614599686028257</v>
      </c>
      <c r="Q354" s="87">
        <f>Table2[[#This Row],[Decimal exceedance]]*100</f>
        <v>86.145996860282565</v>
      </c>
      <c r="R354" s="86">
        <f>ROUND(Table2[[#This Row],[Percent Exceedance]],1)</f>
        <v>86.1</v>
      </c>
    </row>
    <row r="355" spans="2:18">
      <c r="B355" s="83"/>
      <c r="C355" s="80">
        <v>10044187</v>
      </c>
      <c r="D355" s="80">
        <v>10019674</v>
      </c>
      <c r="E355" s="79" t="s">
        <v>276</v>
      </c>
      <c r="F355" s="85">
        <v>43588</v>
      </c>
      <c r="G355" s="82">
        <v>2.0419999999999998</v>
      </c>
      <c r="H355" s="83">
        <f t="shared" si="20"/>
        <v>2041.9999999999998</v>
      </c>
      <c r="I355" s="84">
        <f t="shared" si="21"/>
        <v>2.3634259259259254E-2</v>
      </c>
      <c r="J355" s="83">
        <v>9.4E-2</v>
      </c>
      <c r="K355" s="83" t="s">
        <v>277</v>
      </c>
      <c r="L355" s="83">
        <v>0.185</v>
      </c>
      <c r="M355" s="83" t="s">
        <v>277</v>
      </c>
      <c r="N355" s="84">
        <f t="shared" si="22"/>
        <v>0.30263425925925924</v>
      </c>
      <c r="O355" s="83">
        <v>354</v>
      </c>
      <c r="P355" s="86">
        <f t="shared" si="23"/>
        <v>0.86106750392464682</v>
      </c>
      <c r="Q355" s="87">
        <f>Table2[[#This Row],[Decimal exceedance]]*100</f>
        <v>86.106750392464676</v>
      </c>
      <c r="R355" s="86">
        <f>ROUND(Table2[[#This Row],[Percent Exceedance]],1)</f>
        <v>86.1</v>
      </c>
    </row>
    <row r="356" spans="2:18">
      <c r="B356" s="79" t="s">
        <v>278</v>
      </c>
      <c r="C356" s="80">
        <v>10044187</v>
      </c>
      <c r="D356" s="80">
        <v>10019674</v>
      </c>
      <c r="E356" s="79" t="s">
        <v>276</v>
      </c>
      <c r="F356" s="81">
        <v>42975</v>
      </c>
      <c r="G356" s="82">
        <v>2.5209999999999999</v>
      </c>
      <c r="H356" s="83">
        <f t="shared" si="20"/>
        <v>2521</v>
      </c>
      <c r="I356" s="84">
        <f t="shared" si="21"/>
        <v>2.9178240740740737E-2</v>
      </c>
      <c r="J356" s="83">
        <v>7.0000000000000007E-2</v>
      </c>
      <c r="K356" s="83" t="s">
        <v>277</v>
      </c>
      <c r="L356" s="83">
        <v>0.20399999999999999</v>
      </c>
      <c r="M356" s="83" t="s">
        <v>277</v>
      </c>
      <c r="N356" s="84">
        <f t="shared" si="22"/>
        <v>0.30317824074074073</v>
      </c>
      <c r="O356" s="83">
        <v>355</v>
      </c>
      <c r="P356" s="86">
        <f t="shared" si="23"/>
        <v>0.86067503924646782</v>
      </c>
      <c r="Q356" s="87">
        <f>Table2[[#This Row],[Decimal exceedance]]*100</f>
        <v>86.067503924646786</v>
      </c>
      <c r="R356" s="86">
        <f>ROUND(Table2[[#This Row],[Percent Exceedance]],1)</f>
        <v>86.1</v>
      </c>
    </row>
    <row r="357" spans="2:18">
      <c r="B357" s="79" t="s">
        <v>278</v>
      </c>
      <c r="C357" s="80">
        <v>10044187</v>
      </c>
      <c r="D357" s="80">
        <v>10019674</v>
      </c>
      <c r="E357" s="79" t="s">
        <v>276</v>
      </c>
      <c r="F357" s="81">
        <v>43071</v>
      </c>
      <c r="G357" s="82">
        <v>4.5090000000000003</v>
      </c>
      <c r="H357" s="83">
        <f t="shared" si="20"/>
        <v>4509</v>
      </c>
      <c r="I357" s="84">
        <f t="shared" si="21"/>
        <v>5.2187499999999998E-2</v>
      </c>
      <c r="J357" s="83">
        <v>8.1000000000000003E-2</v>
      </c>
      <c r="K357" s="83" t="s">
        <v>277</v>
      </c>
      <c r="L357" s="83">
        <v>0.17</v>
      </c>
      <c r="M357" s="83" t="s">
        <v>277</v>
      </c>
      <c r="N357" s="84">
        <f t="shared" si="22"/>
        <v>0.30318750000000005</v>
      </c>
      <c r="O357" s="83">
        <v>356</v>
      </c>
      <c r="P357" s="86">
        <f t="shared" si="23"/>
        <v>0.86028257456828883</v>
      </c>
      <c r="Q357" s="87">
        <f>Table2[[#This Row],[Decimal exceedance]]*100</f>
        <v>86.028257456828882</v>
      </c>
      <c r="R357" s="86">
        <f>ROUND(Table2[[#This Row],[Percent Exceedance]],1)</f>
        <v>86</v>
      </c>
    </row>
    <row r="358" spans="2:18">
      <c r="B358" s="83"/>
      <c r="C358" s="80">
        <v>10044187</v>
      </c>
      <c r="D358" s="80">
        <v>10019674</v>
      </c>
      <c r="E358" s="79" t="s">
        <v>276</v>
      </c>
      <c r="F358" s="85">
        <v>43589</v>
      </c>
      <c r="G358" s="82">
        <v>1.9279999999999999</v>
      </c>
      <c r="H358" s="83">
        <f t="shared" si="20"/>
        <v>1928</v>
      </c>
      <c r="I358" s="84">
        <f t="shared" si="21"/>
        <v>2.2314814814814812E-2</v>
      </c>
      <c r="J358" s="83">
        <v>9.8000000000000004E-2</v>
      </c>
      <c r="K358" s="83" t="s">
        <v>277</v>
      </c>
      <c r="L358" s="83">
        <v>0.183</v>
      </c>
      <c r="M358" s="83" t="s">
        <v>277</v>
      </c>
      <c r="N358" s="84">
        <f t="shared" si="22"/>
        <v>0.30331481481481481</v>
      </c>
      <c r="O358" s="83">
        <v>357</v>
      </c>
      <c r="P358" s="86">
        <f t="shared" si="23"/>
        <v>0.85989010989010994</v>
      </c>
      <c r="Q358" s="87">
        <f>Table2[[#This Row],[Decimal exceedance]]*100</f>
        <v>85.989010989010993</v>
      </c>
      <c r="R358" s="86">
        <f>ROUND(Table2[[#This Row],[Percent Exceedance]],1)</f>
        <v>86</v>
      </c>
    </row>
    <row r="359" spans="2:18">
      <c r="B359" s="83"/>
      <c r="C359" s="80">
        <v>10044187</v>
      </c>
      <c r="D359" s="80">
        <v>10019674</v>
      </c>
      <c r="E359" s="79" t="s">
        <v>276</v>
      </c>
      <c r="F359" s="85">
        <v>43758</v>
      </c>
      <c r="G359" s="82">
        <v>1.865</v>
      </c>
      <c r="H359" s="83">
        <f t="shared" si="20"/>
        <v>1865</v>
      </c>
      <c r="I359" s="84">
        <f t="shared" si="21"/>
        <v>2.1585648148148145E-2</v>
      </c>
      <c r="J359" s="83">
        <v>0.161</v>
      </c>
      <c r="K359" s="83" t="s">
        <v>277</v>
      </c>
      <c r="L359" s="83">
        <v>0.121</v>
      </c>
      <c r="M359" s="83" t="s">
        <v>277</v>
      </c>
      <c r="N359" s="84">
        <f t="shared" si="22"/>
        <v>0.30358564814814815</v>
      </c>
      <c r="O359" s="83">
        <v>358</v>
      </c>
      <c r="P359" s="86">
        <f t="shared" si="23"/>
        <v>0.85949764521193095</v>
      </c>
      <c r="Q359" s="87">
        <f>Table2[[#This Row],[Decimal exceedance]]*100</f>
        <v>85.949764521193089</v>
      </c>
      <c r="R359" s="86">
        <f>ROUND(Table2[[#This Row],[Percent Exceedance]],1)</f>
        <v>85.9</v>
      </c>
    </row>
    <row r="360" spans="2:18">
      <c r="B360" s="79" t="s">
        <v>278</v>
      </c>
      <c r="C360" s="80">
        <v>10044187</v>
      </c>
      <c r="D360" s="80">
        <v>10019674</v>
      </c>
      <c r="E360" s="79" t="s">
        <v>276</v>
      </c>
      <c r="F360" s="81">
        <v>43054</v>
      </c>
      <c r="G360" s="82">
        <v>2.9159999999999999</v>
      </c>
      <c r="H360" s="83">
        <f t="shared" si="20"/>
        <v>2916</v>
      </c>
      <c r="I360" s="84">
        <f t="shared" si="21"/>
        <v>3.3749999999999995E-2</v>
      </c>
      <c r="J360" s="83">
        <v>0.10199999999999999</v>
      </c>
      <c r="K360" s="83" t="s">
        <v>277</v>
      </c>
      <c r="L360" s="83">
        <v>0.16800000000000001</v>
      </c>
      <c r="M360" s="83" t="s">
        <v>277</v>
      </c>
      <c r="N360" s="84">
        <f t="shared" si="22"/>
        <v>0.30374999999999996</v>
      </c>
      <c r="O360" s="83">
        <v>359</v>
      </c>
      <c r="P360" s="86">
        <f t="shared" si="23"/>
        <v>0.85910518053375196</v>
      </c>
      <c r="Q360" s="87">
        <f>Table2[[#This Row],[Decimal exceedance]]*100</f>
        <v>85.910518053375199</v>
      </c>
      <c r="R360" s="86">
        <f>ROUND(Table2[[#This Row],[Percent Exceedance]],1)</f>
        <v>85.9</v>
      </c>
    </row>
    <row r="361" spans="2:18">
      <c r="B361" s="79" t="s">
        <v>278</v>
      </c>
      <c r="C361" s="80">
        <v>10044187</v>
      </c>
      <c r="D361" s="80">
        <v>10019674</v>
      </c>
      <c r="E361" s="79" t="s">
        <v>276</v>
      </c>
      <c r="F361" s="81">
        <v>42665</v>
      </c>
      <c r="G361" s="82">
        <v>5.1459999999999999</v>
      </c>
      <c r="H361" s="83">
        <f t="shared" si="20"/>
        <v>5146</v>
      </c>
      <c r="I361" s="84">
        <f t="shared" si="21"/>
        <v>5.9560185185185181E-2</v>
      </c>
      <c r="J361" s="83">
        <v>7.6999999999999999E-2</v>
      </c>
      <c r="K361" s="83" t="s">
        <v>277</v>
      </c>
      <c r="L361" s="83">
        <v>0.16800000000000001</v>
      </c>
      <c r="M361" s="83" t="s">
        <v>277</v>
      </c>
      <c r="N361" s="84">
        <f t="shared" si="22"/>
        <v>0.30456018518518518</v>
      </c>
      <c r="O361" s="83">
        <v>360</v>
      </c>
      <c r="P361" s="86">
        <f t="shared" si="23"/>
        <v>0.85871271585557296</v>
      </c>
      <c r="Q361" s="87">
        <f>Table2[[#This Row],[Decimal exceedance]]*100</f>
        <v>85.871271585557295</v>
      </c>
      <c r="R361" s="86">
        <f>ROUND(Table2[[#This Row],[Percent Exceedance]],1)</f>
        <v>85.9</v>
      </c>
    </row>
    <row r="362" spans="2:18">
      <c r="B362" s="79" t="s">
        <v>278</v>
      </c>
      <c r="C362" s="80">
        <v>10044187</v>
      </c>
      <c r="D362" s="80">
        <v>10019674</v>
      </c>
      <c r="E362" s="79" t="s">
        <v>276</v>
      </c>
      <c r="F362" s="81">
        <v>42861</v>
      </c>
      <c r="G362" s="82">
        <v>4.2859999999999996</v>
      </c>
      <c r="H362" s="83">
        <f t="shared" si="20"/>
        <v>4286</v>
      </c>
      <c r="I362" s="84">
        <f t="shared" si="21"/>
        <v>4.9606481481481474E-2</v>
      </c>
      <c r="J362" s="83">
        <v>5.0999999999999997E-2</v>
      </c>
      <c r="K362" s="83" t="s">
        <v>277</v>
      </c>
      <c r="L362" s="83">
        <v>0.20399999999999999</v>
      </c>
      <c r="M362" s="83" t="s">
        <v>277</v>
      </c>
      <c r="N362" s="84">
        <f t="shared" si="22"/>
        <v>0.30460648148148145</v>
      </c>
      <c r="O362" s="83">
        <v>361</v>
      </c>
      <c r="P362" s="86">
        <f t="shared" si="23"/>
        <v>0.85832025117739397</v>
      </c>
      <c r="Q362" s="87">
        <f>Table2[[#This Row],[Decimal exceedance]]*100</f>
        <v>85.832025117739391</v>
      </c>
      <c r="R362" s="86">
        <f>ROUND(Table2[[#This Row],[Percent Exceedance]],1)</f>
        <v>85.8</v>
      </c>
    </row>
    <row r="363" spans="2:18">
      <c r="B363" s="83"/>
      <c r="C363" s="80">
        <v>10044187</v>
      </c>
      <c r="D363" s="80">
        <v>10019674</v>
      </c>
      <c r="E363" s="79" t="s">
        <v>276</v>
      </c>
      <c r="F363" s="85">
        <v>43584</v>
      </c>
      <c r="G363" s="82">
        <v>1.895</v>
      </c>
      <c r="H363" s="83">
        <f t="shared" si="20"/>
        <v>1895</v>
      </c>
      <c r="I363" s="84">
        <f t="shared" si="21"/>
        <v>2.193287037037037E-2</v>
      </c>
      <c r="J363" s="83">
        <v>8.8999999999999996E-2</v>
      </c>
      <c r="K363" s="83" t="s">
        <v>277</v>
      </c>
      <c r="L363" s="83">
        <v>0.19400000000000001</v>
      </c>
      <c r="M363" s="83" t="s">
        <v>277</v>
      </c>
      <c r="N363" s="84">
        <f t="shared" si="22"/>
        <v>0.30493287037037037</v>
      </c>
      <c r="O363" s="83">
        <v>362</v>
      </c>
      <c r="P363" s="86">
        <f t="shared" si="23"/>
        <v>0.85792778649921508</v>
      </c>
      <c r="Q363" s="87">
        <f>Table2[[#This Row],[Decimal exceedance]]*100</f>
        <v>85.792778649921502</v>
      </c>
      <c r="R363" s="86">
        <f>ROUND(Table2[[#This Row],[Percent Exceedance]],1)</f>
        <v>85.8</v>
      </c>
    </row>
    <row r="364" spans="2:18">
      <c r="B364" s="79" t="s">
        <v>278</v>
      </c>
      <c r="C364" s="80">
        <v>10044187</v>
      </c>
      <c r="D364" s="80">
        <v>10019674</v>
      </c>
      <c r="E364" s="79" t="s">
        <v>276</v>
      </c>
      <c r="F364" s="81">
        <v>42906</v>
      </c>
      <c r="G364" s="82">
        <v>2.161</v>
      </c>
      <c r="H364" s="83">
        <f t="shared" si="20"/>
        <v>2161</v>
      </c>
      <c r="I364" s="84">
        <f t="shared" si="21"/>
        <v>2.5011574074074071E-2</v>
      </c>
      <c r="J364" s="83">
        <v>8.8999999999999996E-2</v>
      </c>
      <c r="K364" s="83" t="s">
        <v>277</v>
      </c>
      <c r="L364" s="83">
        <v>0.191</v>
      </c>
      <c r="M364" s="83" t="s">
        <v>277</v>
      </c>
      <c r="N364" s="84">
        <f t="shared" si="22"/>
        <v>0.30501157407407409</v>
      </c>
      <c r="O364" s="83">
        <v>363</v>
      </c>
      <c r="P364" s="86">
        <f t="shared" si="23"/>
        <v>0.85753532182103609</v>
      </c>
      <c r="Q364" s="87">
        <f>Table2[[#This Row],[Decimal exceedance]]*100</f>
        <v>85.753532182103612</v>
      </c>
      <c r="R364" s="86">
        <f>ROUND(Table2[[#This Row],[Percent Exceedance]],1)</f>
        <v>85.8</v>
      </c>
    </row>
    <row r="365" spans="2:18">
      <c r="B365" s="83"/>
      <c r="C365" s="80">
        <v>10044187</v>
      </c>
      <c r="D365" s="80">
        <v>10019674</v>
      </c>
      <c r="E365" s="79" t="s">
        <v>276</v>
      </c>
      <c r="F365" s="85">
        <v>43766</v>
      </c>
      <c r="G365" s="82">
        <v>1.845</v>
      </c>
      <c r="H365" s="83">
        <f t="shared" si="20"/>
        <v>1845</v>
      </c>
      <c r="I365" s="84">
        <f t="shared" si="21"/>
        <v>2.1354166666666664E-2</v>
      </c>
      <c r="J365" s="83">
        <v>0.16300000000000001</v>
      </c>
      <c r="K365" s="83" t="s">
        <v>277</v>
      </c>
      <c r="L365" s="83">
        <v>0.121</v>
      </c>
      <c r="M365" s="83" t="s">
        <v>277</v>
      </c>
      <c r="N365" s="84">
        <f t="shared" si="22"/>
        <v>0.3053541666666667</v>
      </c>
      <c r="O365" s="83">
        <v>364</v>
      </c>
      <c r="P365" s="86">
        <f t="shared" si="23"/>
        <v>0.85714285714285721</v>
      </c>
      <c r="Q365" s="87">
        <f>Table2[[#This Row],[Decimal exceedance]]*100</f>
        <v>85.714285714285722</v>
      </c>
      <c r="R365" s="86">
        <f>ROUND(Table2[[#This Row],[Percent Exceedance]],1)</f>
        <v>85.7</v>
      </c>
    </row>
    <row r="366" spans="2:18">
      <c r="B366" s="79" t="s">
        <v>278</v>
      </c>
      <c r="C366" s="80">
        <v>10044187</v>
      </c>
      <c r="D366" s="80">
        <v>10019674</v>
      </c>
      <c r="E366" s="79" t="s">
        <v>276</v>
      </c>
      <c r="F366" s="81">
        <v>42855</v>
      </c>
      <c r="G366" s="82">
        <v>5.2279999999999998</v>
      </c>
      <c r="H366" s="83">
        <f t="shared" si="20"/>
        <v>5228</v>
      </c>
      <c r="I366" s="84">
        <f t="shared" si="21"/>
        <v>6.0509259259259256E-2</v>
      </c>
      <c r="J366" s="83">
        <v>5.5E-2</v>
      </c>
      <c r="K366" s="83" t="s">
        <v>277</v>
      </c>
      <c r="L366" s="83">
        <v>0.19</v>
      </c>
      <c r="M366" s="83" t="s">
        <v>277</v>
      </c>
      <c r="N366" s="84">
        <f t="shared" si="22"/>
        <v>0.30550925925925926</v>
      </c>
      <c r="O366" s="83">
        <v>365</v>
      </c>
      <c r="P366" s="86">
        <f t="shared" si="23"/>
        <v>0.85675039246467821</v>
      </c>
      <c r="Q366" s="87">
        <f>Table2[[#This Row],[Decimal exceedance]]*100</f>
        <v>85.675039246467819</v>
      </c>
      <c r="R366" s="86">
        <f>ROUND(Table2[[#This Row],[Percent Exceedance]],1)</f>
        <v>85.7</v>
      </c>
    </row>
    <row r="367" spans="2:18">
      <c r="B367" s="83"/>
      <c r="C367" s="80">
        <v>10044187</v>
      </c>
      <c r="D367" s="80">
        <v>10019674</v>
      </c>
      <c r="E367" s="79" t="s">
        <v>276</v>
      </c>
      <c r="F367" s="85">
        <v>43711</v>
      </c>
      <c r="G367" s="82">
        <v>2.0049999999999999</v>
      </c>
      <c r="H367" s="83">
        <f t="shared" si="20"/>
        <v>2005</v>
      </c>
      <c r="I367" s="84">
        <f t="shared" si="21"/>
        <v>2.3206018518518515E-2</v>
      </c>
      <c r="J367" s="83">
        <v>0.14699999999999999</v>
      </c>
      <c r="K367" s="83" t="s">
        <v>277</v>
      </c>
      <c r="L367" s="83">
        <v>0.13600000000000001</v>
      </c>
      <c r="M367" s="83" t="s">
        <v>277</v>
      </c>
      <c r="N367" s="84">
        <f t="shared" si="22"/>
        <v>0.30620601851851853</v>
      </c>
      <c r="O367" s="83">
        <v>366</v>
      </c>
      <c r="P367" s="86">
        <f t="shared" si="23"/>
        <v>0.85635792778649922</v>
      </c>
      <c r="Q367" s="87">
        <f>Table2[[#This Row],[Decimal exceedance]]*100</f>
        <v>85.635792778649915</v>
      </c>
      <c r="R367" s="86">
        <f>ROUND(Table2[[#This Row],[Percent Exceedance]],1)</f>
        <v>85.6</v>
      </c>
    </row>
    <row r="368" spans="2:18">
      <c r="B368" s="79" t="s">
        <v>278</v>
      </c>
      <c r="C368" s="80">
        <v>10044187</v>
      </c>
      <c r="D368" s="80">
        <v>10019674</v>
      </c>
      <c r="E368" s="79" t="s">
        <v>276</v>
      </c>
      <c r="F368" s="81">
        <v>42827</v>
      </c>
      <c r="G368" s="82">
        <v>4.4349999999999996</v>
      </c>
      <c r="H368" s="83">
        <f t="shared" si="20"/>
        <v>4435</v>
      </c>
      <c r="I368" s="84">
        <f t="shared" si="21"/>
        <v>5.1331018518518512E-2</v>
      </c>
      <c r="J368" s="83">
        <v>7.3999999999999996E-2</v>
      </c>
      <c r="K368" s="83" t="s">
        <v>277</v>
      </c>
      <c r="L368" s="83">
        <v>0.18099999999999999</v>
      </c>
      <c r="M368" s="83" t="s">
        <v>277</v>
      </c>
      <c r="N368" s="84">
        <f t="shared" si="22"/>
        <v>0.30633101851851852</v>
      </c>
      <c r="O368" s="83">
        <v>367</v>
      </c>
      <c r="P368" s="86">
        <f t="shared" si="23"/>
        <v>0.85596546310832022</v>
      </c>
      <c r="Q368" s="87">
        <f>Table2[[#This Row],[Decimal exceedance]]*100</f>
        <v>85.596546310832025</v>
      </c>
      <c r="R368" s="86">
        <f>ROUND(Table2[[#This Row],[Percent Exceedance]],1)</f>
        <v>85.6</v>
      </c>
    </row>
    <row r="369" spans="2:18">
      <c r="B369" s="79" t="s">
        <v>278</v>
      </c>
      <c r="C369" s="80">
        <v>10044187</v>
      </c>
      <c r="D369" s="80">
        <v>10019674</v>
      </c>
      <c r="E369" s="79" t="s">
        <v>276</v>
      </c>
      <c r="F369" s="81">
        <v>43464</v>
      </c>
      <c r="G369" s="82">
        <v>1.93</v>
      </c>
      <c r="H369" s="83">
        <f t="shared" si="20"/>
        <v>1930</v>
      </c>
      <c r="I369" s="84">
        <f t="shared" si="21"/>
        <v>2.2337962962962962E-2</v>
      </c>
      <c r="J369" s="83">
        <v>0.17100000000000001</v>
      </c>
      <c r="K369" s="83" t="s">
        <v>277</v>
      </c>
      <c r="L369" s="83">
        <v>0.113</v>
      </c>
      <c r="M369" s="83" t="s">
        <v>277</v>
      </c>
      <c r="N369" s="84">
        <f t="shared" si="22"/>
        <v>0.30633796296296295</v>
      </c>
      <c r="O369" s="83">
        <v>368</v>
      </c>
      <c r="P369" s="86">
        <f t="shared" si="23"/>
        <v>0.85557299843014123</v>
      </c>
      <c r="Q369" s="87">
        <f>Table2[[#This Row],[Decimal exceedance]]*100</f>
        <v>85.557299843014121</v>
      </c>
      <c r="R369" s="86">
        <f>ROUND(Table2[[#This Row],[Percent Exceedance]],1)</f>
        <v>85.6</v>
      </c>
    </row>
    <row r="370" spans="2:18">
      <c r="B370" s="79" t="s">
        <v>278</v>
      </c>
      <c r="C370" s="80">
        <v>10044187</v>
      </c>
      <c r="D370" s="80">
        <v>10019674</v>
      </c>
      <c r="E370" s="79" t="s">
        <v>276</v>
      </c>
      <c r="F370" s="81">
        <v>43360</v>
      </c>
      <c r="G370" s="82">
        <v>2.1040000000000001</v>
      </c>
      <c r="H370" s="83">
        <f t="shared" si="20"/>
        <v>2104</v>
      </c>
      <c r="I370" s="84">
        <f t="shared" si="21"/>
        <v>2.435185185185185E-2</v>
      </c>
      <c r="J370" s="83">
        <v>8.8999999999999996E-2</v>
      </c>
      <c r="K370" s="83" t="s">
        <v>277</v>
      </c>
      <c r="L370" s="83">
        <v>0.193</v>
      </c>
      <c r="M370" s="83" t="s">
        <v>277</v>
      </c>
      <c r="N370" s="84">
        <f t="shared" si="22"/>
        <v>0.30635185185185188</v>
      </c>
      <c r="O370" s="83">
        <v>369</v>
      </c>
      <c r="P370" s="86">
        <f t="shared" si="23"/>
        <v>0.85518053375196235</v>
      </c>
      <c r="Q370" s="87">
        <f>Table2[[#This Row],[Decimal exceedance]]*100</f>
        <v>85.518053375196232</v>
      </c>
      <c r="R370" s="86">
        <f>ROUND(Table2[[#This Row],[Percent Exceedance]],1)</f>
        <v>85.5</v>
      </c>
    </row>
    <row r="371" spans="2:18">
      <c r="B371" s="83"/>
      <c r="C371" s="80">
        <v>10044187</v>
      </c>
      <c r="D371" s="80">
        <v>10019674</v>
      </c>
      <c r="E371" s="79" t="s">
        <v>276</v>
      </c>
      <c r="F371" s="85">
        <v>43668</v>
      </c>
      <c r="G371" s="82">
        <v>2.1190000000000002</v>
      </c>
      <c r="H371" s="83">
        <f t="shared" si="20"/>
        <v>2119</v>
      </c>
      <c r="I371" s="84">
        <f t="shared" si="21"/>
        <v>2.4525462962962964E-2</v>
      </c>
      <c r="J371" s="83">
        <v>0.105</v>
      </c>
      <c r="K371" s="83" t="s">
        <v>277</v>
      </c>
      <c r="L371" s="83">
        <v>0.17699999999999999</v>
      </c>
      <c r="M371" s="83" t="s">
        <v>277</v>
      </c>
      <c r="N371" s="84">
        <f t="shared" si="22"/>
        <v>0.30652546296296296</v>
      </c>
      <c r="O371" s="83">
        <v>370</v>
      </c>
      <c r="P371" s="86">
        <f t="shared" si="23"/>
        <v>0.85478806907378335</v>
      </c>
      <c r="Q371" s="87">
        <f>Table2[[#This Row],[Decimal exceedance]]*100</f>
        <v>85.478806907378342</v>
      </c>
      <c r="R371" s="86">
        <f>ROUND(Table2[[#This Row],[Percent Exceedance]],1)</f>
        <v>85.5</v>
      </c>
    </row>
    <row r="372" spans="2:18">
      <c r="B372" s="79" t="s">
        <v>278</v>
      </c>
      <c r="C372" s="80">
        <v>10044187</v>
      </c>
      <c r="D372" s="80">
        <v>10019674</v>
      </c>
      <c r="E372" s="79" t="s">
        <v>276</v>
      </c>
      <c r="F372" s="81">
        <v>42295</v>
      </c>
      <c r="G372" s="82">
        <v>3.8479999999999999</v>
      </c>
      <c r="H372" s="83">
        <f t="shared" si="20"/>
        <v>3848</v>
      </c>
      <c r="I372" s="84">
        <f t="shared" si="21"/>
        <v>4.4537037037037035E-2</v>
      </c>
      <c r="J372" s="83">
        <v>7.9000000000000001E-2</v>
      </c>
      <c r="K372" s="83" t="s">
        <v>277</v>
      </c>
      <c r="L372" s="83">
        <v>0.183</v>
      </c>
      <c r="M372" s="83" t="s">
        <v>277</v>
      </c>
      <c r="N372" s="84">
        <f t="shared" si="22"/>
        <v>0.30653703703703705</v>
      </c>
      <c r="O372" s="83">
        <v>371</v>
      </c>
      <c r="P372" s="86">
        <f t="shared" si="23"/>
        <v>0.85439560439560436</v>
      </c>
      <c r="Q372" s="87">
        <f>Table2[[#This Row],[Decimal exceedance]]*100</f>
        <v>85.439560439560438</v>
      </c>
      <c r="R372" s="86">
        <f>ROUND(Table2[[#This Row],[Percent Exceedance]],1)</f>
        <v>85.4</v>
      </c>
    </row>
    <row r="373" spans="2:18">
      <c r="B373" s="83"/>
      <c r="C373" s="80">
        <v>10044187</v>
      </c>
      <c r="D373" s="80">
        <v>10019674</v>
      </c>
      <c r="E373" s="79" t="s">
        <v>276</v>
      </c>
      <c r="F373" s="85">
        <v>43585</v>
      </c>
      <c r="G373" s="82">
        <v>2.0550000000000002</v>
      </c>
      <c r="H373" s="83">
        <f t="shared" si="20"/>
        <v>2055</v>
      </c>
      <c r="I373" s="84">
        <f t="shared" si="21"/>
        <v>2.3784722222222221E-2</v>
      </c>
      <c r="J373" s="83">
        <v>8.8999999999999996E-2</v>
      </c>
      <c r="K373" s="83" t="s">
        <v>277</v>
      </c>
      <c r="L373" s="83">
        <v>0.19400000000000001</v>
      </c>
      <c r="M373" s="83" t="s">
        <v>277</v>
      </c>
      <c r="N373" s="84">
        <f t="shared" si="22"/>
        <v>0.30678472222222219</v>
      </c>
      <c r="O373" s="83">
        <v>372</v>
      </c>
      <c r="P373" s="86">
        <f t="shared" si="23"/>
        <v>0.85400313971742547</v>
      </c>
      <c r="Q373" s="87">
        <f>Table2[[#This Row],[Decimal exceedance]]*100</f>
        <v>85.400313971742548</v>
      </c>
      <c r="R373" s="86">
        <f>ROUND(Table2[[#This Row],[Percent Exceedance]],1)</f>
        <v>85.4</v>
      </c>
    </row>
    <row r="374" spans="2:18">
      <c r="B374" s="79" t="s">
        <v>278</v>
      </c>
      <c r="C374" s="80">
        <v>10044187</v>
      </c>
      <c r="D374" s="80">
        <v>10019674</v>
      </c>
      <c r="E374" s="79" t="s">
        <v>276</v>
      </c>
      <c r="F374" s="81">
        <v>42980</v>
      </c>
      <c r="G374" s="82">
        <v>1.548</v>
      </c>
      <c r="H374" s="83">
        <f t="shared" si="20"/>
        <v>1548</v>
      </c>
      <c r="I374" s="84">
        <f t="shared" si="21"/>
        <v>1.7916666666666668E-2</v>
      </c>
      <c r="J374" s="83">
        <v>6.8000000000000005E-2</v>
      </c>
      <c r="K374" s="83" t="s">
        <v>277</v>
      </c>
      <c r="L374" s="83">
        <v>0.221</v>
      </c>
      <c r="M374" s="83" t="s">
        <v>277</v>
      </c>
      <c r="N374" s="84">
        <f t="shared" si="22"/>
        <v>0.30691666666666667</v>
      </c>
      <c r="O374" s="83">
        <v>373</v>
      </c>
      <c r="P374" s="86">
        <f t="shared" si="23"/>
        <v>0.85361067503924648</v>
      </c>
      <c r="Q374" s="87">
        <f>Table2[[#This Row],[Decimal exceedance]]*100</f>
        <v>85.361067503924644</v>
      </c>
      <c r="R374" s="86">
        <f>ROUND(Table2[[#This Row],[Percent Exceedance]],1)</f>
        <v>85.4</v>
      </c>
    </row>
    <row r="375" spans="2:18">
      <c r="B375" s="79" t="s">
        <v>278</v>
      </c>
      <c r="C375" s="80">
        <v>10044187</v>
      </c>
      <c r="D375" s="80">
        <v>10019674</v>
      </c>
      <c r="E375" s="79" t="s">
        <v>276</v>
      </c>
      <c r="F375" s="81">
        <v>43227</v>
      </c>
      <c r="G375" s="82">
        <v>2.0960000000000001</v>
      </c>
      <c r="H375" s="83">
        <f t="shared" si="20"/>
        <v>2096</v>
      </c>
      <c r="I375" s="84">
        <f t="shared" si="21"/>
        <v>2.4259259259259258E-2</v>
      </c>
      <c r="J375" s="83">
        <v>0.112</v>
      </c>
      <c r="K375" s="83" t="s">
        <v>277</v>
      </c>
      <c r="L375" s="83">
        <v>0.17100000000000001</v>
      </c>
      <c r="M375" s="83" t="s">
        <v>277</v>
      </c>
      <c r="N375" s="84">
        <f t="shared" si="22"/>
        <v>0.30725925925925923</v>
      </c>
      <c r="O375" s="83">
        <v>374</v>
      </c>
      <c r="P375" s="86">
        <f t="shared" si="23"/>
        <v>0.85321821036106749</v>
      </c>
      <c r="Q375" s="87">
        <f>Table2[[#This Row],[Decimal exceedance]]*100</f>
        <v>85.321821036106755</v>
      </c>
      <c r="R375" s="86">
        <f>ROUND(Table2[[#This Row],[Percent Exceedance]],1)</f>
        <v>85.3</v>
      </c>
    </row>
    <row r="376" spans="2:18">
      <c r="B376" s="79" t="s">
        <v>278</v>
      </c>
      <c r="C376" s="80">
        <v>10044187</v>
      </c>
      <c r="D376" s="80">
        <v>10019674</v>
      </c>
      <c r="E376" s="79" t="s">
        <v>276</v>
      </c>
      <c r="F376" s="81">
        <v>43235</v>
      </c>
      <c r="G376" s="82">
        <v>1.5820000000000001</v>
      </c>
      <c r="H376" s="83">
        <f t="shared" si="20"/>
        <v>1582</v>
      </c>
      <c r="I376" s="84">
        <f t="shared" si="21"/>
        <v>1.8310185185185186E-2</v>
      </c>
      <c r="J376" s="83">
        <v>0.11799999999999999</v>
      </c>
      <c r="K376" s="83" t="s">
        <v>277</v>
      </c>
      <c r="L376" s="83">
        <v>0.17100000000000001</v>
      </c>
      <c r="M376" s="83" t="s">
        <v>277</v>
      </c>
      <c r="N376" s="84">
        <f t="shared" si="22"/>
        <v>0.30731018518518516</v>
      </c>
      <c r="O376" s="83">
        <v>375</v>
      </c>
      <c r="P376" s="86">
        <f t="shared" si="23"/>
        <v>0.85282574568288849</v>
      </c>
      <c r="Q376" s="87">
        <f>Table2[[#This Row],[Decimal exceedance]]*100</f>
        <v>85.282574568288851</v>
      </c>
      <c r="R376" s="86">
        <f>ROUND(Table2[[#This Row],[Percent Exceedance]],1)</f>
        <v>85.3</v>
      </c>
    </row>
    <row r="377" spans="2:18">
      <c r="B377" s="79" t="s">
        <v>278</v>
      </c>
      <c r="C377" s="80">
        <v>10044187</v>
      </c>
      <c r="D377" s="80">
        <v>10019674</v>
      </c>
      <c r="E377" s="79" t="s">
        <v>276</v>
      </c>
      <c r="F377" s="81">
        <v>43242</v>
      </c>
      <c r="G377" s="82">
        <v>2.0790000000000002</v>
      </c>
      <c r="H377" s="83">
        <f t="shared" si="20"/>
        <v>2079</v>
      </c>
      <c r="I377" s="84">
        <f t="shared" si="21"/>
        <v>2.4062500000000001E-2</v>
      </c>
      <c r="J377" s="83">
        <v>9.7000000000000003E-2</v>
      </c>
      <c r="K377" s="83" t="s">
        <v>277</v>
      </c>
      <c r="L377" s="83">
        <v>0.187</v>
      </c>
      <c r="M377" s="83" t="s">
        <v>277</v>
      </c>
      <c r="N377" s="84">
        <f t="shared" si="22"/>
        <v>0.30806250000000002</v>
      </c>
      <c r="O377" s="83">
        <v>376</v>
      </c>
      <c r="P377" s="86">
        <f t="shared" si="23"/>
        <v>0.85243328100470961</v>
      </c>
      <c r="Q377" s="87">
        <f>Table2[[#This Row],[Decimal exceedance]]*100</f>
        <v>85.243328100470961</v>
      </c>
      <c r="R377" s="86">
        <f>ROUND(Table2[[#This Row],[Percent Exceedance]],1)</f>
        <v>85.2</v>
      </c>
    </row>
    <row r="378" spans="2:18">
      <c r="B378" s="79" t="s">
        <v>278</v>
      </c>
      <c r="C378" s="80">
        <v>10044187</v>
      </c>
      <c r="D378" s="80">
        <v>10019674</v>
      </c>
      <c r="E378" s="79" t="s">
        <v>276</v>
      </c>
      <c r="F378" s="81">
        <v>43516</v>
      </c>
      <c r="G378" s="82">
        <v>1.9950000000000001</v>
      </c>
      <c r="H378" s="83">
        <f t="shared" si="20"/>
        <v>1995</v>
      </c>
      <c r="I378" s="84">
        <f t="shared" si="21"/>
        <v>2.3090277777777779E-2</v>
      </c>
      <c r="J378" s="83">
        <v>0.15</v>
      </c>
      <c r="K378" s="83" t="s">
        <v>277</v>
      </c>
      <c r="L378" s="83">
        <v>0.13500000000000001</v>
      </c>
      <c r="M378" s="83" t="s">
        <v>277</v>
      </c>
      <c r="N378" s="84">
        <f t="shared" si="22"/>
        <v>0.30809027777777775</v>
      </c>
      <c r="O378" s="83">
        <v>377</v>
      </c>
      <c r="P378" s="86">
        <f t="shared" si="23"/>
        <v>0.85204081632653061</v>
      </c>
      <c r="Q378" s="87">
        <f>Table2[[#This Row],[Decimal exceedance]]*100</f>
        <v>85.204081632653057</v>
      </c>
      <c r="R378" s="86">
        <f>ROUND(Table2[[#This Row],[Percent Exceedance]],1)</f>
        <v>85.2</v>
      </c>
    </row>
    <row r="379" spans="2:18">
      <c r="B379" s="79" t="s">
        <v>278</v>
      </c>
      <c r="C379" s="80">
        <v>10044187</v>
      </c>
      <c r="D379" s="80">
        <v>10019674</v>
      </c>
      <c r="E379" s="79" t="s">
        <v>276</v>
      </c>
      <c r="F379" s="81">
        <v>43348</v>
      </c>
      <c r="G379" s="82">
        <v>2.0859999999999999</v>
      </c>
      <c r="H379" s="83">
        <f t="shared" si="20"/>
        <v>2086</v>
      </c>
      <c r="I379" s="84">
        <f t="shared" si="21"/>
        <v>2.4143518518518516E-2</v>
      </c>
      <c r="J379" s="83">
        <v>9.8000000000000004E-2</v>
      </c>
      <c r="K379" s="83" t="s">
        <v>277</v>
      </c>
      <c r="L379" s="83">
        <v>0.186</v>
      </c>
      <c r="M379" s="83" t="s">
        <v>277</v>
      </c>
      <c r="N379" s="84">
        <f t="shared" si="22"/>
        <v>0.30814351851851851</v>
      </c>
      <c r="O379" s="83">
        <v>378</v>
      </c>
      <c r="P379" s="86">
        <f t="shared" si="23"/>
        <v>0.85164835164835162</v>
      </c>
      <c r="Q379" s="87">
        <f>Table2[[#This Row],[Decimal exceedance]]*100</f>
        <v>85.164835164835168</v>
      </c>
      <c r="R379" s="86">
        <f>ROUND(Table2[[#This Row],[Percent Exceedance]],1)</f>
        <v>85.2</v>
      </c>
    </row>
    <row r="380" spans="2:18">
      <c r="B380" s="79" t="s">
        <v>278</v>
      </c>
      <c r="C380" s="80">
        <v>10044187</v>
      </c>
      <c r="D380" s="80">
        <v>10019674</v>
      </c>
      <c r="E380" s="79" t="s">
        <v>276</v>
      </c>
      <c r="F380" s="81">
        <v>43294</v>
      </c>
      <c r="G380" s="82">
        <v>1.7649999999999999</v>
      </c>
      <c r="H380" s="83">
        <f t="shared" si="20"/>
        <v>1765</v>
      </c>
      <c r="I380" s="84">
        <f t="shared" si="21"/>
        <v>2.042824074074074E-2</v>
      </c>
      <c r="J380" s="83">
        <v>9.5000000000000001E-2</v>
      </c>
      <c r="K380" s="83" t="s">
        <v>277</v>
      </c>
      <c r="L380" s="83">
        <v>0.193</v>
      </c>
      <c r="M380" s="83" t="s">
        <v>277</v>
      </c>
      <c r="N380" s="84">
        <f t="shared" si="22"/>
        <v>0.30842824074074071</v>
      </c>
      <c r="O380" s="83">
        <v>379</v>
      </c>
      <c r="P380" s="86">
        <f t="shared" si="23"/>
        <v>0.85125588697017274</v>
      </c>
      <c r="Q380" s="87">
        <f>Table2[[#This Row],[Decimal exceedance]]*100</f>
        <v>85.125588697017278</v>
      </c>
      <c r="R380" s="86">
        <f>ROUND(Table2[[#This Row],[Percent Exceedance]],1)</f>
        <v>85.1</v>
      </c>
    </row>
    <row r="381" spans="2:18">
      <c r="B381" s="79" t="s">
        <v>278</v>
      </c>
      <c r="C381" s="80">
        <v>10044187</v>
      </c>
      <c r="D381" s="80">
        <v>10019674</v>
      </c>
      <c r="E381" s="79" t="s">
        <v>276</v>
      </c>
      <c r="F381" s="81">
        <v>42195</v>
      </c>
      <c r="G381" s="82">
        <v>4.2779999999999996</v>
      </c>
      <c r="H381" s="83">
        <f t="shared" si="20"/>
        <v>4278</v>
      </c>
      <c r="I381" s="84">
        <f t="shared" si="21"/>
        <v>4.9513888888888878E-2</v>
      </c>
      <c r="J381" s="83">
        <v>7.0000000000000007E-2</v>
      </c>
      <c r="K381" s="83" t="s">
        <v>277</v>
      </c>
      <c r="L381" s="83">
        <v>0.189</v>
      </c>
      <c r="M381" s="83" t="s">
        <v>277</v>
      </c>
      <c r="N381" s="84">
        <f t="shared" si="22"/>
        <v>0.30851388888888887</v>
      </c>
      <c r="O381" s="83">
        <v>380</v>
      </c>
      <c r="P381" s="86">
        <f t="shared" si="23"/>
        <v>0.85086342229199374</v>
      </c>
      <c r="Q381" s="87">
        <f>Table2[[#This Row],[Decimal exceedance]]*100</f>
        <v>85.086342229199374</v>
      </c>
      <c r="R381" s="86">
        <f>ROUND(Table2[[#This Row],[Percent Exceedance]],1)</f>
        <v>85.1</v>
      </c>
    </row>
    <row r="382" spans="2:18">
      <c r="B382" s="79" t="s">
        <v>278</v>
      </c>
      <c r="C382" s="80">
        <v>10044187</v>
      </c>
      <c r="D382" s="80">
        <v>10019674</v>
      </c>
      <c r="E382" s="79" t="s">
        <v>276</v>
      </c>
      <c r="F382" s="81">
        <v>43483</v>
      </c>
      <c r="G382" s="82">
        <v>2.0489999999999999</v>
      </c>
      <c r="H382" s="83">
        <f t="shared" si="20"/>
        <v>2049</v>
      </c>
      <c r="I382" s="84">
        <f t="shared" si="21"/>
        <v>2.3715277777777776E-2</v>
      </c>
      <c r="J382" s="83">
        <v>0.13700000000000001</v>
      </c>
      <c r="K382" s="83" t="s">
        <v>277</v>
      </c>
      <c r="L382" s="83">
        <v>0.14799999999999999</v>
      </c>
      <c r="M382" s="83" t="s">
        <v>277</v>
      </c>
      <c r="N382" s="84">
        <f t="shared" si="22"/>
        <v>0.30871527777777774</v>
      </c>
      <c r="O382" s="83">
        <v>381</v>
      </c>
      <c r="P382" s="86">
        <f t="shared" si="23"/>
        <v>0.85047095761381475</v>
      </c>
      <c r="Q382" s="87">
        <f>Table2[[#This Row],[Decimal exceedance]]*100</f>
        <v>85.04709576138147</v>
      </c>
      <c r="R382" s="86">
        <f>ROUND(Table2[[#This Row],[Percent Exceedance]],1)</f>
        <v>85</v>
      </c>
    </row>
    <row r="383" spans="2:18">
      <c r="B383" s="79" t="s">
        <v>278</v>
      </c>
      <c r="C383" s="80">
        <v>10044187</v>
      </c>
      <c r="D383" s="80">
        <v>10019674</v>
      </c>
      <c r="E383" s="79" t="s">
        <v>276</v>
      </c>
      <c r="F383" s="81">
        <v>43041</v>
      </c>
      <c r="G383" s="82">
        <v>1.0249999999999999</v>
      </c>
      <c r="H383" s="83">
        <f t="shared" si="20"/>
        <v>1025</v>
      </c>
      <c r="I383" s="84">
        <f t="shared" si="21"/>
        <v>1.1863425925925925E-2</v>
      </c>
      <c r="J383" s="83">
        <v>7.8E-2</v>
      </c>
      <c r="K383" s="83" t="s">
        <v>277</v>
      </c>
      <c r="L383" s="83">
        <v>0.219</v>
      </c>
      <c r="M383" s="83" t="s">
        <v>277</v>
      </c>
      <c r="N383" s="84">
        <f t="shared" si="22"/>
        <v>0.30886342592592592</v>
      </c>
      <c r="O383" s="83">
        <v>382</v>
      </c>
      <c r="P383" s="86">
        <f t="shared" si="23"/>
        <v>0.85007849293563575</v>
      </c>
      <c r="Q383" s="87">
        <f>Table2[[#This Row],[Decimal exceedance]]*100</f>
        <v>85.007849293563581</v>
      </c>
      <c r="R383" s="86">
        <f>ROUND(Table2[[#This Row],[Percent Exceedance]],1)</f>
        <v>85</v>
      </c>
    </row>
    <row r="384" spans="2:18">
      <c r="B384" s="83"/>
      <c r="C384" s="80">
        <v>10044187</v>
      </c>
      <c r="D384" s="80">
        <v>10019674</v>
      </c>
      <c r="E384" s="79" t="s">
        <v>276</v>
      </c>
      <c r="F384" s="85">
        <v>43567</v>
      </c>
      <c r="G384" s="82">
        <v>1.835</v>
      </c>
      <c r="H384" s="83">
        <f t="shared" si="20"/>
        <v>1835</v>
      </c>
      <c r="I384" s="84">
        <f t="shared" si="21"/>
        <v>2.1238425925925924E-2</v>
      </c>
      <c r="J384" s="83">
        <v>0.10299999999999999</v>
      </c>
      <c r="K384" s="83" t="s">
        <v>277</v>
      </c>
      <c r="L384" s="83">
        <v>0.185</v>
      </c>
      <c r="M384" s="83" t="s">
        <v>277</v>
      </c>
      <c r="N384" s="84">
        <f t="shared" si="22"/>
        <v>0.30923842592592593</v>
      </c>
      <c r="O384" s="83">
        <v>383</v>
      </c>
      <c r="P384" s="86">
        <f t="shared" si="23"/>
        <v>0.84968602825745676</v>
      </c>
      <c r="Q384" s="87">
        <f>Table2[[#This Row],[Decimal exceedance]]*100</f>
        <v>84.968602825745677</v>
      </c>
      <c r="R384" s="86">
        <f>ROUND(Table2[[#This Row],[Percent Exceedance]],1)</f>
        <v>85</v>
      </c>
    </row>
    <row r="385" spans="2:18">
      <c r="B385" s="79" t="s">
        <v>278</v>
      </c>
      <c r="C385" s="80">
        <v>10044187</v>
      </c>
      <c r="D385" s="80">
        <v>10019674</v>
      </c>
      <c r="E385" s="79" t="s">
        <v>276</v>
      </c>
      <c r="F385" s="81">
        <v>42974</v>
      </c>
      <c r="G385" s="82">
        <v>2.375</v>
      </c>
      <c r="H385" s="83">
        <f t="shared" si="20"/>
        <v>2375</v>
      </c>
      <c r="I385" s="84">
        <f t="shared" si="21"/>
        <v>2.7488425925925923E-2</v>
      </c>
      <c r="J385" s="83">
        <v>7.3999999999999996E-2</v>
      </c>
      <c r="K385" s="83" t="s">
        <v>277</v>
      </c>
      <c r="L385" s="83">
        <v>0.20799999999999999</v>
      </c>
      <c r="M385" s="83" t="s">
        <v>277</v>
      </c>
      <c r="N385" s="84">
        <f t="shared" si="22"/>
        <v>0.3094884259259259</v>
      </c>
      <c r="O385" s="83">
        <v>384</v>
      </c>
      <c r="P385" s="86">
        <f t="shared" si="23"/>
        <v>0.84929356357927788</v>
      </c>
      <c r="Q385" s="87">
        <f>Table2[[#This Row],[Decimal exceedance]]*100</f>
        <v>84.929356357927787</v>
      </c>
      <c r="R385" s="86">
        <f>ROUND(Table2[[#This Row],[Percent Exceedance]],1)</f>
        <v>84.9</v>
      </c>
    </row>
    <row r="386" spans="2:18">
      <c r="B386" s="79" t="s">
        <v>278</v>
      </c>
      <c r="C386" s="80">
        <v>10044187</v>
      </c>
      <c r="D386" s="80">
        <v>10019674</v>
      </c>
      <c r="E386" s="79" t="s">
        <v>276</v>
      </c>
      <c r="F386" s="81">
        <v>42830</v>
      </c>
      <c r="G386" s="82">
        <v>4.5369999999999999</v>
      </c>
      <c r="H386" s="83">
        <f t="shared" ref="H386:H449" si="24">(G386*1000)</f>
        <v>4537</v>
      </c>
      <c r="I386" s="84">
        <f t="shared" ref="I386:I449" si="25">SUM(G386/86.4)</f>
        <v>5.2511574074074072E-2</v>
      </c>
      <c r="J386" s="83">
        <v>6.7000000000000004E-2</v>
      </c>
      <c r="K386" s="83" t="s">
        <v>277</v>
      </c>
      <c r="L386" s="83">
        <v>0.19</v>
      </c>
      <c r="M386" s="83" t="s">
        <v>277</v>
      </c>
      <c r="N386" s="84">
        <f t="shared" ref="N386:N449" si="26">SUM(I386+J386+L386)</f>
        <v>0.30951157407407409</v>
      </c>
      <c r="O386" s="83">
        <v>385</v>
      </c>
      <c r="P386" s="86">
        <f t="shared" ref="P386:P449" si="27">1-O386/2548</f>
        <v>0.84890109890109888</v>
      </c>
      <c r="Q386" s="87">
        <f>Table2[[#This Row],[Decimal exceedance]]*100</f>
        <v>84.890109890109883</v>
      </c>
      <c r="R386" s="86">
        <f>ROUND(Table2[[#This Row],[Percent Exceedance]],1)</f>
        <v>84.9</v>
      </c>
    </row>
    <row r="387" spans="2:18">
      <c r="B387" s="79" t="s">
        <v>278</v>
      </c>
      <c r="C387" s="80">
        <v>10044187</v>
      </c>
      <c r="D387" s="80">
        <v>10019674</v>
      </c>
      <c r="E387" s="79" t="s">
        <v>276</v>
      </c>
      <c r="F387" s="81">
        <v>43075</v>
      </c>
      <c r="G387" s="82">
        <v>2.2050000000000001</v>
      </c>
      <c r="H387" s="83">
        <f t="shared" si="24"/>
        <v>2205</v>
      </c>
      <c r="I387" s="84">
        <f t="shared" si="25"/>
        <v>2.5520833333333333E-2</v>
      </c>
      <c r="J387" s="83">
        <v>8.8999999999999996E-2</v>
      </c>
      <c r="K387" s="83" t="s">
        <v>277</v>
      </c>
      <c r="L387" s="83">
        <v>0.19500000000000001</v>
      </c>
      <c r="M387" s="83" t="s">
        <v>277</v>
      </c>
      <c r="N387" s="84">
        <f t="shared" si="26"/>
        <v>0.30952083333333336</v>
      </c>
      <c r="O387" s="83">
        <v>386</v>
      </c>
      <c r="P387" s="86">
        <f t="shared" si="27"/>
        <v>0.84850863422292</v>
      </c>
      <c r="Q387" s="87">
        <f>Table2[[#This Row],[Decimal exceedance]]*100</f>
        <v>84.850863422291994</v>
      </c>
      <c r="R387" s="86">
        <f>ROUND(Table2[[#This Row],[Percent Exceedance]],1)</f>
        <v>84.9</v>
      </c>
    </row>
    <row r="388" spans="2:18">
      <c r="B388" s="83"/>
      <c r="C388" s="80">
        <v>10044187</v>
      </c>
      <c r="D388" s="80">
        <v>10019674</v>
      </c>
      <c r="E388" s="79" t="s">
        <v>276</v>
      </c>
      <c r="F388" s="85">
        <v>43625</v>
      </c>
      <c r="G388" s="82">
        <v>2.04</v>
      </c>
      <c r="H388" s="83">
        <f t="shared" si="24"/>
        <v>2040</v>
      </c>
      <c r="I388" s="84">
        <f t="shared" si="25"/>
        <v>2.361111111111111E-2</v>
      </c>
      <c r="J388" s="83">
        <v>0.11600000000000001</v>
      </c>
      <c r="K388" s="83" t="s">
        <v>277</v>
      </c>
      <c r="L388" s="83">
        <v>0.17</v>
      </c>
      <c r="M388" s="83" t="s">
        <v>277</v>
      </c>
      <c r="N388" s="84">
        <f t="shared" si="26"/>
        <v>0.30961111111111117</v>
      </c>
      <c r="O388" s="83">
        <v>387</v>
      </c>
      <c r="P388" s="86">
        <f t="shared" si="27"/>
        <v>0.84811616954474101</v>
      </c>
      <c r="Q388" s="87">
        <f>Table2[[#This Row],[Decimal exceedance]]*100</f>
        <v>84.811616954474104</v>
      </c>
      <c r="R388" s="86">
        <f>ROUND(Table2[[#This Row],[Percent Exceedance]],1)</f>
        <v>84.8</v>
      </c>
    </row>
    <row r="389" spans="2:18">
      <c r="B389" s="79" t="s">
        <v>278</v>
      </c>
      <c r="C389" s="80">
        <v>10044187</v>
      </c>
      <c r="D389" s="80">
        <v>10019674</v>
      </c>
      <c r="E389" s="79" t="s">
        <v>276</v>
      </c>
      <c r="F389" s="81">
        <v>43031</v>
      </c>
      <c r="G389" s="82">
        <v>2.8290000000000002</v>
      </c>
      <c r="H389" s="83">
        <f t="shared" si="24"/>
        <v>2829</v>
      </c>
      <c r="I389" s="84">
        <f t="shared" si="25"/>
        <v>3.2743055555555553E-2</v>
      </c>
      <c r="J389" s="83">
        <v>7.3999999999999996E-2</v>
      </c>
      <c r="K389" s="83" t="s">
        <v>277</v>
      </c>
      <c r="L389" s="83">
        <v>0.20399999999999999</v>
      </c>
      <c r="M389" s="83" t="s">
        <v>277</v>
      </c>
      <c r="N389" s="84">
        <f t="shared" si="26"/>
        <v>0.31074305555555554</v>
      </c>
      <c r="O389" s="83">
        <v>388</v>
      </c>
      <c r="P389" s="86">
        <f t="shared" si="27"/>
        <v>0.84772370486656201</v>
      </c>
      <c r="Q389" s="87">
        <f>Table2[[#This Row],[Decimal exceedance]]*100</f>
        <v>84.7723704866562</v>
      </c>
      <c r="R389" s="86">
        <f>ROUND(Table2[[#This Row],[Percent Exceedance]],1)</f>
        <v>84.8</v>
      </c>
    </row>
    <row r="390" spans="2:18">
      <c r="B390" s="79" t="s">
        <v>278</v>
      </c>
      <c r="C390" s="80">
        <v>10044187</v>
      </c>
      <c r="D390" s="80">
        <v>10019674</v>
      </c>
      <c r="E390" s="79" t="s">
        <v>276</v>
      </c>
      <c r="F390" s="81">
        <v>43042</v>
      </c>
      <c r="G390" s="82">
        <v>1.024</v>
      </c>
      <c r="H390" s="83">
        <f t="shared" si="24"/>
        <v>1024</v>
      </c>
      <c r="I390" s="84">
        <f t="shared" si="25"/>
        <v>1.1851851851851851E-2</v>
      </c>
      <c r="J390" s="83">
        <v>8.4000000000000005E-2</v>
      </c>
      <c r="K390" s="83" t="s">
        <v>277</v>
      </c>
      <c r="L390" s="83">
        <v>0.215</v>
      </c>
      <c r="M390" s="83" t="s">
        <v>277</v>
      </c>
      <c r="N390" s="84">
        <f t="shared" si="26"/>
        <v>0.31085185185185182</v>
      </c>
      <c r="O390" s="83">
        <v>389</v>
      </c>
      <c r="P390" s="86">
        <f t="shared" si="27"/>
        <v>0.84733124018838302</v>
      </c>
      <c r="Q390" s="87">
        <f>Table2[[#This Row],[Decimal exceedance]]*100</f>
        <v>84.733124018838296</v>
      </c>
      <c r="R390" s="86">
        <f>ROUND(Table2[[#This Row],[Percent Exceedance]],1)</f>
        <v>84.7</v>
      </c>
    </row>
    <row r="391" spans="2:18">
      <c r="B391" s="79" t="s">
        <v>278</v>
      </c>
      <c r="C391" s="80">
        <v>10044187</v>
      </c>
      <c r="D391" s="80">
        <v>10019674</v>
      </c>
      <c r="E391" s="79" t="s">
        <v>276</v>
      </c>
      <c r="F391" s="81">
        <v>43555</v>
      </c>
      <c r="G391" s="82">
        <v>1.984</v>
      </c>
      <c r="H391" s="83">
        <f t="shared" si="24"/>
        <v>1984</v>
      </c>
      <c r="I391" s="84">
        <f t="shared" si="25"/>
        <v>2.2962962962962963E-2</v>
      </c>
      <c r="J391" s="83">
        <v>0.11600000000000001</v>
      </c>
      <c r="K391" s="83" t="s">
        <v>277</v>
      </c>
      <c r="L391" s="83">
        <v>0.17199999999999999</v>
      </c>
      <c r="M391" s="83" t="s">
        <v>277</v>
      </c>
      <c r="N391" s="84">
        <f t="shared" si="26"/>
        <v>0.31096296296296294</v>
      </c>
      <c r="O391" s="83">
        <v>390</v>
      </c>
      <c r="P391" s="86">
        <f t="shared" si="27"/>
        <v>0.84693877551020402</v>
      </c>
      <c r="Q391" s="87">
        <f>Table2[[#This Row],[Decimal exceedance]]*100</f>
        <v>84.693877551020407</v>
      </c>
      <c r="R391" s="86">
        <f>ROUND(Table2[[#This Row],[Percent Exceedance]],1)</f>
        <v>84.7</v>
      </c>
    </row>
    <row r="392" spans="2:18">
      <c r="B392" s="79" t="s">
        <v>278</v>
      </c>
      <c r="C392" s="80">
        <v>10044187</v>
      </c>
      <c r="D392" s="80">
        <v>10019674</v>
      </c>
      <c r="E392" s="79" t="s">
        <v>276</v>
      </c>
      <c r="F392" s="81">
        <v>43343</v>
      </c>
      <c r="G392" s="82">
        <v>2.12</v>
      </c>
      <c r="H392" s="83">
        <f t="shared" si="24"/>
        <v>2120</v>
      </c>
      <c r="I392" s="84">
        <f t="shared" si="25"/>
        <v>2.4537037037037038E-2</v>
      </c>
      <c r="J392" s="83">
        <v>0.10299999999999999</v>
      </c>
      <c r="K392" s="83" t="s">
        <v>277</v>
      </c>
      <c r="L392" s="83">
        <v>0.184</v>
      </c>
      <c r="M392" s="83" t="s">
        <v>277</v>
      </c>
      <c r="N392" s="84">
        <f t="shared" si="26"/>
        <v>0.31153703703703706</v>
      </c>
      <c r="O392" s="83">
        <v>391</v>
      </c>
      <c r="P392" s="86">
        <f t="shared" si="27"/>
        <v>0.84654631083202514</v>
      </c>
      <c r="Q392" s="87">
        <f>Table2[[#This Row],[Decimal exceedance]]*100</f>
        <v>84.654631083202517</v>
      </c>
      <c r="R392" s="86">
        <f>ROUND(Table2[[#This Row],[Percent Exceedance]],1)</f>
        <v>84.7</v>
      </c>
    </row>
    <row r="393" spans="2:18">
      <c r="B393" s="79" t="s">
        <v>278</v>
      </c>
      <c r="C393" s="80">
        <v>10044187</v>
      </c>
      <c r="D393" s="80">
        <v>10019674</v>
      </c>
      <c r="E393" s="79" t="s">
        <v>276</v>
      </c>
      <c r="F393" s="81">
        <v>43361</v>
      </c>
      <c r="G393" s="82">
        <v>2.0640000000000001</v>
      </c>
      <c r="H393" s="83">
        <f t="shared" si="24"/>
        <v>2064</v>
      </c>
      <c r="I393" s="84">
        <f t="shared" si="25"/>
        <v>2.3888888888888887E-2</v>
      </c>
      <c r="J393" s="83">
        <v>9.0999999999999998E-2</v>
      </c>
      <c r="K393" s="83" t="s">
        <v>277</v>
      </c>
      <c r="L393" s="83">
        <v>0.19700000000000001</v>
      </c>
      <c r="M393" s="83" t="s">
        <v>277</v>
      </c>
      <c r="N393" s="84">
        <f t="shared" si="26"/>
        <v>0.31188888888888888</v>
      </c>
      <c r="O393" s="83">
        <v>392</v>
      </c>
      <c r="P393" s="86">
        <f t="shared" si="27"/>
        <v>0.84615384615384615</v>
      </c>
      <c r="Q393" s="87">
        <f>Table2[[#This Row],[Decimal exceedance]]*100</f>
        <v>84.615384615384613</v>
      </c>
      <c r="R393" s="86">
        <f>ROUND(Table2[[#This Row],[Percent Exceedance]],1)</f>
        <v>84.6</v>
      </c>
    </row>
    <row r="394" spans="2:18">
      <c r="B394" s="79" t="s">
        <v>278</v>
      </c>
      <c r="C394" s="80">
        <v>10044187</v>
      </c>
      <c r="D394" s="80">
        <v>10019674</v>
      </c>
      <c r="E394" s="79" t="s">
        <v>276</v>
      </c>
      <c r="F394" s="81">
        <v>43469</v>
      </c>
      <c r="G394" s="82">
        <v>1.978</v>
      </c>
      <c r="H394" s="83">
        <f t="shared" si="24"/>
        <v>1978</v>
      </c>
      <c r="I394" s="84">
        <f t="shared" si="25"/>
        <v>2.2893518518518518E-2</v>
      </c>
      <c r="J394" s="83">
        <v>0.16</v>
      </c>
      <c r="K394" s="83" t="s">
        <v>277</v>
      </c>
      <c r="L394" s="83">
        <v>0.129</v>
      </c>
      <c r="M394" s="83" t="s">
        <v>277</v>
      </c>
      <c r="N394" s="84">
        <f t="shared" si="26"/>
        <v>0.31189351851851854</v>
      </c>
      <c r="O394" s="83">
        <v>393</v>
      </c>
      <c r="P394" s="86">
        <f t="shared" si="27"/>
        <v>0.84576138147566715</v>
      </c>
      <c r="Q394" s="87">
        <f>Table2[[#This Row],[Decimal exceedance]]*100</f>
        <v>84.576138147566709</v>
      </c>
      <c r="R394" s="86">
        <f>ROUND(Table2[[#This Row],[Percent Exceedance]],1)</f>
        <v>84.6</v>
      </c>
    </row>
    <row r="395" spans="2:18">
      <c r="B395" s="79" t="s">
        <v>278</v>
      </c>
      <c r="C395" s="80">
        <v>10044187</v>
      </c>
      <c r="D395" s="80">
        <v>10019674</v>
      </c>
      <c r="E395" s="79" t="s">
        <v>276</v>
      </c>
      <c r="F395" s="81">
        <v>42294</v>
      </c>
      <c r="G395" s="82">
        <v>3.8860000000000001</v>
      </c>
      <c r="H395" s="83">
        <f t="shared" si="24"/>
        <v>3886</v>
      </c>
      <c r="I395" s="84">
        <f t="shared" si="25"/>
        <v>4.4976851851851851E-2</v>
      </c>
      <c r="J395" s="83">
        <v>8.2000000000000003E-2</v>
      </c>
      <c r="K395" s="83" t="s">
        <v>277</v>
      </c>
      <c r="L395" s="83">
        <v>0.185</v>
      </c>
      <c r="M395" s="83" t="s">
        <v>277</v>
      </c>
      <c r="N395" s="84">
        <f t="shared" si="26"/>
        <v>0.31197685185185187</v>
      </c>
      <c r="O395" s="83">
        <v>394</v>
      </c>
      <c r="P395" s="86">
        <f t="shared" si="27"/>
        <v>0.84536891679748827</v>
      </c>
      <c r="Q395" s="87">
        <f>Table2[[#This Row],[Decimal exceedance]]*100</f>
        <v>84.536891679748834</v>
      </c>
      <c r="R395" s="86">
        <f>ROUND(Table2[[#This Row],[Percent Exceedance]],1)</f>
        <v>84.5</v>
      </c>
    </row>
    <row r="396" spans="2:18">
      <c r="B396" s="79" t="s">
        <v>278</v>
      </c>
      <c r="C396" s="80">
        <v>10044187</v>
      </c>
      <c r="D396" s="80">
        <v>10019674</v>
      </c>
      <c r="E396" s="79" t="s">
        <v>276</v>
      </c>
      <c r="F396" s="81">
        <v>42842</v>
      </c>
      <c r="G396" s="82">
        <v>4.1550000000000002</v>
      </c>
      <c r="H396" s="83">
        <f t="shared" si="24"/>
        <v>4155</v>
      </c>
      <c r="I396" s="84">
        <f t="shared" si="25"/>
        <v>4.809027777777778E-2</v>
      </c>
      <c r="J396" s="83">
        <v>6.3E-2</v>
      </c>
      <c r="K396" s="83" t="s">
        <v>277</v>
      </c>
      <c r="L396" s="83">
        <v>0.20100000000000001</v>
      </c>
      <c r="M396" s="83" t="s">
        <v>277</v>
      </c>
      <c r="N396" s="84">
        <f t="shared" si="26"/>
        <v>0.31209027777777776</v>
      </c>
      <c r="O396" s="83">
        <v>395</v>
      </c>
      <c r="P396" s="86">
        <f t="shared" si="27"/>
        <v>0.84497645211930927</v>
      </c>
      <c r="Q396" s="87">
        <f>Table2[[#This Row],[Decimal exceedance]]*100</f>
        <v>84.49764521193093</v>
      </c>
      <c r="R396" s="86">
        <f>ROUND(Table2[[#This Row],[Percent Exceedance]],1)</f>
        <v>84.5</v>
      </c>
    </row>
    <row r="397" spans="2:18">
      <c r="B397" s="83"/>
      <c r="C397" s="80">
        <v>10044187</v>
      </c>
      <c r="D397" s="80">
        <v>10019674</v>
      </c>
      <c r="E397" s="79" t="s">
        <v>276</v>
      </c>
      <c r="F397" s="85">
        <v>43582</v>
      </c>
      <c r="G397" s="82">
        <v>2.0979999999999999</v>
      </c>
      <c r="H397" s="83">
        <f t="shared" si="24"/>
        <v>2098</v>
      </c>
      <c r="I397" s="84">
        <f t="shared" si="25"/>
        <v>2.4282407407407405E-2</v>
      </c>
      <c r="J397" s="83">
        <v>9.8000000000000004E-2</v>
      </c>
      <c r="K397" s="83" t="s">
        <v>277</v>
      </c>
      <c r="L397" s="83">
        <v>0.19</v>
      </c>
      <c r="M397" s="83" t="s">
        <v>277</v>
      </c>
      <c r="N397" s="84">
        <f t="shared" si="26"/>
        <v>0.31228240740740743</v>
      </c>
      <c r="O397" s="83">
        <v>396</v>
      </c>
      <c r="P397" s="86">
        <f t="shared" si="27"/>
        <v>0.84458398744113028</v>
      </c>
      <c r="Q397" s="87">
        <f>Table2[[#This Row],[Decimal exceedance]]*100</f>
        <v>84.458398744113026</v>
      </c>
      <c r="R397" s="86">
        <f>ROUND(Table2[[#This Row],[Percent Exceedance]],1)</f>
        <v>84.5</v>
      </c>
    </row>
    <row r="398" spans="2:18">
      <c r="B398" s="83"/>
      <c r="C398" s="80">
        <v>10044187</v>
      </c>
      <c r="D398" s="80">
        <v>10019674</v>
      </c>
      <c r="E398" s="79" t="s">
        <v>276</v>
      </c>
      <c r="F398" s="85">
        <v>43788</v>
      </c>
      <c r="G398" s="82">
        <v>1.853</v>
      </c>
      <c r="H398" s="83">
        <f t="shared" si="24"/>
        <v>1853</v>
      </c>
      <c r="I398" s="84">
        <f t="shared" si="25"/>
        <v>2.1446759259259259E-2</v>
      </c>
      <c r="J398" s="83">
        <v>0.17399999999999999</v>
      </c>
      <c r="K398" s="83" t="s">
        <v>277</v>
      </c>
      <c r="L398" s="83">
        <v>0.11700000000000001</v>
      </c>
      <c r="M398" s="83" t="s">
        <v>277</v>
      </c>
      <c r="N398" s="84">
        <f t="shared" si="26"/>
        <v>0.31244675925925924</v>
      </c>
      <c r="O398" s="83">
        <v>397</v>
      </c>
      <c r="P398" s="86">
        <f t="shared" si="27"/>
        <v>0.84419152276295129</v>
      </c>
      <c r="Q398" s="87">
        <f>Table2[[#This Row],[Decimal exceedance]]*100</f>
        <v>84.419152276295122</v>
      </c>
      <c r="R398" s="86">
        <f>ROUND(Table2[[#This Row],[Percent Exceedance]],1)</f>
        <v>84.4</v>
      </c>
    </row>
    <row r="399" spans="2:18">
      <c r="B399" s="83"/>
      <c r="C399" s="80">
        <v>10044187</v>
      </c>
      <c r="D399" s="80">
        <v>10019674</v>
      </c>
      <c r="E399" s="79" t="s">
        <v>276</v>
      </c>
      <c r="F399" s="85">
        <v>43748</v>
      </c>
      <c r="G399" s="82">
        <v>1.893</v>
      </c>
      <c r="H399" s="83">
        <f t="shared" si="24"/>
        <v>1893</v>
      </c>
      <c r="I399" s="84">
        <f t="shared" si="25"/>
        <v>2.1909722222222219E-2</v>
      </c>
      <c r="J399" s="83">
        <v>0.16900000000000001</v>
      </c>
      <c r="K399" s="83" t="s">
        <v>277</v>
      </c>
      <c r="L399" s="83">
        <v>0.122</v>
      </c>
      <c r="M399" s="83" t="s">
        <v>277</v>
      </c>
      <c r="N399" s="84">
        <f t="shared" si="26"/>
        <v>0.31290972222222224</v>
      </c>
      <c r="O399" s="83">
        <v>398</v>
      </c>
      <c r="P399" s="86">
        <f t="shared" si="27"/>
        <v>0.8437990580847724</v>
      </c>
      <c r="Q399" s="87">
        <f>Table2[[#This Row],[Decimal exceedance]]*100</f>
        <v>84.379905808477247</v>
      </c>
      <c r="R399" s="86">
        <f>ROUND(Table2[[#This Row],[Percent Exceedance]],1)</f>
        <v>84.4</v>
      </c>
    </row>
    <row r="400" spans="2:18">
      <c r="B400" s="83"/>
      <c r="C400" s="80">
        <v>10044187</v>
      </c>
      <c r="D400" s="80">
        <v>10019674</v>
      </c>
      <c r="E400" s="79" t="s">
        <v>276</v>
      </c>
      <c r="F400" s="85">
        <v>43560</v>
      </c>
      <c r="G400" s="82">
        <v>2.0870000000000002</v>
      </c>
      <c r="H400" s="83">
        <f t="shared" si="24"/>
        <v>2087</v>
      </c>
      <c r="I400" s="84">
        <f t="shared" si="25"/>
        <v>2.4155092592592593E-2</v>
      </c>
      <c r="J400" s="83">
        <v>0.111</v>
      </c>
      <c r="K400" s="83" t="s">
        <v>277</v>
      </c>
      <c r="L400" s="83">
        <v>0.17799999999999999</v>
      </c>
      <c r="M400" s="83" t="s">
        <v>277</v>
      </c>
      <c r="N400" s="84">
        <f t="shared" si="26"/>
        <v>0.31315509259259255</v>
      </c>
      <c r="O400" s="83">
        <v>399</v>
      </c>
      <c r="P400" s="86">
        <f t="shared" si="27"/>
        <v>0.84340659340659341</v>
      </c>
      <c r="Q400" s="87">
        <f>Table2[[#This Row],[Decimal exceedance]]*100</f>
        <v>84.340659340659343</v>
      </c>
      <c r="R400" s="86">
        <f>ROUND(Table2[[#This Row],[Percent Exceedance]],1)</f>
        <v>84.3</v>
      </c>
    </row>
    <row r="401" spans="2:18">
      <c r="B401" s="79" t="s">
        <v>278</v>
      </c>
      <c r="C401" s="80">
        <v>10044187</v>
      </c>
      <c r="D401" s="80">
        <v>10019674</v>
      </c>
      <c r="E401" s="79" t="s">
        <v>276</v>
      </c>
      <c r="F401" s="81">
        <v>42866</v>
      </c>
      <c r="G401" s="82">
        <v>4.2569999999999997</v>
      </c>
      <c r="H401" s="83">
        <f t="shared" si="24"/>
        <v>4257</v>
      </c>
      <c r="I401" s="84">
        <f t="shared" si="25"/>
        <v>4.9270833333333326E-2</v>
      </c>
      <c r="J401" s="83">
        <v>6.3E-2</v>
      </c>
      <c r="K401" s="83" t="s">
        <v>277</v>
      </c>
      <c r="L401" s="83">
        <v>0.20100000000000001</v>
      </c>
      <c r="M401" s="83" t="s">
        <v>277</v>
      </c>
      <c r="N401" s="84">
        <f t="shared" si="26"/>
        <v>0.31327083333333333</v>
      </c>
      <c r="O401" s="83">
        <v>400</v>
      </c>
      <c r="P401" s="86">
        <f t="shared" si="27"/>
        <v>0.84301412872841441</v>
      </c>
      <c r="Q401" s="87">
        <f>Table2[[#This Row],[Decimal exceedance]]*100</f>
        <v>84.301412872841439</v>
      </c>
      <c r="R401" s="86">
        <f>ROUND(Table2[[#This Row],[Percent Exceedance]],1)</f>
        <v>84.3</v>
      </c>
    </row>
    <row r="402" spans="2:18">
      <c r="B402" s="79" t="s">
        <v>278</v>
      </c>
      <c r="C402" s="80">
        <v>10044187</v>
      </c>
      <c r="D402" s="80">
        <v>10019674</v>
      </c>
      <c r="E402" s="79" t="s">
        <v>276</v>
      </c>
      <c r="F402" s="81">
        <v>42667</v>
      </c>
      <c r="G402" s="82">
        <v>5.2960000000000003</v>
      </c>
      <c r="H402" s="83">
        <f t="shared" si="24"/>
        <v>5296</v>
      </c>
      <c r="I402" s="84">
        <f t="shared" si="25"/>
        <v>6.1296296296296293E-2</v>
      </c>
      <c r="J402" s="83">
        <v>6.7000000000000004E-2</v>
      </c>
      <c r="K402" s="83" t="s">
        <v>277</v>
      </c>
      <c r="L402" s="83">
        <v>0.185</v>
      </c>
      <c r="M402" s="83" t="s">
        <v>277</v>
      </c>
      <c r="N402" s="84">
        <f t="shared" si="26"/>
        <v>0.31329629629629629</v>
      </c>
      <c r="O402" s="83">
        <v>401</v>
      </c>
      <c r="P402" s="86">
        <f t="shared" si="27"/>
        <v>0.84262166405023553</v>
      </c>
      <c r="Q402" s="87">
        <f>Table2[[#This Row],[Decimal exceedance]]*100</f>
        <v>84.262166405023549</v>
      </c>
      <c r="R402" s="86">
        <f>ROUND(Table2[[#This Row],[Percent Exceedance]],1)</f>
        <v>84.3</v>
      </c>
    </row>
    <row r="403" spans="2:18">
      <c r="B403" s="83"/>
      <c r="C403" s="80">
        <v>10044187</v>
      </c>
      <c r="D403" s="80">
        <v>10019674</v>
      </c>
      <c r="E403" s="79" t="s">
        <v>276</v>
      </c>
      <c r="F403" s="85">
        <v>43570</v>
      </c>
      <c r="G403" s="82">
        <v>1.929</v>
      </c>
      <c r="H403" s="83">
        <f t="shared" si="24"/>
        <v>1929</v>
      </c>
      <c r="I403" s="84">
        <f t="shared" si="25"/>
        <v>2.2326388888888889E-2</v>
      </c>
      <c r="J403" s="83">
        <v>0.10199999999999999</v>
      </c>
      <c r="K403" s="83" t="s">
        <v>277</v>
      </c>
      <c r="L403" s="83">
        <v>0.189</v>
      </c>
      <c r="M403" s="83" t="s">
        <v>277</v>
      </c>
      <c r="N403" s="84">
        <f t="shared" si="26"/>
        <v>0.31332638888888886</v>
      </c>
      <c r="O403" s="83">
        <v>402</v>
      </c>
      <c r="P403" s="86">
        <f t="shared" si="27"/>
        <v>0.84222919937205654</v>
      </c>
      <c r="Q403" s="87">
        <f>Table2[[#This Row],[Decimal exceedance]]*100</f>
        <v>84.22291993720566</v>
      </c>
      <c r="R403" s="86">
        <f>ROUND(Table2[[#This Row],[Percent Exceedance]],1)</f>
        <v>84.2</v>
      </c>
    </row>
    <row r="404" spans="2:18">
      <c r="B404" s="83"/>
      <c r="C404" s="80">
        <v>10044187</v>
      </c>
      <c r="D404" s="80">
        <v>10019674</v>
      </c>
      <c r="E404" s="79" t="s">
        <v>276</v>
      </c>
      <c r="F404" s="85">
        <v>43689</v>
      </c>
      <c r="G404" s="82">
        <v>2.0179999999999998</v>
      </c>
      <c r="H404" s="83">
        <f t="shared" si="24"/>
        <v>2017.9999999999998</v>
      </c>
      <c r="I404" s="84">
        <f t="shared" si="25"/>
        <v>2.3356481481481478E-2</v>
      </c>
      <c r="J404" s="83">
        <v>0.13</v>
      </c>
      <c r="K404" s="83" t="s">
        <v>277</v>
      </c>
      <c r="L404" s="83">
        <v>0.16</v>
      </c>
      <c r="M404" s="83" t="s">
        <v>277</v>
      </c>
      <c r="N404" s="84">
        <f t="shared" si="26"/>
        <v>0.31335648148148149</v>
      </c>
      <c r="O404" s="83">
        <v>403</v>
      </c>
      <c r="P404" s="86">
        <f t="shared" si="27"/>
        <v>0.84183673469387754</v>
      </c>
      <c r="Q404" s="87">
        <f>Table2[[#This Row],[Decimal exceedance]]*100</f>
        <v>84.183673469387756</v>
      </c>
      <c r="R404" s="86">
        <f>ROUND(Table2[[#This Row],[Percent Exceedance]],1)</f>
        <v>84.2</v>
      </c>
    </row>
    <row r="405" spans="2:18">
      <c r="B405" s="83"/>
      <c r="C405" s="80">
        <v>10044187</v>
      </c>
      <c r="D405" s="80">
        <v>10019674</v>
      </c>
      <c r="E405" s="79" t="s">
        <v>276</v>
      </c>
      <c r="F405" s="85">
        <v>43642</v>
      </c>
      <c r="G405" s="82">
        <v>2.93</v>
      </c>
      <c r="H405" s="83">
        <f t="shared" si="24"/>
        <v>2930</v>
      </c>
      <c r="I405" s="84">
        <f t="shared" si="25"/>
        <v>3.3912037037037039E-2</v>
      </c>
      <c r="J405" s="83">
        <v>0.108</v>
      </c>
      <c r="K405" s="83" t="s">
        <v>277</v>
      </c>
      <c r="L405" s="83">
        <v>0.17199999999999999</v>
      </c>
      <c r="M405" s="83" t="s">
        <v>277</v>
      </c>
      <c r="N405" s="84">
        <f t="shared" si="26"/>
        <v>0.31391203703703702</v>
      </c>
      <c r="O405" s="83">
        <v>404</v>
      </c>
      <c r="P405" s="86">
        <f t="shared" si="27"/>
        <v>0.84144427001569855</v>
      </c>
      <c r="Q405" s="87">
        <f>Table2[[#This Row],[Decimal exceedance]]*100</f>
        <v>84.144427001569852</v>
      </c>
      <c r="R405" s="86">
        <f>ROUND(Table2[[#This Row],[Percent Exceedance]],1)</f>
        <v>84.1</v>
      </c>
    </row>
    <row r="406" spans="2:18">
      <c r="B406" s="79" t="s">
        <v>278</v>
      </c>
      <c r="C406" s="80">
        <v>10044187</v>
      </c>
      <c r="D406" s="80">
        <v>10019674</v>
      </c>
      <c r="E406" s="79" t="s">
        <v>276</v>
      </c>
      <c r="F406" s="81">
        <v>42194</v>
      </c>
      <c r="G406" s="82">
        <v>4.5739999999999998</v>
      </c>
      <c r="H406" s="83">
        <f t="shared" si="24"/>
        <v>4574</v>
      </c>
      <c r="I406" s="84">
        <f t="shared" si="25"/>
        <v>5.2939814814814808E-2</v>
      </c>
      <c r="J406" s="83">
        <v>6.2E-2</v>
      </c>
      <c r="K406" s="83" t="s">
        <v>277</v>
      </c>
      <c r="L406" s="83">
        <v>0.19900000000000001</v>
      </c>
      <c r="M406" s="83" t="s">
        <v>277</v>
      </c>
      <c r="N406" s="84">
        <f t="shared" si="26"/>
        <v>0.31393981481481481</v>
      </c>
      <c r="O406" s="83">
        <v>405</v>
      </c>
      <c r="P406" s="86">
        <f t="shared" si="27"/>
        <v>0.84105180533751966</v>
      </c>
      <c r="Q406" s="87">
        <f>Table2[[#This Row],[Decimal exceedance]]*100</f>
        <v>84.105180533751962</v>
      </c>
      <c r="R406" s="86">
        <f>ROUND(Table2[[#This Row],[Percent Exceedance]],1)</f>
        <v>84.1</v>
      </c>
    </row>
    <row r="407" spans="2:18">
      <c r="B407" s="79" t="s">
        <v>278</v>
      </c>
      <c r="C407" s="80">
        <v>10044187</v>
      </c>
      <c r="D407" s="80">
        <v>10019674</v>
      </c>
      <c r="E407" s="79" t="s">
        <v>276</v>
      </c>
      <c r="F407" s="81">
        <v>42859</v>
      </c>
      <c r="G407" s="82">
        <v>3.8220000000000001</v>
      </c>
      <c r="H407" s="83">
        <f t="shared" si="24"/>
        <v>3822</v>
      </c>
      <c r="I407" s="84">
        <f t="shared" si="25"/>
        <v>4.4236111111111108E-2</v>
      </c>
      <c r="J407" s="83">
        <v>5.6000000000000001E-2</v>
      </c>
      <c r="K407" s="83" t="s">
        <v>277</v>
      </c>
      <c r="L407" s="83">
        <v>0.214</v>
      </c>
      <c r="M407" s="83" t="s">
        <v>277</v>
      </c>
      <c r="N407" s="84">
        <f t="shared" si="26"/>
        <v>0.3142361111111111</v>
      </c>
      <c r="O407" s="83">
        <v>406</v>
      </c>
      <c r="P407" s="86">
        <f t="shared" si="27"/>
        <v>0.84065934065934067</v>
      </c>
      <c r="Q407" s="87">
        <f>Table2[[#This Row],[Decimal exceedance]]*100</f>
        <v>84.065934065934073</v>
      </c>
      <c r="R407" s="86">
        <f>ROUND(Table2[[#This Row],[Percent Exceedance]],1)</f>
        <v>84.1</v>
      </c>
    </row>
    <row r="408" spans="2:18">
      <c r="B408" s="79" t="s">
        <v>278</v>
      </c>
      <c r="C408" s="80">
        <v>10044187</v>
      </c>
      <c r="D408" s="80">
        <v>10019674</v>
      </c>
      <c r="E408" s="79" t="s">
        <v>276</v>
      </c>
      <c r="F408" s="81">
        <v>42648</v>
      </c>
      <c r="G408" s="82">
        <v>3.3159999999999998</v>
      </c>
      <c r="H408" s="83">
        <f t="shared" si="24"/>
        <v>3316</v>
      </c>
      <c r="I408" s="84">
        <f t="shared" si="25"/>
        <v>3.8379629629629625E-2</v>
      </c>
      <c r="J408" s="83">
        <v>0.06</v>
      </c>
      <c r="K408" s="83" t="s">
        <v>277</v>
      </c>
      <c r="L408" s="83">
        <v>0.216</v>
      </c>
      <c r="M408" s="83" t="s">
        <v>277</v>
      </c>
      <c r="N408" s="84">
        <f t="shared" si="26"/>
        <v>0.31437962962962962</v>
      </c>
      <c r="O408" s="83">
        <v>407</v>
      </c>
      <c r="P408" s="86">
        <f t="shared" si="27"/>
        <v>0.84026687598116168</v>
      </c>
      <c r="Q408" s="87">
        <f>Table2[[#This Row],[Decimal exceedance]]*100</f>
        <v>84.026687598116169</v>
      </c>
      <c r="R408" s="86">
        <f>ROUND(Table2[[#This Row],[Percent Exceedance]],1)</f>
        <v>84</v>
      </c>
    </row>
    <row r="409" spans="2:18">
      <c r="B409" s="79" t="s">
        <v>278</v>
      </c>
      <c r="C409" s="80">
        <v>10044187</v>
      </c>
      <c r="D409" s="80">
        <v>10019674</v>
      </c>
      <c r="E409" s="79" t="s">
        <v>276</v>
      </c>
      <c r="F409" s="81">
        <v>42732</v>
      </c>
      <c r="G409" s="82">
        <v>5.77</v>
      </c>
      <c r="H409" s="83">
        <f t="shared" si="24"/>
        <v>5770</v>
      </c>
      <c r="I409" s="84">
        <f t="shared" si="25"/>
        <v>6.6782407407407401E-2</v>
      </c>
      <c r="J409" s="83">
        <v>8.3000000000000004E-2</v>
      </c>
      <c r="K409" s="83" t="s">
        <v>277</v>
      </c>
      <c r="L409" s="83">
        <v>0.16500000000000001</v>
      </c>
      <c r="M409" s="83" t="s">
        <v>277</v>
      </c>
      <c r="N409" s="84">
        <f t="shared" si="26"/>
        <v>0.31478240740740737</v>
      </c>
      <c r="O409" s="83">
        <v>408</v>
      </c>
      <c r="P409" s="86">
        <f t="shared" si="27"/>
        <v>0.83987441130298279</v>
      </c>
      <c r="Q409" s="87">
        <f>Table2[[#This Row],[Decimal exceedance]]*100</f>
        <v>83.987441130298279</v>
      </c>
      <c r="R409" s="86">
        <f>ROUND(Table2[[#This Row],[Percent Exceedance]],1)</f>
        <v>84</v>
      </c>
    </row>
    <row r="410" spans="2:18">
      <c r="B410" s="83"/>
      <c r="C410" s="80">
        <v>10044187</v>
      </c>
      <c r="D410" s="80">
        <v>10019674</v>
      </c>
      <c r="E410" s="79" t="s">
        <v>276</v>
      </c>
      <c r="F410" s="85">
        <v>43690</v>
      </c>
      <c r="G410" s="82">
        <v>2.1459999999999999</v>
      </c>
      <c r="H410" s="83">
        <f t="shared" si="24"/>
        <v>2146</v>
      </c>
      <c r="I410" s="84">
        <f t="shared" si="25"/>
        <v>2.4837962962962961E-2</v>
      </c>
      <c r="J410" s="83">
        <v>0.11899999999999999</v>
      </c>
      <c r="K410" s="83" t="s">
        <v>277</v>
      </c>
      <c r="L410" s="83">
        <v>0.17100000000000001</v>
      </c>
      <c r="M410" s="83" t="s">
        <v>277</v>
      </c>
      <c r="N410" s="84">
        <f t="shared" si="26"/>
        <v>0.31483796296296296</v>
      </c>
      <c r="O410" s="83">
        <v>409</v>
      </c>
      <c r="P410" s="86">
        <f t="shared" si="27"/>
        <v>0.8394819466248038</v>
      </c>
      <c r="Q410" s="87">
        <f>Table2[[#This Row],[Decimal exceedance]]*100</f>
        <v>83.948194662480375</v>
      </c>
      <c r="R410" s="86">
        <f>ROUND(Table2[[#This Row],[Percent Exceedance]],1)</f>
        <v>83.9</v>
      </c>
    </row>
    <row r="411" spans="2:18">
      <c r="B411" s="79" t="s">
        <v>278</v>
      </c>
      <c r="C411" s="80">
        <v>10044187</v>
      </c>
      <c r="D411" s="80">
        <v>10019674</v>
      </c>
      <c r="E411" s="79" t="s">
        <v>276</v>
      </c>
      <c r="F411" s="81">
        <v>43412</v>
      </c>
      <c r="G411" s="82">
        <v>1.7150000000000001</v>
      </c>
      <c r="H411" s="83">
        <f t="shared" si="24"/>
        <v>1715</v>
      </c>
      <c r="I411" s="84">
        <f t="shared" si="25"/>
        <v>1.9849537037037037E-2</v>
      </c>
      <c r="J411" s="83">
        <v>0.17399999999999999</v>
      </c>
      <c r="K411" s="83" t="s">
        <v>277</v>
      </c>
      <c r="L411" s="83">
        <v>0.121</v>
      </c>
      <c r="M411" s="83" t="s">
        <v>277</v>
      </c>
      <c r="N411" s="84">
        <f t="shared" si="26"/>
        <v>0.314849537037037</v>
      </c>
      <c r="O411" s="83">
        <v>410</v>
      </c>
      <c r="P411" s="86">
        <f t="shared" si="27"/>
        <v>0.8390894819466248</v>
      </c>
      <c r="Q411" s="87">
        <f>Table2[[#This Row],[Decimal exceedance]]*100</f>
        <v>83.908948194662486</v>
      </c>
      <c r="R411" s="86">
        <f>ROUND(Table2[[#This Row],[Percent Exceedance]],1)</f>
        <v>83.9</v>
      </c>
    </row>
    <row r="412" spans="2:18">
      <c r="B412" s="79" t="s">
        <v>278</v>
      </c>
      <c r="C412" s="80">
        <v>10044187</v>
      </c>
      <c r="D412" s="80">
        <v>10019674</v>
      </c>
      <c r="E412" s="79" t="s">
        <v>276</v>
      </c>
      <c r="F412" s="81">
        <v>43333</v>
      </c>
      <c r="G412" s="82">
        <v>2.153</v>
      </c>
      <c r="H412" s="83">
        <f t="shared" si="24"/>
        <v>2153</v>
      </c>
      <c r="I412" s="84">
        <f t="shared" si="25"/>
        <v>2.4918981481481479E-2</v>
      </c>
      <c r="J412" s="83">
        <v>7.4999999999999997E-2</v>
      </c>
      <c r="K412" s="83" t="s">
        <v>277</v>
      </c>
      <c r="L412" s="83">
        <v>0.215</v>
      </c>
      <c r="M412" s="83" t="s">
        <v>277</v>
      </c>
      <c r="N412" s="84">
        <f t="shared" si="26"/>
        <v>0.31491898148148145</v>
      </c>
      <c r="O412" s="83">
        <v>411</v>
      </c>
      <c r="P412" s="86">
        <f t="shared" si="27"/>
        <v>0.83869701726844581</v>
      </c>
      <c r="Q412" s="87">
        <f>Table2[[#This Row],[Decimal exceedance]]*100</f>
        <v>83.869701726844582</v>
      </c>
      <c r="R412" s="86">
        <f>ROUND(Table2[[#This Row],[Percent Exceedance]],1)</f>
        <v>83.9</v>
      </c>
    </row>
    <row r="413" spans="2:18">
      <c r="B413" s="79" t="s">
        <v>278</v>
      </c>
      <c r="C413" s="80">
        <v>10044187</v>
      </c>
      <c r="D413" s="80">
        <v>10019674</v>
      </c>
      <c r="E413" s="79" t="s">
        <v>276</v>
      </c>
      <c r="F413" s="81">
        <v>41911</v>
      </c>
      <c r="G413" s="82">
        <v>3.0230000000000001</v>
      </c>
      <c r="H413" s="83">
        <f t="shared" si="24"/>
        <v>3023</v>
      </c>
      <c r="I413" s="84">
        <f t="shared" si="25"/>
        <v>3.4988425925925923E-2</v>
      </c>
      <c r="J413" s="83">
        <v>8.7999999999999995E-2</v>
      </c>
      <c r="K413" s="83" t="s">
        <v>277</v>
      </c>
      <c r="L413" s="83">
        <v>0.192</v>
      </c>
      <c r="M413" s="83" t="s">
        <v>277</v>
      </c>
      <c r="N413" s="84">
        <f t="shared" si="26"/>
        <v>0.31498842592592591</v>
      </c>
      <c r="O413" s="83">
        <v>412</v>
      </c>
      <c r="P413" s="86">
        <f t="shared" si="27"/>
        <v>0.83830455259026682</v>
      </c>
      <c r="Q413" s="87">
        <f>Table2[[#This Row],[Decimal exceedance]]*100</f>
        <v>83.830455259026678</v>
      </c>
      <c r="R413" s="86">
        <f>ROUND(Table2[[#This Row],[Percent Exceedance]],1)</f>
        <v>83.8</v>
      </c>
    </row>
    <row r="414" spans="2:18">
      <c r="B414" s="83"/>
      <c r="C414" s="80">
        <v>10044187</v>
      </c>
      <c r="D414" s="80">
        <v>10019674</v>
      </c>
      <c r="E414" s="79" t="s">
        <v>276</v>
      </c>
      <c r="F414" s="85">
        <v>43556</v>
      </c>
      <c r="G414" s="82">
        <v>1.9019999999999999</v>
      </c>
      <c r="H414" s="83">
        <f t="shared" si="24"/>
        <v>1902</v>
      </c>
      <c r="I414" s="84">
        <f t="shared" si="25"/>
        <v>2.2013888888888885E-2</v>
      </c>
      <c r="J414" s="83">
        <v>0.11899999999999999</v>
      </c>
      <c r="K414" s="83" t="s">
        <v>277</v>
      </c>
      <c r="L414" s="83">
        <v>0.17399999999999999</v>
      </c>
      <c r="M414" s="83" t="s">
        <v>277</v>
      </c>
      <c r="N414" s="84">
        <f t="shared" si="26"/>
        <v>0.31501388888888887</v>
      </c>
      <c r="O414" s="83">
        <v>413</v>
      </c>
      <c r="P414" s="86">
        <f t="shared" si="27"/>
        <v>0.83791208791208793</v>
      </c>
      <c r="Q414" s="87">
        <f>Table2[[#This Row],[Decimal exceedance]]*100</f>
        <v>83.791208791208788</v>
      </c>
      <c r="R414" s="86">
        <f>ROUND(Table2[[#This Row],[Percent Exceedance]],1)</f>
        <v>83.8</v>
      </c>
    </row>
    <row r="415" spans="2:18">
      <c r="B415" s="79" t="s">
        <v>278</v>
      </c>
      <c r="C415" s="80">
        <v>10044187</v>
      </c>
      <c r="D415" s="80">
        <v>10019674</v>
      </c>
      <c r="E415" s="79" t="s">
        <v>276</v>
      </c>
      <c r="F415" s="81">
        <v>43059</v>
      </c>
      <c r="G415" s="82">
        <v>2.2480000000000002</v>
      </c>
      <c r="H415" s="83">
        <f t="shared" si="24"/>
        <v>2248</v>
      </c>
      <c r="I415" s="84">
        <f t="shared" si="25"/>
        <v>2.6018518518518521E-2</v>
      </c>
      <c r="J415" s="83">
        <v>0.123</v>
      </c>
      <c r="K415" s="83" t="s">
        <v>277</v>
      </c>
      <c r="L415" s="83">
        <v>0.16600000000000001</v>
      </c>
      <c r="M415" s="83" t="s">
        <v>277</v>
      </c>
      <c r="N415" s="84">
        <f t="shared" si="26"/>
        <v>0.31501851851851853</v>
      </c>
      <c r="O415" s="83">
        <v>414</v>
      </c>
      <c r="P415" s="86">
        <f t="shared" si="27"/>
        <v>0.83751962323390894</v>
      </c>
      <c r="Q415" s="87">
        <f>Table2[[#This Row],[Decimal exceedance]]*100</f>
        <v>83.751962323390899</v>
      </c>
      <c r="R415" s="86">
        <f>ROUND(Table2[[#This Row],[Percent Exceedance]],1)</f>
        <v>83.8</v>
      </c>
    </row>
    <row r="416" spans="2:18">
      <c r="B416" s="79" t="s">
        <v>278</v>
      </c>
      <c r="C416" s="80">
        <v>10044187</v>
      </c>
      <c r="D416" s="80">
        <v>10019674</v>
      </c>
      <c r="E416" s="79" t="s">
        <v>276</v>
      </c>
      <c r="F416" s="81">
        <v>43554</v>
      </c>
      <c r="G416" s="82">
        <v>2.09</v>
      </c>
      <c r="H416" s="83">
        <f t="shared" si="24"/>
        <v>2090</v>
      </c>
      <c r="I416" s="84">
        <f t="shared" si="25"/>
        <v>2.4189814814814813E-2</v>
      </c>
      <c r="J416" s="83">
        <v>0.11700000000000001</v>
      </c>
      <c r="K416" s="83" t="s">
        <v>277</v>
      </c>
      <c r="L416" s="83">
        <v>0.17399999999999999</v>
      </c>
      <c r="M416" s="83" t="s">
        <v>277</v>
      </c>
      <c r="N416" s="84">
        <f t="shared" si="26"/>
        <v>0.31518981481481478</v>
      </c>
      <c r="O416" s="83">
        <v>415</v>
      </c>
      <c r="P416" s="86">
        <f t="shared" si="27"/>
        <v>0.83712715855572994</v>
      </c>
      <c r="Q416" s="87">
        <f>Table2[[#This Row],[Decimal exceedance]]*100</f>
        <v>83.712715855572995</v>
      </c>
      <c r="R416" s="86">
        <f>ROUND(Table2[[#This Row],[Percent Exceedance]],1)</f>
        <v>83.7</v>
      </c>
    </row>
    <row r="417" spans="2:18">
      <c r="B417" s="83"/>
      <c r="C417" s="80">
        <v>10044187</v>
      </c>
      <c r="D417" s="80">
        <v>10019674</v>
      </c>
      <c r="E417" s="79" t="s">
        <v>276</v>
      </c>
      <c r="F417" s="85">
        <v>43573</v>
      </c>
      <c r="G417" s="82">
        <v>2.0680000000000001</v>
      </c>
      <c r="H417" s="83">
        <f t="shared" si="24"/>
        <v>2068</v>
      </c>
      <c r="I417" s="84">
        <f t="shared" si="25"/>
        <v>2.3935185185185184E-2</v>
      </c>
      <c r="J417" s="83">
        <v>0.114</v>
      </c>
      <c r="K417" s="83" t="s">
        <v>277</v>
      </c>
      <c r="L417" s="83">
        <v>0.17799999999999999</v>
      </c>
      <c r="M417" s="83" t="s">
        <v>277</v>
      </c>
      <c r="N417" s="84">
        <f t="shared" si="26"/>
        <v>0.31593518518518515</v>
      </c>
      <c r="O417" s="83">
        <v>416</v>
      </c>
      <c r="P417" s="86">
        <f t="shared" si="27"/>
        <v>0.83673469387755106</v>
      </c>
      <c r="Q417" s="87">
        <f>Table2[[#This Row],[Decimal exceedance]]*100</f>
        <v>83.673469387755105</v>
      </c>
      <c r="R417" s="86">
        <f>ROUND(Table2[[#This Row],[Percent Exceedance]],1)</f>
        <v>83.7</v>
      </c>
    </row>
    <row r="418" spans="2:18">
      <c r="B418" s="79" t="s">
        <v>278</v>
      </c>
      <c r="C418" s="80">
        <v>10044187</v>
      </c>
      <c r="D418" s="80">
        <v>10019674</v>
      </c>
      <c r="E418" s="79" t="s">
        <v>276</v>
      </c>
      <c r="F418" s="81">
        <v>43258</v>
      </c>
      <c r="G418" s="82">
        <v>2.0710000000000002</v>
      </c>
      <c r="H418" s="83">
        <f t="shared" si="24"/>
        <v>2071</v>
      </c>
      <c r="I418" s="84">
        <f t="shared" si="25"/>
        <v>2.3969907407407409E-2</v>
      </c>
      <c r="J418" s="83">
        <v>0.111</v>
      </c>
      <c r="K418" s="83" t="s">
        <v>277</v>
      </c>
      <c r="L418" s="83">
        <v>0.18099999999999999</v>
      </c>
      <c r="M418" s="83" t="s">
        <v>277</v>
      </c>
      <c r="N418" s="84">
        <f t="shared" si="26"/>
        <v>0.31596990740740738</v>
      </c>
      <c r="O418" s="83">
        <v>417</v>
      </c>
      <c r="P418" s="86">
        <f t="shared" si="27"/>
        <v>0.83634222919937207</v>
      </c>
      <c r="Q418" s="87">
        <f>Table2[[#This Row],[Decimal exceedance]]*100</f>
        <v>83.634222919937201</v>
      </c>
      <c r="R418" s="86">
        <f>ROUND(Table2[[#This Row],[Percent Exceedance]],1)</f>
        <v>83.6</v>
      </c>
    </row>
    <row r="419" spans="2:18">
      <c r="B419" s="79" t="s">
        <v>278</v>
      </c>
      <c r="C419" s="80">
        <v>10044187</v>
      </c>
      <c r="D419" s="80">
        <v>10019674</v>
      </c>
      <c r="E419" s="79" t="s">
        <v>276</v>
      </c>
      <c r="F419" s="81">
        <v>43161</v>
      </c>
      <c r="G419" s="82">
        <v>2.1019999999999999</v>
      </c>
      <c r="H419" s="83">
        <f t="shared" si="24"/>
        <v>2102</v>
      </c>
      <c r="I419" s="84">
        <f t="shared" si="25"/>
        <v>2.43287037037037E-2</v>
      </c>
      <c r="J419" s="83">
        <v>0.14099999999999999</v>
      </c>
      <c r="K419" s="83" t="s">
        <v>277</v>
      </c>
      <c r="L419" s="83">
        <v>0.151</v>
      </c>
      <c r="M419" s="83" t="s">
        <v>277</v>
      </c>
      <c r="N419" s="84">
        <f t="shared" si="26"/>
        <v>0.3163287037037037</v>
      </c>
      <c r="O419" s="83">
        <v>418</v>
      </c>
      <c r="P419" s="86">
        <f t="shared" si="27"/>
        <v>0.83594976452119307</v>
      </c>
      <c r="Q419" s="87">
        <f>Table2[[#This Row],[Decimal exceedance]]*100</f>
        <v>83.594976452119312</v>
      </c>
      <c r="R419" s="86">
        <f>ROUND(Table2[[#This Row],[Percent Exceedance]],1)</f>
        <v>83.6</v>
      </c>
    </row>
    <row r="420" spans="2:18">
      <c r="B420" s="79" t="s">
        <v>278</v>
      </c>
      <c r="C420" s="80">
        <v>10044187</v>
      </c>
      <c r="D420" s="80">
        <v>10019674</v>
      </c>
      <c r="E420" s="79" t="s">
        <v>276</v>
      </c>
      <c r="F420" s="81">
        <v>42839</v>
      </c>
      <c r="G420" s="82">
        <v>3.9470000000000001</v>
      </c>
      <c r="H420" s="83">
        <f t="shared" si="24"/>
        <v>3947</v>
      </c>
      <c r="I420" s="84">
        <f t="shared" si="25"/>
        <v>4.5682870370370367E-2</v>
      </c>
      <c r="J420" s="83">
        <v>5.6000000000000001E-2</v>
      </c>
      <c r="K420" s="83" t="s">
        <v>277</v>
      </c>
      <c r="L420" s="83">
        <v>0.215</v>
      </c>
      <c r="M420" s="83" t="s">
        <v>277</v>
      </c>
      <c r="N420" s="84">
        <f t="shared" si="26"/>
        <v>0.31668287037037035</v>
      </c>
      <c r="O420" s="83">
        <v>419</v>
      </c>
      <c r="P420" s="86">
        <f t="shared" si="27"/>
        <v>0.83555729984301408</v>
      </c>
      <c r="Q420" s="87">
        <f>Table2[[#This Row],[Decimal exceedance]]*100</f>
        <v>83.555729984301408</v>
      </c>
      <c r="R420" s="86">
        <f>ROUND(Table2[[#This Row],[Percent Exceedance]],1)</f>
        <v>83.6</v>
      </c>
    </row>
    <row r="421" spans="2:18">
      <c r="B421" s="79" t="s">
        <v>278</v>
      </c>
      <c r="C421" s="80">
        <v>10044187</v>
      </c>
      <c r="D421" s="80">
        <v>10019674</v>
      </c>
      <c r="E421" s="79" t="s">
        <v>276</v>
      </c>
      <c r="F421" s="81">
        <v>43025</v>
      </c>
      <c r="G421" s="82">
        <v>2.3109999999999999</v>
      </c>
      <c r="H421" s="83">
        <f t="shared" si="24"/>
        <v>2311</v>
      </c>
      <c r="I421" s="84">
        <f t="shared" si="25"/>
        <v>2.6747685185185183E-2</v>
      </c>
      <c r="J421" s="83">
        <v>6.9000000000000006E-2</v>
      </c>
      <c r="K421" s="83" t="s">
        <v>277</v>
      </c>
      <c r="L421" s="83">
        <v>0.221</v>
      </c>
      <c r="M421" s="83" t="s">
        <v>277</v>
      </c>
      <c r="N421" s="84">
        <f t="shared" si="26"/>
        <v>0.3167476851851852</v>
      </c>
      <c r="O421" s="83">
        <v>420</v>
      </c>
      <c r="P421" s="86">
        <f t="shared" si="27"/>
        <v>0.8351648351648352</v>
      </c>
      <c r="Q421" s="87">
        <f>Table2[[#This Row],[Decimal exceedance]]*100</f>
        <v>83.516483516483518</v>
      </c>
      <c r="R421" s="86">
        <f>ROUND(Table2[[#This Row],[Percent Exceedance]],1)</f>
        <v>83.5</v>
      </c>
    </row>
    <row r="422" spans="2:18">
      <c r="B422" s="79" t="s">
        <v>278</v>
      </c>
      <c r="C422" s="80">
        <v>10044187</v>
      </c>
      <c r="D422" s="80">
        <v>10019674</v>
      </c>
      <c r="E422" s="79" t="s">
        <v>276</v>
      </c>
      <c r="F422" s="81">
        <v>43066</v>
      </c>
      <c r="G422" s="82">
        <v>2.1629999999999998</v>
      </c>
      <c r="H422" s="83">
        <f t="shared" si="24"/>
        <v>2163</v>
      </c>
      <c r="I422" s="84">
        <f t="shared" si="25"/>
        <v>2.5034722222222219E-2</v>
      </c>
      <c r="J422" s="83">
        <v>0.14599999999999999</v>
      </c>
      <c r="K422" s="83" t="s">
        <v>277</v>
      </c>
      <c r="L422" s="83">
        <v>0.14599999999999999</v>
      </c>
      <c r="M422" s="83" t="s">
        <v>277</v>
      </c>
      <c r="N422" s="84">
        <f t="shared" si="26"/>
        <v>0.31703472222222218</v>
      </c>
      <c r="O422" s="83">
        <v>421</v>
      </c>
      <c r="P422" s="86">
        <f t="shared" si="27"/>
        <v>0.8347723704866562</v>
      </c>
      <c r="Q422" s="87">
        <f>Table2[[#This Row],[Decimal exceedance]]*100</f>
        <v>83.477237048665614</v>
      </c>
      <c r="R422" s="86">
        <f>ROUND(Table2[[#This Row],[Percent Exceedance]],1)</f>
        <v>83.5</v>
      </c>
    </row>
    <row r="423" spans="2:18">
      <c r="B423" s="83"/>
      <c r="C423" s="80">
        <v>10044187</v>
      </c>
      <c r="D423" s="80">
        <v>10019674</v>
      </c>
      <c r="E423" s="79" t="s">
        <v>276</v>
      </c>
      <c r="F423" s="85">
        <v>43801</v>
      </c>
      <c r="G423" s="82">
        <v>2.0979999999999999</v>
      </c>
      <c r="H423" s="83">
        <f t="shared" si="24"/>
        <v>2098</v>
      </c>
      <c r="I423" s="84">
        <f t="shared" si="25"/>
        <v>2.4282407407407405E-2</v>
      </c>
      <c r="J423" s="83">
        <v>0.17299999999999999</v>
      </c>
      <c r="K423" s="83" t="s">
        <v>277</v>
      </c>
      <c r="L423" s="83">
        <v>0.12</v>
      </c>
      <c r="M423" s="83" t="s">
        <v>277</v>
      </c>
      <c r="N423" s="84">
        <f t="shared" si="26"/>
        <v>0.31728240740740737</v>
      </c>
      <c r="O423" s="83">
        <v>422</v>
      </c>
      <c r="P423" s="86">
        <f t="shared" si="27"/>
        <v>0.83437990580847721</v>
      </c>
      <c r="Q423" s="87">
        <f>Table2[[#This Row],[Decimal exceedance]]*100</f>
        <v>83.437990580847725</v>
      </c>
      <c r="R423" s="86">
        <f>ROUND(Table2[[#This Row],[Percent Exceedance]],1)</f>
        <v>83.4</v>
      </c>
    </row>
    <row r="424" spans="2:18">
      <c r="B424" s="79" t="s">
        <v>278</v>
      </c>
      <c r="C424" s="80">
        <v>10044187</v>
      </c>
      <c r="D424" s="80">
        <v>10019674</v>
      </c>
      <c r="E424" s="79" t="s">
        <v>276</v>
      </c>
      <c r="F424" s="81">
        <v>43445</v>
      </c>
      <c r="G424" s="82">
        <v>1.845</v>
      </c>
      <c r="H424" s="83">
        <f t="shared" si="24"/>
        <v>1845</v>
      </c>
      <c r="I424" s="84">
        <f t="shared" si="25"/>
        <v>2.1354166666666664E-2</v>
      </c>
      <c r="J424" s="83">
        <v>0.19600000000000001</v>
      </c>
      <c r="K424" s="83" t="s">
        <v>277</v>
      </c>
      <c r="L424" s="83">
        <v>0.1</v>
      </c>
      <c r="M424" s="83" t="s">
        <v>277</v>
      </c>
      <c r="N424" s="84">
        <f t="shared" si="26"/>
        <v>0.31735416666666671</v>
      </c>
      <c r="O424" s="83">
        <v>423</v>
      </c>
      <c r="P424" s="86">
        <f t="shared" si="27"/>
        <v>0.83398744113029832</v>
      </c>
      <c r="Q424" s="87">
        <f>Table2[[#This Row],[Decimal exceedance]]*100</f>
        <v>83.398744113029835</v>
      </c>
      <c r="R424" s="86">
        <f>ROUND(Table2[[#This Row],[Percent Exceedance]],1)</f>
        <v>83.4</v>
      </c>
    </row>
    <row r="425" spans="2:18">
      <c r="B425" s="79" t="s">
        <v>278</v>
      </c>
      <c r="C425" s="80">
        <v>10044187</v>
      </c>
      <c r="D425" s="80">
        <v>10019674</v>
      </c>
      <c r="E425" s="79" t="s">
        <v>276</v>
      </c>
      <c r="F425" s="81">
        <v>43155</v>
      </c>
      <c r="G425" s="82">
        <v>2.1120000000000001</v>
      </c>
      <c r="H425" s="83">
        <f t="shared" si="24"/>
        <v>2112</v>
      </c>
      <c r="I425" s="84">
        <f t="shared" si="25"/>
        <v>2.4444444444444442E-2</v>
      </c>
      <c r="J425" s="83">
        <v>0.155</v>
      </c>
      <c r="K425" s="83" t="s">
        <v>277</v>
      </c>
      <c r="L425" s="83">
        <v>0.13800000000000001</v>
      </c>
      <c r="M425" s="83" t="s">
        <v>277</v>
      </c>
      <c r="N425" s="84">
        <f t="shared" si="26"/>
        <v>0.31744444444444442</v>
      </c>
      <c r="O425" s="83">
        <v>424</v>
      </c>
      <c r="P425" s="86">
        <f t="shared" si="27"/>
        <v>0.83359497645211933</v>
      </c>
      <c r="Q425" s="87">
        <f>Table2[[#This Row],[Decimal exceedance]]*100</f>
        <v>83.359497645211931</v>
      </c>
      <c r="R425" s="86">
        <f>ROUND(Table2[[#This Row],[Percent Exceedance]],1)</f>
        <v>83.4</v>
      </c>
    </row>
    <row r="426" spans="2:18">
      <c r="B426" s="79" t="s">
        <v>278</v>
      </c>
      <c r="C426" s="80">
        <v>10044187</v>
      </c>
      <c r="D426" s="80">
        <v>10019674</v>
      </c>
      <c r="E426" s="79" t="s">
        <v>276</v>
      </c>
      <c r="F426" s="81">
        <v>43236</v>
      </c>
      <c r="G426" s="82">
        <v>2.1120000000000001</v>
      </c>
      <c r="H426" s="83">
        <f t="shared" si="24"/>
        <v>2112</v>
      </c>
      <c r="I426" s="84">
        <f t="shared" si="25"/>
        <v>2.4444444444444442E-2</v>
      </c>
      <c r="J426" s="83">
        <v>0.114</v>
      </c>
      <c r="K426" s="83" t="s">
        <v>277</v>
      </c>
      <c r="L426" s="83">
        <v>0.17899999999999999</v>
      </c>
      <c r="M426" s="83" t="s">
        <v>277</v>
      </c>
      <c r="N426" s="84">
        <f t="shared" si="26"/>
        <v>0.31744444444444442</v>
      </c>
      <c r="O426" s="83">
        <v>425</v>
      </c>
      <c r="P426" s="86">
        <f t="shared" si="27"/>
        <v>0.83320251177394034</v>
      </c>
      <c r="Q426" s="87">
        <f>Table2[[#This Row],[Decimal exceedance]]*100</f>
        <v>83.320251177394027</v>
      </c>
      <c r="R426" s="86">
        <f>ROUND(Table2[[#This Row],[Percent Exceedance]],1)</f>
        <v>83.3</v>
      </c>
    </row>
    <row r="427" spans="2:18">
      <c r="B427" s="83"/>
      <c r="C427" s="80">
        <v>10044187</v>
      </c>
      <c r="D427" s="80">
        <v>10019674</v>
      </c>
      <c r="E427" s="79" t="s">
        <v>276</v>
      </c>
      <c r="F427" s="85">
        <v>43569</v>
      </c>
      <c r="G427" s="82">
        <v>2.0390000000000001</v>
      </c>
      <c r="H427" s="83">
        <f t="shared" si="24"/>
        <v>2039.0000000000002</v>
      </c>
      <c r="I427" s="84">
        <f t="shared" si="25"/>
        <v>2.3599537037037037E-2</v>
      </c>
      <c r="J427" s="83">
        <v>0.107</v>
      </c>
      <c r="K427" s="83" t="s">
        <v>277</v>
      </c>
      <c r="L427" s="83">
        <v>0.187</v>
      </c>
      <c r="M427" s="83" t="s">
        <v>277</v>
      </c>
      <c r="N427" s="84">
        <f t="shared" si="26"/>
        <v>0.31759953703703703</v>
      </c>
      <c r="O427" s="83">
        <v>426</v>
      </c>
      <c r="P427" s="86">
        <f t="shared" si="27"/>
        <v>0.83281004709576134</v>
      </c>
      <c r="Q427" s="87">
        <f>Table2[[#This Row],[Decimal exceedance]]*100</f>
        <v>83.281004709576138</v>
      </c>
      <c r="R427" s="86">
        <f>ROUND(Table2[[#This Row],[Percent Exceedance]],1)</f>
        <v>83.3</v>
      </c>
    </row>
    <row r="428" spans="2:18">
      <c r="B428" s="79" t="s">
        <v>278</v>
      </c>
      <c r="C428" s="80">
        <v>10044187</v>
      </c>
      <c r="D428" s="80">
        <v>10019674</v>
      </c>
      <c r="E428" s="79" t="s">
        <v>276</v>
      </c>
      <c r="F428" s="81">
        <v>41899</v>
      </c>
      <c r="G428" s="82">
        <v>3.1749999999999998</v>
      </c>
      <c r="H428" s="83">
        <f t="shared" si="24"/>
        <v>3175</v>
      </c>
      <c r="I428" s="84">
        <f t="shared" si="25"/>
        <v>3.6747685185185182E-2</v>
      </c>
      <c r="J428" s="83">
        <v>8.5999999999999993E-2</v>
      </c>
      <c r="K428" s="83" t="s">
        <v>277</v>
      </c>
      <c r="L428" s="83">
        <v>0.19500000000000001</v>
      </c>
      <c r="M428" s="83" t="s">
        <v>277</v>
      </c>
      <c r="N428" s="84">
        <f t="shared" si="26"/>
        <v>0.31774768518518515</v>
      </c>
      <c r="O428" s="83">
        <v>427</v>
      </c>
      <c r="P428" s="86">
        <f t="shared" si="27"/>
        <v>0.83241758241758246</v>
      </c>
      <c r="Q428" s="87">
        <f>Table2[[#This Row],[Decimal exceedance]]*100</f>
        <v>83.241758241758248</v>
      </c>
      <c r="R428" s="86">
        <f>ROUND(Table2[[#This Row],[Percent Exceedance]],1)</f>
        <v>83.2</v>
      </c>
    </row>
    <row r="429" spans="2:18">
      <c r="B429" s="79" t="s">
        <v>278</v>
      </c>
      <c r="C429" s="80">
        <v>10044187</v>
      </c>
      <c r="D429" s="80">
        <v>10019674</v>
      </c>
      <c r="E429" s="79" t="s">
        <v>276</v>
      </c>
      <c r="F429" s="81">
        <v>43063</v>
      </c>
      <c r="G429" s="82">
        <v>2.7160000000000002</v>
      </c>
      <c r="H429" s="83">
        <f t="shared" si="24"/>
        <v>2716</v>
      </c>
      <c r="I429" s="84">
        <f t="shared" si="25"/>
        <v>3.1435185185185184E-2</v>
      </c>
      <c r="J429" s="83">
        <v>0.1</v>
      </c>
      <c r="K429" s="83" t="s">
        <v>277</v>
      </c>
      <c r="L429" s="83">
        <v>0.187</v>
      </c>
      <c r="M429" s="83" t="s">
        <v>277</v>
      </c>
      <c r="N429" s="84">
        <f t="shared" si="26"/>
        <v>0.31843518518518521</v>
      </c>
      <c r="O429" s="83">
        <v>428</v>
      </c>
      <c r="P429" s="86">
        <f t="shared" si="27"/>
        <v>0.83202511773940346</v>
      </c>
      <c r="Q429" s="87">
        <f>Table2[[#This Row],[Decimal exceedance]]*100</f>
        <v>83.202511773940344</v>
      </c>
      <c r="R429" s="86">
        <f>ROUND(Table2[[#This Row],[Percent Exceedance]],1)</f>
        <v>83.2</v>
      </c>
    </row>
    <row r="430" spans="2:18">
      <c r="B430" s="79" t="s">
        <v>278</v>
      </c>
      <c r="C430" s="80">
        <v>10044187</v>
      </c>
      <c r="D430" s="80">
        <v>10019674</v>
      </c>
      <c r="E430" s="79" t="s">
        <v>276</v>
      </c>
      <c r="F430" s="81">
        <v>43513</v>
      </c>
      <c r="G430" s="82">
        <v>2.375</v>
      </c>
      <c r="H430" s="83">
        <f t="shared" si="24"/>
        <v>2375</v>
      </c>
      <c r="I430" s="84">
        <f t="shared" si="25"/>
        <v>2.7488425925925923E-2</v>
      </c>
      <c r="J430" s="83">
        <v>0.154</v>
      </c>
      <c r="K430" s="83" t="s">
        <v>277</v>
      </c>
      <c r="L430" s="83">
        <v>0.13700000000000001</v>
      </c>
      <c r="M430" s="83" t="s">
        <v>277</v>
      </c>
      <c r="N430" s="84">
        <f t="shared" si="26"/>
        <v>0.31848842592592597</v>
      </c>
      <c r="O430" s="83">
        <v>429</v>
      </c>
      <c r="P430" s="86">
        <f t="shared" si="27"/>
        <v>0.83163265306122447</v>
      </c>
      <c r="Q430" s="87">
        <f>Table2[[#This Row],[Decimal exceedance]]*100</f>
        <v>83.16326530612244</v>
      </c>
      <c r="R430" s="86">
        <f>ROUND(Table2[[#This Row],[Percent Exceedance]],1)</f>
        <v>83.2</v>
      </c>
    </row>
    <row r="431" spans="2:18">
      <c r="B431" s="79" t="s">
        <v>278</v>
      </c>
      <c r="C431" s="80">
        <v>10044187</v>
      </c>
      <c r="D431" s="80">
        <v>10019674</v>
      </c>
      <c r="E431" s="79" t="s">
        <v>276</v>
      </c>
      <c r="F431" s="81">
        <v>43512</v>
      </c>
      <c r="G431" s="82">
        <v>1.518</v>
      </c>
      <c r="H431" s="83">
        <f t="shared" si="24"/>
        <v>1518</v>
      </c>
      <c r="I431" s="84">
        <f t="shared" si="25"/>
        <v>1.7569444444444443E-2</v>
      </c>
      <c r="J431" s="83">
        <v>0.16500000000000001</v>
      </c>
      <c r="K431" s="83" t="s">
        <v>277</v>
      </c>
      <c r="L431" s="83">
        <v>0.13600000000000001</v>
      </c>
      <c r="M431" s="83" t="s">
        <v>277</v>
      </c>
      <c r="N431" s="84">
        <f t="shared" si="26"/>
        <v>0.31856944444444446</v>
      </c>
      <c r="O431" s="83">
        <v>430</v>
      </c>
      <c r="P431" s="86">
        <f t="shared" si="27"/>
        <v>0.83124018838304559</v>
      </c>
      <c r="Q431" s="87">
        <f>Table2[[#This Row],[Decimal exceedance]]*100</f>
        <v>83.124018838304565</v>
      </c>
      <c r="R431" s="86">
        <f>ROUND(Table2[[#This Row],[Percent Exceedance]],1)</f>
        <v>83.1</v>
      </c>
    </row>
    <row r="432" spans="2:18">
      <c r="B432" s="79" t="s">
        <v>278</v>
      </c>
      <c r="C432" s="80">
        <v>10044187</v>
      </c>
      <c r="D432" s="80">
        <v>10019674</v>
      </c>
      <c r="E432" s="79" t="s">
        <v>276</v>
      </c>
      <c r="F432" s="81">
        <v>41912</v>
      </c>
      <c r="G432" s="82">
        <v>3.16</v>
      </c>
      <c r="H432" s="83">
        <f t="shared" si="24"/>
        <v>3160</v>
      </c>
      <c r="I432" s="84">
        <f t="shared" si="25"/>
        <v>3.6574074074074071E-2</v>
      </c>
      <c r="J432" s="83">
        <v>9.0999999999999998E-2</v>
      </c>
      <c r="K432" s="83" t="s">
        <v>277</v>
      </c>
      <c r="L432" s="83">
        <v>0.191</v>
      </c>
      <c r="M432" s="83" t="s">
        <v>277</v>
      </c>
      <c r="N432" s="84">
        <f t="shared" si="26"/>
        <v>0.31857407407407407</v>
      </c>
      <c r="O432" s="83">
        <v>431</v>
      </c>
      <c r="P432" s="86">
        <f t="shared" si="27"/>
        <v>0.83084772370486659</v>
      </c>
      <c r="Q432" s="87">
        <f>Table2[[#This Row],[Decimal exceedance]]*100</f>
        <v>83.084772370486661</v>
      </c>
      <c r="R432" s="86">
        <f>ROUND(Table2[[#This Row],[Percent Exceedance]],1)</f>
        <v>83.1</v>
      </c>
    </row>
    <row r="433" spans="2:18">
      <c r="B433" s="79" t="s">
        <v>278</v>
      </c>
      <c r="C433" s="80">
        <v>10044187</v>
      </c>
      <c r="D433" s="80">
        <v>10019674</v>
      </c>
      <c r="E433" s="79" t="s">
        <v>276</v>
      </c>
      <c r="F433" s="81">
        <v>43553</v>
      </c>
      <c r="G433" s="82">
        <v>1.9570000000000001</v>
      </c>
      <c r="H433" s="83">
        <f t="shared" si="24"/>
        <v>1957</v>
      </c>
      <c r="I433" s="84">
        <f t="shared" si="25"/>
        <v>2.2650462962962963E-2</v>
      </c>
      <c r="J433" s="83">
        <v>0.11899999999999999</v>
      </c>
      <c r="K433" s="83" t="s">
        <v>277</v>
      </c>
      <c r="L433" s="83">
        <v>0.17699999999999999</v>
      </c>
      <c r="M433" s="83" t="s">
        <v>277</v>
      </c>
      <c r="N433" s="84">
        <f t="shared" si="26"/>
        <v>0.31865046296296295</v>
      </c>
      <c r="O433" s="83">
        <v>432</v>
      </c>
      <c r="P433" s="86">
        <f t="shared" si="27"/>
        <v>0.8304552590266876</v>
      </c>
      <c r="Q433" s="87">
        <f>Table2[[#This Row],[Decimal exceedance]]*100</f>
        <v>83.045525902668757</v>
      </c>
      <c r="R433" s="86">
        <f>ROUND(Table2[[#This Row],[Percent Exceedance]],1)</f>
        <v>83</v>
      </c>
    </row>
    <row r="434" spans="2:18">
      <c r="B434" s="79" t="s">
        <v>278</v>
      </c>
      <c r="C434" s="80">
        <v>10044187</v>
      </c>
      <c r="D434" s="80">
        <v>10019674</v>
      </c>
      <c r="E434" s="79" t="s">
        <v>276</v>
      </c>
      <c r="F434" s="81">
        <v>43239</v>
      </c>
      <c r="G434" s="82">
        <v>1.871</v>
      </c>
      <c r="H434" s="83">
        <f t="shared" si="24"/>
        <v>1871</v>
      </c>
      <c r="I434" s="84">
        <f t="shared" si="25"/>
        <v>2.165509259259259E-2</v>
      </c>
      <c r="J434" s="83">
        <v>0.124</v>
      </c>
      <c r="K434" s="83" t="s">
        <v>277</v>
      </c>
      <c r="L434" s="83">
        <v>0.17299999999999999</v>
      </c>
      <c r="M434" s="83" t="s">
        <v>277</v>
      </c>
      <c r="N434" s="84">
        <f t="shared" si="26"/>
        <v>0.31865509259259261</v>
      </c>
      <c r="O434" s="83">
        <v>433</v>
      </c>
      <c r="P434" s="86">
        <f t="shared" si="27"/>
        <v>0.8300627943485086</v>
      </c>
      <c r="Q434" s="87">
        <f>Table2[[#This Row],[Decimal exceedance]]*100</f>
        <v>83.006279434850853</v>
      </c>
      <c r="R434" s="86">
        <f>ROUND(Table2[[#This Row],[Percent Exceedance]],1)</f>
        <v>83</v>
      </c>
    </row>
    <row r="435" spans="2:18">
      <c r="B435" s="79" t="s">
        <v>278</v>
      </c>
      <c r="C435" s="80">
        <v>10044187</v>
      </c>
      <c r="D435" s="80">
        <v>10019674</v>
      </c>
      <c r="E435" s="79" t="s">
        <v>276</v>
      </c>
      <c r="F435" s="81">
        <v>41913</v>
      </c>
      <c r="G435" s="82">
        <v>3.1</v>
      </c>
      <c r="H435" s="83">
        <f t="shared" si="24"/>
        <v>3100</v>
      </c>
      <c r="I435" s="84">
        <f t="shared" si="25"/>
        <v>3.5879629629629629E-2</v>
      </c>
      <c r="J435" s="83">
        <v>7.9000000000000001E-2</v>
      </c>
      <c r="K435" s="83" t="s">
        <v>277</v>
      </c>
      <c r="L435" s="83">
        <v>0.20399999999999999</v>
      </c>
      <c r="M435" s="83" t="s">
        <v>277</v>
      </c>
      <c r="N435" s="84">
        <f t="shared" si="26"/>
        <v>0.31887962962962962</v>
      </c>
      <c r="O435" s="83">
        <v>434</v>
      </c>
      <c r="P435" s="86">
        <f t="shared" si="27"/>
        <v>0.82967032967032961</v>
      </c>
      <c r="Q435" s="87">
        <f>Table2[[#This Row],[Decimal exceedance]]*100</f>
        <v>82.967032967032964</v>
      </c>
      <c r="R435" s="86">
        <f>ROUND(Table2[[#This Row],[Percent Exceedance]],1)</f>
        <v>83</v>
      </c>
    </row>
    <row r="436" spans="2:18">
      <c r="B436" s="83"/>
      <c r="C436" s="80">
        <v>10044187</v>
      </c>
      <c r="D436" s="80">
        <v>10019674</v>
      </c>
      <c r="E436" s="79" t="s">
        <v>276</v>
      </c>
      <c r="F436" s="85">
        <v>43597</v>
      </c>
      <c r="G436" s="82">
        <v>2.1539999999999999</v>
      </c>
      <c r="H436" s="83">
        <f t="shared" si="24"/>
        <v>2154</v>
      </c>
      <c r="I436" s="84">
        <f t="shared" si="25"/>
        <v>2.4930555555555553E-2</v>
      </c>
      <c r="J436" s="83">
        <v>9.7000000000000003E-2</v>
      </c>
      <c r="K436" s="83" t="s">
        <v>277</v>
      </c>
      <c r="L436" s="83">
        <v>0.19700000000000001</v>
      </c>
      <c r="M436" s="83" t="s">
        <v>277</v>
      </c>
      <c r="N436" s="84">
        <f t="shared" si="26"/>
        <v>0.31893055555555555</v>
      </c>
      <c r="O436" s="83">
        <v>435</v>
      </c>
      <c r="P436" s="86">
        <f t="shared" si="27"/>
        <v>0.82927786499215073</v>
      </c>
      <c r="Q436" s="87">
        <f>Table2[[#This Row],[Decimal exceedance]]*100</f>
        <v>82.927786499215074</v>
      </c>
      <c r="R436" s="86">
        <f>ROUND(Table2[[#This Row],[Percent Exceedance]],1)</f>
        <v>82.9</v>
      </c>
    </row>
    <row r="437" spans="2:18">
      <c r="B437" s="79" t="s">
        <v>278</v>
      </c>
      <c r="C437" s="80">
        <v>10044187</v>
      </c>
      <c r="D437" s="80">
        <v>10019674</v>
      </c>
      <c r="E437" s="79" t="s">
        <v>276</v>
      </c>
      <c r="F437" s="81">
        <v>42734</v>
      </c>
      <c r="G437" s="82">
        <v>5.2949999999999999</v>
      </c>
      <c r="H437" s="83">
        <f t="shared" si="24"/>
        <v>5295</v>
      </c>
      <c r="I437" s="84">
        <f t="shared" si="25"/>
        <v>6.128472222222222E-2</v>
      </c>
      <c r="J437" s="83">
        <v>8.5999999999999993E-2</v>
      </c>
      <c r="K437" s="83" t="s">
        <v>277</v>
      </c>
      <c r="L437" s="83">
        <v>0.17199999999999999</v>
      </c>
      <c r="M437" s="83" t="s">
        <v>277</v>
      </c>
      <c r="N437" s="84">
        <f t="shared" si="26"/>
        <v>0.31928472222222221</v>
      </c>
      <c r="O437" s="83">
        <v>436</v>
      </c>
      <c r="P437" s="86">
        <f t="shared" si="27"/>
        <v>0.82888540031397173</v>
      </c>
      <c r="Q437" s="87">
        <f>Table2[[#This Row],[Decimal exceedance]]*100</f>
        <v>82.88854003139717</v>
      </c>
      <c r="R437" s="86">
        <f>ROUND(Table2[[#This Row],[Percent Exceedance]],1)</f>
        <v>82.9</v>
      </c>
    </row>
    <row r="438" spans="2:18">
      <c r="B438" s="79" t="s">
        <v>278</v>
      </c>
      <c r="C438" s="80">
        <v>10044187</v>
      </c>
      <c r="D438" s="80">
        <v>10019674</v>
      </c>
      <c r="E438" s="79" t="s">
        <v>276</v>
      </c>
      <c r="F438" s="81">
        <v>42185</v>
      </c>
      <c r="G438" s="82">
        <v>4.8760000000000003</v>
      </c>
      <c r="H438" s="83">
        <f t="shared" si="24"/>
        <v>4876</v>
      </c>
      <c r="I438" s="84">
        <f t="shared" si="25"/>
        <v>5.6435185185185185E-2</v>
      </c>
      <c r="J438" s="83">
        <v>6.4000000000000001E-2</v>
      </c>
      <c r="K438" s="83" t="s">
        <v>280</v>
      </c>
      <c r="L438" s="83">
        <v>0.19900000000000001</v>
      </c>
      <c r="M438" s="83" t="s">
        <v>277</v>
      </c>
      <c r="N438" s="84">
        <f t="shared" si="26"/>
        <v>0.31943518518518521</v>
      </c>
      <c r="O438" s="83">
        <v>437</v>
      </c>
      <c r="P438" s="86">
        <f t="shared" si="27"/>
        <v>0.82849293563579274</v>
      </c>
      <c r="Q438" s="87">
        <f>Table2[[#This Row],[Decimal exceedance]]*100</f>
        <v>82.84929356357928</v>
      </c>
      <c r="R438" s="86">
        <f>ROUND(Table2[[#This Row],[Percent Exceedance]],1)</f>
        <v>82.8</v>
      </c>
    </row>
    <row r="439" spans="2:18">
      <c r="B439" s="79" t="s">
        <v>278</v>
      </c>
      <c r="C439" s="80">
        <v>10044187</v>
      </c>
      <c r="D439" s="80">
        <v>10019674</v>
      </c>
      <c r="E439" s="79" t="s">
        <v>276</v>
      </c>
      <c r="F439" s="81">
        <v>43045</v>
      </c>
      <c r="G439" s="82">
        <v>2.3820000000000001</v>
      </c>
      <c r="H439" s="83">
        <f t="shared" si="24"/>
        <v>2382</v>
      </c>
      <c r="I439" s="84">
        <f t="shared" si="25"/>
        <v>2.7569444444444445E-2</v>
      </c>
      <c r="J439" s="83">
        <v>8.3000000000000004E-2</v>
      </c>
      <c r="K439" s="83" t="s">
        <v>277</v>
      </c>
      <c r="L439" s="83">
        <v>0.20899999999999999</v>
      </c>
      <c r="M439" s="83" t="s">
        <v>277</v>
      </c>
      <c r="N439" s="84">
        <f t="shared" si="26"/>
        <v>0.31956944444444446</v>
      </c>
      <c r="O439" s="83">
        <v>438</v>
      </c>
      <c r="P439" s="86">
        <f t="shared" si="27"/>
        <v>0.82810047095761385</v>
      </c>
      <c r="Q439" s="87">
        <f>Table2[[#This Row],[Decimal exceedance]]*100</f>
        <v>82.810047095761391</v>
      </c>
      <c r="R439" s="86">
        <f>ROUND(Table2[[#This Row],[Percent Exceedance]],1)</f>
        <v>82.8</v>
      </c>
    </row>
    <row r="440" spans="2:18">
      <c r="B440" s="83"/>
      <c r="C440" s="80">
        <v>10044187</v>
      </c>
      <c r="D440" s="80">
        <v>10019674</v>
      </c>
      <c r="E440" s="79" t="s">
        <v>276</v>
      </c>
      <c r="F440" s="85">
        <v>43568</v>
      </c>
      <c r="G440" s="82">
        <v>1.9530000000000001</v>
      </c>
      <c r="H440" s="83">
        <f t="shared" si="24"/>
        <v>1953</v>
      </c>
      <c r="I440" s="84">
        <f t="shared" si="25"/>
        <v>2.2604166666666665E-2</v>
      </c>
      <c r="J440" s="83">
        <v>0.111</v>
      </c>
      <c r="K440" s="83" t="s">
        <v>277</v>
      </c>
      <c r="L440" s="83">
        <v>0.186</v>
      </c>
      <c r="M440" s="83" t="s">
        <v>277</v>
      </c>
      <c r="N440" s="84">
        <f t="shared" si="26"/>
        <v>0.31960416666666669</v>
      </c>
      <c r="O440" s="83">
        <v>439</v>
      </c>
      <c r="P440" s="86">
        <f t="shared" si="27"/>
        <v>0.82770800627943486</v>
      </c>
      <c r="Q440" s="87">
        <f>Table2[[#This Row],[Decimal exceedance]]*100</f>
        <v>82.770800627943487</v>
      </c>
      <c r="R440" s="86">
        <f>ROUND(Table2[[#This Row],[Percent Exceedance]],1)</f>
        <v>82.8</v>
      </c>
    </row>
    <row r="441" spans="2:18">
      <c r="B441" s="79" t="s">
        <v>278</v>
      </c>
      <c r="C441" s="80">
        <v>10044187</v>
      </c>
      <c r="D441" s="80">
        <v>10019674</v>
      </c>
      <c r="E441" s="79" t="s">
        <v>276</v>
      </c>
      <c r="F441" s="81">
        <v>41905</v>
      </c>
      <c r="G441" s="82">
        <v>3.1070000000000002</v>
      </c>
      <c r="H441" s="83">
        <f t="shared" si="24"/>
        <v>3107</v>
      </c>
      <c r="I441" s="84">
        <f t="shared" si="25"/>
        <v>3.5960648148148151E-2</v>
      </c>
      <c r="J441" s="83">
        <v>8.2000000000000003E-2</v>
      </c>
      <c r="K441" s="83" t="s">
        <v>277</v>
      </c>
      <c r="L441" s="83">
        <v>0.20200000000000001</v>
      </c>
      <c r="M441" s="83" t="s">
        <v>277</v>
      </c>
      <c r="N441" s="84">
        <f t="shared" si="26"/>
        <v>0.31996064814814817</v>
      </c>
      <c r="O441" s="83">
        <v>440</v>
      </c>
      <c r="P441" s="86">
        <f t="shared" si="27"/>
        <v>0.82731554160125587</v>
      </c>
      <c r="Q441" s="87">
        <f>Table2[[#This Row],[Decimal exceedance]]*100</f>
        <v>82.731554160125583</v>
      </c>
      <c r="R441" s="86">
        <f>ROUND(Table2[[#This Row],[Percent Exceedance]],1)</f>
        <v>82.7</v>
      </c>
    </row>
    <row r="442" spans="2:18">
      <c r="B442" s="79" t="s">
        <v>278</v>
      </c>
      <c r="C442" s="80">
        <v>10044187</v>
      </c>
      <c r="D442" s="80">
        <v>10019674</v>
      </c>
      <c r="E442" s="79" t="s">
        <v>276</v>
      </c>
      <c r="F442" s="81">
        <v>42829</v>
      </c>
      <c r="G442" s="82">
        <v>4.1619999999999999</v>
      </c>
      <c r="H442" s="83">
        <f t="shared" si="24"/>
        <v>4162</v>
      </c>
      <c r="I442" s="84">
        <f t="shared" si="25"/>
        <v>4.8171296296296295E-2</v>
      </c>
      <c r="J442" s="83">
        <v>7.0000000000000007E-2</v>
      </c>
      <c r="K442" s="83" t="s">
        <v>277</v>
      </c>
      <c r="L442" s="83">
        <v>0.20200000000000001</v>
      </c>
      <c r="M442" s="83" t="s">
        <v>277</v>
      </c>
      <c r="N442" s="84">
        <f t="shared" si="26"/>
        <v>0.32017129629629631</v>
      </c>
      <c r="O442" s="83">
        <v>441</v>
      </c>
      <c r="P442" s="86">
        <f t="shared" si="27"/>
        <v>0.82692307692307687</v>
      </c>
      <c r="Q442" s="87">
        <f>Table2[[#This Row],[Decimal exceedance]]*100</f>
        <v>82.692307692307693</v>
      </c>
      <c r="R442" s="86">
        <f>ROUND(Table2[[#This Row],[Percent Exceedance]],1)</f>
        <v>82.7</v>
      </c>
    </row>
    <row r="443" spans="2:18">
      <c r="B443" s="79" t="s">
        <v>278</v>
      </c>
      <c r="C443" s="80">
        <v>10044187</v>
      </c>
      <c r="D443" s="80">
        <v>10019674</v>
      </c>
      <c r="E443" s="79" t="s">
        <v>276</v>
      </c>
      <c r="F443" s="81">
        <v>42826</v>
      </c>
      <c r="G443" s="82">
        <v>3.4750000000000001</v>
      </c>
      <c r="H443" s="83">
        <f t="shared" si="24"/>
        <v>3475</v>
      </c>
      <c r="I443" s="84">
        <f t="shared" si="25"/>
        <v>4.0219907407407406E-2</v>
      </c>
      <c r="J443" s="83">
        <v>7.8E-2</v>
      </c>
      <c r="K443" s="83" t="s">
        <v>277</v>
      </c>
      <c r="L443" s="83">
        <v>0.20200000000000001</v>
      </c>
      <c r="M443" s="83" t="s">
        <v>277</v>
      </c>
      <c r="N443" s="84">
        <f t="shared" si="26"/>
        <v>0.32021990740740741</v>
      </c>
      <c r="O443" s="83">
        <v>442</v>
      </c>
      <c r="P443" s="86">
        <f t="shared" si="27"/>
        <v>0.82653061224489799</v>
      </c>
      <c r="Q443" s="87">
        <f>Table2[[#This Row],[Decimal exceedance]]*100</f>
        <v>82.653061224489804</v>
      </c>
      <c r="R443" s="86">
        <f>ROUND(Table2[[#This Row],[Percent Exceedance]],1)</f>
        <v>82.7</v>
      </c>
    </row>
    <row r="444" spans="2:18">
      <c r="B444" s="79" t="s">
        <v>278</v>
      </c>
      <c r="C444" s="80">
        <v>10044187</v>
      </c>
      <c r="D444" s="80">
        <v>10019674</v>
      </c>
      <c r="E444" s="79" t="s">
        <v>276</v>
      </c>
      <c r="F444" s="81">
        <v>42196</v>
      </c>
      <c r="G444" s="82">
        <v>4.8719999999999999</v>
      </c>
      <c r="H444" s="83">
        <f t="shared" si="24"/>
        <v>4872</v>
      </c>
      <c r="I444" s="84">
        <f t="shared" si="25"/>
        <v>5.6388888888888884E-2</v>
      </c>
      <c r="J444" s="83">
        <v>7.0000000000000007E-2</v>
      </c>
      <c r="K444" s="83" t="s">
        <v>277</v>
      </c>
      <c r="L444" s="83">
        <v>0.19400000000000001</v>
      </c>
      <c r="M444" s="83" t="s">
        <v>277</v>
      </c>
      <c r="N444" s="84">
        <f t="shared" si="26"/>
        <v>0.32038888888888889</v>
      </c>
      <c r="O444" s="83">
        <v>443</v>
      </c>
      <c r="P444" s="86">
        <f t="shared" si="27"/>
        <v>0.82613814756671899</v>
      </c>
      <c r="Q444" s="87">
        <f>Table2[[#This Row],[Decimal exceedance]]*100</f>
        <v>82.6138147566719</v>
      </c>
      <c r="R444" s="86">
        <f>ROUND(Table2[[#This Row],[Percent Exceedance]],1)</f>
        <v>82.6</v>
      </c>
    </row>
    <row r="445" spans="2:18">
      <c r="B445" s="79" t="s">
        <v>278</v>
      </c>
      <c r="C445" s="80">
        <v>10044187</v>
      </c>
      <c r="D445" s="80">
        <v>10019674</v>
      </c>
      <c r="E445" s="79" t="s">
        <v>276</v>
      </c>
      <c r="F445" s="81">
        <v>43357</v>
      </c>
      <c r="G445" s="82">
        <v>2.15</v>
      </c>
      <c r="H445" s="83">
        <f t="shared" si="24"/>
        <v>2150</v>
      </c>
      <c r="I445" s="84">
        <f t="shared" si="25"/>
        <v>2.4884259259259255E-2</v>
      </c>
      <c r="J445" s="83">
        <v>7.9000000000000001E-2</v>
      </c>
      <c r="K445" s="83" t="s">
        <v>277</v>
      </c>
      <c r="L445" s="83">
        <v>0.217</v>
      </c>
      <c r="M445" s="83" t="s">
        <v>277</v>
      </c>
      <c r="N445" s="84">
        <f t="shared" si="26"/>
        <v>0.32088425925925923</v>
      </c>
      <c r="O445" s="83">
        <v>444</v>
      </c>
      <c r="P445" s="86">
        <f t="shared" si="27"/>
        <v>0.82574568288854</v>
      </c>
      <c r="Q445" s="87">
        <f>Table2[[#This Row],[Decimal exceedance]]*100</f>
        <v>82.574568288853996</v>
      </c>
      <c r="R445" s="86">
        <f>ROUND(Table2[[#This Row],[Percent Exceedance]],1)</f>
        <v>82.6</v>
      </c>
    </row>
    <row r="446" spans="2:18">
      <c r="B446" s="79" t="s">
        <v>278</v>
      </c>
      <c r="C446" s="80">
        <v>10044187</v>
      </c>
      <c r="D446" s="80">
        <v>10019674</v>
      </c>
      <c r="E446" s="79" t="s">
        <v>276</v>
      </c>
      <c r="F446" s="81">
        <v>43230</v>
      </c>
      <c r="G446" s="82">
        <v>2.3639999999999999</v>
      </c>
      <c r="H446" s="83">
        <f t="shared" si="24"/>
        <v>2364</v>
      </c>
      <c r="I446" s="84">
        <f t="shared" si="25"/>
        <v>2.7361111111111107E-2</v>
      </c>
      <c r="J446" s="83">
        <v>0.11</v>
      </c>
      <c r="K446" s="83" t="s">
        <v>277</v>
      </c>
      <c r="L446" s="83">
        <v>0.184</v>
      </c>
      <c r="M446" s="83" t="s">
        <v>277</v>
      </c>
      <c r="N446" s="84">
        <f t="shared" si="26"/>
        <v>0.3213611111111111</v>
      </c>
      <c r="O446" s="83">
        <v>445</v>
      </c>
      <c r="P446" s="86">
        <f t="shared" si="27"/>
        <v>0.82535321821036112</v>
      </c>
      <c r="Q446" s="87">
        <f>Table2[[#This Row],[Decimal exceedance]]*100</f>
        <v>82.535321821036106</v>
      </c>
      <c r="R446" s="86">
        <f>ROUND(Table2[[#This Row],[Percent Exceedance]],1)</f>
        <v>82.5</v>
      </c>
    </row>
    <row r="447" spans="2:18">
      <c r="B447" s="79" t="s">
        <v>278</v>
      </c>
      <c r="C447" s="80">
        <v>10044187</v>
      </c>
      <c r="D447" s="80">
        <v>10019674</v>
      </c>
      <c r="E447" s="79" t="s">
        <v>276</v>
      </c>
      <c r="F447" s="81">
        <v>42594</v>
      </c>
      <c r="G447" s="82">
        <v>3.1469999999999998</v>
      </c>
      <c r="H447" s="83">
        <f t="shared" si="24"/>
        <v>3147</v>
      </c>
      <c r="I447" s="84">
        <f t="shared" si="25"/>
        <v>3.6423611111111108E-2</v>
      </c>
      <c r="J447" s="83">
        <v>7.0000000000000007E-2</v>
      </c>
      <c r="K447" s="83" t="s">
        <v>277</v>
      </c>
      <c r="L447" s="83">
        <v>0.215</v>
      </c>
      <c r="M447" s="83" t="s">
        <v>277</v>
      </c>
      <c r="N447" s="84">
        <f t="shared" si="26"/>
        <v>0.32142361111111112</v>
      </c>
      <c r="O447" s="83">
        <v>446</v>
      </c>
      <c r="P447" s="86">
        <f t="shared" si="27"/>
        <v>0.82496075353218212</v>
      </c>
      <c r="Q447" s="87">
        <f>Table2[[#This Row],[Decimal exceedance]]*100</f>
        <v>82.496075353218217</v>
      </c>
      <c r="R447" s="86">
        <f>ROUND(Table2[[#This Row],[Percent Exceedance]],1)</f>
        <v>82.5</v>
      </c>
    </row>
    <row r="448" spans="2:18">
      <c r="B448" s="79" t="s">
        <v>278</v>
      </c>
      <c r="C448" s="80">
        <v>10044187</v>
      </c>
      <c r="D448" s="80">
        <v>10019674</v>
      </c>
      <c r="E448" s="79" t="s">
        <v>276</v>
      </c>
      <c r="F448" s="81">
        <v>43463</v>
      </c>
      <c r="G448" s="82">
        <v>1.9610000000000001</v>
      </c>
      <c r="H448" s="83">
        <f t="shared" si="24"/>
        <v>1961</v>
      </c>
      <c r="I448" s="84">
        <f t="shared" si="25"/>
        <v>2.269675925925926E-2</v>
      </c>
      <c r="J448" s="83">
        <v>0.183</v>
      </c>
      <c r="K448" s="83" t="s">
        <v>277</v>
      </c>
      <c r="L448" s="83">
        <v>0.11600000000000001</v>
      </c>
      <c r="M448" s="83" t="s">
        <v>277</v>
      </c>
      <c r="N448" s="84">
        <f t="shared" si="26"/>
        <v>0.32169675925925928</v>
      </c>
      <c r="O448" s="83">
        <v>447</v>
      </c>
      <c r="P448" s="86">
        <f t="shared" si="27"/>
        <v>0.82456828885400313</v>
      </c>
      <c r="Q448" s="87">
        <f>Table2[[#This Row],[Decimal exceedance]]*100</f>
        <v>82.456828885400313</v>
      </c>
      <c r="R448" s="86">
        <f>ROUND(Table2[[#This Row],[Percent Exceedance]],1)</f>
        <v>82.5</v>
      </c>
    </row>
    <row r="449" spans="2:18">
      <c r="B449" s="79" t="s">
        <v>278</v>
      </c>
      <c r="C449" s="80">
        <v>10044187</v>
      </c>
      <c r="D449" s="80">
        <v>10019674</v>
      </c>
      <c r="E449" s="79" t="s">
        <v>276</v>
      </c>
      <c r="F449" s="81">
        <v>43013</v>
      </c>
      <c r="G449" s="82">
        <v>2.3109999999999999</v>
      </c>
      <c r="H449" s="83">
        <f t="shared" si="24"/>
        <v>2311</v>
      </c>
      <c r="I449" s="84">
        <f t="shared" si="25"/>
        <v>2.6747685185185183E-2</v>
      </c>
      <c r="J449" s="83">
        <v>8.5999999999999993E-2</v>
      </c>
      <c r="K449" s="83" t="s">
        <v>277</v>
      </c>
      <c r="L449" s="83">
        <v>0.20899999999999999</v>
      </c>
      <c r="M449" s="83" t="s">
        <v>277</v>
      </c>
      <c r="N449" s="84">
        <f t="shared" si="26"/>
        <v>0.32174768518518515</v>
      </c>
      <c r="O449" s="83">
        <v>448</v>
      </c>
      <c r="P449" s="86">
        <f t="shared" si="27"/>
        <v>0.82417582417582413</v>
      </c>
      <c r="Q449" s="87">
        <f>Table2[[#This Row],[Decimal exceedance]]*100</f>
        <v>82.417582417582409</v>
      </c>
      <c r="R449" s="86">
        <f>ROUND(Table2[[#This Row],[Percent Exceedance]],1)</f>
        <v>82.4</v>
      </c>
    </row>
    <row r="450" spans="2:18">
      <c r="B450" s="79" t="s">
        <v>278</v>
      </c>
      <c r="C450" s="80">
        <v>10044187</v>
      </c>
      <c r="D450" s="80">
        <v>10019674</v>
      </c>
      <c r="E450" s="79" t="s">
        <v>276</v>
      </c>
      <c r="F450" s="81">
        <v>43296</v>
      </c>
      <c r="G450" s="82">
        <v>2.0739999999999998</v>
      </c>
      <c r="H450" s="83">
        <f t="shared" ref="H450:H513" si="28">(G450*1000)</f>
        <v>2074</v>
      </c>
      <c r="I450" s="84">
        <f t="shared" ref="I450:I513" si="29">SUM(G450/86.4)</f>
        <v>2.4004629629629626E-2</v>
      </c>
      <c r="J450" s="83">
        <v>9.0999999999999998E-2</v>
      </c>
      <c r="K450" s="83" t="s">
        <v>277</v>
      </c>
      <c r="L450" s="83">
        <v>0.20699999999999999</v>
      </c>
      <c r="M450" s="83" t="s">
        <v>277</v>
      </c>
      <c r="N450" s="84">
        <f t="shared" ref="N450:N513" si="30">SUM(I450+J450+L450)</f>
        <v>0.32200462962962961</v>
      </c>
      <c r="O450" s="83">
        <v>449</v>
      </c>
      <c r="P450" s="86">
        <f t="shared" ref="P450:P513" si="31">1-O450/2548</f>
        <v>0.82378335949764525</v>
      </c>
      <c r="Q450" s="87">
        <f>Table2[[#This Row],[Decimal exceedance]]*100</f>
        <v>82.378335949764519</v>
      </c>
      <c r="R450" s="86">
        <f>ROUND(Table2[[#This Row],[Percent Exceedance]],1)</f>
        <v>82.4</v>
      </c>
    </row>
    <row r="451" spans="2:18">
      <c r="B451" s="79" t="s">
        <v>278</v>
      </c>
      <c r="C451" s="80">
        <v>10044187</v>
      </c>
      <c r="D451" s="80">
        <v>10019674</v>
      </c>
      <c r="E451" s="79" t="s">
        <v>276</v>
      </c>
      <c r="F451" s="81">
        <v>43552</v>
      </c>
      <c r="G451" s="82">
        <v>1.905</v>
      </c>
      <c r="H451" s="83">
        <f t="shared" si="28"/>
        <v>1905</v>
      </c>
      <c r="I451" s="84">
        <f t="shared" si="29"/>
        <v>2.2048611111111109E-2</v>
      </c>
      <c r="J451" s="83">
        <v>0.126</v>
      </c>
      <c r="K451" s="83" t="s">
        <v>277</v>
      </c>
      <c r="L451" s="83">
        <v>0.17399999999999999</v>
      </c>
      <c r="M451" s="83" t="s">
        <v>277</v>
      </c>
      <c r="N451" s="84">
        <f t="shared" si="30"/>
        <v>0.3220486111111111</v>
      </c>
      <c r="O451" s="83">
        <v>450</v>
      </c>
      <c r="P451" s="86">
        <f t="shared" si="31"/>
        <v>0.82339089481946626</v>
      </c>
      <c r="Q451" s="87">
        <f>Table2[[#This Row],[Decimal exceedance]]*100</f>
        <v>82.33908948194663</v>
      </c>
      <c r="R451" s="86">
        <f>ROUND(Table2[[#This Row],[Percent Exceedance]],1)</f>
        <v>82.3</v>
      </c>
    </row>
    <row r="452" spans="2:18">
      <c r="B452" s="79" t="s">
        <v>278</v>
      </c>
      <c r="C452" s="80">
        <v>10044187</v>
      </c>
      <c r="D452" s="80">
        <v>10019674</v>
      </c>
      <c r="E452" s="79" t="s">
        <v>276</v>
      </c>
      <c r="F452" s="81">
        <v>43525</v>
      </c>
      <c r="G452" s="82">
        <v>1.78</v>
      </c>
      <c r="H452" s="83">
        <f t="shared" si="28"/>
        <v>1780</v>
      </c>
      <c r="I452" s="84">
        <f t="shared" si="29"/>
        <v>2.060185185185185E-2</v>
      </c>
      <c r="J452" s="83">
        <v>0.156</v>
      </c>
      <c r="K452" s="83" t="s">
        <v>277</v>
      </c>
      <c r="L452" s="83">
        <v>0.14599999999999999</v>
      </c>
      <c r="M452" s="83" t="s">
        <v>277</v>
      </c>
      <c r="N452" s="84">
        <f t="shared" si="30"/>
        <v>0.32260185185185186</v>
      </c>
      <c r="O452" s="83">
        <v>451</v>
      </c>
      <c r="P452" s="86">
        <f t="shared" si="31"/>
        <v>0.82299843014128726</v>
      </c>
      <c r="Q452" s="87">
        <f>Table2[[#This Row],[Decimal exceedance]]*100</f>
        <v>82.299843014128726</v>
      </c>
      <c r="R452" s="86">
        <f>ROUND(Table2[[#This Row],[Percent Exceedance]],1)</f>
        <v>82.3</v>
      </c>
    </row>
    <row r="453" spans="2:18">
      <c r="B453" s="79" t="s">
        <v>278</v>
      </c>
      <c r="C453" s="80">
        <v>10044187</v>
      </c>
      <c r="D453" s="80">
        <v>10019674</v>
      </c>
      <c r="E453" s="79" t="s">
        <v>276</v>
      </c>
      <c r="F453" s="81">
        <v>42733</v>
      </c>
      <c r="G453" s="82">
        <v>6.2729999999999997</v>
      </c>
      <c r="H453" s="83">
        <f t="shared" si="28"/>
        <v>6273</v>
      </c>
      <c r="I453" s="84">
        <f t="shared" si="29"/>
        <v>7.2604166666666664E-2</v>
      </c>
      <c r="J453" s="83">
        <v>8.4000000000000005E-2</v>
      </c>
      <c r="K453" s="83" t="s">
        <v>277</v>
      </c>
      <c r="L453" s="83">
        <v>0.16600000000000001</v>
      </c>
      <c r="M453" s="83" t="s">
        <v>277</v>
      </c>
      <c r="N453" s="84">
        <f t="shared" si="30"/>
        <v>0.32260416666666669</v>
      </c>
      <c r="O453" s="83">
        <v>452</v>
      </c>
      <c r="P453" s="86">
        <f t="shared" si="31"/>
        <v>0.82260596546310838</v>
      </c>
      <c r="Q453" s="87">
        <f>Table2[[#This Row],[Decimal exceedance]]*100</f>
        <v>82.260596546310836</v>
      </c>
      <c r="R453" s="86">
        <f>ROUND(Table2[[#This Row],[Percent Exceedance]],1)</f>
        <v>82.3</v>
      </c>
    </row>
    <row r="454" spans="2:18">
      <c r="B454" s="79" t="s">
        <v>278</v>
      </c>
      <c r="C454" s="80">
        <v>10044187</v>
      </c>
      <c r="D454" s="80">
        <v>10019674</v>
      </c>
      <c r="E454" s="79" t="s">
        <v>276</v>
      </c>
      <c r="F454" s="81">
        <v>41852</v>
      </c>
      <c r="G454" s="82">
        <v>6.0289999999999999</v>
      </c>
      <c r="H454" s="83">
        <f t="shared" si="28"/>
        <v>6029</v>
      </c>
      <c r="I454" s="84">
        <f t="shared" si="29"/>
        <v>6.9780092592592588E-2</v>
      </c>
      <c r="J454" s="83">
        <v>0.107</v>
      </c>
      <c r="K454" s="83" t="s">
        <v>277</v>
      </c>
      <c r="L454" s="83">
        <v>0.14599999999999999</v>
      </c>
      <c r="M454" s="83" t="s">
        <v>277</v>
      </c>
      <c r="N454" s="84">
        <f t="shared" si="30"/>
        <v>0.32278009259259255</v>
      </c>
      <c r="O454" s="83">
        <v>453</v>
      </c>
      <c r="P454" s="86">
        <f t="shared" si="31"/>
        <v>0.82221350078492939</v>
      </c>
      <c r="Q454" s="87">
        <f>Table2[[#This Row],[Decimal exceedance]]*100</f>
        <v>82.221350078492932</v>
      </c>
      <c r="R454" s="86">
        <f>ROUND(Table2[[#This Row],[Percent Exceedance]],1)</f>
        <v>82.2</v>
      </c>
    </row>
    <row r="455" spans="2:18">
      <c r="B455" s="83"/>
      <c r="C455" s="80">
        <v>10044187</v>
      </c>
      <c r="D455" s="80">
        <v>10019674</v>
      </c>
      <c r="E455" s="79" t="s">
        <v>276</v>
      </c>
      <c r="F455" s="85">
        <v>43592</v>
      </c>
      <c r="G455" s="82">
        <v>1.9730000000000001</v>
      </c>
      <c r="H455" s="83">
        <f t="shared" si="28"/>
        <v>1973</v>
      </c>
      <c r="I455" s="84">
        <f t="shared" si="29"/>
        <v>2.2835648148148147E-2</v>
      </c>
      <c r="J455" s="83">
        <v>0.128</v>
      </c>
      <c r="K455" s="83" t="s">
        <v>277</v>
      </c>
      <c r="L455" s="83">
        <v>0.17199999999999999</v>
      </c>
      <c r="M455" s="83" t="s">
        <v>277</v>
      </c>
      <c r="N455" s="84">
        <f t="shared" si="30"/>
        <v>0.32283564814814814</v>
      </c>
      <c r="O455" s="83">
        <v>454</v>
      </c>
      <c r="P455" s="86">
        <f t="shared" si="31"/>
        <v>0.82182103610675039</v>
      </c>
      <c r="Q455" s="87">
        <f>Table2[[#This Row],[Decimal exceedance]]*100</f>
        <v>82.182103610675043</v>
      </c>
      <c r="R455" s="86">
        <f>ROUND(Table2[[#This Row],[Percent Exceedance]],1)</f>
        <v>82.2</v>
      </c>
    </row>
    <row r="456" spans="2:18">
      <c r="B456" s="79" t="s">
        <v>278</v>
      </c>
      <c r="C456" s="80">
        <v>10044187</v>
      </c>
      <c r="D456" s="80">
        <v>10019674</v>
      </c>
      <c r="E456" s="79" t="s">
        <v>276</v>
      </c>
      <c r="F456" s="81">
        <v>42905</v>
      </c>
      <c r="G456" s="82">
        <v>2.1619999999999999</v>
      </c>
      <c r="H456" s="83">
        <f t="shared" si="28"/>
        <v>2162</v>
      </c>
      <c r="I456" s="84">
        <f t="shared" si="29"/>
        <v>2.5023148148148145E-2</v>
      </c>
      <c r="J456" s="83">
        <v>9.9000000000000005E-2</v>
      </c>
      <c r="K456" s="83" t="s">
        <v>277</v>
      </c>
      <c r="L456" s="83">
        <v>0.19900000000000001</v>
      </c>
      <c r="M456" s="83" t="s">
        <v>277</v>
      </c>
      <c r="N456" s="84">
        <f t="shared" si="30"/>
        <v>0.32302314814814814</v>
      </c>
      <c r="O456" s="83">
        <v>455</v>
      </c>
      <c r="P456" s="86">
        <f t="shared" si="31"/>
        <v>0.8214285714285714</v>
      </c>
      <c r="Q456" s="87">
        <f>Table2[[#This Row],[Decimal exceedance]]*100</f>
        <v>82.142857142857139</v>
      </c>
      <c r="R456" s="86">
        <f>ROUND(Table2[[#This Row],[Percent Exceedance]],1)</f>
        <v>82.1</v>
      </c>
    </row>
    <row r="457" spans="2:18">
      <c r="B457" s="83"/>
      <c r="C457" s="80">
        <v>10044187</v>
      </c>
      <c r="D457" s="80">
        <v>10019674</v>
      </c>
      <c r="E457" s="79" t="s">
        <v>276</v>
      </c>
      <c r="F457" s="85">
        <v>43687</v>
      </c>
      <c r="G457" s="82">
        <v>2.02</v>
      </c>
      <c r="H457" s="83">
        <f t="shared" si="28"/>
        <v>2020</v>
      </c>
      <c r="I457" s="84">
        <f t="shared" si="29"/>
        <v>2.3379629629629629E-2</v>
      </c>
      <c r="J457" s="83">
        <v>0.13400000000000001</v>
      </c>
      <c r="K457" s="83" t="s">
        <v>277</v>
      </c>
      <c r="L457" s="83">
        <v>0.16600000000000001</v>
      </c>
      <c r="M457" s="83" t="s">
        <v>277</v>
      </c>
      <c r="N457" s="84">
        <f t="shared" si="30"/>
        <v>0.32337962962962963</v>
      </c>
      <c r="O457" s="83">
        <v>456</v>
      </c>
      <c r="P457" s="86">
        <f t="shared" si="31"/>
        <v>0.8210361067503924</v>
      </c>
      <c r="Q457" s="87">
        <f>Table2[[#This Row],[Decimal exceedance]]*100</f>
        <v>82.103610675039235</v>
      </c>
      <c r="R457" s="86">
        <f>ROUND(Table2[[#This Row],[Percent Exceedance]],1)</f>
        <v>82.1</v>
      </c>
    </row>
    <row r="458" spans="2:18">
      <c r="B458" s="79" t="s">
        <v>278</v>
      </c>
      <c r="C458" s="80">
        <v>10044187</v>
      </c>
      <c r="D458" s="80">
        <v>10019674</v>
      </c>
      <c r="E458" s="79" t="s">
        <v>276</v>
      </c>
      <c r="F458" s="81">
        <v>43040</v>
      </c>
      <c r="G458" s="82">
        <v>4.37</v>
      </c>
      <c r="H458" s="83">
        <f t="shared" si="28"/>
        <v>4370</v>
      </c>
      <c r="I458" s="84">
        <f t="shared" si="29"/>
        <v>5.0578703703703702E-2</v>
      </c>
      <c r="J458" s="83">
        <v>0.112</v>
      </c>
      <c r="K458" s="83" t="s">
        <v>277</v>
      </c>
      <c r="L458" s="83">
        <v>0.161</v>
      </c>
      <c r="M458" s="83" t="s">
        <v>277</v>
      </c>
      <c r="N458" s="84">
        <f t="shared" si="30"/>
        <v>0.32357870370370367</v>
      </c>
      <c r="O458" s="83">
        <v>457</v>
      </c>
      <c r="P458" s="86">
        <f t="shared" si="31"/>
        <v>0.82064364207221352</v>
      </c>
      <c r="Q458" s="87">
        <f>Table2[[#This Row],[Decimal exceedance]]*100</f>
        <v>82.064364207221345</v>
      </c>
      <c r="R458" s="86">
        <f>ROUND(Table2[[#This Row],[Percent Exceedance]],1)</f>
        <v>82.1</v>
      </c>
    </row>
    <row r="459" spans="2:18">
      <c r="B459" s="79" t="s">
        <v>278</v>
      </c>
      <c r="C459" s="80">
        <v>10044187</v>
      </c>
      <c r="D459" s="80">
        <v>10019674</v>
      </c>
      <c r="E459" s="79" t="s">
        <v>276</v>
      </c>
      <c r="F459" s="81">
        <v>43020</v>
      </c>
      <c r="G459" s="82">
        <v>2.3919999999999999</v>
      </c>
      <c r="H459" s="83">
        <f t="shared" si="28"/>
        <v>2392</v>
      </c>
      <c r="I459" s="84">
        <f t="shared" si="29"/>
        <v>2.7685185185185181E-2</v>
      </c>
      <c r="J459" s="83">
        <v>8.6999999999999994E-2</v>
      </c>
      <c r="K459" s="83" t="s">
        <v>277</v>
      </c>
      <c r="L459" s="83">
        <v>0.21</v>
      </c>
      <c r="M459" s="83" t="s">
        <v>277</v>
      </c>
      <c r="N459" s="84">
        <f t="shared" si="30"/>
        <v>0.32468518518518519</v>
      </c>
      <c r="O459" s="83">
        <v>458</v>
      </c>
      <c r="P459" s="86">
        <f t="shared" si="31"/>
        <v>0.82025117739403453</v>
      </c>
      <c r="Q459" s="87">
        <f>Table2[[#This Row],[Decimal exceedance]]*100</f>
        <v>82.025117739403456</v>
      </c>
      <c r="R459" s="86">
        <f>ROUND(Table2[[#This Row],[Percent Exceedance]],1)</f>
        <v>82</v>
      </c>
    </row>
    <row r="460" spans="2:18">
      <c r="B460" s="79" t="s">
        <v>278</v>
      </c>
      <c r="C460" s="80">
        <v>10044187</v>
      </c>
      <c r="D460" s="80">
        <v>10019674</v>
      </c>
      <c r="E460" s="79" t="s">
        <v>276</v>
      </c>
      <c r="F460" s="81">
        <v>43482</v>
      </c>
      <c r="G460" s="82">
        <v>2.0619999999999998</v>
      </c>
      <c r="H460" s="83">
        <f t="shared" si="28"/>
        <v>2062</v>
      </c>
      <c r="I460" s="84">
        <f t="shared" si="29"/>
        <v>2.3865740740740736E-2</v>
      </c>
      <c r="J460" s="83">
        <v>0.157</v>
      </c>
      <c r="K460" s="83" t="s">
        <v>277</v>
      </c>
      <c r="L460" s="83">
        <v>0.14399999999999999</v>
      </c>
      <c r="M460" s="83" t="s">
        <v>277</v>
      </c>
      <c r="N460" s="84">
        <f t="shared" si="30"/>
        <v>0.3248657407407407</v>
      </c>
      <c r="O460" s="83">
        <v>459</v>
      </c>
      <c r="P460" s="86">
        <f t="shared" si="31"/>
        <v>0.81985871271585564</v>
      </c>
      <c r="Q460" s="87">
        <f>Table2[[#This Row],[Decimal exceedance]]*100</f>
        <v>81.985871271585566</v>
      </c>
      <c r="R460" s="86">
        <f>ROUND(Table2[[#This Row],[Percent Exceedance]],1)</f>
        <v>82</v>
      </c>
    </row>
    <row r="461" spans="2:18">
      <c r="B461" s="79" t="s">
        <v>278</v>
      </c>
      <c r="C461" s="80">
        <v>10044187</v>
      </c>
      <c r="D461" s="80">
        <v>10019674</v>
      </c>
      <c r="E461" s="79" t="s">
        <v>276</v>
      </c>
      <c r="F461" s="81">
        <v>43327</v>
      </c>
      <c r="G461" s="82">
        <v>2.149</v>
      </c>
      <c r="H461" s="83">
        <f t="shared" si="28"/>
        <v>2149</v>
      </c>
      <c r="I461" s="84">
        <f t="shared" si="29"/>
        <v>2.4872685185185185E-2</v>
      </c>
      <c r="J461" s="83">
        <v>8.5999999999999993E-2</v>
      </c>
      <c r="K461" s="83" t="s">
        <v>277</v>
      </c>
      <c r="L461" s="83">
        <v>0.214</v>
      </c>
      <c r="M461" s="83" t="s">
        <v>277</v>
      </c>
      <c r="N461" s="84">
        <f t="shared" si="30"/>
        <v>0.32487268518518519</v>
      </c>
      <c r="O461" s="83">
        <v>460</v>
      </c>
      <c r="P461" s="86">
        <f t="shared" si="31"/>
        <v>0.81946624803767665</v>
      </c>
      <c r="Q461" s="87">
        <f>Table2[[#This Row],[Decimal exceedance]]*100</f>
        <v>81.946624803767662</v>
      </c>
      <c r="R461" s="86">
        <f>ROUND(Table2[[#This Row],[Percent Exceedance]],1)</f>
        <v>81.900000000000006</v>
      </c>
    </row>
    <row r="462" spans="2:18">
      <c r="B462" s="79" t="s">
        <v>278</v>
      </c>
      <c r="C462" s="80">
        <v>10044187</v>
      </c>
      <c r="D462" s="80">
        <v>10019674</v>
      </c>
      <c r="E462" s="79" t="s">
        <v>276</v>
      </c>
      <c r="F462" s="81">
        <v>42600</v>
      </c>
      <c r="G462" s="82">
        <v>4</v>
      </c>
      <c r="H462" s="83">
        <f t="shared" si="28"/>
        <v>4000</v>
      </c>
      <c r="I462" s="84">
        <f t="shared" si="29"/>
        <v>4.6296296296296294E-2</v>
      </c>
      <c r="J462" s="83">
        <v>6.8000000000000005E-2</v>
      </c>
      <c r="K462" s="83" t="s">
        <v>277</v>
      </c>
      <c r="L462" s="83">
        <v>0.21099999999999999</v>
      </c>
      <c r="M462" s="83" t="s">
        <v>277</v>
      </c>
      <c r="N462" s="84">
        <f t="shared" si="30"/>
        <v>0.32529629629629631</v>
      </c>
      <c r="O462" s="83">
        <v>461</v>
      </c>
      <c r="P462" s="86">
        <f t="shared" si="31"/>
        <v>0.81907378335949765</v>
      </c>
      <c r="Q462" s="87">
        <f>Table2[[#This Row],[Decimal exceedance]]*100</f>
        <v>81.907378335949772</v>
      </c>
      <c r="R462" s="86">
        <f>ROUND(Table2[[#This Row],[Percent Exceedance]],1)</f>
        <v>81.900000000000006</v>
      </c>
    </row>
    <row r="463" spans="2:18">
      <c r="B463" s="79" t="s">
        <v>278</v>
      </c>
      <c r="C463" s="80">
        <v>10044187</v>
      </c>
      <c r="D463" s="80">
        <v>10019674</v>
      </c>
      <c r="E463" s="79" t="s">
        <v>276</v>
      </c>
      <c r="F463" s="81">
        <v>42592</v>
      </c>
      <c r="G463" s="82">
        <v>3.415</v>
      </c>
      <c r="H463" s="83">
        <f t="shared" si="28"/>
        <v>3415</v>
      </c>
      <c r="I463" s="84">
        <f t="shared" si="29"/>
        <v>3.9525462962962964E-2</v>
      </c>
      <c r="J463" s="83">
        <v>6.9000000000000006E-2</v>
      </c>
      <c r="K463" s="83" t="s">
        <v>277</v>
      </c>
      <c r="L463" s="83">
        <v>0.217</v>
      </c>
      <c r="M463" s="83" t="s">
        <v>277</v>
      </c>
      <c r="N463" s="84">
        <f t="shared" si="30"/>
        <v>0.32552546296296297</v>
      </c>
      <c r="O463" s="83">
        <v>462</v>
      </c>
      <c r="P463" s="86">
        <f t="shared" si="31"/>
        <v>0.81868131868131866</v>
      </c>
      <c r="Q463" s="87">
        <f>Table2[[#This Row],[Decimal exceedance]]*100</f>
        <v>81.868131868131869</v>
      </c>
      <c r="R463" s="86">
        <f>ROUND(Table2[[#This Row],[Percent Exceedance]],1)</f>
        <v>81.900000000000006</v>
      </c>
    </row>
    <row r="464" spans="2:18">
      <c r="B464" s="79" t="s">
        <v>278</v>
      </c>
      <c r="C464" s="80">
        <v>10044187</v>
      </c>
      <c r="D464" s="80">
        <v>10019674</v>
      </c>
      <c r="E464" s="79" t="s">
        <v>276</v>
      </c>
      <c r="F464" s="81">
        <v>42832</v>
      </c>
      <c r="G464" s="82">
        <v>4.1230000000000002</v>
      </c>
      <c r="H464" s="83">
        <f t="shared" si="28"/>
        <v>4123</v>
      </c>
      <c r="I464" s="84">
        <f t="shared" si="29"/>
        <v>4.7719907407407405E-2</v>
      </c>
      <c r="J464" s="83">
        <v>0.10100000000000001</v>
      </c>
      <c r="K464" s="83" t="s">
        <v>277</v>
      </c>
      <c r="L464" s="83">
        <v>0.17699999999999999</v>
      </c>
      <c r="M464" s="83" t="s">
        <v>277</v>
      </c>
      <c r="N464" s="84">
        <f t="shared" si="30"/>
        <v>0.32571990740740742</v>
      </c>
      <c r="O464" s="83">
        <v>463</v>
      </c>
      <c r="P464" s="86">
        <f t="shared" si="31"/>
        <v>0.81828885400313967</v>
      </c>
      <c r="Q464" s="87">
        <f>Table2[[#This Row],[Decimal exceedance]]*100</f>
        <v>81.828885400313965</v>
      </c>
      <c r="R464" s="86">
        <f>ROUND(Table2[[#This Row],[Percent Exceedance]],1)</f>
        <v>81.8</v>
      </c>
    </row>
    <row r="465" spans="2:18">
      <c r="B465" s="79" t="s">
        <v>278</v>
      </c>
      <c r="C465" s="80">
        <v>10044187</v>
      </c>
      <c r="D465" s="80">
        <v>10019674</v>
      </c>
      <c r="E465" s="79" t="s">
        <v>276</v>
      </c>
      <c r="F465" s="81">
        <v>42598</v>
      </c>
      <c r="G465" s="82">
        <v>3.3660000000000001</v>
      </c>
      <c r="H465" s="83">
        <f t="shared" si="28"/>
        <v>3366</v>
      </c>
      <c r="I465" s="84">
        <f t="shared" si="29"/>
        <v>3.8958333333333331E-2</v>
      </c>
      <c r="J465" s="83">
        <v>7.0000000000000007E-2</v>
      </c>
      <c r="K465" s="83" t="s">
        <v>277</v>
      </c>
      <c r="L465" s="83">
        <v>0.217</v>
      </c>
      <c r="M465" s="83" t="s">
        <v>277</v>
      </c>
      <c r="N465" s="84">
        <f t="shared" si="30"/>
        <v>0.32595833333333335</v>
      </c>
      <c r="O465" s="83">
        <v>464</v>
      </c>
      <c r="P465" s="86">
        <f t="shared" si="31"/>
        <v>0.81789638932496078</v>
      </c>
      <c r="Q465" s="87">
        <f>Table2[[#This Row],[Decimal exceedance]]*100</f>
        <v>81.789638932496075</v>
      </c>
      <c r="R465" s="86">
        <f>ROUND(Table2[[#This Row],[Percent Exceedance]],1)</f>
        <v>81.8</v>
      </c>
    </row>
    <row r="466" spans="2:18">
      <c r="B466" s="83"/>
      <c r="C466" s="80">
        <v>10044187</v>
      </c>
      <c r="D466" s="80">
        <v>10019674</v>
      </c>
      <c r="E466" s="79" t="s">
        <v>276</v>
      </c>
      <c r="F466" s="85">
        <v>43804</v>
      </c>
      <c r="G466" s="82">
        <v>1.964</v>
      </c>
      <c r="H466" s="83">
        <f t="shared" si="28"/>
        <v>1964</v>
      </c>
      <c r="I466" s="84">
        <f t="shared" si="29"/>
        <v>2.2731481481481481E-2</v>
      </c>
      <c r="J466" s="83">
        <v>0.16700000000000001</v>
      </c>
      <c r="K466" s="83" t="s">
        <v>277</v>
      </c>
      <c r="L466" s="83">
        <v>0.13700000000000001</v>
      </c>
      <c r="M466" s="83" t="s">
        <v>277</v>
      </c>
      <c r="N466" s="84">
        <f t="shared" si="30"/>
        <v>0.32673148148148151</v>
      </c>
      <c r="O466" s="83">
        <v>465</v>
      </c>
      <c r="P466" s="86">
        <f t="shared" si="31"/>
        <v>0.81750392464678179</v>
      </c>
      <c r="Q466" s="87">
        <f>Table2[[#This Row],[Decimal exceedance]]*100</f>
        <v>81.750392464678185</v>
      </c>
      <c r="R466" s="86">
        <f>ROUND(Table2[[#This Row],[Percent Exceedance]],1)</f>
        <v>81.8</v>
      </c>
    </row>
    <row r="467" spans="2:18">
      <c r="B467" s="83"/>
      <c r="C467" s="80">
        <v>10044187</v>
      </c>
      <c r="D467" s="80">
        <v>10019674</v>
      </c>
      <c r="E467" s="79" t="s">
        <v>276</v>
      </c>
      <c r="F467" s="85">
        <v>43566</v>
      </c>
      <c r="G467" s="82">
        <v>1.8240000000000001</v>
      </c>
      <c r="H467" s="83">
        <f t="shared" si="28"/>
        <v>1824</v>
      </c>
      <c r="I467" s="84">
        <f t="shared" si="29"/>
        <v>2.1111111111111112E-2</v>
      </c>
      <c r="J467" s="83">
        <v>0.111</v>
      </c>
      <c r="K467" s="83" t="s">
        <v>277</v>
      </c>
      <c r="L467" s="83">
        <v>0.19500000000000001</v>
      </c>
      <c r="M467" s="83" t="s">
        <v>277</v>
      </c>
      <c r="N467" s="84">
        <f t="shared" si="30"/>
        <v>0.32711111111111113</v>
      </c>
      <c r="O467" s="83">
        <v>466</v>
      </c>
      <c r="P467" s="86">
        <f t="shared" si="31"/>
        <v>0.81711145996860279</v>
      </c>
      <c r="Q467" s="87">
        <f>Table2[[#This Row],[Decimal exceedance]]*100</f>
        <v>81.711145996860282</v>
      </c>
      <c r="R467" s="86">
        <f>ROUND(Table2[[#This Row],[Percent Exceedance]],1)</f>
        <v>81.7</v>
      </c>
    </row>
    <row r="468" spans="2:18">
      <c r="B468" s="79" t="s">
        <v>278</v>
      </c>
      <c r="C468" s="80">
        <v>10044187</v>
      </c>
      <c r="D468" s="80">
        <v>10019674</v>
      </c>
      <c r="E468" s="79" t="s">
        <v>276</v>
      </c>
      <c r="F468" s="81">
        <v>43074</v>
      </c>
      <c r="G468" s="82">
        <v>2.2639999999999998</v>
      </c>
      <c r="H468" s="83">
        <f t="shared" si="28"/>
        <v>2264</v>
      </c>
      <c r="I468" s="84">
        <f t="shared" si="29"/>
        <v>2.6203703703703701E-2</v>
      </c>
      <c r="J468" s="83">
        <v>0.123</v>
      </c>
      <c r="K468" s="83" t="s">
        <v>277</v>
      </c>
      <c r="L468" s="83">
        <v>0.17799999999999999</v>
      </c>
      <c r="M468" s="83" t="s">
        <v>277</v>
      </c>
      <c r="N468" s="84">
        <f t="shared" si="30"/>
        <v>0.32720370370370366</v>
      </c>
      <c r="O468" s="83">
        <v>467</v>
      </c>
      <c r="P468" s="86">
        <f t="shared" si="31"/>
        <v>0.81671899529042391</v>
      </c>
      <c r="Q468" s="87">
        <f>Table2[[#This Row],[Decimal exceedance]]*100</f>
        <v>81.671899529042392</v>
      </c>
      <c r="R468" s="86">
        <f>ROUND(Table2[[#This Row],[Percent Exceedance]],1)</f>
        <v>81.7</v>
      </c>
    </row>
    <row r="469" spans="2:18">
      <c r="B469" s="79" t="s">
        <v>278</v>
      </c>
      <c r="C469" s="80">
        <v>10044187</v>
      </c>
      <c r="D469" s="80">
        <v>10019674</v>
      </c>
      <c r="E469" s="79" t="s">
        <v>276</v>
      </c>
      <c r="F469" s="81">
        <v>42973</v>
      </c>
      <c r="G469" s="82">
        <v>2.2770000000000001</v>
      </c>
      <c r="H469" s="83">
        <f t="shared" si="28"/>
        <v>2277</v>
      </c>
      <c r="I469" s="84">
        <f t="shared" si="29"/>
        <v>2.6354166666666668E-2</v>
      </c>
      <c r="J469" s="83">
        <v>7.5999999999999998E-2</v>
      </c>
      <c r="K469" s="83" t="s">
        <v>277</v>
      </c>
      <c r="L469" s="83">
        <v>0.22500000000000001</v>
      </c>
      <c r="M469" s="83" t="s">
        <v>277</v>
      </c>
      <c r="N469" s="84">
        <f t="shared" si="30"/>
        <v>0.32735416666666667</v>
      </c>
      <c r="O469" s="83">
        <v>468</v>
      </c>
      <c r="P469" s="86">
        <f t="shared" si="31"/>
        <v>0.81632653061224492</v>
      </c>
      <c r="Q469" s="87">
        <f>Table2[[#This Row],[Decimal exceedance]]*100</f>
        <v>81.632653061224488</v>
      </c>
      <c r="R469" s="86">
        <f>ROUND(Table2[[#This Row],[Percent Exceedance]],1)</f>
        <v>81.599999999999994</v>
      </c>
    </row>
    <row r="470" spans="2:18">
      <c r="B470" s="79" t="s">
        <v>278</v>
      </c>
      <c r="C470" s="80">
        <v>10044187</v>
      </c>
      <c r="D470" s="80">
        <v>10019674</v>
      </c>
      <c r="E470" s="79" t="s">
        <v>276</v>
      </c>
      <c r="F470" s="81">
        <v>43484</v>
      </c>
      <c r="G470" s="82">
        <v>2.1110000000000002</v>
      </c>
      <c r="H470" s="83">
        <f t="shared" si="28"/>
        <v>2111</v>
      </c>
      <c r="I470" s="84">
        <f t="shared" si="29"/>
        <v>2.4432870370370372E-2</v>
      </c>
      <c r="J470" s="83">
        <v>0.183</v>
      </c>
      <c r="K470" s="83" t="s">
        <v>277</v>
      </c>
      <c r="L470" s="83">
        <v>0.12</v>
      </c>
      <c r="M470" s="83" t="s">
        <v>277</v>
      </c>
      <c r="N470" s="84">
        <f t="shared" si="30"/>
        <v>0.32743287037037039</v>
      </c>
      <c r="O470" s="83">
        <v>469</v>
      </c>
      <c r="P470" s="86">
        <f t="shared" si="31"/>
        <v>0.81593406593406592</v>
      </c>
      <c r="Q470" s="87">
        <f>Table2[[#This Row],[Decimal exceedance]]*100</f>
        <v>81.593406593406598</v>
      </c>
      <c r="R470" s="86">
        <f>ROUND(Table2[[#This Row],[Percent Exceedance]],1)</f>
        <v>81.599999999999994</v>
      </c>
    </row>
    <row r="471" spans="2:18">
      <c r="B471" s="79" t="s">
        <v>278</v>
      </c>
      <c r="C471" s="80">
        <v>10044187</v>
      </c>
      <c r="D471" s="80">
        <v>10019674</v>
      </c>
      <c r="E471" s="79" t="s">
        <v>276</v>
      </c>
      <c r="F471" s="81">
        <v>43287</v>
      </c>
      <c r="G471" s="82">
        <v>2.1989999999999998</v>
      </c>
      <c r="H471" s="83">
        <f t="shared" si="28"/>
        <v>2199</v>
      </c>
      <c r="I471" s="84">
        <f t="shared" si="29"/>
        <v>2.5451388888888885E-2</v>
      </c>
      <c r="J471" s="83">
        <v>9.1999999999999998E-2</v>
      </c>
      <c r="K471" s="83" t="s">
        <v>277</v>
      </c>
      <c r="L471" s="83">
        <v>0.21099999999999999</v>
      </c>
      <c r="M471" s="83" t="s">
        <v>277</v>
      </c>
      <c r="N471" s="84">
        <f t="shared" si="30"/>
        <v>0.32845138888888886</v>
      </c>
      <c r="O471" s="83">
        <v>470</v>
      </c>
      <c r="P471" s="86">
        <f t="shared" si="31"/>
        <v>0.81554160125588693</v>
      </c>
      <c r="Q471" s="87">
        <f>Table2[[#This Row],[Decimal exceedance]]*100</f>
        <v>81.554160125588695</v>
      </c>
      <c r="R471" s="86">
        <f>ROUND(Table2[[#This Row],[Percent Exceedance]],1)</f>
        <v>81.599999999999994</v>
      </c>
    </row>
    <row r="472" spans="2:18">
      <c r="B472" s="83"/>
      <c r="C472" s="80">
        <v>10044187</v>
      </c>
      <c r="D472" s="80">
        <v>10019674</v>
      </c>
      <c r="E472" s="79" t="s">
        <v>276</v>
      </c>
      <c r="F472" s="85">
        <v>43637</v>
      </c>
      <c r="G472" s="82">
        <v>1.976</v>
      </c>
      <c r="H472" s="83">
        <f t="shared" si="28"/>
        <v>1976</v>
      </c>
      <c r="I472" s="84">
        <f t="shared" si="29"/>
        <v>2.2870370370370367E-2</v>
      </c>
      <c r="J472" s="83">
        <v>0.124</v>
      </c>
      <c r="K472" s="83" t="s">
        <v>277</v>
      </c>
      <c r="L472" s="83">
        <v>0.182</v>
      </c>
      <c r="M472" s="83" t="s">
        <v>277</v>
      </c>
      <c r="N472" s="84">
        <f t="shared" si="30"/>
        <v>0.32887037037037037</v>
      </c>
      <c r="O472" s="83">
        <v>471</v>
      </c>
      <c r="P472" s="86">
        <f t="shared" si="31"/>
        <v>0.81514913657770804</v>
      </c>
      <c r="Q472" s="87">
        <f>Table2[[#This Row],[Decimal exceedance]]*100</f>
        <v>81.514913657770805</v>
      </c>
      <c r="R472" s="86">
        <f>ROUND(Table2[[#This Row],[Percent Exceedance]],1)</f>
        <v>81.5</v>
      </c>
    </row>
    <row r="473" spans="2:18">
      <c r="B473" s="79" t="s">
        <v>278</v>
      </c>
      <c r="C473" s="80">
        <v>10044187</v>
      </c>
      <c r="D473" s="80">
        <v>10019674</v>
      </c>
      <c r="E473" s="79" t="s">
        <v>276</v>
      </c>
      <c r="F473" s="81">
        <v>43356</v>
      </c>
      <c r="G473" s="82">
        <v>2.2549999999999999</v>
      </c>
      <c r="H473" s="83">
        <f t="shared" si="28"/>
        <v>2255</v>
      </c>
      <c r="I473" s="84">
        <f t="shared" si="29"/>
        <v>2.6099537037037036E-2</v>
      </c>
      <c r="J473" s="83">
        <v>8.8999999999999996E-2</v>
      </c>
      <c r="K473" s="83" t="s">
        <v>277</v>
      </c>
      <c r="L473" s="83">
        <v>0.214</v>
      </c>
      <c r="M473" s="83" t="s">
        <v>277</v>
      </c>
      <c r="N473" s="84">
        <f t="shared" si="30"/>
        <v>0.32909953703703704</v>
      </c>
      <c r="O473" s="83">
        <v>472</v>
      </c>
      <c r="P473" s="86">
        <f t="shared" si="31"/>
        <v>0.81475667189952905</v>
      </c>
      <c r="Q473" s="87">
        <f>Table2[[#This Row],[Decimal exceedance]]*100</f>
        <v>81.475667189952901</v>
      </c>
      <c r="R473" s="86">
        <f>ROUND(Table2[[#This Row],[Percent Exceedance]],1)</f>
        <v>81.5</v>
      </c>
    </row>
    <row r="474" spans="2:18">
      <c r="B474" s="79" t="s">
        <v>278</v>
      </c>
      <c r="C474" s="80">
        <v>10044187</v>
      </c>
      <c r="D474" s="80">
        <v>10019674</v>
      </c>
      <c r="E474" s="79" t="s">
        <v>276</v>
      </c>
      <c r="F474" s="81">
        <v>42868</v>
      </c>
      <c r="G474" s="82">
        <v>3.823</v>
      </c>
      <c r="H474" s="83">
        <f t="shared" si="28"/>
        <v>3823</v>
      </c>
      <c r="I474" s="84">
        <f t="shared" si="29"/>
        <v>4.4247685185185182E-2</v>
      </c>
      <c r="J474" s="83">
        <v>7.2999999999999995E-2</v>
      </c>
      <c r="K474" s="83" t="s">
        <v>277</v>
      </c>
      <c r="L474" s="83">
        <v>0.21199999999999999</v>
      </c>
      <c r="M474" s="83" t="s">
        <v>277</v>
      </c>
      <c r="N474" s="84">
        <f t="shared" si="30"/>
        <v>0.32924768518518516</v>
      </c>
      <c r="O474" s="83">
        <v>473</v>
      </c>
      <c r="P474" s="86">
        <f t="shared" si="31"/>
        <v>0.81436420722135006</v>
      </c>
      <c r="Q474" s="87">
        <f>Table2[[#This Row],[Decimal exceedance]]*100</f>
        <v>81.436420722135011</v>
      </c>
      <c r="R474" s="86">
        <f>ROUND(Table2[[#This Row],[Percent Exceedance]],1)</f>
        <v>81.400000000000006</v>
      </c>
    </row>
    <row r="475" spans="2:18">
      <c r="B475" s="79" t="s">
        <v>278</v>
      </c>
      <c r="C475" s="80">
        <v>10044187</v>
      </c>
      <c r="D475" s="80">
        <v>10019674</v>
      </c>
      <c r="E475" s="79" t="s">
        <v>276</v>
      </c>
      <c r="F475" s="81">
        <v>42918</v>
      </c>
      <c r="G475" s="82">
        <v>2.4350000000000001</v>
      </c>
      <c r="H475" s="83">
        <f t="shared" si="28"/>
        <v>2435</v>
      </c>
      <c r="I475" s="84">
        <f t="shared" si="29"/>
        <v>2.8182870370370369E-2</v>
      </c>
      <c r="J475" s="83">
        <v>7.8E-2</v>
      </c>
      <c r="K475" s="83" t="s">
        <v>277</v>
      </c>
      <c r="L475" s="83">
        <v>0.224</v>
      </c>
      <c r="M475" s="83" t="s">
        <v>277</v>
      </c>
      <c r="N475" s="84">
        <f t="shared" si="30"/>
        <v>0.33018287037037036</v>
      </c>
      <c r="O475" s="83">
        <v>474</v>
      </c>
      <c r="P475" s="86">
        <f t="shared" si="31"/>
        <v>0.81397174254317117</v>
      </c>
      <c r="Q475" s="87">
        <f>Table2[[#This Row],[Decimal exceedance]]*100</f>
        <v>81.397174254317122</v>
      </c>
      <c r="R475" s="86">
        <f>ROUND(Table2[[#This Row],[Percent Exceedance]],1)</f>
        <v>81.400000000000006</v>
      </c>
    </row>
    <row r="476" spans="2:18">
      <c r="B476" s="79" t="s">
        <v>278</v>
      </c>
      <c r="C476" s="80">
        <v>10044187</v>
      </c>
      <c r="D476" s="80">
        <v>10019674</v>
      </c>
      <c r="E476" s="79" t="s">
        <v>276</v>
      </c>
      <c r="F476" s="81">
        <v>43061</v>
      </c>
      <c r="G476" s="82">
        <v>2.3980000000000001</v>
      </c>
      <c r="H476" s="83">
        <f t="shared" si="28"/>
        <v>2398</v>
      </c>
      <c r="I476" s="84">
        <f t="shared" si="29"/>
        <v>2.7754629629629629E-2</v>
      </c>
      <c r="J476" s="83">
        <v>0.10199999999999999</v>
      </c>
      <c r="K476" s="83" t="s">
        <v>277</v>
      </c>
      <c r="L476" s="83">
        <v>0.20100000000000001</v>
      </c>
      <c r="M476" s="83" t="s">
        <v>277</v>
      </c>
      <c r="N476" s="84">
        <f t="shared" si="30"/>
        <v>0.33075462962962965</v>
      </c>
      <c r="O476" s="83">
        <v>475</v>
      </c>
      <c r="P476" s="86">
        <f t="shared" si="31"/>
        <v>0.81357927786499218</v>
      </c>
      <c r="Q476" s="87">
        <f>Table2[[#This Row],[Decimal exceedance]]*100</f>
        <v>81.357927786499218</v>
      </c>
      <c r="R476" s="86">
        <f>ROUND(Table2[[#This Row],[Percent Exceedance]],1)</f>
        <v>81.400000000000006</v>
      </c>
    </row>
    <row r="477" spans="2:18">
      <c r="B477" s="79" t="s">
        <v>278</v>
      </c>
      <c r="C477" s="80">
        <v>10044187</v>
      </c>
      <c r="D477" s="80">
        <v>10019674</v>
      </c>
      <c r="E477" s="79" t="s">
        <v>276</v>
      </c>
      <c r="F477" s="81">
        <v>42593</v>
      </c>
      <c r="G477" s="82">
        <v>3.7040000000000002</v>
      </c>
      <c r="H477" s="83">
        <f t="shared" si="28"/>
        <v>3704</v>
      </c>
      <c r="I477" s="84">
        <f t="shared" si="29"/>
        <v>4.2870370370370371E-2</v>
      </c>
      <c r="J477" s="83">
        <v>7.0999999999999994E-2</v>
      </c>
      <c r="K477" s="83" t="s">
        <v>277</v>
      </c>
      <c r="L477" s="83">
        <v>0.217</v>
      </c>
      <c r="M477" s="83" t="s">
        <v>277</v>
      </c>
      <c r="N477" s="84">
        <f t="shared" si="30"/>
        <v>0.33087037037037037</v>
      </c>
      <c r="O477" s="83">
        <v>476</v>
      </c>
      <c r="P477" s="86">
        <f t="shared" si="31"/>
        <v>0.81318681318681318</v>
      </c>
      <c r="Q477" s="87">
        <f>Table2[[#This Row],[Decimal exceedance]]*100</f>
        <v>81.318681318681314</v>
      </c>
      <c r="R477" s="86">
        <f>ROUND(Table2[[#This Row],[Percent Exceedance]],1)</f>
        <v>81.3</v>
      </c>
    </row>
    <row r="478" spans="2:18">
      <c r="B478" s="79" t="s">
        <v>278</v>
      </c>
      <c r="C478" s="80">
        <v>10044187</v>
      </c>
      <c r="D478" s="80">
        <v>10019674</v>
      </c>
      <c r="E478" s="79" t="s">
        <v>276</v>
      </c>
      <c r="F478" s="81">
        <v>42614</v>
      </c>
      <c r="G478" s="82">
        <v>3.3730000000000002</v>
      </c>
      <c r="H478" s="83">
        <f t="shared" si="28"/>
        <v>3373</v>
      </c>
      <c r="I478" s="84">
        <f t="shared" si="29"/>
        <v>3.9039351851851853E-2</v>
      </c>
      <c r="J478" s="83">
        <v>0.08</v>
      </c>
      <c r="K478" s="83" t="s">
        <v>277</v>
      </c>
      <c r="L478" s="83">
        <v>0.21199999999999999</v>
      </c>
      <c r="M478" s="83" t="s">
        <v>277</v>
      </c>
      <c r="N478" s="84">
        <f t="shared" si="30"/>
        <v>0.33103935185185185</v>
      </c>
      <c r="O478" s="83">
        <v>477</v>
      </c>
      <c r="P478" s="86">
        <f t="shared" si="31"/>
        <v>0.81279434850863419</v>
      </c>
      <c r="Q478" s="87">
        <f>Table2[[#This Row],[Decimal exceedance]]*100</f>
        <v>81.279434850863424</v>
      </c>
      <c r="R478" s="86">
        <f>ROUND(Table2[[#This Row],[Percent Exceedance]],1)</f>
        <v>81.3</v>
      </c>
    </row>
    <row r="479" spans="2:18">
      <c r="B479" s="79" t="s">
        <v>278</v>
      </c>
      <c r="C479" s="80">
        <v>10044187</v>
      </c>
      <c r="D479" s="80">
        <v>10019674</v>
      </c>
      <c r="E479" s="79" t="s">
        <v>276</v>
      </c>
      <c r="F479" s="81">
        <v>43228</v>
      </c>
      <c r="G479" s="82">
        <v>2.274</v>
      </c>
      <c r="H479" s="83">
        <f t="shared" si="28"/>
        <v>2274</v>
      </c>
      <c r="I479" s="84">
        <f t="shared" si="29"/>
        <v>2.6319444444444444E-2</v>
      </c>
      <c r="J479" s="83">
        <v>0.129</v>
      </c>
      <c r="K479" s="83" t="s">
        <v>277</v>
      </c>
      <c r="L479" s="83">
        <v>0.17599999999999999</v>
      </c>
      <c r="M479" s="83" t="s">
        <v>277</v>
      </c>
      <c r="N479" s="84">
        <f t="shared" si="30"/>
        <v>0.33131944444444444</v>
      </c>
      <c r="O479" s="83">
        <v>478</v>
      </c>
      <c r="P479" s="86">
        <f t="shared" si="31"/>
        <v>0.8124018838304552</v>
      </c>
      <c r="Q479" s="87">
        <f>Table2[[#This Row],[Decimal exceedance]]*100</f>
        <v>81.24018838304552</v>
      </c>
      <c r="R479" s="86">
        <f>ROUND(Table2[[#This Row],[Percent Exceedance]],1)</f>
        <v>81.2</v>
      </c>
    </row>
    <row r="480" spans="2:18">
      <c r="B480" s="79" t="s">
        <v>278</v>
      </c>
      <c r="C480" s="80">
        <v>10044187</v>
      </c>
      <c r="D480" s="80">
        <v>10019674</v>
      </c>
      <c r="E480" s="79" t="s">
        <v>276</v>
      </c>
      <c r="F480" s="81">
        <v>43332</v>
      </c>
      <c r="G480" s="82">
        <v>1.9359999999999999</v>
      </c>
      <c r="H480" s="83">
        <f t="shared" si="28"/>
        <v>1936</v>
      </c>
      <c r="I480" s="84">
        <f t="shared" si="29"/>
        <v>2.2407407407407404E-2</v>
      </c>
      <c r="J480" s="83">
        <v>0.08</v>
      </c>
      <c r="K480" s="83" t="s">
        <v>277</v>
      </c>
      <c r="L480" s="83">
        <v>0.23</v>
      </c>
      <c r="M480" s="83" t="s">
        <v>277</v>
      </c>
      <c r="N480" s="84">
        <f t="shared" si="30"/>
        <v>0.33240740740740743</v>
      </c>
      <c r="O480" s="83">
        <v>479</v>
      </c>
      <c r="P480" s="86">
        <f t="shared" si="31"/>
        <v>0.81200941915227631</v>
      </c>
      <c r="Q480" s="87">
        <f>Table2[[#This Row],[Decimal exceedance]]*100</f>
        <v>81.200941915227631</v>
      </c>
      <c r="R480" s="86">
        <f>ROUND(Table2[[#This Row],[Percent Exceedance]],1)</f>
        <v>81.2</v>
      </c>
    </row>
    <row r="481" spans="2:18">
      <c r="B481" s="79" t="s">
        <v>278</v>
      </c>
      <c r="C481" s="80">
        <v>10044187</v>
      </c>
      <c r="D481" s="80">
        <v>10019674</v>
      </c>
      <c r="E481" s="79" t="s">
        <v>276</v>
      </c>
      <c r="F481" s="81">
        <v>41851</v>
      </c>
      <c r="G481" s="82">
        <v>6.7190000000000003</v>
      </c>
      <c r="H481" s="83">
        <f t="shared" si="28"/>
        <v>6719</v>
      </c>
      <c r="I481" s="84">
        <f t="shared" si="29"/>
        <v>7.7766203703703699E-2</v>
      </c>
      <c r="J481" s="83">
        <v>0.124</v>
      </c>
      <c r="K481" s="83" t="s">
        <v>277</v>
      </c>
      <c r="L481" s="83">
        <v>0.13100000000000001</v>
      </c>
      <c r="M481" s="83" t="s">
        <v>277</v>
      </c>
      <c r="N481" s="84">
        <f t="shared" si="30"/>
        <v>0.33276620370370369</v>
      </c>
      <c r="O481" s="83">
        <v>480</v>
      </c>
      <c r="P481" s="86">
        <f t="shared" si="31"/>
        <v>0.81161695447409732</v>
      </c>
      <c r="Q481" s="87">
        <f>Table2[[#This Row],[Decimal exceedance]]*100</f>
        <v>81.161695447409727</v>
      </c>
      <c r="R481" s="86">
        <f>ROUND(Table2[[#This Row],[Percent Exceedance]],1)</f>
        <v>81.2</v>
      </c>
    </row>
    <row r="482" spans="2:18">
      <c r="B482" s="79" t="s">
        <v>278</v>
      </c>
      <c r="C482" s="80">
        <v>10044187</v>
      </c>
      <c r="D482" s="80">
        <v>10019674</v>
      </c>
      <c r="E482" s="79" t="s">
        <v>276</v>
      </c>
      <c r="F482" s="81">
        <v>43551</v>
      </c>
      <c r="G482" s="82">
        <v>1.982</v>
      </c>
      <c r="H482" s="83">
        <f t="shared" si="28"/>
        <v>1982</v>
      </c>
      <c r="I482" s="84">
        <f t="shared" si="29"/>
        <v>2.2939814814814812E-2</v>
      </c>
      <c r="J482" s="83">
        <v>0.13</v>
      </c>
      <c r="K482" s="83" t="s">
        <v>277</v>
      </c>
      <c r="L482" s="83">
        <v>0.18</v>
      </c>
      <c r="M482" s="83" t="s">
        <v>277</v>
      </c>
      <c r="N482" s="84">
        <f t="shared" si="30"/>
        <v>0.33293981481481483</v>
      </c>
      <c r="O482" s="83">
        <v>481</v>
      </c>
      <c r="P482" s="86">
        <f t="shared" si="31"/>
        <v>0.81122448979591844</v>
      </c>
      <c r="Q482" s="87">
        <f>Table2[[#This Row],[Decimal exceedance]]*100</f>
        <v>81.122448979591837</v>
      </c>
      <c r="R482" s="86">
        <f>ROUND(Table2[[#This Row],[Percent Exceedance]],1)</f>
        <v>81.099999999999994</v>
      </c>
    </row>
    <row r="483" spans="2:18">
      <c r="B483" s="79" t="s">
        <v>278</v>
      </c>
      <c r="C483" s="80">
        <v>10044187</v>
      </c>
      <c r="D483" s="80">
        <v>10019674</v>
      </c>
      <c r="E483" s="79" t="s">
        <v>276</v>
      </c>
      <c r="F483" s="81">
        <v>42824</v>
      </c>
      <c r="G483" s="82">
        <v>3.8959999999999999</v>
      </c>
      <c r="H483" s="83">
        <f t="shared" si="28"/>
        <v>3896</v>
      </c>
      <c r="I483" s="84">
        <f t="shared" si="29"/>
        <v>4.5092592592592587E-2</v>
      </c>
      <c r="J483" s="83">
        <v>8.5000000000000006E-2</v>
      </c>
      <c r="K483" s="83" t="s">
        <v>277</v>
      </c>
      <c r="L483" s="83">
        <v>0.20300000000000001</v>
      </c>
      <c r="M483" s="83" t="s">
        <v>277</v>
      </c>
      <c r="N483" s="84">
        <f t="shared" si="30"/>
        <v>0.33309259259259261</v>
      </c>
      <c r="O483" s="83">
        <v>482</v>
      </c>
      <c r="P483" s="86">
        <f t="shared" si="31"/>
        <v>0.81083202511773944</v>
      </c>
      <c r="Q483" s="87">
        <f>Table2[[#This Row],[Decimal exceedance]]*100</f>
        <v>81.083202511773948</v>
      </c>
      <c r="R483" s="86">
        <f>ROUND(Table2[[#This Row],[Percent Exceedance]],1)</f>
        <v>81.099999999999994</v>
      </c>
    </row>
    <row r="484" spans="2:18">
      <c r="B484" s="79" t="s">
        <v>278</v>
      </c>
      <c r="C484" s="80">
        <v>10044187</v>
      </c>
      <c r="D484" s="80">
        <v>10019674</v>
      </c>
      <c r="E484" s="79" t="s">
        <v>276</v>
      </c>
      <c r="F484" s="81">
        <v>42234</v>
      </c>
      <c r="G484" s="82">
        <v>4.6180000000000003</v>
      </c>
      <c r="H484" s="83">
        <f t="shared" si="28"/>
        <v>4618</v>
      </c>
      <c r="I484" s="84">
        <f t="shared" si="29"/>
        <v>5.3449074074074072E-2</v>
      </c>
      <c r="J484" s="83">
        <v>6.2E-2</v>
      </c>
      <c r="K484" s="83" t="s">
        <v>277</v>
      </c>
      <c r="L484" s="83">
        <v>0.218</v>
      </c>
      <c r="M484" s="83" t="s">
        <v>277</v>
      </c>
      <c r="N484" s="84">
        <f t="shared" si="30"/>
        <v>0.33344907407407409</v>
      </c>
      <c r="O484" s="83">
        <v>483</v>
      </c>
      <c r="P484" s="86">
        <f t="shared" si="31"/>
        <v>0.81043956043956045</v>
      </c>
      <c r="Q484" s="87">
        <f>Table2[[#This Row],[Decimal exceedance]]*100</f>
        <v>81.043956043956044</v>
      </c>
      <c r="R484" s="86">
        <f>ROUND(Table2[[#This Row],[Percent Exceedance]],1)</f>
        <v>81</v>
      </c>
    </row>
    <row r="485" spans="2:18">
      <c r="B485" s="83"/>
      <c r="C485" s="80">
        <v>10044187</v>
      </c>
      <c r="D485" s="80">
        <v>10019674</v>
      </c>
      <c r="E485" s="79" t="s">
        <v>276</v>
      </c>
      <c r="F485" s="85">
        <v>43559</v>
      </c>
      <c r="G485" s="82">
        <v>1.8540000000000001</v>
      </c>
      <c r="H485" s="83">
        <f t="shared" si="28"/>
        <v>1854</v>
      </c>
      <c r="I485" s="84">
        <f t="shared" si="29"/>
        <v>2.1458333333333333E-2</v>
      </c>
      <c r="J485" s="83">
        <v>0.124</v>
      </c>
      <c r="K485" s="83" t="s">
        <v>277</v>
      </c>
      <c r="L485" s="83">
        <v>0.188</v>
      </c>
      <c r="M485" s="83" t="s">
        <v>277</v>
      </c>
      <c r="N485" s="84">
        <f t="shared" si="30"/>
        <v>0.3334583333333333</v>
      </c>
      <c r="O485" s="83">
        <v>484</v>
      </c>
      <c r="P485" s="86">
        <f t="shared" si="31"/>
        <v>0.81004709576138145</v>
      </c>
      <c r="Q485" s="87">
        <f>Table2[[#This Row],[Decimal exceedance]]*100</f>
        <v>81.00470957613814</v>
      </c>
      <c r="R485" s="86">
        <f>ROUND(Table2[[#This Row],[Percent Exceedance]],1)</f>
        <v>81</v>
      </c>
    </row>
    <row r="486" spans="2:18">
      <c r="B486" s="79" t="s">
        <v>278</v>
      </c>
      <c r="C486" s="80">
        <v>10044187</v>
      </c>
      <c r="D486" s="80">
        <v>10019674</v>
      </c>
      <c r="E486" s="79" t="s">
        <v>276</v>
      </c>
      <c r="F486" s="81">
        <v>43067</v>
      </c>
      <c r="G486" s="82">
        <v>1.444</v>
      </c>
      <c r="H486" s="83">
        <f t="shared" si="28"/>
        <v>1444</v>
      </c>
      <c r="I486" s="84">
        <f t="shared" si="29"/>
        <v>1.6712962962962961E-2</v>
      </c>
      <c r="J486" s="83">
        <v>0.108</v>
      </c>
      <c r="K486" s="83" t="s">
        <v>277</v>
      </c>
      <c r="L486" s="83">
        <v>0.20899999999999999</v>
      </c>
      <c r="M486" s="83" t="s">
        <v>277</v>
      </c>
      <c r="N486" s="84">
        <f t="shared" si="30"/>
        <v>0.33371296296296293</v>
      </c>
      <c r="O486" s="83">
        <v>485</v>
      </c>
      <c r="P486" s="86">
        <f t="shared" si="31"/>
        <v>0.80965463108320246</v>
      </c>
      <c r="Q486" s="87">
        <f>Table2[[#This Row],[Decimal exceedance]]*100</f>
        <v>80.96546310832025</v>
      </c>
      <c r="R486" s="86">
        <f>ROUND(Table2[[#This Row],[Percent Exceedance]],1)</f>
        <v>81</v>
      </c>
    </row>
    <row r="487" spans="2:18">
      <c r="B487" s="79" t="s">
        <v>278</v>
      </c>
      <c r="C487" s="80">
        <v>10044187</v>
      </c>
      <c r="D487" s="80">
        <v>10019674</v>
      </c>
      <c r="E487" s="79" t="s">
        <v>276</v>
      </c>
      <c r="F487" s="81">
        <v>42668</v>
      </c>
      <c r="G487" s="82">
        <v>6.2460000000000004</v>
      </c>
      <c r="H487" s="83">
        <f t="shared" si="28"/>
        <v>6246</v>
      </c>
      <c r="I487" s="84">
        <f t="shared" si="29"/>
        <v>7.2291666666666671E-2</v>
      </c>
      <c r="J487" s="83">
        <v>6.7000000000000004E-2</v>
      </c>
      <c r="K487" s="83" t="s">
        <v>277</v>
      </c>
      <c r="L487" s="83">
        <v>0.19500000000000001</v>
      </c>
      <c r="M487" s="83" t="s">
        <v>277</v>
      </c>
      <c r="N487" s="84">
        <f t="shared" si="30"/>
        <v>0.33429166666666665</v>
      </c>
      <c r="O487" s="83">
        <v>486</v>
      </c>
      <c r="P487" s="86">
        <f t="shared" si="31"/>
        <v>0.80926216640502358</v>
      </c>
      <c r="Q487" s="87">
        <f>Table2[[#This Row],[Decimal exceedance]]*100</f>
        <v>80.926216640502361</v>
      </c>
      <c r="R487" s="86">
        <f>ROUND(Table2[[#This Row],[Percent Exceedance]],1)</f>
        <v>80.900000000000006</v>
      </c>
    </row>
    <row r="488" spans="2:18">
      <c r="B488" s="79" t="s">
        <v>278</v>
      </c>
      <c r="C488" s="80">
        <v>10044187</v>
      </c>
      <c r="D488" s="80">
        <v>10019674</v>
      </c>
      <c r="E488" s="79" t="s">
        <v>276</v>
      </c>
      <c r="F488" s="81">
        <v>43363</v>
      </c>
      <c r="G488" s="82">
        <v>1.873</v>
      </c>
      <c r="H488" s="83">
        <f t="shared" si="28"/>
        <v>1873</v>
      </c>
      <c r="I488" s="84">
        <f t="shared" si="29"/>
        <v>2.1678240740740741E-2</v>
      </c>
      <c r="J488" s="83">
        <v>0.127</v>
      </c>
      <c r="K488" s="83" t="s">
        <v>277</v>
      </c>
      <c r="L488" s="83">
        <v>0.186</v>
      </c>
      <c r="M488" s="83" t="s">
        <v>277</v>
      </c>
      <c r="N488" s="84">
        <f t="shared" si="30"/>
        <v>0.33467824074074071</v>
      </c>
      <c r="O488" s="83">
        <v>487</v>
      </c>
      <c r="P488" s="86">
        <f t="shared" si="31"/>
        <v>0.80886970172684458</v>
      </c>
      <c r="Q488" s="87">
        <f>Table2[[#This Row],[Decimal exceedance]]*100</f>
        <v>80.886970172684457</v>
      </c>
      <c r="R488" s="86">
        <f>ROUND(Table2[[#This Row],[Percent Exceedance]],1)</f>
        <v>80.900000000000006</v>
      </c>
    </row>
    <row r="489" spans="2:18">
      <c r="B489" s="79" t="s">
        <v>278</v>
      </c>
      <c r="C489" s="80">
        <v>10044187</v>
      </c>
      <c r="D489" s="80">
        <v>10019674</v>
      </c>
      <c r="E489" s="79" t="s">
        <v>276</v>
      </c>
      <c r="F489" s="81">
        <v>43406</v>
      </c>
      <c r="G489" s="82">
        <v>1.7030000000000001</v>
      </c>
      <c r="H489" s="83">
        <f t="shared" si="28"/>
        <v>1703</v>
      </c>
      <c r="I489" s="84">
        <f t="shared" si="29"/>
        <v>1.9710648148148147E-2</v>
      </c>
      <c r="J489" s="83">
        <v>0.15</v>
      </c>
      <c r="K489" s="83" t="s">
        <v>277</v>
      </c>
      <c r="L489" s="83">
        <v>0.16500000000000001</v>
      </c>
      <c r="M489" s="83" t="s">
        <v>277</v>
      </c>
      <c r="N489" s="84">
        <f t="shared" si="30"/>
        <v>0.33471064814814816</v>
      </c>
      <c r="O489" s="83">
        <v>488</v>
      </c>
      <c r="P489" s="86">
        <f t="shared" si="31"/>
        <v>0.80847723704866559</v>
      </c>
      <c r="Q489" s="87">
        <f>Table2[[#This Row],[Decimal exceedance]]*100</f>
        <v>80.847723704866553</v>
      </c>
      <c r="R489" s="86">
        <f>ROUND(Table2[[#This Row],[Percent Exceedance]],1)</f>
        <v>80.8</v>
      </c>
    </row>
    <row r="490" spans="2:18">
      <c r="B490" s="79" t="s">
        <v>278</v>
      </c>
      <c r="C490" s="80">
        <v>10044187</v>
      </c>
      <c r="D490" s="80">
        <v>10019674</v>
      </c>
      <c r="E490" s="79" t="s">
        <v>276</v>
      </c>
      <c r="F490" s="81">
        <v>43355</v>
      </c>
      <c r="G490" s="82">
        <v>2.0569999999999999</v>
      </c>
      <c r="H490" s="83">
        <f t="shared" si="28"/>
        <v>2057</v>
      </c>
      <c r="I490" s="84">
        <f t="shared" si="29"/>
        <v>2.3807870370370368E-2</v>
      </c>
      <c r="J490" s="83">
        <v>0.129</v>
      </c>
      <c r="K490" s="83" t="s">
        <v>277</v>
      </c>
      <c r="L490" s="83">
        <v>0.182</v>
      </c>
      <c r="M490" s="83" t="s">
        <v>277</v>
      </c>
      <c r="N490" s="84">
        <f t="shared" si="30"/>
        <v>0.33480787037037035</v>
      </c>
      <c r="O490" s="83">
        <v>489</v>
      </c>
      <c r="P490" s="86">
        <f t="shared" si="31"/>
        <v>0.8080847723704867</v>
      </c>
      <c r="Q490" s="87">
        <f>Table2[[#This Row],[Decimal exceedance]]*100</f>
        <v>80.808477237048663</v>
      </c>
      <c r="R490" s="86">
        <f>ROUND(Table2[[#This Row],[Percent Exceedance]],1)</f>
        <v>80.8</v>
      </c>
    </row>
    <row r="491" spans="2:18">
      <c r="B491" s="79" t="s">
        <v>278</v>
      </c>
      <c r="C491" s="80">
        <v>10044187</v>
      </c>
      <c r="D491" s="80">
        <v>10019674</v>
      </c>
      <c r="E491" s="79" t="s">
        <v>276</v>
      </c>
      <c r="F491" s="81">
        <v>42609</v>
      </c>
      <c r="G491" s="82">
        <v>3.2850000000000001</v>
      </c>
      <c r="H491" s="83">
        <f t="shared" si="28"/>
        <v>3285</v>
      </c>
      <c r="I491" s="84">
        <f t="shared" si="29"/>
        <v>3.802083333333333E-2</v>
      </c>
      <c r="J491" s="83">
        <v>7.3999999999999996E-2</v>
      </c>
      <c r="K491" s="83" t="s">
        <v>277</v>
      </c>
      <c r="L491" s="83">
        <v>0.223</v>
      </c>
      <c r="M491" s="83" t="s">
        <v>277</v>
      </c>
      <c r="N491" s="84">
        <f t="shared" si="30"/>
        <v>0.33502083333333332</v>
      </c>
      <c r="O491" s="83">
        <v>490</v>
      </c>
      <c r="P491" s="86">
        <f t="shared" si="31"/>
        <v>0.80769230769230771</v>
      </c>
      <c r="Q491" s="87">
        <f>Table2[[#This Row],[Decimal exceedance]]*100</f>
        <v>80.769230769230774</v>
      </c>
      <c r="R491" s="86">
        <f>ROUND(Table2[[#This Row],[Percent Exceedance]],1)</f>
        <v>80.8</v>
      </c>
    </row>
    <row r="492" spans="2:18">
      <c r="B492" s="79" t="s">
        <v>278</v>
      </c>
      <c r="C492" s="80">
        <v>10044187</v>
      </c>
      <c r="D492" s="80">
        <v>10019674</v>
      </c>
      <c r="E492" s="79" t="s">
        <v>276</v>
      </c>
      <c r="F492" s="81">
        <v>43216</v>
      </c>
      <c r="G492" s="82">
        <v>2.0880000000000001</v>
      </c>
      <c r="H492" s="83">
        <f t="shared" si="28"/>
        <v>2088</v>
      </c>
      <c r="I492" s="84">
        <f t="shared" si="29"/>
        <v>2.4166666666666666E-2</v>
      </c>
      <c r="J492" s="83">
        <v>0.155</v>
      </c>
      <c r="K492" s="83" t="s">
        <v>277</v>
      </c>
      <c r="L492" s="83">
        <v>0.156</v>
      </c>
      <c r="M492" s="83" t="s">
        <v>277</v>
      </c>
      <c r="N492" s="84">
        <f t="shared" si="30"/>
        <v>0.33516666666666667</v>
      </c>
      <c r="O492" s="83">
        <v>491</v>
      </c>
      <c r="P492" s="86">
        <f t="shared" si="31"/>
        <v>0.80729984301412872</v>
      </c>
      <c r="Q492" s="87">
        <f>Table2[[#This Row],[Decimal exceedance]]*100</f>
        <v>80.72998430141287</v>
      </c>
      <c r="R492" s="86">
        <f>ROUND(Table2[[#This Row],[Percent Exceedance]],1)</f>
        <v>80.7</v>
      </c>
    </row>
    <row r="493" spans="2:18">
      <c r="B493" s="83"/>
      <c r="C493" s="80">
        <v>10044187</v>
      </c>
      <c r="D493" s="80">
        <v>10019674</v>
      </c>
      <c r="E493" s="79" t="s">
        <v>276</v>
      </c>
      <c r="F493" s="85">
        <v>43633</v>
      </c>
      <c r="G493" s="82">
        <v>2.0259999999999998</v>
      </c>
      <c r="H493" s="83">
        <f t="shared" si="28"/>
        <v>2025.9999999999998</v>
      </c>
      <c r="I493" s="84">
        <f t="shared" si="29"/>
        <v>2.344907407407407E-2</v>
      </c>
      <c r="J493" s="83">
        <v>0.125</v>
      </c>
      <c r="K493" s="83" t="s">
        <v>277</v>
      </c>
      <c r="L493" s="83">
        <v>0.187</v>
      </c>
      <c r="M493" s="83" t="s">
        <v>277</v>
      </c>
      <c r="N493" s="84">
        <f t="shared" si="30"/>
        <v>0.33544907407407409</v>
      </c>
      <c r="O493" s="83">
        <v>492</v>
      </c>
      <c r="P493" s="86">
        <f t="shared" si="31"/>
        <v>0.80690737833594972</v>
      </c>
      <c r="Q493" s="87">
        <f>Table2[[#This Row],[Decimal exceedance]]*100</f>
        <v>80.690737833594966</v>
      </c>
      <c r="R493" s="86">
        <f>ROUND(Table2[[#This Row],[Percent Exceedance]],1)</f>
        <v>80.7</v>
      </c>
    </row>
    <row r="494" spans="2:18">
      <c r="B494" s="79" t="s">
        <v>278</v>
      </c>
      <c r="C494" s="80">
        <v>10044187</v>
      </c>
      <c r="D494" s="80">
        <v>10019674</v>
      </c>
      <c r="E494" s="79" t="s">
        <v>276</v>
      </c>
      <c r="F494" s="81">
        <v>42184</v>
      </c>
      <c r="G494" s="82">
        <v>4.7309999999999999</v>
      </c>
      <c r="H494" s="83">
        <f t="shared" si="28"/>
        <v>4731</v>
      </c>
      <c r="I494" s="84">
        <f t="shared" si="29"/>
        <v>5.4756944444444441E-2</v>
      </c>
      <c r="J494" s="83">
        <v>6.7000000000000004E-2</v>
      </c>
      <c r="K494" s="83" t="s">
        <v>280</v>
      </c>
      <c r="L494" s="83">
        <v>0.214</v>
      </c>
      <c r="M494" s="83" t="s">
        <v>277</v>
      </c>
      <c r="N494" s="84">
        <f t="shared" si="30"/>
        <v>0.33575694444444443</v>
      </c>
      <c r="O494" s="83">
        <v>493</v>
      </c>
      <c r="P494" s="86">
        <f t="shared" si="31"/>
        <v>0.80651491365777084</v>
      </c>
      <c r="Q494" s="87">
        <f>Table2[[#This Row],[Decimal exceedance]]*100</f>
        <v>80.65149136577709</v>
      </c>
      <c r="R494" s="86">
        <f>ROUND(Table2[[#This Row],[Percent Exceedance]],1)</f>
        <v>80.7</v>
      </c>
    </row>
    <row r="495" spans="2:18">
      <c r="B495" s="79" t="s">
        <v>278</v>
      </c>
      <c r="C495" s="80">
        <v>10044187</v>
      </c>
      <c r="D495" s="80">
        <v>10019674</v>
      </c>
      <c r="E495" s="79" t="s">
        <v>276</v>
      </c>
      <c r="F495" s="81">
        <v>43462</v>
      </c>
      <c r="G495" s="82">
        <v>2.1459999999999999</v>
      </c>
      <c r="H495" s="83">
        <f t="shared" si="28"/>
        <v>2146</v>
      </c>
      <c r="I495" s="84">
        <f t="shared" si="29"/>
        <v>2.4837962962962961E-2</v>
      </c>
      <c r="J495" s="83">
        <v>0.2</v>
      </c>
      <c r="K495" s="83" t="s">
        <v>277</v>
      </c>
      <c r="L495" s="83">
        <v>0.111</v>
      </c>
      <c r="M495" s="83" t="s">
        <v>277</v>
      </c>
      <c r="N495" s="84">
        <f t="shared" si="30"/>
        <v>0.33583796296296298</v>
      </c>
      <c r="O495" s="83">
        <v>494</v>
      </c>
      <c r="P495" s="86">
        <f t="shared" si="31"/>
        <v>0.80612244897959184</v>
      </c>
      <c r="Q495" s="87">
        <f>Table2[[#This Row],[Decimal exceedance]]*100</f>
        <v>80.612244897959187</v>
      </c>
      <c r="R495" s="86">
        <f>ROUND(Table2[[#This Row],[Percent Exceedance]],1)</f>
        <v>80.599999999999994</v>
      </c>
    </row>
    <row r="496" spans="2:18">
      <c r="B496" s="79" t="s">
        <v>278</v>
      </c>
      <c r="C496" s="80">
        <v>10044187</v>
      </c>
      <c r="D496" s="80">
        <v>10019674</v>
      </c>
      <c r="E496" s="79" t="s">
        <v>276</v>
      </c>
      <c r="F496" s="81">
        <v>42296</v>
      </c>
      <c r="G496" s="82">
        <v>4.202</v>
      </c>
      <c r="H496" s="83">
        <f t="shared" si="28"/>
        <v>4202</v>
      </c>
      <c r="I496" s="84">
        <f t="shared" si="29"/>
        <v>4.8634259259259259E-2</v>
      </c>
      <c r="J496" s="83">
        <v>9.4E-2</v>
      </c>
      <c r="K496" s="83" t="s">
        <v>277</v>
      </c>
      <c r="L496" s="83">
        <v>0.19400000000000001</v>
      </c>
      <c r="M496" s="83" t="s">
        <v>277</v>
      </c>
      <c r="N496" s="84">
        <f t="shared" si="30"/>
        <v>0.33663425925925927</v>
      </c>
      <c r="O496" s="83">
        <v>495</v>
      </c>
      <c r="P496" s="86">
        <f t="shared" si="31"/>
        <v>0.80572998430141285</v>
      </c>
      <c r="Q496" s="87">
        <f>Table2[[#This Row],[Decimal exceedance]]*100</f>
        <v>80.572998430141283</v>
      </c>
      <c r="R496" s="86">
        <f>ROUND(Table2[[#This Row],[Percent Exceedance]],1)</f>
        <v>80.599999999999994</v>
      </c>
    </row>
    <row r="497" spans="2:18">
      <c r="B497" s="79" t="s">
        <v>278</v>
      </c>
      <c r="C497" s="80">
        <v>10044187</v>
      </c>
      <c r="D497" s="80">
        <v>10019674</v>
      </c>
      <c r="E497" s="79" t="s">
        <v>276</v>
      </c>
      <c r="F497" s="81">
        <v>42825</v>
      </c>
      <c r="G497" s="82">
        <v>3</v>
      </c>
      <c r="H497" s="83">
        <f t="shared" si="28"/>
        <v>3000</v>
      </c>
      <c r="I497" s="84">
        <f t="shared" si="29"/>
        <v>3.4722222222222217E-2</v>
      </c>
      <c r="J497" s="83">
        <v>8.6999999999999994E-2</v>
      </c>
      <c r="K497" s="83" t="s">
        <v>277</v>
      </c>
      <c r="L497" s="83">
        <v>0.215</v>
      </c>
      <c r="M497" s="83" t="s">
        <v>277</v>
      </c>
      <c r="N497" s="84">
        <f t="shared" si="30"/>
        <v>0.3367222222222222</v>
      </c>
      <c r="O497" s="83">
        <v>496</v>
      </c>
      <c r="P497" s="86">
        <f t="shared" si="31"/>
        <v>0.80533751962323397</v>
      </c>
      <c r="Q497" s="87">
        <f>Table2[[#This Row],[Decimal exceedance]]*100</f>
        <v>80.533751962323393</v>
      </c>
      <c r="R497" s="86">
        <f>ROUND(Table2[[#This Row],[Percent Exceedance]],1)</f>
        <v>80.5</v>
      </c>
    </row>
    <row r="498" spans="2:18">
      <c r="B498" s="79" t="s">
        <v>278</v>
      </c>
      <c r="C498" s="80">
        <v>10044187</v>
      </c>
      <c r="D498" s="80">
        <v>10019674</v>
      </c>
      <c r="E498" s="79" t="s">
        <v>276</v>
      </c>
      <c r="F498" s="81">
        <v>42182</v>
      </c>
      <c r="G498" s="82">
        <v>5.4619999999999997</v>
      </c>
      <c r="H498" s="83">
        <f t="shared" si="28"/>
        <v>5462</v>
      </c>
      <c r="I498" s="84">
        <f t="shared" si="29"/>
        <v>6.3217592592592589E-2</v>
      </c>
      <c r="J498" s="83">
        <v>5.7000000000000002E-2</v>
      </c>
      <c r="K498" s="83" t="s">
        <v>280</v>
      </c>
      <c r="L498" s="83">
        <v>0.217</v>
      </c>
      <c r="M498" s="83" t="s">
        <v>277</v>
      </c>
      <c r="N498" s="84">
        <f t="shared" si="30"/>
        <v>0.3372175925925926</v>
      </c>
      <c r="O498" s="83">
        <v>497</v>
      </c>
      <c r="P498" s="86">
        <f t="shared" si="31"/>
        <v>0.80494505494505497</v>
      </c>
      <c r="Q498" s="87">
        <f>Table2[[#This Row],[Decimal exceedance]]*100</f>
        <v>80.494505494505503</v>
      </c>
      <c r="R498" s="86">
        <f>ROUND(Table2[[#This Row],[Percent Exceedance]],1)</f>
        <v>80.5</v>
      </c>
    </row>
    <row r="499" spans="2:18">
      <c r="B499" s="79" t="s">
        <v>278</v>
      </c>
      <c r="C499" s="80">
        <v>10044187</v>
      </c>
      <c r="D499" s="80">
        <v>10019674</v>
      </c>
      <c r="E499" s="79" t="s">
        <v>276</v>
      </c>
      <c r="F499" s="81">
        <v>43160</v>
      </c>
      <c r="G499" s="82">
        <v>2.2029999999999998</v>
      </c>
      <c r="H499" s="83">
        <f t="shared" si="28"/>
        <v>2203</v>
      </c>
      <c r="I499" s="84">
        <f t="shared" si="29"/>
        <v>2.5497685185185182E-2</v>
      </c>
      <c r="J499" s="83">
        <v>0.13300000000000001</v>
      </c>
      <c r="K499" s="83" t="s">
        <v>277</v>
      </c>
      <c r="L499" s="83">
        <v>0.17899999999999999</v>
      </c>
      <c r="M499" s="83" t="s">
        <v>277</v>
      </c>
      <c r="N499" s="84">
        <f t="shared" si="30"/>
        <v>0.33749768518518519</v>
      </c>
      <c r="O499" s="83">
        <v>498</v>
      </c>
      <c r="P499" s="86">
        <f t="shared" si="31"/>
        <v>0.80455259026687598</v>
      </c>
      <c r="Q499" s="87">
        <f>Table2[[#This Row],[Decimal exceedance]]*100</f>
        <v>80.4552590266876</v>
      </c>
      <c r="R499" s="86">
        <f>ROUND(Table2[[#This Row],[Percent Exceedance]],1)</f>
        <v>80.5</v>
      </c>
    </row>
    <row r="500" spans="2:18">
      <c r="B500" s="79" t="s">
        <v>278</v>
      </c>
      <c r="C500" s="80">
        <v>10044187</v>
      </c>
      <c r="D500" s="80">
        <v>10019674</v>
      </c>
      <c r="E500" s="79" t="s">
        <v>276</v>
      </c>
      <c r="F500" s="81">
        <v>42867</v>
      </c>
      <c r="G500" s="82">
        <v>4.3780000000000001</v>
      </c>
      <c r="H500" s="83">
        <f t="shared" si="28"/>
        <v>4378</v>
      </c>
      <c r="I500" s="84">
        <f t="shared" si="29"/>
        <v>5.0671296296296298E-2</v>
      </c>
      <c r="J500" s="83">
        <v>7.6999999999999999E-2</v>
      </c>
      <c r="K500" s="83" t="s">
        <v>277</v>
      </c>
      <c r="L500" s="83">
        <v>0.21</v>
      </c>
      <c r="M500" s="83" t="s">
        <v>277</v>
      </c>
      <c r="N500" s="84">
        <f t="shared" si="30"/>
        <v>0.33767129629629633</v>
      </c>
      <c r="O500" s="83">
        <v>499</v>
      </c>
      <c r="P500" s="86">
        <f t="shared" si="31"/>
        <v>0.80416012558869698</v>
      </c>
      <c r="Q500" s="87">
        <f>Table2[[#This Row],[Decimal exceedance]]*100</f>
        <v>80.416012558869696</v>
      </c>
      <c r="R500" s="86">
        <f>ROUND(Table2[[#This Row],[Percent Exceedance]],1)</f>
        <v>80.400000000000006</v>
      </c>
    </row>
    <row r="501" spans="2:18">
      <c r="B501" s="79" t="s">
        <v>278</v>
      </c>
      <c r="C501" s="80">
        <v>10044187</v>
      </c>
      <c r="D501" s="80">
        <v>10019674</v>
      </c>
      <c r="E501" s="79" t="s">
        <v>276</v>
      </c>
      <c r="F501" s="81">
        <v>43225</v>
      </c>
      <c r="G501" s="82">
        <v>2.0920000000000001</v>
      </c>
      <c r="H501" s="83">
        <f t="shared" si="28"/>
        <v>2092</v>
      </c>
      <c r="I501" s="84">
        <f t="shared" si="29"/>
        <v>2.4212962962962964E-2</v>
      </c>
      <c r="J501" s="83">
        <v>0.13900000000000001</v>
      </c>
      <c r="K501" s="83" t="s">
        <v>277</v>
      </c>
      <c r="L501" s="83">
        <v>0.17499999999999999</v>
      </c>
      <c r="M501" s="83" t="s">
        <v>277</v>
      </c>
      <c r="N501" s="84">
        <f t="shared" si="30"/>
        <v>0.33821296296296299</v>
      </c>
      <c r="O501" s="83">
        <v>500</v>
      </c>
      <c r="P501" s="86">
        <f t="shared" si="31"/>
        <v>0.80376766091051799</v>
      </c>
      <c r="Q501" s="87">
        <f>Table2[[#This Row],[Decimal exceedance]]*100</f>
        <v>80.376766091051792</v>
      </c>
      <c r="R501" s="86">
        <f>ROUND(Table2[[#This Row],[Percent Exceedance]],1)</f>
        <v>80.400000000000006</v>
      </c>
    </row>
    <row r="502" spans="2:18">
      <c r="B502" s="79" t="s">
        <v>278</v>
      </c>
      <c r="C502" s="80">
        <v>10044187</v>
      </c>
      <c r="D502" s="80">
        <v>10019674</v>
      </c>
      <c r="E502" s="79" t="s">
        <v>276</v>
      </c>
      <c r="F502" s="81">
        <v>43261</v>
      </c>
      <c r="G502" s="82">
        <v>2.21</v>
      </c>
      <c r="H502" s="83">
        <f t="shared" si="28"/>
        <v>2210</v>
      </c>
      <c r="I502" s="84">
        <f t="shared" si="29"/>
        <v>2.5578703703703701E-2</v>
      </c>
      <c r="J502" s="83">
        <v>0.152</v>
      </c>
      <c r="K502" s="83" t="s">
        <v>277</v>
      </c>
      <c r="L502" s="83">
        <v>0.161</v>
      </c>
      <c r="M502" s="83" t="s">
        <v>277</v>
      </c>
      <c r="N502" s="84">
        <f t="shared" si="30"/>
        <v>0.33857870370370369</v>
      </c>
      <c r="O502" s="83">
        <v>501</v>
      </c>
      <c r="P502" s="86">
        <f t="shared" si="31"/>
        <v>0.80337519623233911</v>
      </c>
      <c r="Q502" s="87">
        <f>Table2[[#This Row],[Decimal exceedance]]*100</f>
        <v>80.337519623233916</v>
      </c>
      <c r="R502" s="86">
        <f>ROUND(Table2[[#This Row],[Percent Exceedance]],1)</f>
        <v>80.3</v>
      </c>
    </row>
    <row r="503" spans="2:18">
      <c r="B503" s="83"/>
      <c r="C503" s="80">
        <v>10044187</v>
      </c>
      <c r="D503" s="80">
        <v>10019674</v>
      </c>
      <c r="E503" s="79" t="s">
        <v>276</v>
      </c>
      <c r="F503" s="85">
        <v>43675</v>
      </c>
      <c r="G503" s="82">
        <v>1.9870000000000001</v>
      </c>
      <c r="H503" s="83">
        <f t="shared" si="28"/>
        <v>1987</v>
      </c>
      <c r="I503" s="84">
        <f t="shared" si="29"/>
        <v>2.2997685185185184E-2</v>
      </c>
      <c r="J503" s="83">
        <v>0.129</v>
      </c>
      <c r="K503" s="83" t="s">
        <v>277</v>
      </c>
      <c r="L503" s="83">
        <v>0.187</v>
      </c>
      <c r="M503" s="83" t="s">
        <v>277</v>
      </c>
      <c r="N503" s="84">
        <f t="shared" si="30"/>
        <v>0.33899768518518519</v>
      </c>
      <c r="O503" s="83">
        <v>502</v>
      </c>
      <c r="P503" s="86">
        <f t="shared" si="31"/>
        <v>0.80298273155416011</v>
      </c>
      <c r="Q503" s="87">
        <f>Table2[[#This Row],[Decimal exceedance]]*100</f>
        <v>80.298273155416013</v>
      </c>
      <c r="R503" s="86">
        <f>ROUND(Table2[[#This Row],[Percent Exceedance]],1)</f>
        <v>80.3</v>
      </c>
    </row>
    <row r="504" spans="2:18">
      <c r="B504" s="79" t="s">
        <v>278</v>
      </c>
      <c r="C504" s="80">
        <v>10044187</v>
      </c>
      <c r="D504" s="80">
        <v>10019674</v>
      </c>
      <c r="E504" s="79" t="s">
        <v>276</v>
      </c>
      <c r="F504" s="81">
        <v>42181</v>
      </c>
      <c r="G504" s="82">
        <v>4.5</v>
      </c>
      <c r="H504" s="83">
        <f t="shared" si="28"/>
        <v>4500</v>
      </c>
      <c r="I504" s="84">
        <f t="shared" si="29"/>
        <v>5.2083333333333329E-2</v>
      </c>
      <c r="J504" s="83">
        <v>5.6000000000000001E-2</v>
      </c>
      <c r="K504" s="83" t="s">
        <v>280</v>
      </c>
      <c r="L504" s="83">
        <v>0.23100000000000001</v>
      </c>
      <c r="M504" s="83" t="s">
        <v>277</v>
      </c>
      <c r="N504" s="84">
        <f t="shared" si="30"/>
        <v>0.33908333333333335</v>
      </c>
      <c r="O504" s="83">
        <v>503</v>
      </c>
      <c r="P504" s="86">
        <f t="shared" si="31"/>
        <v>0.80259026687598123</v>
      </c>
      <c r="Q504" s="87">
        <f>Table2[[#This Row],[Decimal exceedance]]*100</f>
        <v>80.259026687598123</v>
      </c>
      <c r="R504" s="86">
        <f>ROUND(Table2[[#This Row],[Percent Exceedance]],1)</f>
        <v>80.3</v>
      </c>
    </row>
    <row r="505" spans="2:18">
      <c r="B505" s="79" t="s">
        <v>278</v>
      </c>
      <c r="C505" s="80">
        <v>10044187</v>
      </c>
      <c r="D505" s="80">
        <v>10019674</v>
      </c>
      <c r="E505" s="79" t="s">
        <v>276</v>
      </c>
      <c r="F505" s="81">
        <v>43215</v>
      </c>
      <c r="G505" s="82">
        <v>2.101</v>
      </c>
      <c r="H505" s="83">
        <f t="shared" si="28"/>
        <v>2101</v>
      </c>
      <c r="I505" s="84">
        <f t="shared" si="29"/>
        <v>2.431712962962963E-2</v>
      </c>
      <c r="J505" s="83">
        <v>0.159</v>
      </c>
      <c r="K505" s="83" t="s">
        <v>277</v>
      </c>
      <c r="L505" s="83">
        <v>0.156</v>
      </c>
      <c r="M505" s="83" t="s">
        <v>277</v>
      </c>
      <c r="N505" s="84">
        <f t="shared" si="30"/>
        <v>0.33931712962962962</v>
      </c>
      <c r="O505" s="83">
        <v>504</v>
      </c>
      <c r="P505" s="86">
        <f t="shared" si="31"/>
        <v>0.80219780219780223</v>
      </c>
      <c r="Q505" s="87">
        <f>Table2[[#This Row],[Decimal exceedance]]*100</f>
        <v>80.219780219780219</v>
      </c>
      <c r="R505" s="86">
        <f>ROUND(Table2[[#This Row],[Percent Exceedance]],1)</f>
        <v>80.2</v>
      </c>
    </row>
    <row r="506" spans="2:18">
      <c r="B506" s="83"/>
      <c r="C506" s="80">
        <v>10044187</v>
      </c>
      <c r="D506" s="80">
        <v>10019674</v>
      </c>
      <c r="E506" s="79" t="s">
        <v>276</v>
      </c>
      <c r="F506" s="85">
        <v>43731</v>
      </c>
      <c r="G506" s="82">
        <v>1.9470000000000001</v>
      </c>
      <c r="H506" s="83">
        <f t="shared" si="28"/>
        <v>1947</v>
      </c>
      <c r="I506" s="84">
        <f t="shared" si="29"/>
        <v>2.253472222222222E-2</v>
      </c>
      <c r="J506" s="83">
        <v>0.186</v>
      </c>
      <c r="K506" s="83" t="s">
        <v>277</v>
      </c>
      <c r="L506" s="83">
        <v>0.13100000000000001</v>
      </c>
      <c r="M506" s="83" t="s">
        <v>277</v>
      </c>
      <c r="N506" s="84">
        <f t="shared" si="30"/>
        <v>0.33953472222222225</v>
      </c>
      <c r="O506" s="83">
        <v>505</v>
      </c>
      <c r="P506" s="86">
        <f t="shared" si="31"/>
        <v>0.80180533751962324</v>
      </c>
      <c r="Q506" s="87">
        <f>Table2[[#This Row],[Decimal exceedance]]*100</f>
        <v>80.180533751962329</v>
      </c>
      <c r="R506" s="86">
        <f>ROUND(Table2[[#This Row],[Percent Exceedance]],1)</f>
        <v>80.2</v>
      </c>
    </row>
    <row r="507" spans="2:18">
      <c r="B507" s="79" t="s">
        <v>278</v>
      </c>
      <c r="C507" s="80">
        <v>10044187</v>
      </c>
      <c r="D507" s="80">
        <v>10019674</v>
      </c>
      <c r="E507" s="79" t="s">
        <v>276</v>
      </c>
      <c r="F507" s="81">
        <v>42615</v>
      </c>
      <c r="G507" s="82">
        <v>3.4340000000000002</v>
      </c>
      <c r="H507" s="83">
        <f t="shared" si="28"/>
        <v>3434</v>
      </c>
      <c r="I507" s="84">
        <f t="shared" si="29"/>
        <v>3.9745370370370368E-2</v>
      </c>
      <c r="J507" s="83">
        <v>0.08</v>
      </c>
      <c r="K507" s="83" t="s">
        <v>277</v>
      </c>
      <c r="L507" s="83">
        <v>0.22</v>
      </c>
      <c r="M507" s="83" t="s">
        <v>277</v>
      </c>
      <c r="N507" s="84">
        <f t="shared" si="30"/>
        <v>0.33974537037037034</v>
      </c>
      <c r="O507" s="83">
        <v>506</v>
      </c>
      <c r="P507" s="86">
        <f t="shared" si="31"/>
        <v>0.80141287284144425</v>
      </c>
      <c r="Q507" s="87">
        <f>Table2[[#This Row],[Decimal exceedance]]*100</f>
        <v>80.141287284144425</v>
      </c>
      <c r="R507" s="86">
        <f>ROUND(Table2[[#This Row],[Percent Exceedance]],1)</f>
        <v>80.099999999999994</v>
      </c>
    </row>
    <row r="508" spans="2:18">
      <c r="B508" s="79" t="s">
        <v>278</v>
      </c>
      <c r="C508" s="80">
        <v>10044187</v>
      </c>
      <c r="D508" s="80">
        <v>10019674</v>
      </c>
      <c r="E508" s="79" t="s">
        <v>276</v>
      </c>
      <c r="F508" s="81">
        <v>42858</v>
      </c>
      <c r="G508" s="82">
        <v>4.5579999999999998</v>
      </c>
      <c r="H508" s="83">
        <f t="shared" si="28"/>
        <v>4558</v>
      </c>
      <c r="I508" s="84">
        <f t="shared" si="29"/>
        <v>5.2754629629629624E-2</v>
      </c>
      <c r="J508" s="83">
        <v>5.8000000000000003E-2</v>
      </c>
      <c r="K508" s="83" t="s">
        <v>277</v>
      </c>
      <c r="L508" s="83">
        <v>0.22900000000000001</v>
      </c>
      <c r="M508" s="83" t="s">
        <v>277</v>
      </c>
      <c r="N508" s="84">
        <f t="shared" si="30"/>
        <v>0.33975462962962966</v>
      </c>
      <c r="O508" s="83">
        <v>507</v>
      </c>
      <c r="P508" s="86">
        <f t="shared" si="31"/>
        <v>0.80102040816326525</v>
      </c>
      <c r="Q508" s="87">
        <f>Table2[[#This Row],[Decimal exceedance]]*100</f>
        <v>80.102040816326522</v>
      </c>
      <c r="R508" s="86">
        <f>ROUND(Table2[[#This Row],[Percent Exceedance]],1)</f>
        <v>80.099999999999994</v>
      </c>
    </row>
    <row r="509" spans="2:18">
      <c r="B509" s="79" t="s">
        <v>278</v>
      </c>
      <c r="C509" s="80">
        <v>10044187</v>
      </c>
      <c r="D509" s="80">
        <v>10019674</v>
      </c>
      <c r="E509" s="79" t="s">
        <v>276</v>
      </c>
      <c r="F509" s="81">
        <v>42595</v>
      </c>
      <c r="G509" s="82">
        <v>3.4590000000000001</v>
      </c>
      <c r="H509" s="83">
        <f t="shared" si="28"/>
        <v>3459</v>
      </c>
      <c r="I509" s="84">
        <f t="shared" si="29"/>
        <v>4.0034722222222222E-2</v>
      </c>
      <c r="J509" s="83">
        <v>7.0999999999999994E-2</v>
      </c>
      <c r="K509" s="83" t="s">
        <v>277</v>
      </c>
      <c r="L509" s="83">
        <v>0.22900000000000001</v>
      </c>
      <c r="M509" s="83" t="s">
        <v>277</v>
      </c>
      <c r="N509" s="84">
        <f t="shared" si="30"/>
        <v>0.3400347222222222</v>
      </c>
      <c r="O509" s="83">
        <v>508</v>
      </c>
      <c r="P509" s="86">
        <f t="shared" si="31"/>
        <v>0.80062794348508637</v>
      </c>
      <c r="Q509" s="87">
        <f>Table2[[#This Row],[Decimal exceedance]]*100</f>
        <v>80.062794348508632</v>
      </c>
      <c r="R509" s="86">
        <f>ROUND(Table2[[#This Row],[Percent Exceedance]],1)</f>
        <v>80.099999999999994</v>
      </c>
    </row>
    <row r="510" spans="2:18">
      <c r="B510" s="79" t="s">
        <v>278</v>
      </c>
      <c r="C510" s="80">
        <v>10044187</v>
      </c>
      <c r="D510" s="80">
        <v>10019674</v>
      </c>
      <c r="E510" s="79" t="s">
        <v>276</v>
      </c>
      <c r="F510" s="81">
        <v>43154</v>
      </c>
      <c r="G510" s="82">
        <v>2.0830000000000002</v>
      </c>
      <c r="H510" s="83">
        <f t="shared" si="28"/>
        <v>2083</v>
      </c>
      <c r="I510" s="84">
        <f t="shared" si="29"/>
        <v>2.4108796296296298E-2</v>
      </c>
      <c r="J510" s="83">
        <v>0.17100000000000001</v>
      </c>
      <c r="K510" s="83" t="s">
        <v>277</v>
      </c>
      <c r="L510" s="83">
        <v>0.14499999999999999</v>
      </c>
      <c r="M510" s="83" t="s">
        <v>277</v>
      </c>
      <c r="N510" s="84">
        <f t="shared" si="30"/>
        <v>0.34010879629629631</v>
      </c>
      <c r="O510" s="83">
        <v>509</v>
      </c>
      <c r="P510" s="86">
        <f t="shared" si="31"/>
        <v>0.80023547880690737</v>
      </c>
      <c r="Q510" s="87">
        <f>Table2[[#This Row],[Decimal exceedance]]*100</f>
        <v>80.023547880690742</v>
      </c>
      <c r="R510" s="86">
        <f>ROUND(Table2[[#This Row],[Percent Exceedance]],1)</f>
        <v>80</v>
      </c>
    </row>
    <row r="511" spans="2:18">
      <c r="B511" s="79" t="s">
        <v>278</v>
      </c>
      <c r="C511" s="80">
        <v>10044187</v>
      </c>
      <c r="D511" s="80">
        <v>10019674</v>
      </c>
      <c r="E511" s="79" t="s">
        <v>276</v>
      </c>
      <c r="F511" s="81">
        <v>42297</v>
      </c>
      <c r="G511" s="82">
        <v>4.165</v>
      </c>
      <c r="H511" s="83">
        <f t="shared" si="28"/>
        <v>4165</v>
      </c>
      <c r="I511" s="84">
        <f t="shared" si="29"/>
        <v>4.8206018518518516E-2</v>
      </c>
      <c r="J511" s="83">
        <v>8.5000000000000006E-2</v>
      </c>
      <c r="K511" s="83" t="s">
        <v>277</v>
      </c>
      <c r="L511" s="83">
        <v>0.20699999999999999</v>
      </c>
      <c r="M511" s="83" t="s">
        <v>277</v>
      </c>
      <c r="N511" s="84">
        <f t="shared" si="30"/>
        <v>0.3402060185185185</v>
      </c>
      <c r="O511" s="83">
        <v>510</v>
      </c>
      <c r="P511" s="86">
        <f t="shared" si="31"/>
        <v>0.79984301412872838</v>
      </c>
      <c r="Q511" s="87">
        <f>Table2[[#This Row],[Decimal exceedance]]*100</f>
        <v>79.984301412872838</v>
      </c>
      <c r="R511" s="86">
        <f>ROUND(Table2[[#This Row],[Percent Exceedance]],1)</f>
        <v>80</v>
      </c>
    </row>
    <row r="512" spans="2:18">
      <c r="B512" s="79" t="s">
        <v>278</v>
      </c>
      <c r="C512" s="80">
        <v>10044187</v>
      </c>
      <c r="D512" s="80">
        <v>10019674</v>
      </c>
      <c r="E512" s="79" t="s">
        <v>276</v>
      </c>
      <c r="F512" s="81">
        <v>42293</v>
      </c>
      <c r="G512" s="82">
        <v>3.657</v>
      </c>
      <c r="H512" s="83">
        <f t="shared" si="28"/>
        <v>3657</v>
      </c>
      <c r="I512" s="84">
        <f t="shared" si="29"/>
        <v>4.2326388888888886E-2</v>
      </c>
      <c r="J512" s="83">
        <v>8.8999999999999996E-2</v>
      </c>
      <c r="K512" s="83" t="s">
        <v>277</v>
      </c>
      <c r="L512" s="83">
        <v>0.20899999999999999</v>
      </c>
      <c r="M512" s="83" t="s">
        <v>277</v>
      </c>
      <c r="N512" s="84">
        <f t="shared" si="30"/>
        <v>0.34032638888888889</v>
      </c>
      <c r="O512" s="83">
        <v>511</v>
      </c>
      <c r="P512" s="86">
        <f t="shared" si="31"/>
        <v>0.7994505494505495</v>
      </c>
      <c r="Q512" s="87">
        <f>Table2[[#This Row],[Decimal exceedance]]*100</f>
        <v>79.945054945054949</v>
      </c>
      <c r="R512" s="86">
        <f>ROUND(Table2[[#This Row],[Percent Exceedance]],1)</f>
        <v>79.900000000000006</v>
      </c>
    </row>
    <row r="513" spans="2:18">
      <c r="B513" s="79" t="s">
        <v>278</v>
      </c>
      <c r="C513" s="80">
        <v>10044187</v>
      </c>
      <c r="D513" s="80">
        <v>10019674</v>
      </c>
      <c r="E513" s="79" t="s">
        <v>276</v>
      </c>
      <c r="F513" s="81">
        <v>41907</v>
      </c>
      <c r="G513" s="82">
        <v>2.93</v>
      </c>
      <c r="H513" s="83">
        <f t="shared" si="28"/>
        <v>2930</v>
      </c>
      <c r="I513" s="84">
        <f t="shared" si="29"/>
        <v>3.3912037037037039E-2</v>
      </c>
      <c r="J513" s="83">
        <v>8.5999999999999993E-2</v>
      </c>
      <c r="K513" s="83" t="s">
        <v>277</v>
      </c>
      <c r="L513" s="83">
        <v>0.221</v>
      </c>
      <c r="M513" s="83" t="s">
        <v>277</v>
      </c>
      <c r="N513" s="84">
        <f t="shared" si="30"/>
        <v>0.34091203703703704</v>
      </c>
      <c r="O513" s="83">
        <v>512</v>
      </c>
      <c r="P513" s="86">
        <f t="shared" si="31"/>
        <v>0.7990580847723705</v>
      </c>
      <c r="Q513" s="87">
        <f>Table2[[#This Row],[Decimal exceedance]]*100</f>
        <v>79.905808477237045</v>
      </c>
      <c r="R513" s="86">
        <f>ROUND(Table2[[#This Row],[Percent Exceedance]],1)</f>
        <v>79.900000000000006</v>
      </c>
    </row>
    <row r="514" spans="2:18">
      <c r="B514" s="83"/>
      <c r="C514" s="80">
        <v>10044187</v>
      </c>
      <c r="D514" s="80">
        <v>10019674</v>
      </c>
      <c r="E514" s="79" t="s">
        <v>276</v>
      </c>
      <c r="F514" s="85">
        <v>43664</v>
      </c>
      <c r="G514" s="82">
        <v>2.0169999999999999</v>
      </c>
      <c r="H514" s="83">
        <f t="shared" ref="H514:H577" si="32">(G514*1000)</f>
        <v>2017</v>
      </c>
      <c r="I514" s="84">
        <f t="shared" ref="I514:I577" si="33">SUM(G514/86.4)</f>
        <v>2.3344907407407404E-2</v>
      </c>
      <c r="J514" s="83">
        <v>0.17399999999999999</v>
      </c>
      <c r="K514" s="83" t="s">
        <v>277</v>
      </c>
      <c r="L514" s="83">
        <v>0.14399999999999999</v>
      </c>
      <c r="M514" s="83" t="s">
        <v>277</v>
      </c>
      <c r="N514" s="84">
        <f t="shared" ref="N514:N577" si="34">SUM(I514+J514+L514)</f>
        <v>0.34134490740740742</v>
      </c>
      <c r="O514" s="83">
        <v>513</v>
      </c>
      <c r="P514" s="86">
        <f t="shared" ref="P514:P577" si="35">1-O514/2548</f>
        <v>0.79866562009419151</v>
      </c>
      <c r="Q514" s="87">
        <f>Table2[[#This Row],[Decimal exceedance]]*100</f>
        <v>79.866562009419155</v>
      </c>
      <c r="R514" s="86">
        <f>ROUND(Table2[[#This Row],[Percent Exceedance]],1)</f>
        <v>79.900000000000006</v>
      </c>
    </row>
    <row r="515" spans="2:18">
      <c r="B515" s="79" t="s">
        <v>278</v>
      </c>
      <c r="C515" s="80">
        <v>10044187</v>
      </c>
      <c r="D515" s="80">
        <v>10019674</v>
      </c>
      <c r="E515" s="79" t="s">
        <v>276</v>
      </c>
      <c r="F515" s="81">
        <v>43209</v>
      </c>
      <c r="G515" s="82">
        <v>1.1719999999999999</v>
      </c>
      <c r="H515" s="83">
        <f t="shared" si="32"/>
        <v>1172</v>
      </c>
      <c r="I515" s="84">
        <f t="shared" si="33"/>
        <v>1.3564814814814813E-2</v>
      </c>
      <c r="J515" s="83">
        <v>0.16800000000000001</v>
      </c>
      <c r="K515" s="83" t="s">
        <v>277</v>
      </c>
      <c r="L515" s="83">
        <v>0.16</v>
      </c>
      <c r="M515" s="83" t="s">
        <v>277</v>
      </c>
      <c r="N515" s="84">
        <f t="shared" si="34"/>
        <v>0.34156481481481482</v>
      </c>
      <c r="O515" s="83">
        <v>514</v>
      </c>
      <c r="P515" s="86">
        <f t="shared" si="35"/>
        <v>0.79827315541601251</v>
      </c>
      <c r="Q515" s="87">
        <f>Table2[[#This Row],[Decimal exceedance]]*100</f>
        <v>79.827315541601251</v>
      </c>
      <c r="R515" s="86">
        <f>ROUND(Table2[[#This Row],[Percent Exceedance]],1)</f>
        <v>79.8</v>
      </c>
    </row>
    <row r="516" spans="2:18">
      <c r="B516" s="79" t="s">
        <v>278</v>
      </c>
      <c r="C516" s="80">
        <v>10044187</v>
      </c>
      <c r="D516" s="80">
        <v>10019674</v>
      </c>
      <c r="E516" s="79" t="s">
        <v>276</v>
      </c>
      <c r="F516" s="81">
        <v>42836</v>
      </c>
      <c r="G516" s="82">
        <v>4.665</v>
      </c>
      <c r="H516" s="83">
        <f t="shared" si="32"/>
        <v>4665</v>
      </c>
      <c r="I516" s="84">
        <f t="shared" si="33"/>
        <v>5.3993055555555551E-2</v>
      </c>
      <c r="J516" s="83">
        <v>5.8000000000000003E-2</v>
      </c>
      <c r="K516" s="83" t="s">
        <v>277</v>
      </c>
      <c r="L516" s="83">
        <v>0.23</v>
      </c>
      <c r="M516" s="83" t="s">
        <v>277</v>
      </c>
      <c r="N516" s="84">
        <f t="shared" si="34"/>
        <v>0.34199305555555559</v>
      </c>
      <c r="O516" s="83">
        <v>515</v>
      </c>
      <c r="P516" s="86">
        <f t="shared" si="35"/>
        <v>0.79788069073783363</v>
      </c>
      <c r="Q516" s="87">
        <f>Table2[[#This Row],[Decimal exceedance]]*100</f>
        <v>79.788069073783362</v>
      </c>
      <c r="R516" s="86">
        <f>ROUND(Table2[[#This Row],[Percent Exceedance]],1)</f>
        <v>79.8</v>
      </c>
    </row>
    <row r="517" spans="2:18">
      <c r="B517" s="79" t="s">
        <v>278</v>
      </c>
      <c r="C517" s="80">
        <v>10044187</v>
      </c>
      <c r="D517" s="80">
        <v>10019674</v>
      </c>
      <c r="E517" s="79" t="s">
        <v>276</v>
      </c>
      <c r="F517" s="81">
        <v>42208</v>
      </c>
      <c r="G517" s="82">
        <v>4.5720000000000001</v>
      </c>
      <c r="H517" s="83">
        <f t="shared" si="32"/>
        <v>4572</v>
      </c>
      <c r="I517" s="84">
        <f t="shared" si="33"/>
        <v>5.291666666666666E-2</v>
      </c>
      <c r="J517" s="83">
        <v>0.08</v>
      </c>
      <c r="K517" s="83" t="s">
        <v>277</v>
      </c>
      <c r="L517" s="83">
        <v>0.21</v>
      </c>
      <c r="M517" s="83" t="s">
        <v>277</v>
      </c>
      <c r="N517" s="84">
        <f t="shared" si="34"/>
        <v>0.34291666666666665</v>
      </c>
      <c r="O517" s="83">
        <v>516</v>
      </c>
      <c r="P517" s="86">
        <f t="shared" si="35"/>
        <v>0.79748822605965464</v>
      </c>
      <c r="Q517" s="87">
        <f>Table2[[#This Row],[Decimal exceedance]]*100</f>
        <v>79.748822605965458</v>
      </c>
      <c r="R517" s="86">
        <f>ROUND(Table2[[#This Row],[Percent Exceedance]],1)</f>
        <v>79.7</v>
      </c>
    </row>
    <row r="518" spans="2:18">
      <c r="B518" s="79" t="s">
        <v>278</v>
      </c>
      <c r="C518" s="80">
        <v>10044187</v>
      </c>
      <c r="D518" s="80">
        <v>10019674</v>
      </c>
      <c r="E518" s="79" t="s">
        <v>276</v>
      </c>
      <c r="F518" s="81">
        <v>42713</v>
      </c>
      <c r="G518" s="82">
        <v>1.1200000000000001</v>
      </c>
      <c r="H518" s="83">
        <f t="shared" si="32"/>
        <v>1120</v>
      </c>
      <c r="I518" s="84">
        <f t="shared" si="33"/>
        <v>1.2962962962962963E-2</v>
      </c>
      <c r="J518" s="83">
        <v>9.1999999999999998E-2</v>
      </c>
      <c r="K518" s="83" t="s">
        <v>277</v>
      </c>
      <c r="L518" s="83">
        <v>0.23899999999999999</v>
      </c>
      <c r="M518" s="83" t="s">
        <v>277</v>
      </c>
      <c r="N518" s="84">
        <f t="shared" si="34"/>
        <v>0.34396296296296297</v>
      </c>
      <c r="O518" s="83">
        <v>517</v>
      </c>
      <c r="P518" s="86">
        <f t="shared" si="35"/>
        <v>0.79709576138147564</v>
      </c>
      <c r="Q518" s="87">
        <f>Table2[[#This Row],[Decimal exceedance]]*100</f>
        <v>79.709576138147568</v>
      </c>
      <c r="R518" s="86">
        <f>ROUND(Table2[[#This Row],[Percent Exceedance]],1)</f>
        <v>79.7</v>
      </c>
    </row>
    <row r="519" spans="2:18">
      <c r="B519" s="79" t="s">
        <v>278</v>
      </c>
      <c r="C519" s="80">
        <v>10044187</v>
      </c>
      <c r="D519" s="80">
        <v>10019674</v>
      </c>
      <c r="E519" s="79" t="s">
        <v>276</v>
      </c>
      <c r="F519" s="81">
        <v>42281</v>
      </c>
      <c r="G519" s="82">
        <v>2.7919999999999998</v>
      </c>
      <c r="H519" s="83">
        <f t="shared" si="32"/>
        <v>2792</v>
      </c>
      <c r="I519" s="84">
        <f t="shared" si="33"/>
        <v>3.231481481481481E-2</v>
      </c>
      <c r="J519" s="83">
        <v>7.8E-2</v>
      </c>
      <c r="K519" s="83" t="s">
        <v>277</v>
      </c>
      <c r="L519" s="83">
        <v>0.23400000000000001</v>
      </c>
      <c r="M519" s="83" t="s">
        <v>277</v>
      </c>
      <c r="N519" s="84">
        <f t="shared" si="34"/>
        <v>0.34431481481481485</v>
      </c>
      <c r="O519" s="83">
        <v>518</v>
      </c>
      <c r="P519" s="86">
        <f t="shared" si="35"/>
        <v>0.79670329670329676</v>
      </c>
      <c r="Q519" s="87">
        <f>Table2[[#This Row],[Decimal exceedance]]*100</f>
        <v>79.670329670329679</v>
      </c>
      <c r="R519" s="86">
        <f>ROUND(Table2[[#This Row],[Percent Exceedance]],1)</f>
        <v>79.7</v>
      </c>
    </row>
    <row r="520" spans="2:18">
      <c r="B520" s="79" t="s">
        <v>278</v>
      </c>
      <c r="C520" s="80">
        <v>10044187</v>
      </c>
      <c r="D520" s="80">
        <v>10019674</v>
      </c>
      <c r="E520" s="79" t="s">
        <v>276</v>
      </c>
      <c r="F520" s="81">
        <v>42663</v>
      </c>
      <c r="G520" s="82">
        <v>6.3529999999999998</v>
      </c>
      <c r="H520" s="83">
        <f t="shared" si="32"/>
        <v>6353</v>
      </c>
      <c r="I520" s="84">
        <f t="shared" si="33"/>
        <v>7.3530092592592591E-2</v>
      </c>
      <c r="J520" s="83">
        <v>6.9000000000000006E-2</v>
      </c>
      <c r="K520" s="83" t="s">
        <v>277</v>
      </c>
      <c r="L520" s="83">
        <v>0.20200000000000001</v>
      </c>
      <c r="M520" s="83" t="s">
        <v>277</v>
      </c>
      <c r="N520" s="84">
        <f t="shared" si="34"/>
        <v>0.3445300925925926</v>
      </c>
      <c r="O520" s="83">
        <v>519</v>
      </c>
      <c r="P520" s="86">
        <f t="shared" si="35"/>
        <v>0.79631083202511777</v>
      </c>
      <c r="Q520" s="87">
        <f>Table2[[#This Row],[Decimal exceedance]]*100</f>
        <v>79.631083202511775</v>
      </c>
      <c r="R520" s="86">
        <f>ROUND(Table2[[#This Row],[Percent Exceedance]],1)</f>
        <v>79.599999999999994</v>
      </c>
    </row>
    <row r="521" spans="2:18">
      <c r="B521" s="79" t="s">
        <v>278</v>
      </c>
      <c r="C521" s="80">
        <v>10044187</v>
      </c>
      <c r="D521" s="80">
        <v>10019674</v>
      </c>
      <c r="E521" s="79" t="s">
        <v>276</v>
      </c>
      <c r="F521" s="81">
        <v>42596</v>
      </c>
      <c r="G521" s="82">
        <v>3.7930000000000001</v>
      </c>
      <c r="H521" s="83">
        <f t="shared" si="32"/>
        <v>3793</v>
      </c>
      <c r="I521" s="84">
        <f t="shared" si="33"/>
        <v>4.3900462962962961E-2</v>
      </c>
      <c r="J521" s="83">
        <v>8.3000000000000004E-2</v>
      </c>
      <c r="K521" s="83" t="s">
        <v>277</v>
      </c>
      <c r="L521" s="83">
        <v>0.218</v>
      </c>
      <c r="M521" s="83" t="s">
        <v>277</v>
      </c>
      <c r="N521" s="84">
        <f t="shared" si="34"/>
        <v>0.34490046296296295</v>
      </c>
      <c r="O521" s="83">
        <v>520</v>
      </c>
      <c r="P521" s="86">
        <f t="shared" si="35"/>
        <v>0.79591836734693877</v>
      </c>
      <c r="Q521" s="87">
        <f>Table2[[#This Row],[Decimal exceedance]]*100</f>
        <v>79.591836734693871</v>
      </c>
      <c r="R521" s="86">
        <f>ROUND(Table2[[#This Row],[Percent Exceedance]],1)</f>
        <v>79.599999999999994</v>
      </c>
    </row>
    <row r="522" spans="2:18">
      <c r="B522" s="79" t="s">
        <v>278</v>
      </c>
      <c r="C522" s="80">
        <v>10044187</v>
      </c>
      <c r="D522" s="80">
        <v>10019674</v>
      </c>
      <c r="E522" s="79" t="s">
        <v>276</v>
      </c>
      <c r="F522" s="81">
        <v>43024</v>
      </c>
      <c r="G522" s="82">
        <v>2.8679999999999999</v>
      </c>
      <c r="H522" s="83">
        <f t="shared" si="32"/>
        <v>2868</v>
      </c>
      <c r="I522" s="84">
        <f t="shared" si="33"/>
        <v>3.3194444444444443E-2</v>
      </c>
      <c r="J522" s="83">
        <v>0.129</v>
      </c>
      <c r="K522" s="83" t="s">
        <v>277</v>
      </c>
      <c r="L522" s="83">
        <v>0.183</v>
      </c>
      <c r="M522" s="83" t="s">
        <v>277</v>
      </c>
      <c r="N522" s="84">
        <f t="shared" si="34"/>
        <v>0.34519444444444447</v>
      </c>
      <c r="O522" s="83">
        <v>521</v>
      </c>
      <c r="P522" s="86">
        <f t="shared" si="35"/>
        <v>0.79552590266875978</v>
      </c>
      <c r="Q522" s="87">
        <f>Table2[[#This Row],[Decimal exceedance]]*100</f>
        <v>79.552590266875981</v>
      </c>
      <c r="R522" s="86">
        <f>ROUND(Table2[[#This Row],[Percent Exceedance]],1)</f>
        <v>79.599999999999994</v>
      </c>
    </row>
    <row r="523" spans="2:18">
      <c r="B523" s="79" t="s">
        <v>278</v>
      </c>
      <c r="C523" s="80">
        <v>10044187</v>
      </c>
      <c r="D523" s="80">
        <v>10019674</v>
      </c>
      <c r="E523" s="79" t="s">
        <v>276</v>
      </c>
      <c r="F523" s="81">
        <v>42613</v>
      </c>
      <c r="G523" s="82">
        <v>3.4729999999999999</v>
      </c>
      <c r="H523" s="83">
        <f t="shared" si="32"/>
        <v>3473</v>
      </c>
      <c r="I523" s="84">
        <f t="shared" si="33"/>
        <v>4.0196759259259258E-2</v>
      </c>
      <c r="J523" s="83">
        <v>8.3000000000000004E-2</v>
      </c>
      <c r="K523" s="83" t="s">
        <v>277</v>
      </c>
      <c r="L523" s="83">
        <v>0.222</v>
      </c>
      <c r="M523" s="83" t="s">
        <v>277</v>
      </c>
      <c r="N523" s="84">
        <f t="shared" si="34"/>
        <v>0.3451967592592593</v>
      </c>
      <c r="O523" s="83">
        <v>522</v>
      </c>
      <c r="P523" s="86">
        <f t="shared" si="35"/>
        <v>0.79513343799058078</v>
      </c>
      <c r="Q523" s="87">
        <f>Table2[[#This Row],[Decimal exceedance]]*100</f>
        <v>79.513343799058077</v>
      </c>
      <c r="R523" s="86">
        <f>ROUND(Table2[[#This Row],[Percent Exceedance]],1)</f>
        <v>79.5</v>
      </c>
    </row>
    <row r="524" spans="2:18">
      <c r="B524" s="79" t="s">
        <v>278</v>
      </c>
      <c r="C524" s="80">
        <v>10044187</v>
      </c>
      <c r="D524" s="80">
        <v>10019674</v>
      </c>
      <c r="E524" s="79" t="s">
        <v>276</v>
      </c>
      <c r="F524" s="81">
        <v>41904</v>
      </c>
      <c r="G524" s="82">
        <v>3.165</v>
      </c>
      <c r="H524" s="83">
        <f t="shared" si="32"/>
        <v>3165</v>
      </c>
      <c r="I524" s="84">
        <f t="shared" si="33"/>
        <v>3.6631944444444439E-2</v>
      </c>
      <c r="J524" s="83">
        <v>8.2000000000000003E-2</v>
      </c>
      <c r="K524" s="83" t="s">
        <v>277</v>
      </c>
      <c r="L524" s="83">
        <v>0.22700000000000001</v>
      </c>
      <c r="M524" s="83" t="s">
        <v>277</v>
      </c>
      <c r="N524" s="84">
        <f t="shared" si="34"/>
        <v>0.34563194444444445</v>
      </c>
      <c r="O524" s="83">
        <v>523</v>
      </c>
      <c r="P524" s="86">
        <f t="shared" si="35"/>
        <v>0.7947409733124019</v>
      </c>
      <c r="Q524" s="87">
        <f>Table2[[#This Row],[Decimal exceedance]]*100</f>
        <v>79.474097331240188</v>
      </c>
      <c r="R524" s="86">
        <f>ROUND(Table2[[#This Row],[Percent Exceedance]],1)</f>
        <v>79.5</v>
      </c>
    </row>
    <row r="525" spans="2:18">
      <c r="B525" s="79" t="s">
        <v>278</v>
      </c>
      <c r="C525" s="80">
        <v>10044187</v>
      </c>
      <c r="D525" s="80">
        <v>10019674</v>
      </c>
      <c r="E525" s="79" t="s">
        <v>276</v>
      </c>
      <c r="F525" s="81">
        <v>43002</v>
      </c>
      <c r="G525" s="82">
        <v>0</v>
      </c>
      <c r="H525" s="83">
        <f t="shared" si="32"/>
        <v>0</v>
      </c>
      <c r="I525" s="84">
        <f t="shared" si="33"/>
        <v>0</v>
      </c>
      <c r="J525" s="83">
        <v>0.1</v>
      </c>
      <c r="K525" s="83" t="s">
        <v>277</v>
      </c>
      <c r="L525" s="83">
        <v>0.247</v>
      </c>
      <c r="M525" s="83" t="s">
        <v>277</v>
      </c>
      <c r="N525" s="84">
        <f t="shared" si="34"/>
        <v>0.34699999999999998</v>
      </c>
      <c r="O525" s="83">
        <v>524</v>
      </c>
      <c r="P525" s="86">
        <f t="shared" si="35"/>
        <v>0.79434850863422291</v>
      </c>
      <c r="Q525" s="87">
        <f>Table2[[#This Row],[Decimal exceedance]]*100</f>
        <v>79.434850863422284</v>
      </c>
      <c r="R525" s="86">
        <f>ROUND(Table2[[#This Row],[Percent Exceedance]],1)</f>
        <v>79.400000000000006</v>
      </c>
    </row>
    <row r="526" spans="2:18">
      <c r="B526" s="83"/>
      <c r="C526" s="80">
        <v>10044187</v>
      </c>
      <c r="D526" s="80">
        <v>10019674</v>
      </c>
      <c r="E526" s="79" t="s">
        <v>276</v>
      </c>
      <c r="F526" s="85">
        <v>43574</v>
      </c>
      <c r="G526" s="82">
        <v>1.8220000000000001</v>
      </c>
      <c r="H526" s="83">
        <f t="shared" si="32"/>
        <v>1822</v>
      </c>
      <c r="I526" s="84">
        <f t="shared" si="33"/>
        <v>2.1087962962962961E-2</v>
      </c>
      <c r="J526" s="83">
        <v>0.14899999999999999</v>
      </c>
      <c r="K526" s="83" t="s">
        <v>277</v>
      </c>
      <c r="L526" s="83">
        <v>0.17699999999999999</v>
      </c>
      <c r="M526" s="83" t="s">
        <v>277</v>
      </c>
      <c r="N526" s="84">
        <f t="shared" si="34"/>
        <v>0.34708796296296296</v>
      </c>
      <c r="O526" s="83">
        <v>525</v>
      </c>
      <c r="P526" s="86">
        <f t="shared" si="35"/>
        <v>0.79395604395604402</v>
      </c>
      <c r="Q526" s="87">
        <f>Table2[[#This Row],[Decimal exceedance]]*100</f>
        <v>79.395604395604408</v>
      </c>
      <c r="R526" s="86">
        <f>ROUND(Table2[[#This Row],[Percent Exceedance]],1)</f>
        <v>79.400000000000006</v>
      </c>
    </row>
    <row r="527" spans="2:18">
      <c r="B527" s="79" t="s">
        <v>278</v>
      </c>
      <c r="C527" s="80">
        <v>10044187</v>
      </c>
      <c r="D527" s="80">
        <v>10019674</v>
      </c>
      <c r="E527" s="79" t="s">
        <v>276</v>
      </c>
      <c r="F527" s="81">
        <v>42647</v>
      </c>
      <c r="G527" s="82">
        <v>3.9980000000000002</v>
      </c>
      <c r="H527" s="83">
        <f t="shared" si="32"/>
        <v>3998</v>
      </c>
      <c r="I527" s="84">
        <f t="shared" si="33"/>
        <v>4.6273148148148147E-2</v>
      </c>
      <c r="J527" s="83">
        <v>7.2999999999999995E-2</v>
      </c>
      <c r="K527" s="83" t="s">
        <v>277</v>
      </c>
      <c r="L527" s="83">
        <v>0.22800000000000001</v>
      </c>
      <c r="M527" s="83" t="s">
        <v>277</v>
      </c>
      <c r="N527" s="84">
        <f t="shared" si="34"/>
        <v>0.34727314814814814</v>
      </c>
      <c r="O527" s="83">
        <v>526</v>
      </c>
      <c r="P527" s="86">
        <f t="shared" si="35"/>
        <v>0.79356357927786503</v>
      </c>
      <c r="Q527" s="87">
        <f>Table2[[#This Row],[Decimal exceedance]]*100</f>
        <v>79.356357927786505</v>
      </c>
      <c r="R527" s="86">
        <f>ROUND(Table2[[#This Row],[Percent Exceedance]],1)</f>
        <v>79.400000000000006</v>
      </c>
    </row>
    <row r="528" spans="2:18">
      <c r="B528" s="79" t="s">
        <v>278</v>
      </c>
      <c r="C528" s="80">
        <v>10044187</v>
      </c>
      <c r="D528" s="80">
        <v>10019674</v>
      </c>
      <c r="E528" s="79" t="s">
        <v>276</v>
      </c>
      <c r="F528" s="81">
        <v>43214</v>
      </c>
      <c r="G528" s="82">
        <v>2.0249999999999999</v>
      </c>
      <c r="H528" s="83">
        <f t="shared" si="32"/>
        <v>2025</v>
      </c>
      <c r="I528" s="84">
        <f t="shared" si="33"/>
        <v>2.3437499999999997E-2</v>
      </c>
      <c r="J528" s="83">
        <v>0.17</v>
      </c>
      <c r="K528" s="83" t="s">
        <v>277</v>
      </c>
      <c r="L528" s="83">
        <v>0.154</v>
      </c>
      <c r="M528" s="83" t="s">
        <v>277</v>
      </c>
      <c r="N528" s="84">
        <f t="shared" si="34"/>
        <v>0.34743750000000001</v>
      </c>
      <c r="O528" s="83">
        <v>527</v>
      </c>
      <c r="P528" s="86">
        <f t="shared" si="35"/>
        <v>0.79317111459968603</v>
      </c>
      <c r="Q528" s="87">
        <f>Table2[[#This Row],[Decimal exceedance]]*100</f>
        <v>79.317111459968601</v>
      </c>
      <c r="R528" s="86">
        <f>ROUND(Table2[[#This Row],[Percent Exceedance]],1)</f>
        <v>79.3</v>
      </c>
    </row>
    <row r="529" spans="2:18">
      <c r="B529" s="79" t="s">
        <v>278</v>
      </c>
      <c r="C529" s="80">
        <v>10044187</v>
      </c>
      <c r="D529" s="80">
        <v>10019674</v>
      </c>
      <c r="E529" s="79" t="s">
        <v>276</v>
      </c>
      <c r="F529" s="81">
        <v>42726</v>
      </c>
      <c r="G529" s="82">
        <v>5.915</v>
      </c>
      <c r="H529" s="83">
        <f t="shared" si="32"/>
        <v>5915</v>
      </c>
      <c r="I529" s="84">
        <f t="shared" si="33"/>
        <v>6.8460648148148145E-2</v>
      </c>
      <c r="J529" s="83">
        <v>8.5999999999999993E-2</v>
      </c>
      <c r="K529" s="83" t="s">
        <v>277</v>
      </c>
      <c r="L529" s="83">
        <v>0.193</v>
      </c>
      <c r="M529" s="83" t="s">
        <v>277</v>
      </c>
      <c r="N529" s="84">
        <f t="shared" si="34"/>
        <v>0.34746064814814814</v>
      </c>
      <c r="O529" s="83">
        <v>528</v>
      </c>
      <c r="P529" s="86">
        <f t="shared" si="35"/>
        <v>0.79277864992150704</v>
      </c>
      <c r="Q529" s="87">
        <f>Table2[[#This Row],[Decimal exceedance]]*100</f>
        <v>79.277864992150711</v>
      </c>
      <c r="R529" s="86">
        <f>ROUND(Table2[[#This Row],[Percent Exceedance]],1)</f>
        <v>79.3</v>
      </c>
    </row>
    <row r="530" spans="2:18">
      <c r="B530" s="79" t="s">
        <v>278</v>
      </c>
      <c r="C530" s="80">
        <v>10044187</v>
      </c>
      <c r="D530" s="80">
        <v>10019674</v>
      </c>
      <c r="E530" s="79" t="s">
        <v>276</v>
      </c>
      <c r="F530" s="81">
        <v>43550</v>
      </c>
      <c r="G530" s="82">
        <v>1.9590000000000001</v>
      </c>
      <c r="H530" s="83">
        <f t="shared" si="32"/>
        <v>1959</v>
      </c>
      <c r="I530" s="84">
        <f t="shared" si="33"/>
        <v>2.267361111111111E-2</v>
      </c>
      <c r="J530" s="83">
        <v>0.13500000000000001</v>
      </c>
      <c r="K530" s="83" t="s">
        <v>277</v>
      </c>
      <c r="L530" s="83">
        <v>0.191</v>
      </c>
      <c r="M530" s="83" t="s">
        <v>277</v>
      </c>
      <c r="N530" s="84">
        <f t="shared" si="34"/>
        <v>0.34867361111111111</v>
      </c>
      <c r="O530" s="83">
        <v>529</v>
      </c>
      <c r="P530" s="86">
        <f t="shared" si="35"/>
        <v>0.79238618524332805</v>
      </c>
      <c r="Q530" s="87">
        <f>Table2[[#This Row],[Decimal exceedance]]*100</f>
        <v>79.238618524332807</v>
      </c>
      <c r="R530" s="86">
        <f>ROUND(Table2[[#This Row],[Percent Exceedance]],1)</f>
        <v>79.2</v>
      </c>
    </row>
    <row r="531" spans="2:18">
      <c r="B531" s="79" t="s">
        <v>278</v>
      </c>
      <c r="C531" s="80">
        <v>10044187</v>
      </c>
      <c r="D531" s="80">
        <v>10019674</v>
      </c>
      <c r="E531" s="79" t="s">
        <v>276</v>
      </c>
      <c r="F531" s="81">
        <v>42656</v>
      </c>
      <c r="G531" s="82">
        <v>3.1</v>
      </c>
      <c r="H531" s="83">
        <f t="shared" si="32"/>
        <v>3100</v>
      </c>
      <c r="I531" s="84">
        <f t="shared" si="33"/>
        <v>3.5879629629629629E-2</v>
      </c>
      <c r="J531" s="83">
        <v>9.8000000000000004E-2</v>
      </c>
      <c r="K531" s="83" t="s">
        <v>277</v>
      </c>
      <c r="L531" s="83">
        <v>0.215</v>
      </c>
      <c r="M531" s="83" t="s">
        <v>277</v>
      </c>
      <c r="N531" s="84">
        <f t="shared" si="34"/>
        <v>0.3488796296296296</v>
      </c>
      <c r="O531" s="83">
        <v>530</v>
      </c>
      <c r="P531" s="86">
        <f t="shared" si="35"/>
        <v>0.79199372056514916</v>
      </c>
      <c r="Q531" s="87">
        <f>Table2[[#This Row],[Decimal exceedance]]*100</f>
        <v>79.199372056514918</v>
      </c>
      <c r="R531" s="86">
        <f>ROUND(Table2[[#This Row],[Percent Exceedance]],1)</f>
        <v>79.2</v>
      </c>
    </row>
    <row r="532" spans="2:18">
      <c r="B532" s="79" t="s">
        <v>278</v>
      </c>
      <c r="C532" s="80">
        <v>10044187</v>
      </c>
      <c r="D532" s="80">
        <v>10019674</v>
      </c>
      <c r="E532" s="79" t="s">
        <v>276</v>
      </c>
      <c r="F532" s="81">
        <v>43331</v>
      </c>
      <c r="G532" s="82">
        <v>2.1589999999999998</v>
      </c>
      <c r="H532" s="83">
        <f t="shared" si="32"/>
        <v>2159</v>
      </c>
      <c r="I532" s="84">
        <f t="shared" si="33"/>
        <v>2.4988425925925921E-2</v>
      </c>
      <c r="J532" s="83">
        <v>7.8E-2</v>
      </c>
      <c r="K532" s="83" t="s">
        <v>277</v>
      </c>
      <c r="L532" s="83">
        <v>0.246</v>
      </c>
      <c r="M532" s="83" t="s">
        <v>277</v>
      </c>
      <c r="N532" s="84">
        <f t="shared" si="34"/>
        <v>0.34898842592592594</v>
      </c>
      <c r="O532" s="83">
        <v>531</v>
      </c>
      <c r="P532" s="86">
        <f t="shared" si="35"/>
        <v>0.79160125588697017</v>
      </c>
      <c r="Q532" s="87">
        <f>Table2[[#This Row],[Decimal exceedance]]*100</f>
        <v>79.160125588697014</v>
      </c>
      <c r="R532" s="86">
        <f>ROUND(Table2[[#This Row],[Percent Exceedance]],1)</f>
        <v>79.2</v>
      </c>
    </row>
    <row r="533" spans="2:18">
      <c r="B533" s="79" t="s">
        <v>278</v>
      </c>
      <c r="C533" s="80">
        <v>10044187</v>
      </c>
      <c r="D533" s="80">
        <v>10019674</v>
      </c>
      <c r="E533" s="79" t="s">
        <v>276</v>
      </c>
      <c r="F533" s="81">
        <v>42591</v>
      </c>
      <c r="G533" s="82">
        <v>3.5640000000000001</v>
      </c>
      <c r="H533" s="83">
        <f t="shared" si="32"/>
        <v>3564</v>
      </c>
      <c r="I533" s="84">
        <f t="shared" si="33"/>
        <v>4.1249999999999995E-2</v>
      </c>
      <c r="J533" s="83">
        <v>7.1999999999999995E-2</v>
      </c>
      <c r="K533" s="83" t="s">
        <v>277</v>
      </c>
      <c r="L533" s="83">
        <v>0.23599999999999999</v>
      </c>
      <c r="M533" s="83" t="s">
        <v>277</v>
      </c>
      <c r="N533" s="84">
        <f t="shared" si="34"/>
        <v>0.34924999999999995</v>
      </c>
      <c r="O533" s="83">
        <v>532</v>
      </c>
      <c r="P533" s="86">
        <f t="shared" si="35"/>
        <v>0.79120879120879117</v>
      </c>
      <c r="Q533" s="87">
        <f>Table2[[#This Row],[Decimal exceedance]]*100</f>
        <v>79.120879120879124</v>
      </c>
      <c r="R533" s="86">
        <f>ROUND(Table2[[#This Row],[Percent Exceedance]],1)</f>
        <v>79.099999999999994</v>
      </c>
    </row>
    <row r="534" spans="2:18">
      <c r="B534" s="79" t="s">
        <v>278</v>
      </c>
      <c r="C534" s="80">
        <v>10044187</v>
      </c>
      <c r="D534" s="80">
        <v>10019674</v>
      </c>
      <c r="E534" s="79" t="s">
        <v>276</v>
      </c>
      <c r="F534" s="81">
        <v>42731</v>
      </c>
      <c r="G534" s="82">
        <v>6.4420000000000002</v>
      </c>
      <c r="H534" s="83">
        <f t="shared" si="32"/>
        <v>6442</v>
      </c>
      <c r="I534" s="84">
        <f t="shared" si="33"/>
        <v>7.4560185185185188E-2</v>
      </c>
      <c r="J534" s="83">
        <v>8.4000000000000005E-2</v>
      </c>
      <c r="K534" s="83" t="s">
        <v>277</v>
      </c>
      <c r="L534" s="83">
        <v>0.191</v>
      </c>
      <c r="M534" s="83" t="s">
        <v>277</v>
      </c>
      <c r="N534" s="84">
        <f t="shared" si="34"/>
        <v>0.34956018518518517</v>
      </c>
      <c r="O534" s="83">
        <v>533</v>
      </c>
      <c r="P534" s="86">
        <f t="shared" si="35"/>
        <v>0.79081632653061229</v>
      </c>
      <c r="Q534" s="87">
        <f>Table2[[#This Row],[Decimal exceedance]]*100</f>
        <v>79.081632653061234</v>
      </c>
      <c r="R534" s="86">
        <f>ROUND(Table2[[#This Row],[Percent Exceedance]],1)</f>
        <v>79.099999999999994</v>
      </c>
    </row>
    <row r="535" spans="2:18">
      <c r="B535" s="79" t="s">
        <v>278</v>
      </c>
      <c r="C535" s="80">
        <v>10044187</v>
      </c>
      <c r="D535" s="80">
        <v>10019674</v>
      </c>
      <c r="E535" s="79" t="s">
        <v>276</v>
      </c>
      <c r="F535" s="81">
        <v>43349</v>
      </c>
      <c r="G535" s="82">
        <v>2.2189999999999999</v>
      </c>
      <c r="H535" s="83">
        <f t="shared" si="32"/>
        <v>2219</v>
      </c>
      <c r="I535" s="84">
        <f t="shared" si="33"/>
        <v>2.5682870370370366E-2</v>
      </c>
      <c r="J535" s="83">
        <v>0.115</v>
      </c>
      <c r="K535" s="83" t="s">
        <v>277</v>
      </c>
      <c r="L535" s="83">
        <v>0.20899999999999999</v>
      </c>
      <c r="M535" s="83" t="s">
        <v>277</v>
      </c>
      <c r="N535" s="84">
        <f t="shared" si="34"/>
        <v>0.34968287037037038</v>
      </c>
      <c r="O535" s="83">
        <v>534</v>
      </c>
      <c r="P535" s="86">
        <f t="shared" si="35"/>
        <v>0.7904238618524333</v>
      </c>
      <c r="Q535" s="87">
        <f>Table2[[#This Row],[Decimal exceedance]]*100</f>
        <v>79.04238618524333</v>
      </c>
      <c r="R535" s="86">
        <f>ROUND(Table2[[#This Row],[Percent Exceedance]],1)</f>
        <v>79</v>
      </c>
    </row>
    <row r="536" spans="2:18">
      <c r="B536" s="79" t="s">
        <v>278</v>
      </c>
      <c r="C536" s="80">
        <v>10044187</v>
      </c>
      <c r="D536" s="80">
        <v>10019674</v>
      </c>
      <c r="E536" s="79" t="s">
        <v>276</v>
      </c>
      <c r="F536" s="81">
        <v>43226</v>
      </c>
      <c r="G536" s="82">
        <v>2.1349999999999998</v>
      </c>
      <c r="H536" s="83">
        <f t="shared" si="32"/>
        <v>2135</v>
      </c>
      <c r="I536" s="84">
        <f t="shared" si="33"/>
        <v>2.4710648148148145E-2</v>
      </c>
      <c r="J536" s="83">
        <v>0.14499999999999999</v>
      </c>
      <c r="K536" s="83" t="s">
        <v>277</v>
      </c>
      <c r="L536" s="83">
        <v>0.18</v>
      </c>
      <c r="M536" s="83" t="s">
        <v>277</v>
      </c>
      <c r="N536" s="84">
        <f t="shared" si="34"/>
        <v>0.34971064814814812</v>
      </c>
      <c r="O536" s="83">
        <v>535</v>
      </c>
      <c r="P536" s="86">
        <f t="shared" si="35"/>
        <v>0.7900313971742543</v>
      </c>
      <c r="Q536" s="87">
        <f>Table2[[#This Row],[Decimal exceedance]]*100</f>
        <v>79.003139717425427</v>
      </c>
      <c r="R536" s="86">
        <f>ROUND(Table2[[#This Row],[Percent Exceedance]],1)</f>
        <v>79</v>
      </c>
    </row>
    <row r="537" spans="2:18">
      <c r="B537" s="83"/>
      <c r="C537" s="80">
        <v>10044187</v>
      </c>
      <c r="D537" s="80">
        <v>10019674</v>
      </c>
      <c r="E537" s="79" t="s">
        <v>276</v>
      </c>
      <c r="F537" s="85">
        <v>43835</v>
      </c>
      <c r="G537" s="82">
        <v>1.2769999999999999</v>
      </c>
      <c r="H537" s="83">
        <f t="shared" si="32"/>
        <v>1277</v>
      </c>
      <c r="I537" s="84">
        <f t="shared" si="33"/>
        <v>1.4780092592592591E-2</v>
      </c>
      <c r="J537" s="83">
        <v>0.188</v>
      </c>
      <c r="K537" s="83" t="s">
        <v>277</v>
      </c>
      <c r="L537" s="83">
        <v>0.14699999999999999</v>
      </c>
      <c r="M537" s="83" t="s">
        <v>277</v>
      </c>
      <c r="N537" s="84">
        <f t="shared" si="34"/>
        <v>0.34978009259259257</v>
      </c>
      <c r="O537" s="83">
        <v>536</v>
      </c>
      <c r="P537" s="86">
        <f t="shared" si="35"/>
        <v>0.78963893249607531</v>
      </c>
      <c r="Q537" s="87">
        <f>Table2[[#This Row],[Decimal exceedance]]*100</f>
        <v>78.963893249607537</v>
      </c>
      <c r="R537" s="86">
        <f>ROUND(Table2[[#This Row],[Percent Exceedance]],1)</f>
        <v>79</v>
      </c>
    </row>
    <row r="538" spans="2:18">
      <c r="B538" s="79" t="s">
        <v>278</v>
      </c>
      <c r="C538" s="80">
        <v>10044187</v>
      </c>
      <c r="D538" s="80">
        <v>10019674</v>
      </c>
      <c r="E538" s="79" t="s">
        <v>276</v>
      </c>
      <c r="F538" s="81">
        <v>41895</v>
      </c>
      <c r="G538" s="82">
        <v>3.2679999999999998</v>
      </c>
      <c r="H538" s="83">
        <f t="shared" si="32"/>
        <v>3268</v>
      </c>
      <c r="I538" s="84">
        <f t="shared" si="33"/>
        <v>3.7824074074074072E-2</v>
      </c>
      <c r="J538" s="83">
        <v>7.1999999999999995E-2</v>
      </c>
      <c r="K538" s="83" t="s">
        <v>277</v>
      </c>
      <c r="L538" s="83">
        <v>0.24</v>
      </c>
      <c r="M538" s="83" t="s">
        <v>277</v>
      </c>
      <c r="N538" s="84">
        <f t="shared" si="34"/>
        <v>0.34982407407407407</v>
      </c>
      <c r="O538" s="83">
        <v>537</v>
      </c>
      <c r="P538" s="86">
        <f t="shared" si="35"/>
        <v>0.78924646781789642</v>
      </c>
      <c r="Q538" s="87">
        <f>Table2[[#This Row],[Decimal exceedance]]*100</f>
        <v>78.924646781789647</v>
      </c>
      <c r="R538" s="86">
        <f>ROUND(Table2[[#This Row],[Percent Exceedance]],1)</f>
        <v>78.900000000000006</v>
      </c>
    </row>
    <row r="539" spans="2:18">
      <c r="B539" s="79" t="s">
        <v>278</v>
      </c>
      <c r="C539" s="80">
        <v>10044187</v>
      </c>
      <c r="D539" s="80">
        <v>10019674</v>
      </c>
      <c r="E539" s="79" t="s">
        <v>276</v>
      </c>
      <c r="F539" s="81">
        <v>42192</v>
      </c>
      <c r="G539" s="82">
        <v>4.5309999999999997</v>
      </c>
      <c r="H539" s="83">
        <f t="shared" si="32"/>
        <v>4531</v>
      </c>
      <c r="I539" s="84">
        <f t="shared" si="33"/>
        <v>5.2442129629629623E-2</v>
      </c>
      <c r="J539" s="83">
        <v>6.4000000000000001E-2</v>
      </c>
      <c r="K539" s="83" t="s">
        <v>277</v>
      </c>
      <c r="L539" s="83">
        <v>0.23400000000000001</v>
      </c>
      <c r="M539" s="83" t="s">
        <v>277</v>
      </c>
      <c r="N539" s="84">
        <f t="shared" si="34"/>
        <v>0.35044212962962962</v>
      </c>
      <c r="O539" s="83">
        <v>538</v>
      </c>
      <c r="P539" s="86">
        <f t="shared" si="35"/>
        <v>0.78885400313971743</v>
      </c>
      <c r="Q539" s="87">
        <f>Table2[[#This Row],[Decimal exceedance]]*100</f>
        <v>78.885400313971743</v>
      </c>
      <c r="R539" s="86">
        <f>ROUND(Table2[[#This Row],[Percent Exceedance]],1)</f>
        <v>78.900000000000006</v>
      </c>
    </row>
    <row r="540" spans="2:18">
      <c r="B540" s="79" t="s">
        <v>278</v>
      </c>
      <c r="C540" s="80">
        <v>10044187</v>
      </c>
      <c r="D540" s="80">
        <v>10019674</v>
      </c>
      <c r="E540" s="79" t="s">
        <v>276</v>
      </c>
      <c r="F540" s="81">
        <v>42597</v>
      </c>
      <c r="G540" s="82">
        <v>3.4180000000000001</v>
      </c>
      <c r="H540" s="83">
        <f t="shared" si="32"/>
        <v>3418</v>
      </c>
      <c r="I540" s="84">
        <f t="shared" si="33"/>
        <v>3.9560185185185184E-2</v>
      </c>
      <c r="J540" s="83">
        <v>7.9000000000000001E-2</v>
      </c>
      <c r="K540" s="83" t="s">
        <v>277</v>
      </c>
      <c r="L540" s="83">
        <v>0.23200000000000001</v>
      </c>
      <c r="M540" s="83" t="s">
        <v>277</v>
      </c>
      <c r="N540" s="84">
        <f t="shared" si="34"/>
        <v>0.35056018518518517</v>
      </c>
      <c r="O540" s="83">
        <v>539</v>
      </c>
      <c r="P540" s="86">
        <f t="shared" si="35"/>
        <v>0.78846153846153844</v>
      </c>
      <c r="Q540" s="87">
        <f>Table2[[#This Row],[Decimal exceedance]]*100</f>
        <v>78.84615384615384</v>
      </c>
      <c r="R540" s="86">
        <f>ROUND(Table2[[#This Row],[Percent Exceedance]],1)</f>
        <v>78.8</v>
      </c>
    </row>
    <row r="541" spans="2:18">
      <c r="B541" s="79" t="s">
        <v>278</v>
      </c>
      <c r="C541" s="80">
        <v>10044187</v>
      </c>
      <c r="D541" s="80">
        <v>10019674</v>
      </c>
      <c r="E541" s="79" t="s">
        <v>276</v>
      </c>
      <c r="F541" s="81">
        <v>43257</v>
      </c>
      <c r="G541" s="82">
        <v>2.2200000000000002</v>
      </c>
      <c r="H541" s="83">
        <f t="shared" si="32"/>
        <v>2220</v>
      </c>
      <c r="I541" s="84">
        <f t="shared" si="33"/>
        <v>2.5694444444444443E-2</v>
      </c>
      <c r="J541" s="83">
        <v>0.14799999999999999</v>
      </c>
      <c r="K541" s="83" t="s">
        <v>277</v>
      </c>
      <c r="L541" s="83">
        <v>0.17699999999999999</v>
      </c>
      <c r="M541" s="83" t="s">
        <v>277</v>
      </c>
      <c r="N541" s="84">
        <f t="shared" si="34"/>
        <v>0.35069444444444442</v>
      </c>
      <c r="O541" s="83">
        <v>540</v>
      </c>
      <c r="P541" s="86">
        <f t="shared" si="35"/>
        <v>0.78806907378335955</v>
      </c>
      <c r="Q541" s="87">
        <f>Table2[[#This Row],[Decimal exceedance]]*100</f>
        <v>78.80690737833595</v>
      </c>
      <c r="R541" s="86">
        <f>ROUND(Table2[[#This Row],[Percent Exceedance]],1)</f>
        <v>78.8</v>
      </c>
    </row>
    <row r="542" spans="2:18">
      <c r="B542" s="79" t="s">
        <v>278</v>
      </c>
      <c r="C542" s="80">
        <v>10044187</v>
      </c>
      <c r="D542" s="80">
        <v>10019674</v>
      </c>
      <c r="E542" s="79" t="s">
        <v>276</v>
      </c>
      <c r="F542" s="81">
        <v>42725</v>
      </c>
      <c r="G542" s="82">
        <v>5.8540000000000001</v>
      </c>
      <c r="H542" s="83">
        <f t="shared" si="32"/>
        <v>5854</v>
      </c>
      <c r="I542" s="84">
        <f t="shared" si="33"/>
        <v>6.7754629629629623E-2</v>
      </c>
      <c r="J542" s="83">
        <v>8.8999999999999996E-2</v>
      </c>
      <c r="K542" s="83" t="s">
        <v>277</v>
      </c>
      <c r="L542" s="83">
        <v>0.19400000000000001</v>
      </c>
      <c r="M542" s="83" t="s">
        <v>277</v>
      </c>
      <c r="N542" s="84">
        <f t="shared" si="34"/>
        <v>0.35075462962962961</v>
      </c>
      <c r="O542" s="83">
        <v>541</v>
      </c>
      <c r="P542" s="86">
        <f t="shared" si="35"/>
        <v>0.78767660910518056</v>
      </c>
      <c r="Q542" s="87">
        <f>Table2[[#This Row],[Decimal exceedance]]*100</f>
        <v>78.76766091051806</v>
      </c>
      <c r="R542" s="86">
        <f>ROUND(Table2[[#This Row],[Percent Exceedance]],1)</f>
        <v>78.8</v>
      </c>
    </row>
    <row r="543" spans="2:18">
      <c r="B543" s="79" t="s">
        <v>278</v>
      </c>
      <c r="C543" s="80">
        <v>10044187</v>
      </c>
      <c r="D543" s="80">
        <v>10019674</v>
      </c>
      <c r="E543" s="79" t="s">
        <v>276</v>
      </c>
      <c r="F543" s="81">
        <v>42228</v>
      </c>
      <c r="G543" s="82">
        <v>4.6369999999999996</v>
      </c>
      <c r="H543" s="83">
        <f t="shared" si="32"/>
        <v>4637</v>
      </c>
      <c r="I543" s="84">
        <f t="shared" si="33"/>
        <v>5.366898148148147E-2</v>
      </c>
      <c r="J543" s="83">
        <v>6.9000000000000006E-2</v>
      </c>
      <c r="K543" s="83" t="s">
        <v>277</v>
      </c>
      <c r="L543" s="83">
        <v>0.22900000000000001</v>
      </c>
      <c r="M543" s="83" t="s">
        <v>277</v>
      </c>
      <c r="N543" s="84">
        <f t="shared" si="34"/>
        <v>0.35166898148148151</v>
      </c>
      <c r="O543" s="83">
        <v>542</v>
      </c>
      <c r="P543" s="86">
        <f t="shared" si="35"/>
        <v>0.78728414442700156</v>
      </c>
      <c r="Q543" s="87">
        <f>Table2[[#This Row],[Decimal exceedance]]*100</f>
        <v>78.728414442700156</v>
      </c>
      <c r="R543" s="86">
        <f>ROUND(Table2[[#This Row],[Percent Exceedance]],1)</f>
        <v>78.7</v>
      </c>
    </row>
    <row r="544" spans="2:18">
      <c r="B544" s="79" t="s">
        <v>278</v>
      </c>
      <c r="C544" s="80">
        <v>10044187</v>
      </c>
      <c r="D544" s="80">
        <v>10019674</v>
      </c>
      <c r="E544" s="79" t="s">
        <v>276</v>
      </c>
      <c r="F544" s="81">
        <v>43049</v>
      </c>
      <c r="G544" s="82">
        <v>2.1440000000000001</v>
      </c>
      <c r="H544" s="83">
        <f t="shared" si="32"/>
        <v>2144</v>
      </c>
      <c r="I544" s="84">
        <f t="shared" si="33"/>
        <v>2.4814814814814814E-2</v>
      </c>
      <c r="J544" s="83">
        <v>0.114</v>
      </c>
      <c r="K544" s="83" t="s">
        <v>277</v>
      </c>
      <c r="L544" s="83">
        <v>0.21299999999999999</v>
      </c>
      <c r="M544" s="83" t="s">
        <v>277</v>
      </c>
      <c r="N544" s="84">
        <f t="shared" si="34"/>
        <v>0.3518148148148148</v>
      </c>
      <c r="O544" s="83">
        <v>543</v>
      </c>
      <c r="P544" s="86">
        <f t="shared" si="35"/>
        <v>0.78689167974882257</v>
      </c>
      <c r="Q544" s="87">
        <f>Table2[[#This Row],[Decimal exceedance]]*100</f>
        <v>78.689167974882253</v>
      </c>
      <c r="R544" s="86">
        <f>ROUND(Table2[[#This Row],[Percent Exceedance]],1)</f>
        <v>78.7</v>
      </c>
    </row>
    <row r="545" spans="2:18">
      <c r="B545" s="79" t="s">
        <v>278</v>
      </c>
      <c r="C545" s="80">
        <v>10044187</v>
      </c>
      <c r="D545" s="80">
        <v>10019674</v>
      </c>
      <c r="E545" s="79" t="s">
        <v>276</v>
      </c>
      <c r="F545" s="81">
        <v>41894</v>
      </c>
      <c r="G545" s="82">
        <v>3.1019999999999999</v>
      </c>
      <c r="H545" s="83">
        <f t="shared" si="32"/>
        <v>3102</v>
      </c>
      <c r="I545" s="84">
        <f t="shared" si="33"/>
        <v>3.5902777777777777E-2</v>
      </c>
      <c r="J545" s="83">
        <v>7.8E-2</v>
      </c>
      <c r="K545" s="83" t="s">
        <v>277</v>
      </c>
      <c r="L545" s="83">
        <v>0.23799999999999999</v>
      </c>
      <c r="M545" s="83" t="s">
        <v>277</v>
      </c>
      <c r="N545" s="84">
        <f t="shared" si="34"/>
        <v>0.35190277777777779</v>
      </c>
      <c r="O545" s="83">
        <v>544</v>
      </c>
      <c r="P545" s="86">
        <f t="shared" si="35"/>
        <v>0.78649921507064358</v>
      </c>
      <c r="Q545" s="87">
        <f>Table2[[#This Row],[Decimal exceedance]]*100</f>
        <v>78.649921507064363</v>
      </c>
      <c r="R545" s="86">
        <f>ROUND(Table2[[#This Row],[Percent Exceedance]],1)</f>
        <v>78.599999999999994</v>
      </c>
    </row>
    <row r="546" spans="2:18">
      <c r="B546" s="79" t="s">
        <v>278</v>
      </c>
      <c r="C546" s="80">
        <v>10044187</v>
      </c>
      <c r="D546" s="80">
        <v>10019674</v>
      </c>
      <c r="E546" s="79" t="s">
        <v>276</v>
      </c>
      <c r="F546" s="81">
        <v>42180</v>
      </c>
      <c r="G546" s="82">
        <v>4.7430000000000003</v>
      </c>
      <c r="H546" s="83">
        <f t="shared" si="32"/>
        <v>4743</v>
      </c>
      <c r="I546" s="84">
        <f t="shared" si="33"/>
        <v>5.4895833333333331E-2</v>
      </c>
      <c r="J546" s="83">
        <v>5.1999999999999998E-2</v>
      </c>
      <c r="K546" s="83" t="s">
        <v>280</v>
      </c>
      <c r="L546" s="83">
        <v>0.246</v>
      </c>
      <c r="M546" s="83" t="s">
        <v>277</v>
      </c>
      <c r="N546" s="84">
        <f t="shared" si="34"/>
        <v>0.3528958333333333</v>
      </c>
      <c r="O546" s="83">
        <v>545</v>
      </c>
      <c r="P546" s="86">
        <f t="shared" si="35"/>
        <v>0.78610675039246469</v>
      </c>
      <c r="Q546" s="87">
        <f>Table2[[#This Row],[Decimal exceedance]]*100</f>
        <v>78.610675039246473</v>
      </c>
      <c r="R546" s="86">
        <f>ROUND(Table2[[#This Row],[Percent Exceedance]],1)</f>
        <v>78.599999999999994</v>
      </c>
    </row>
    <row r="547" spans="2:18">
      <c r="B547" s="79" t="s">
        <v>278</v>
      </c>
      <c r="C547" s="80">
        <v>10044187</v>
      </c>
      <c r="D547" s="80">
        <v>10019674</v>
      </c>
      <c r="E547" s="79" t="s">
        <v>276</v>
      </c>
      <c r="F547" s="81">
        <v>43548</v>
      </c>
      <c r="G547" s="82">
        <v>1.9139999999999999</v>
      </c>
      <c r="H547" s="83">
        <f t="shared" si="32"/>
        <v>1914</v>
      </c>
      <c r="I547" s="84">
        <f t="shared" si="33"/>
        <v>2.2152777777777775E-2</v>
      </c>
      <c r="J547" s="83">
        <v>0.156</v>
      </c>
      <c r="K547" s="83" t="s">
        <v>277</v>
      </c>
      <c r="L547" s="83">
        <v>0.17499999999999999</v>
      </c>
      <c r="M547" s="83" t="s">
        <v>277</v>
      </c>
      <c r="N547" s="84">
        <f t="shared" si="34"/>
        <v>0.35315277777777776</v>
      </c>
      <c r="O547" s="83">
        <v>546</v>
      </c>
      <c r="P547" s="86">
        <f t="shared" si="35"/>
        <v>0.7857142857142857</v>
      </c>
      <c r="Q547" s="87">
        <f>Table2[[#This Row],[Decimal exceedance]]*100</f>
        <v>78.571428571428569</v>
      </c>
      <c r="R547" s="86">
        <f>ROUND(Table2[[#This Row],[Percent Exceedance]],1)</f>
        <v>78.599999999999994</v>
      </c>
    </row>
    <row r="548" spans="2:18">
      <c r="B548" s="79" t="s">
        <v>278</v>
      </c>
      <c r="C548" s="80">
        <v>10044187</v>
      </c>
      <c r="D548" s="80">
        <v>10019674</v>
      </c>
      <c r="E548" s="79" t="s">
        <v>276</v>
      </c>
      <c r="F548" s="81">
        <v>43384</v>
      </c>
      <c r="G548" s="82">
        <v>2.1829999999999998</v>
      </c>
      <c r="H548" s="83">
        <f t="shared" si="32"/>
        <v>2183</v>
      </c>
      <c r="I548" s="84">
        <f t="shared" si="33"/>
        <v>2.52662037037037E-2</v>
      </c>
      <c r="J548" s="83">
        <v>0.16</v>
      </c>
      <c r="K548" s="83" t="s">
        <v>277</v>
      </c>
      <c r="L548" s="83">
        <v>0.16800000000000001</v>
      </c>
      <c r="M548" s="83" t="s">
        <v>277</v>
      </c>
      <c r="N548" s="84">
        <f t="shared" si="34"/>
        <v>0.35326620370370371</v>
      </c>
      <c r="O548" s="83">
        <v>547</v>
      </c>
      <c r="P548" s="86">
        <f t="shared" si="35"/>
        <v>0.78532182103610682</v>
      </c>
      <c r="Q548" s="87">
        <f>Table2[[#This Row],[Decimal exceedance]]*100</f>
        <v>78.53218210361068</v>
      </c>
      <c r="R548" s="86">
        <f>ROUND(Table2[[#This Row],[Percent Exceedance]],1)</f>
        <v>78.5</v>
      </c>
    </row>
    <row r="549" spans="2:18">
      <c r="B549" s="79" t="s">
        <v>278</v>
      </c>
      <c r="C549" s="80">
        <v>10044187</v>
      </c>
      <c r="D549" s="80">
        <v>10019674</v>
      </c>
      <c r="E549" s="79" t="s">
        <v>276</v>
      </c>
      <c r="F549" s="81">
        <v>42183</v>
      </c>
      <c r="G549" s="82">
        <v>4.6909999999999998</v>
      </c>
      <c r="H549" s="83">
        <f t="shared" si="32"/>
        <v>4691</v>
      </c>
      <c r="I549" s="84">
        <f t="shared" si="33"/>
        <v>5.4293981481481478E-2</v>
      </c>
      <c r="J549" s="83">
        <v>7.0999999999999994E-2</v>
      </c>
      <c r="K549" s="83" t="s">
        <v>280</v>
      </c>
      <c r="L549" s="83">
        <v>0.22800000000000001</v>
      </c>
      <c r="M549" s="83" t="s">
        <v>277</v>
      </c>
      <c r="N549" s="84">
        <f t="shared" si="34"/>
        <v>0.3532939814814815</v>
      </c>
      <c r="O549" s="83">
        <v>548</v>
      </c>
      <c r="P549" s="86">
        <f t="shared" si="35"/>
        <v>0.78492935635792782</v>
      </c>
      <c r="Q549" s="87">
        <f>Table2[[#This Row],[Decimal exceedance]]*100</f>
        <v>78.492935635792776</v>
      </c>
      <c r="R549" s="86">
        <f>ROUND(Table2[[#This Row],[Percent Exceedance]],1)</f>
        <v>78.5</v>
      </c>
    </row>
    <row r="550" spans="2:18">
      <c r="B550" s="79" t="s">
        <v>278</v>
      </c>
      <c r="C550" s="80">
        <v>10044187</v>
      </c>
      <c r="D550" s="80">
        <v>10019674</v>
      </c>
      <c r="E550" s="79" t="s">
        <v>276</v>
      </c>
      <c r="F550" s="81">
        <v>42233</v>
      </c>
      <c r="G550" s="82">
        <v>4.4130000000000003</v>
      </c>
      <c r="H550" s="83">
        <f t="shared" si="32"/>
        <v>4413</v>
      </c>
      <c r="I550" s="84">
        <f t="shared" si="33"/>
        <v>5.1076388888888886E-2</v>
      </c>
      <c r="J550" s="83">
        <v>6.5000000000000002E-2</v>
      </c>
      <c r="K550" s="83" t="s">
        <v>277</v>
      </c>
      <c r="L550" s="83">
        <v>0.23799999999999999</v>
      </c>
      <c r="M550" s="83" t="s">
        <v>277</v>
      </c>
      <c r="N550" s="84">
        <f t="shared" si="34"/>
        <v>0.35407638888888887</v>
      </c>
      <c r="O550" s="83">
        <v>549</v>
      </c>
      <c r="P550" s="86">
        <f t="shared" si="35"/>
        <v>0.78453689167974883</v>
      </c>
      <c r="Q550" s="87">
        <f>Table2[[#This Row],[Decimal exceedance]]*100</f>
        <v>78.453689167974886</v>
      </c>
      <c r="R550" s="86">
        <f>ROUND(Table2[[#This Row],[Percent Exceedance]],1)</f>
        <v>78.5</v>
      </c>
    </row>
    <row r="551" spans="2:18">
      <c r="B551" s="79" t="s">
        <v>278</v>
      </c>
      <c r="C551" s="80">
        <v>10044187</v>
      </c>
      <c r="D551" s="80">
        <v>10019674</v>
      </c>
      <c r="E551" s="79" t="s">
        <v>276</v>
      </c>
      <c r="F551" s="81">
        <v>43229</v>
      </c>
      <c r="G551" s="82">
        <v>2.206</v>
      </c>
      <c r="H551" s="83">
        <f t="shared" si="32"/>
        <v>2206</v>
      </c>
      <c r="I551" s="84">
        <f t="shared" si="33"/>
        <v>2.5532407407407406E-2</v>
      </c>
      <c r="J551" s="83">
        <v>0.161</v>
      </c>
      <c r="K551" s="83" t="s">
        <v>277</v>
      </c>
      <c r="L551" s="83">
        <v>0.16800000000000001</v>
      </c>
      <c r="M551" s="83" t="s">
        <v>277</v>
      </c>
      <c r="N551" s="84">
        <f t="shared" si="34"/>
        <v>0.35453240740740743</v>
      </c>
      <c r="O551" s="83">
        <v>550</v>
      </c>
      <c r="P551" s="86">
        <f t="shared" si="35"/>
        <v>0.78414442700156983</v>
      </c>
      <c r="Q551" s="87">
        <f>Table2[[#This Row],[Decimal exceedance]]*100</f>
        <v>78.414442700156982</v>
      </c>
      <c r="R551" s="86">
        <f>ROUND(Table2[[#This Row],[Percent Exceedance]],1)</f>
        <v>78.400000000000006</v>
      </c>
    </row>
    <row r="552" spans="2:18">
      <c r="B552" s="79" t="s">
        <v>278</v>
      </c>
      <c r="C552" s="80">
        <v>10044187</v>
      </c>
      <c r="D552" s="80">
        <v>10019674</v>
      </c>
      <c r="E552" s="79" t="s">
        <v>276</v>
      </c>
      <c r="F552" s="81">
        <v>42193</v>
      </c>
      <c r="G552" s="82">
        <v>4.5629999999999997</v>
      </c>
      <c r="H552" s="83">
        <f t="shared" si="32"/>
        <v>4563</v>
      </c>
      <c r="I552" s="84">
        <f t="shared" si="33"/>
        <v>5.2812499999999991E-2</v>
      </c>
      <c r="J552" s="83">
        <v>6.5000000000000002E-2</v>
      </c>
      <c r="K552" s="83" t="s">
        <v>277</v>
      </c>
      <c r="L552" s="83">
        <v>0.23699999999999999</v>
      </c>
      <c r="M552" s="83" t="s">
        <v>277</v>
      </c>
      <c r="N552" s="84">
        <f t="shared" si="34"/>
        <v>0.35481249999999998</v>
      </c>
      <c r="O552" s="83">
        <v>551</v>
      </c>
      <c r="P552" s="86">
        <f t="shared" si="35"/>
        <v>0.78375196232339084</v>
      </c>
      <c r="Q552" s="87">
        <f>Table2[[#This Row],[Decimal exceedance]]*100</f>
        <v>78.375196232339079</v>
      </c>
      <c r="R552" s="86">
        <f>ROUND(Table2[[#This Row],[Percent Exceedance]],1)</f>
        <v>78.400000000000006</v>
      </c>
    </row>
    <row r="553" spans="2:18">
      <c r="B553" s="79" t="s">
        <v>278</v>
      </c>
      <c r="C553" s="80">
        <v>10044187</v>
      </c>
      <c r="D553" s="80">
        <v>10019674</v>
      </c>
      <c r="E553" s="79" t="s">
        <v>276</v>
      </c>
      <c r="F553" s="81">
        <v>43510</v>
      </c>
      <c r="G553" s="82">
        <v>1.8919999999999999</v>
      </c>
      <c r="H553" s="83">
        <f t="shared" si="32"/>
        <v>1892</v>
      </c>
      <c r="I553" s="84">
        <f t="shared" si="33"/>
        <v>2.1898148148148146E-2</v>
      </c>
      <c r="J553" s="83">
        <v>0.19700000000000001</v>
      </c>
      <c r="K553" s="83" t="s">
        <v>277</v>
      </c>
      <c r="L553" s="83">
        <v>0.13600000000000001</v>
      </c>
      <c r="M553" s="83" t="s">
        <v>277</v>
      </c>
      <c r="N553" s="84">
        <f t="shared" si="34"/>
        <v>0.35489814814814813</v>
      </c>
      <c r="O553" s="83">
        <v>552</v>
      </c>
      <c r="P553" s="86">
        <f t="shared" si="35"/>
        <v>0.78335949764521196</v>
      </c>
      <c r="Q553" s="87">
        <f>Table2[[#This Row],[Decimal exceedance]]*100</f>
        <v>78.335949764521189</v>
      </c>
      <c r="R553" s="86">
        <f>ROUND(Table2[[#This Row],[Percent Exceedance]],1)</f>
        <v>78.3</v>
      </c>
    </row>
    <row r="554" spans="2:18">
      <c r="B554" s="79" t="s">
        <v>278</v>
      </c>
      <c r="C554" s="80">
        <v>10044187</v>
      </c>
      <c r="D554" s="80">
        <v>10019674</v>
      </c>
      <c r="E554" s="79" t="s">
        <v>276</v>
      </c>
      <c r="F554" s="81">
        <v>42661</v>
      </c>
      <c r="G554" s="82">
        <v>0.5</v>
      </c>
      <c r="H554" s="83">
        <f t="shared" si="32"/>
        <v>500</v>
      </c>
      <c r="I554" s="84">
        <f t="shared" si="33"/>
        <v>5.7870370370370367E-3</v>
      </c>
      <c r="J554" s="83">
        <v>8.8999999999999996E-2</v>
      </c>
      <c r="K554" s="83" t="s">
        <v>277</v>
      </c>
      <c r="L554" s="83">
        <v>0.26100000000000001</v>
      </c>
      <c r="M554" s="83" t="s">
        <v>277</v>
      </c>
      <c r="N554" s="84">
        <f t="shared" si="34"/>
        <v>0.35578703703703707</v>
      </c>
      <c r="O554" s="83">
        <v>553</v>
      </c>
      <c r="P554" s="86">
        <f t="shared" si="35"/>
        <v>0.78296703296703296</v>
      </c>
      <c r="Q554" s="87">
        <f>Table2[[#This Row],[Decimal exceedance]]*100</f>
        <v>78.296703296703299</v>
      </c>
      <c r="R554" s="86">
        <f>ROUND(Table2[[#This Row],[Percent Exceedance]],1)</f>
        <v>78.3</v>
      </c>
    </row>
    <row r="555" spans="2:18">
      <c r="B555" s="79" t="s">
        <v>278</v>
      </c>
      <c r="C555" s="80">
        <v>10044187</v>
      </c>
      <c r="D555" s="80">
        <v>10019674</v>
      </c>
      <c r="E555" s="79" t="s">
        <v>276</v>
      </c>
      <c r="F555" s="81">
        <v>42917</v>
      </c>
      <c r="G555" s="82">
        <v>2.2829999999999999</v>
      </c>
      <c r="H555" s="83">
        <f t="shared" si="32"/>
        <v>2283</v>
      </c>
      <c r="I555" s="84">
        <f t="shared" si="33"/>
        <v>2.642361111111111E-2</v>
      </c>
      <c r="J555" s="83">
        <v>8.1000000000000003E-2</v>
      </c>
      <c r="K555" s="83" t="s">
        <v>277</v>
      </c>
      <c r="L555" s="83">
        <v>0.249</v>
      </c>
      <c r="M555" s="83" t="s">
        <v>277</v>
      </c>
      <c r="N555" s="84">
        <f t="shared" si="34"/>
        <v>0.35642361111111109</v>
      </c>
      <c r="O555" s="83">
        <v>554</v>
      </c>
      <c r="P555" s="86">
        <f t="shared" si="35"/>
        <v>0.78257456828885397</v>
      </c>
      <c r="Q555" s="87">
        <f>Table2[[#This Row],[Decimal exceedance]]*100</f>
        <v>78.257456828885395</v>
      </c>
      <c r="R555" s="86">
        <f>ROUND(Table2[[#This Row],[Percent Exceedance]],1)</f>
        <v>78.3</v>
      </c>
    </row>
    <row r="556" spans="2:18">
      <c r="B556" s="79" t="s">
        <v>278</v>
      </c>
      <c r="C556" s="80">
        <v>10044187</v>
      </c>
      <c r="D556" s="80">
        <v>10019674</v>
      </c>
      <c r="E556" s="79" t="s">
        <v>276</v>
      </c>
      <c r="F556" s="81">
        <v>42729</v>
      </c>
      <c r="G556" s="82">
        <v>4.7089999999999996</v>
      </c>
      <c r="H556" s="83">
        <f t="shared" si="32"/>
        <v>4709</v>
      </c>
      <c r="I556" s="84">
        <f t="shared" si="33"/>
        <v>5.4502314814814809E-2</v>
      </c>
      <c r="J556" s="83">
        <v>9.1999999999999998E-2</v>
      </c>
      <c r="K556" s="83" t="s">
        <v>277</v>
      </c>
      <c r="L556" s="83">
        <v>0.21</v>
      </c>
      <c r="M556" s="83" t="s">
        <v>277</v>
      </c>
      <c r="N556" s="84">
        <f t="shared" si="34"/>
        <v>0.35650231481481476</v>
      </c>
      <c r="O556" s="83">
        <v>555</v>
      </c>
      <c r="P556" s="86">
        <f t="shared" si="35"/>
        <v>0.78218210361067508</v>
      </c>
      <c r="Q556" s="87">
        <f>Table2[[#This Row],[Decimal exceedance]]*100</f>
        <v>78.218210361067506</v>
      </c>
      <c r="R556" s="86">
        <f>ROUND(Table2[[#This Row],[Percent Exceedance]],1)</f>
        <v>78.2</v>
      </c>
    </row>
    <row r="557" spans="2:18">
      <c r="B557" s="83"/>
      <c r="C557" s="80">
        <v>10044187</v>
      </c>
      <c r="D557" s="80">
        <v>10019674</v>
      </c>
      <c r="E557" s="79" t="s">
        <v>276</v>
      </c>
      <c r="F557" s="85">
        <v>43790</v>
      </c>
      <c r="G557" s="82">
        <v>1.9550000000000001</v>
      </c>
      <c r="H557" s="83">
        <f t="shared" si="32"/>
        <v>1955</v>
      </c>
      <c r="I557" s="84">
        <f t="shared" si="33"/>
        <v>2.2627314814814815E-2</v>
      </c>
      <c r="J557" s="83">
        <v>0.20200000000000001</v>
      </c>
      <c r="K557" s="83" t="s">
        <v>277</v>
      </c>
      <c r="L557" s="83">
        <v>0.13200000000000001</v>
      </c>
      <c r="M557" s="83" t="s">
        <v>277</v>
      </c>
      <c r="N557" s="84">
        <f t="shared" si="34"/>
        <v>0.3566273148148148</v>
      </c>
      <c r="O557" s="83">
        <v>556</v>
      </c>
      <c r="P557" s="86">
        <f t="shared" si="35"/>
        <v>0.78178963893249609</v>
      </c>
      <c r="Q557" s="87">
        <f>Table2[[#This Row],[Decimal exceedance]]*100</f>
        <v>78.178963893249602</v>
      </c>
      <c r="R557" s="86">
        <f>ROUND(Table2[[#This Row],[Percent Exceedance]],1)</f>
        <v>78.2</v>
      </c>
    </row>
    <row r="558" spans="2:18">
      <c r="B558" s="79" t="s">
        <v>278</v>
      </c>
      <c r="C558" s="80">
        <v>10044187</v>
      </c>
      <c r="D558" s="80">
        <v>10019674</v>
      </c>
      <c r="E558" s="79" t="s">
        <v>276</v>
      </c>
      <c r="F558" s="81">
        <v>43184</v>
      </c>
      <c r="G558" s="82">
        <v>1.9570000000000001</v>
      </c>
      <c r="H558" s="83">
        <f t="shared" si="32"/>
        <v>1957</v>
      </c>
      <c r="I558" s="84">
        <f t="shared" si="33"/>
        <v>2.2650462962962963E-2</v>
      </c>
      <c r="J558" s="83">
        <v>0.16400000000000001</v>
      </c>
      <c r="K558" s="83" t="s">
        <v>277</v>
      </c>
      <c r="L558" s="83">
        <v>0.17</v>
      </c>
      <c r="M558" s="83" t="s">
        <v>277</v>
      </c>
      <c r="N558" s="84">
        <f t="shared" si="34"/>
        <v>0.35665046296296299</v>
      </c>
      <c r="O558" s="83">
        <v>557</v>
      </c>
      <c r="P558" s="86">
        <f t="shared" si="35"/>
        <v>0.7813971742543171</v>
      </c>
      <c r="Q558" s="87">
        <f>Table2[[#This Row],[Decimal exceedance]]*100</f>
        <v>78.139717425431712</v>
      </c>
      <c r="R558" s="86">
        <f>ROUND(Table2[[#This Row],[Percent Exceedance]],1)</f>
        <v>78.099999999999994</v>
      </c>
    </row>
    <row r="559" spans="2:18">
      <c r="B559" s="79" t="s">
        <v>278</v>
      </c>
      <c r="C559" s="80">
        <v>10044187</v>
      </c>
      <c r="D559" s="80">
        <v>10019674</v>
      </c>
      <c r="E559" s="79" t="s">
        <v>276</v>
      </c>
      <c r="F559" s="81">
        <v>42641</v>
      </c>
      <c r="G559" s="82">
        <v>2</v>
      </c>
      <c r="H559" s="83">
        <f t="shared" si="32"/>
        <v>2000</v>
      </c>
      <c r="I559" s="84">
        <f t="shared" si="33"/>
        <v>2.3148148148148147E-2</v>
      </c>
      <c r="J559" s="83">
        <v>7.8E-2</v>
      </c>
      <c r="K559" s="83" t="s">
        <v>277</v>
      </c>
      <c r="L559" s="83">
        <v>0.25600000000000001</v>
      </c>
      <c r="M559" s="83" t="s">
        <v>277</v>
      </c>
      <c r="N559" s="84">
        <f t="shared" si="34"/>
        <v>0.35714814814814816</v>
      </c>
      <c r="O559" s="83">
        <v>558</v>
      </c>
      <c r="P559" s="86">
        <f t="shared" si="35"/>
        <v>0.7810047095761381</v>
      </c>
      <c r="Q559" s="87">
        <f>Table2[[#This Row],[Decimal exceedance]]*100</f>
        <v>78.100470957613808</v>
      </c>
      <c r="R559" s="86">
        <f>ROUND(Table2[[#This Row],[Percent Exceedance]],1)</f>
        <v>78.099999999999994</v>
      </c>
    </row>
    <row r="560" spans="2:18">
      <c r="B560" s="79" t="s">
        <v>278</v>
      </c>
      <c r="C560" s="80">
        <v>10044187</v>
      </c>
      <c r="D560" s="80">
        <v>10019674</v>
      </c>
      <c r="E560" s="79" t="s">
        <v>276</v>
      </c>
      <c r="F560" s="81">
        <v>42207</v>
      </c>
      <c r="G560" s="82">
        <v>4.5999999999999996</v>
      </c>
      <c r="H560" s="83">
        <f t="shared" si="32"/>
        <v>4600</v>
      </c>
      <c r="I560" s="84">
        <f t="shared" si="33"/>
        <v>5.3240740740740734E-2</v>
      </c>
      <c r="J560" s="83">
        <v>8.2000000000000003E-2</v>
      </c>
      <c r="K560" s="83" t="s">
        <v>277</v>
      </c>
      <c r="L560" s="83">
        <v>0.222</v>
      </c>
      <c r="M560" s="83" t="s">
        <v>277</v>
      </c>
      <c r="N560" s="84">
        <f t="shared" si="34"/>
        <v>0.35724074074074075</v>
      </c>
      <c r="O560" s="83">
        <v>559</v>
      </c>
      <c r="P560" s="86">
        <f t="shared" si="35"/>
        <v>0.78061224489795922</v>
      </c>
      <c r="Q560" s="87">
        <f>Table2[[#This Row],[Decimal exceedance]]*100</f>
        <v>78.061224489795919</v>
      </c>
      <c r="R560" s="86">
        <f>ROUND(Table2[[#This Row],[Percent Exceedance]],1)</f>
        <v>78.099999999999994</v>
      </c>
    </row>
    <row r="561" spans="2:18">
      <c r="B561" s="79" t="s">
        <v>278</v>
      </c>
      <c r="C561" s="80">
        <v>10044187</v>
      </c>
      <c r="D561" s="80">
        <v>10019674</v>
      </c>
      <c r="E561" s="79" t="s">
        <v>276</v>
      </c>
      <c r="F561" s="81">
        <v>43207</v>
      </c>
      <c r="G561" s="82">
        <v>0.108</v>
      </c>
      <c r="H561" s="83">
        <f t="shared" si="32"/>
        <v>108</v>
      </c>
      <c r="I561" s="84">
        <f t="shared" si="33"/>
        <v>1.2499999999999998E-3</v>
      </c>
      <c r="J561" s="83">
        <v>0.2</v>
      </c>
      <c r="K561" s="83" t="s">
        <v>277</v>
      </c>
      <c r="L561" s="83">
        <v>0.156</v>
      </c>
      <c r="M561" s="83" t="s">
        <v>277</v>
      </c>
      <c r="N561" s="84">
        <f t="shared" si="34"/>
        <v>0.35725000000000001</v>
      </c>
      <c r="O561" s="83">
        <v>560</v>
      </c>
      <c r="P561" s="86">
        <f t="shared" si="35"/>
        <v>0.78021978021978022</v>
      </c>
      <c r="Q561" s="87">
        <f>Table2[[#This Row],[Decimal exceedance]]*100</f>
        <v>78.021978021978029</v>
      </c>
      <c r="R561" s="86">
        <f>ROUND(Table2[[#This Row],[Percent Exceedance]],1)</f>
        <v>78</v>
      </c>
    </row>
    <row r="562" spans="2:18">
      <c r="B562" s="79" t="s">
        <v>278</v>
      </c>
      <c r="C562" s="80">
        <v>10044187</v>
      </c>
      <c r="D562" s="80">
        <v>10019674</v>
      </c>
      <c r="E562" s="79" t="s">
        <v>276</v>
      </c>
      <c r="F562" s="81">
        <v>41896</v>
      </c>
      <c r="G562" s="82">
        <v>3.3180000000000001</v>
      </c>
      <c r="H562" s="83">
        <f t="shared" si="32"/>
        <v>3318</v>
      </c>
      <c r="I562" s="84">
        <f t="shared" si="33"/>
        <v>3.8402777777777779E-2</v>
      </c>
      <c r="J562" s="83">
        <v>7.8E-2</v>
      </c>
      <c r="K562" s="83" t="s">
        <v>277</v>
      </c>
      <c r="L562" s="83">
        <v>0.24099999999999999</v>
      </c>
      <c r="M562" s="83" t="s">
        <v>277</v>
      </c>
      <c r="N562" s="84">
        <f t="shared" si="34"/>
        <v>0.35740277777777774</v>
      </c>
      <c r="O562" s="83">
        <v>561</v>
      </c>
      <c r="P562" s="86">
        <f t="shared" si="35"/>
        <v>0.77982731554160123</v>
      </c>
      <c r="Q562" s="87">
        <f>Table2[[#This Row],[Decimal exceedance]]*100</f>
        <v>77.982731554160125</v>
      </c>
      <c r="R562" s="86">
        <f>ROUND(Table2[[#This Row],[Percent Exceedance]],1)</f>
        <v>78</v>
      </c>
    </row>
    <row r="563" spans="2:18">
      <c r="B563" s="79" t="s">
        <v>278</v>
      </c>
      <c r="C563" s="80">
        <v>10044187</v>
      </c>
      <c r="D563" s="80">
        <v>10019674</v>
      </c>
      <c r="E563" s="79" t="s">
        <v>276</v>
      </c>
      <c r="F563" s="81">
        <v>43057</v>
      </c>
      <c r="G563" s="82">
        <v>2.226</v>
      </c>
      <c r="H563" s="83">
        <f t="shared" si="32"/>
        <v>2226</v>
      </c>
      <c r="I563" s="84">
        <f t="shared" si="33"/>
        <v>2.5763888888888888E-2</v>
      </c>
      <c r="J563" s="83">
        <v>0.16600000000000001</v>
      </c>
      <c r="K563" s="83" t="s">
        <v>277</v>
      </c>
      <c r="L563" s="83">
        <v>0.16600000000000001</v>
      </c>
      <c r="M563" s="83" t="s">
        <v>277</v>
      </c>
      <c r="N563" s="84">
        <f t="shared" si="34"/>
        <v>0.35776388888888888</v>
      </c>
      <c r="O563" s="83">
        <v>562</v>
      </c>
      <c r="P563" s="86">
        <f t="shared" si="35"/>
        <v>0.77943485086342235</v>
      </c>
      <c r="Q563" s="87">
        <f>Table2[[#This Row],[Decimal exceedance]]*100</f>
        <v>77.943485086342235</v>
      </c>
      <c r="R563" s="86">
        <f>ROUND(Table2[[#This Row],[Percent Exceedance]],1)</f>
        <v>77.900000000000006</v>
      </c>
    </row>
    <row r="564" spans="2:18">
      <c r="B564" s="79" t="s">
        <v>278</v>
      </c>
      <c r="C564" s="80">
        <v>10044187</v>
      </c>
      <c r="D564" s="80">
        <v>10019674</v>
      </c>
      <c r="E564" s="79" t="s">
        <v>276</v>
      </c>
      <c r="F564" s="81">
        <v>42722</v>
      </c>
      <c r="G564" s="82">
        <v>6.0490000000000004</v>
      </c>
      <c r="H564" s="83">
        <f t="shared" si="32"/>
        <v>6049</v>
      </c>
      <c r="I564" s="84">
        <f t="shared" si="33"/>
        <v>7.0011574074074073E-2</v>
      </c>
      <c r="J564" s="83">
        <v>9.8000000000000004E-2</v>
      </c>
      <c r="K564" s="83" t="s">
        <v>277</v>
      </c>
      <c r="L564" s="83">
        <v>0.19</v>
      </c>
      <c r="M564" s="83" t="s">
        <v>277</v>
      </c>
      <c r="N564" s="84">
        <f t="shared" si="34"/>
        <v>0.35801157407407408</v>
      </c>
      <c r="O564" s="83">
        <v>563</v>
      </c>
      <c r="P564" s="86">
        <f t="shared" si="35"/>
        <v>0.77904238618524335</v>
      </c>
      <c r="Q564" s="87">
        <f>Table2[[#This Row],[Decimal exceedance]]*100</f>
        <v>77.904238618524332</v>
      </c>
      <c r="R564" s="86">
        <f>ROUND(Table2[[#This Row],[Percent Exceedance]],1)</f>
        <v>77.900000000000006</v>
      </c>
    </row>
    <row r="565" spans="2:18">
      <c r="B565" s="83"/>
      <c r="C565" s="80">
        <v>10044187</v>
      </c>
      <c r="D565" s="80">
        <v>10019674</v>
      </c>
      <c r="E565" s="79" t="s">
        <v>276</v>
      </c>
      <c r="F565" s="85">
        <v>43787</v>
      </c>
      <c r="G565" s="82">
        <v>1.9490000000000001</v>
      </c>
      <c r="H565" s="83">
        <f t="shared" si="32"/>
        <v>1949</v>
      </c>
      <c r="I565" s="84">
        <f t="shared" si="33"/>
        <v>2.255787037037037E-2</v>
      </c>
      <c r="J565" s="83">
        <v>0.216</v>
      </c>
      <c r="K565" s="83" t="s">
        <v>277</v>
      </c>
      <c r="L565" s="83">
        <v>0.12</v>
      </c>
      <c r="M565" s="83" t="s">
        <v>277</v>
      </c>
      <c r="N565" s="84">
        <f t="shared" si="34"/>
        <v>0.35855787037037035</v>
      </c>
      <c r="O565" s="83">
        <v>564</v>
      </c>
      <c r="P565" s="86">
        <f t="shared" si="35"/>
        <v>0.77864992150706436</v>
      </c>
      <c r="Q565" s="87">
        <f>Table2[[#This Row],[Decimal exceedance]]*100</f>
        <v>77.864992150706442</v>
      </c>
      <c r="R565" s="86">
        <f>ROUND(Table2[[#This Row],[Percent Exceedance]],1)</f>
        <v>77.900000000000006</v>
      </c>
    </row>
    <row r="566" spans="2:18">
      <c r="B566" s="79" t="s">
        <v>278</v>
      </c>
      <c r="C566" s="80">
        <v>10044187</v>
      </c>
      <c r="D566" s="80">
        <v>10019674</v>
      </c>
      <c r="E566" s="79" t="s">
        <v>276</v>
      </c>
      <c r="F566" s="81">
        <v>43256</v>
      </c>
      <c r="G566" s="82">
        <v>1.81</v>
      </c>
      <c r="H566" s="83">
        <f t="shared" si="32"/>
        <v>1810</v>
      </c>
      <c r="I566" s="84">
        <f t="shared" si="33"/>
        <v>2.0949074074074075E-2</v>
      </c>
      <c r="J566" s="83">
        <v>0.156</v>
      </c>
      <c r="K566" s="83" t="s">
        <v>277</v>
      </c>
      <c r="L566" s="83">
        <v>0.182</v>
      </c>
      <c r="M566" s="83" t="s">
        <v>277</v>
      </c>
      <c r="N566" s="84">
        <f t="shared" si="34"/>
        <v>0.35894907407407406</v>
      </c>
      <c r="O566" s="83">
        <v>565</v>
      </c>
      <c r="P566" s="86">
        <f t="shared" si="35"/>
        <v>0.77825745682888536</v>
      </c>
      <c r="Q566" s="87">
        <f>Table2[[#This Row],[Decimal exceedance]]*100</f>
        <v>77.825745682888538</v>
      </c>
      <c r="R566" s="86">
        <f>ROUND(Table2[[#This Row],[Percent Exceedance]],1)</f>
        <v>77.8</v>
      </c>
    </row>
    <row r="567" spans="2:18">
      <c r="B567" s="79" t="s">
        <v>278</v>
      </c>
      <c r="C567" s="80">
        <v>10044187</v>
      </c>
      <c r="D567" s="80">
        <v>10019674</v>
      </c>
      <c r="E567" s="79" t="s">
        <v>276</v>
      </c>
      <c r="F567" s="81">
        <v>43444</v>
      </c>
      <c r="G567" s="82">
        <v>2.1619999999999999</v>
      </c>
      <c r="H567" s="83">
        <f t="shared" si="32"/>
        <v>2162</v>
      </c>
      <c r="I567" s="84">
        <f t="shared" si="33"/>
        <v>2.5023148148148145E-2</v>
      </c>
      <c r="J567" s="83">
        <v>0.23499999999999999</v>
      </c>
      <c r="K567" s="83" t="s">
        <v>277</v>
      </c>
      <c r="L567" s="83">
        <v>0.1</v>
      </c>
      <c r="M567" s="83" t="s">
        <v>277</v>
      </c>
      <c r="N567" s="84">
        <f t="shared" si="34"/>
        <v>0.36002314814814818</v>
      </c>
      <c r="O567" s="83">
        <v>566</v>
      </c>
      <c r="P567" s="86">
        <f t="shared" si="35"/>
        <v>0.77786499215070637</v>
      </c>
      <c r="Q567" s="87">
        <f>Table2[[#This Row],[Decimal exceedance]]*100</f>
        <v>77.786499215070634</v>
      </c>
      <c r="R567" s="86">
        <f>ROUND(Table2[[#This Row],[Percent Exceedance]],1)</f>
        <v>77.8</v>
      </c>
    </row>
    <row r="568" spans="2:18">
      <c r="B568" s="79" t="s">
        <v>278</v>
      </c>
      <c r="C568" s="80">
        <v>10044187</v>
      </c>
      <c r="D568" s="80">
        <v>10019674</v>
      </c>
      <c r="E568" s="79" t="s">
        <v>276</v>
      </c>
      <c r="F568" s="81">
        <v>42280</v>
      </c>
      <c r="G568" s="82">
        <v>3.5779999999999998</v>
      </c>
      <c r="H568" s="83">
        <f t="shared" si="32"/>
        <v>3578</v>
      </c>
      <c r="I568" s="84">
        <f t="shared" si="33"/>
        <v>4.1412037037037032E-2</v>
      </c>
      <c r="J568" s="83">
        <v>0.08</v>
      </c>
      <c r="K568" s="83" t="s">
        <v>277</v>
      </c>
      <c r="L568" s="83">
        <v>0.23899999999999999</v>
      </c>
      <c r="M568" s="83" t="s">
        <v>277</v>
      </c>
      <c r="N568" s="84">
        <f t="shared" si="34"/>
        <v>0.36041203703703706</v>
      </c>
      <c r="O568" s="83">
        <v>567</v>
      </c>
      <c r="P568" s="86">
        <f t="shared" si="35"/>
        <v>0.77747252747252749</v>
      </c>
      <c r="Q568" s="87">
        <f>Table2[[#This Row],[Decimal exceedance]]*100</f>
        <v>77.747252747252745</v>
      </c>
      <c r="R568" s="86">
        <f>ROUND(Table2[[#This Row],[Percent Exceedance]],1)</f>
        <v>77.7</v>
      </c>
    </row>
    <row r="569" spans="2:18">
      <c r="B569" s="79" t="s">
        <v>278</v>
      </c>
      <c r="C569" s="80">
        <v>10044187</v>
      </c>
      <c r="D569" s="80">
        <v>10019674</v>
      </c>
      <c r="E569" s="79" t="s">
        <v>276</v>
      </c>
      <c r="F569" s="81">
        <v>43060</v>
      </c>
      <c r="G569" s="82">
        <v>2.37</v>
      </c>
      <c r="H569" s="83">
        <f t="shared" si="32"/>
        <v>2370</v>
      </c>
      <c r="I569" s="84">
        <f t="shared" si="33"/>
        <v>2.7430555555555555E-2</v>
      </c>
      <c r="J569" s="83">
        <v>0.16200000000000001</v>
      </c>
      <c r="K569" s="83" t="s">
        <v>277</v>
      </c>
      <c r="L569" s="83">
        <v>0.17100000000000001</v>
      </c>
      <c r="M569" s="83" t="s">
        <v>277</v>
      </c>
      <c r="N569" s="84">
        <f t="shared" si="34"/>
        <v>0.36043055555555559</v>
      </c>
      <c r="O569" s="83">
        <v>568</v>
      </c>
      <c r="P569" s="86">
        <f t="shared" si="35"/>
        <v>0.77708006279434849</v>
      </c>
      <c r="Q569" s="87">
        <f>Table2[[#This Row],[Decimal exceedance]]*100</f>
        <v>77.708006279434855</v>
      </c>
      <c r="R569" s="86">
        <f>ROUND(Table2[[#This Row],[Percent Exceedance]],1)</f>
        <v>77.7</v>
      </c>
    </row>
    <row r="570" spans="2:18">
      <c r="B570" s="79" t="s">
        <v>278</v>
      </c>
      <c r="C570" s="80">
        <v>10044187</v>
      </c>
      <c r="D570" s="80">
        <v>10019674</v>
      </c>
      <c r="E570" s="79" t="s">
        <v>276</v>
      </c>
      <c r="F570" s="81">
        <v>42994</v>
      </c>
      <c r="G570" s="82">
        <v>2.4860000000000002</v>
      </c>
      <c r="H570" s="83">
        <f t="shared" si="32"/>
        <v>2486</v>
      </c>
      <c r="I570" s="84">
        <f t="shared" si="33"/>
        <v>2.8773148148148148E-2</v>
      </c>
      <c r="J570" s="83">
        <v>9.4E-2</v>
      </c>
      <c r="K570" s="83" t="s">
        <v>277</v>
      </c>
      <c r="L570" s="83">
        <v>0.23799999999999999</v>
      </c>
      <c r="M570" s="83" t="s">
        <v>277</v>
      </c>
      <c r="N570" s="84">
        <f t="shared" si="34"/>
        <v>0.36077314814814815</v>
      </c>
      <c r="O570" s="83">
        <v>569</v>
      </c>
      <c r="P570" s="86">
        <f t="shared" si="35"/>
        <v>0.77668759811616961</v>
      </c>
      <c r="Q570" s="87">
        <f>Table2[[#This Row],[Decimal exceedance]]*100</f>
        <v>77.668759811616965</v>
      </c>
      <c r="R570" s="86">
        <f>ROUND(Table2[[#This Row],[Percent Exceedance]],1)</f>
        <v>77.7</v>
      </c>
    </row>
    <row r="571" spans="2:18">
      <c r="B571" s="79" t="s">
        <v>278</v>
      </c>
      <c r="C571" s="80">
        <v>10044187</v>
      </c>
      <c r="D571" s="80">
        <v>10019674</v>
      </c>
      <c r="E571" s="79" t="s">
        <v>276</v>
      </c>
      <c r="F571" s="81">
        <v>42904</v>
      </c>
      <c r="G571" s="82">
        <v>2.3180000000000001</v>
      </c>
      <c r="H571" s="83">
        <f t="shared" si="32"/>
        <v>2318</v>
      </c>
      <c r="I571" s="84">
        <f t="shared" si="33"/>
        <v>2.6828703703703702E-2</v>
      </c>
      <c r="J571" s="83">
        <v>0.13</v>
      </c>
      <c r="K571" s="83" t="s">
        <v>277</v>
      </c>
      <c r="L571" s="83">
        <v>0.20399999999999999</v>
      </c>
      <c r="M571" s="83" t="s">
        <v>277</v>
      </c>
      <c r="N571" s="84">
        <f t="shared" si="34"/>
        <v>0.36082870370370368</v>
      </c>
      <c r="O571" s="83">
        <v>570</v>
      </c>
      <c r="P571" s="86">
        <f t="shared" si="35"/>
        <v>0.77629513343799061</v>
      </c>
      <c r="Q571" s="87">
        <f>Table2[[#This Row],[Decimal exceedance]]*100</f>
        <v>77.629513343799061</v>
      </c>
      <c r="R571" s="86">
        <f>ROUND(Table2[[#This Row],[Percent Exceedance]],1)</f>
        <v>77.599999999999994</v>
      </c>
    </row>
    <row r="572" spans="2:18">
      <c r="B572" s="79" t="s">
        <v>278</v>
      </c>
      <c r="C572" s="80">
        <v>10044187</v>
      </c>
      <c r="D572" s="80">
        <v>10019674</v>
      </c>
      <c r="E572" s="79" t="s">
        <v>276</v>
      </c>
      <c r="F572" s="81">
        <v>42724</v>
      </c>
      <c r="G572" s="82">
        <v>5.9580000000000002</v>
      </c>
      <c r="H572" s="83">
        <f t="shared" si="32"/>
        <v>5958</v>
      </c>
      <c r="I572" s="84">
        <f t="shared" si="33"/>
        <v>6.895833333333333E-2</v>
      </c>
      <c r="J572" s="83">
        <v>0.09</v>
      </c>
      <c r="K572" s="83" t="s">
        <v>277</v>
      </c>
      <c r="L572" s="83">
        <v>0.20200000000000001</v>
      </c>
      <c r="M572" s="83" t="s">
        <v>277</v>
      </c>
      <c r="N572" s="84">
        <f t="shared" si="34"/>
        <v>0.36095833333333333</v>
      </c>
      <c r="O572" s="83">
        <v>571</v>
      </c>
      <c r="P572" s="86">
        <f t="shared" si="35"/>
        <v>0.77590266875981162</v>
      </c>
      <c r="Q572" s="87">
        <f>Table2[[#This Row],[Decimal exceedance]]*100</f>
        <v>77.590266875981158</v>
      </c>
      <c r="R572" s="86">
        <f>ROUND(Table2[[#This Row],[Percent Exceedance]],1)</f>
        <v>77.599999999999994</v>
      </c>
    </row>
    <row r="573" spans="2:18">
      <c r="B573" s="79" t="s">
        <v>278</v>
      </c>
      <c r="C573" s="80">
        <v>10044187</v>
      </c>
      <c r="D573" s="80">
        <v>10019674</v>
      </c>
      <c r="E573" s="79" t="s">
        <v>276</v>
      </c>
      <c r="F573" s="81">
        <v>43326</v>
      </c>
      <c r="G573" s="82">
        <v>2.1779999999999999</v>
      </c>
      <c r="H573" s="83">
        <f t="shared" si="32"/>
        <v>2178</v>
      </c>
      <c r="I573" s="84">
        <f t="shared" si="33"/>
        <v>2.5208333333333333E-2</v>
      </c>
      <c r="J573" s="83">
        <v>9.7000000000000003E-2</v>
      </c>
      <c r="K573" s="83" t="s">
        <v>277</v>
      </c>
      <c r="L573" s="83">
        <v>0.23899999999999999</v>
      </c>
      <c r="M573" s="83" t="s">
        <v>277</v>
      </c>
      <c r="N573" s="84">
        <f t="shared" si="34"/>
        <v>0.36120833333333335</v>
      </c>
      <c r="O573" s="83">
        <v>572</v>
      </c>
      <c r="P573" s="86">
        <f t="shared" si="35"/>
        <v>0.77551020408163263</v>
      </c>
      <c r="Q573" s="87">
        <f>Table2[[#This Row],[Decimal exceedance]]*100</f>
        <v>77.551020408163268</v>
      </c>
      <c r="R573" s="86">
        <f>ROUND(Table2[[#This Row],[Percent Exceedance]],1)</f>
        <v>77.599999999999994</v>
      </c>
    </row>
    <row r="574" spans="2:18">
      <c r="B574" s="79" t="s">
        <v>278</v>
      </c>
      <c r="C574" s="80">
        <v>10044187</v>
      </c>
      <c r="D574" s="80">
        <v>10019674</v>
      </c>
      <c r="E574" s="79" t="s">
        <v>276</v>
      </c>
      <c r="F574" s="81">
        <v>42833</v>
      </c>
      <c r="G574" s="82">
        <v>4.3600000000000003</v>
      </c>
      <c r="H574" s="83">
        <f t="shared" si="32"/>
        <v>4360</v>
      </c>
      <c r="I574" s="84">
        <f t="shared" si="33"/>
        <v>5.0462962962962966E-2</v>
      </c>
      <c r="J574" s="83">
        <v>0.08</v>
      </c>
      <c r="K574" s="83" t="s">
        <v>277</v>
      </c>
      <c r="L574" s="83">
        <v>0.23100000000000001</v>
      </c>
      <c r="M574" s="83" t="s">
        <v>277</v>
      </c>
      <c r="N574" s="84">
        <f t="shared" si="34"/>
        <v>0.36146296296296299</v>
      </c>
      <c r="O574" s="83">
        <v>573</v>
      </c>
      <c r="P574" s="86">
        <f t="shared" si="35"/>
        <v>0.77511773940345363</v>
      </c>
      <c r="Q574" s="87">
        <f>Table2[[#This Row],[Decimal exceedance]]*100</f>
        <v>77.511773940345364</v>
      </c>
      <c r="R574" s="86">
        <f>ROUND(Table2[[#This Row],[Percent Exceedance]],1)</f>
        <v>77.5</v>
      </c>
    </row>
    <row r="575" spans="2:18">
      <c r="B575" s="79" t="s">
        <v>278</v>
      </c>
      <c r="C575" s="80">
        <v>10044187</v>
      </c>
      <c r="D575" s="80">
        <v>10019674</v>
      </c>
      <c r="E575" s="79" t="s">
        <v>276</v>
      </c>
      <c r="F575" s="81">
        <v>42599</v>
      </c>
      <c r="G575" s="82">
        <v>3.4140000000000001</v>
      </c>
      <c r="H575" s="83">
        <f t="shared" si="32"/>
        <v>3414</v>
      </c>
      <c r="I575" s="84">
        <f t="shared" si="33"/>
        <v>3.951388888888889E-2</v>
      </c>
      <c r="J575" s="83">
        <v>9.0999999999999998E-2</v>
      </c>
      <c r="K575" s="83" t="s">
        <v>277</v>
      </c>
      <c r="L575" s="83">
        <v>0.23100000000000001</v>
      </c>
      <c r="M575" s="83" t="s">
        <v>277</v>
      </c>
      <c r="N575" s="84">
        <f t="shared" si="34"/>
        <v>0.36151388888888891</v>
      </c>
      <c r="O575" s="83">
        <v>574</v>
      </c>
      <c r="P575" s="86">
        <f t="shared" si="35"/>
        <v>0.77472527472527475</v>
      </c>
      <c r="Q575" s="87">
        <f>Table2[[#This Row],[Decimal exceedance]]*100</f>
        <v>77.472527472527474</v>
      </c>
      <c r="R575" s="86">
        <f>ROUND(Table2[[#This Row],[Percent Exceedance]],1)</f>
        <v>77.5</v>
      </c>
    </row>
    <row r="576" spans="2:18">
      <c r="B576" s="83"/>
      <c r="C576" s="80">
        <v>10044187</v>
      </c>
      <c r="D576" s="80">
        <v>10019674</v>
      </c>
      <c r="E576" s="79" t="s">
        <v>276</v>
      </c>
      <c r="F576" s="85">
        <v>43565</v>
      </c>
      <c r="G576" s="82">
        <v>1.9910000000000001</v>
      </c>
      <c r="H576" s="83">
        <f t="shared" si="32"/>
        <v>1991</v>
      </c>
      <c r="I576" s="84">
        <f t="shared" si="33"/>
        <v>2.3043981481481481E-2</v>
      </c>
      <c r="J576" s="83">
        <v>0.13</v>
      </c>
      <c r="K576" s="83" t="s">
        <v>277</v>
      </c>
      <c r="L576" s="83">
        <v>0.20899999999999999</v>
      </c>
      <c r="M576" s="83" t="s">
        <v>277</v>
      </c>
      <c r="N576" s="84">
        <f t="shared" si="34"/>
        <v>0.36204398148148148</v>
      </c>
      <c r="O576" s="83">
        <v>575</v>
      </c>
      <c r="P576" s="86">
        <f t="shared" si="35"/>
        <v>0.77433281004709575</v>
      </c>
      <c r="Q576" s="87">
        <f>Table2[[#This Row],[Decimal exceedance]]*100</f>
        <v>77.433281004709571</v>
      </c>
      <c r="R576" s="86">
        <f>ROUND(Table2[[#This Row],[Percent Exceedance]],1)</f>
        <v>77.400000000000006</v>
      </c>
    </row>
    <row r="577" spans="2:18">
      <c r="B577" s="79" t="s">
        <v>278</v>
      </c>
      <c r="C577" s="80">
        <v>10044187</v>
      </c>
      <c r="D577" s="80">
        <v>10019674</v>
      </c>
      <c r="E577" s="79" t="s">
        <v>276</v>
      </c>
      <c r="F577" s="81">
        <v>42723</v>
      </c>
      <c r="G577" s="82">
        <v>6.1459999999999999</v>
      </c>
      <c r="H577" s="83">
        <f t="shared" si="32"/>
        <v>6146</v>
      </c>
      <c r="I577" s="84">
        <f t="shared" si="33"/>
        <v>7.1134259259259258E-2</v>
      </c>
      <c r="J577" s="83">
        <v>9.4E-2</v>
      </c>
      <c r="K577" s="83" t="s">
        <v>277</v>
      </c>
      <c r="L577" s="83">
        <v>0.19700000000000001</v>
      </c>
      <c r="M577" s="83" t="s">
        <v>277</v>
      </c>
      <c r="N577" s="84">
        <f t="shared" si="34"/>
        <v>0.36213425925925924</v>
      </c>
      <c r="O577" s="83">
        <v>576</v>
      </c>
      <c r="P577" s="86">
        <f t="shared" si="35"/>
        <v>0.77394034536891676</v>
      </c>
      <c r="Q577" s="87">
        <f>Table2[[#This Row],[Decimal exceedance]]*100</f>
        <v>77.394034536891681</v>
      </c>
      <c r="R577" s="86">
        <f>ROUND(Table2[[#This Row],[Percent Exceedance]],1)</f>
        <v>77.400000000000006</v>
      </c>
    </row>
    <row r="578" spans="2:18">
      <c r="B578" s="79" t="s">
        <v>278</v>
      </c>
      <c r="C578" s="80">
        <v>10044187</v>
      </c>
      <c r="D578" s="80">
        <v>10019674</v>
      </c>
      <c r="E578" s="79" t="s">
        <v>276</v>
      </c>
      <c r="F578" s="81">
        <v>43012</v>
      </c>
      <c r="G578" s="82">
        <v>2.3460000000000001</v>
      </c>
      <c r="H578" s="83">
        <f t="shared" ref="H578:H641" si="36">(G578*1000)</f>
        <v>2346</v>
      </c>
      <c r="I578" s="84">
        <f t="shared" ref="I578:I641" si="37">SUM(G578/86.4)</f>
        <v>2.7152777777777776E-2</v>
      </c>
      <c r="J578" s="83">
        <v>9.0999999999999998E-2</v>
      </c>
      <c r="K578" s="83" t="s">
        <v>277</v>
      </c>
      <c r="L578" s="83">
        <v>0.24399999999999999</v>
      </c>
      <c r="M578" s="83" t="s">
        <v>277</v>
      </c>
      <c r="N578" s="84">
        <f t="shared" ref="N578:N641" si="38">SUM(I578+J578+L578)</f>
        <v>0.36215277777777777</v>
      </c>
      <c r="O578" s="83">
        <v>577</v>
      </c>
      <c r="P578" s="86">
        <f t="shared" ref="P578:P641" si="39">1-O578/2548</f>
        <v>0.77354788069073788</v>
      </c>
      <c r="Q578" s="87">
        <f>Table2[[#This Row],[Decimal exceedance]]*100</f>
        <v>77.354788069073791</v>
      </c>
      <c r="R578" s="86">
        <f>ROUND(Table2[[#This Row],[Percent Exceedance]],1)</f>
        <v>77.400000000000006</v>
      </c>
    </row>
    <row r="579" spans="2:18">
      <c r="B579" s="79" t="s">
        <v>278</v>
      </c>
      <c r="C579" s="80">
        <v>10044187</v>
      </c>
      <c r="D579" s="80">
        <v>10019674</v>
      </c>
      <c r="E579" s="79" t="s">
        <v>276</v>
      </c>
      <c r="F579" s="81">
        <v>43077</v>
      </c>
      <c r="G579" s="82">
        <v>1.327</v>
      </c>
      <c r="H579" s="83">
        <f t="shared" si="36"/>
        <v>1327</v>
      </c>
      <c r="I579" s="84">
        <f t="shared" si="37"/>
        <v>1.5358796296296294E-2</v>
      </c>
      <c r="J579" s="83">
        <v>0.12</v>
      </c>
      <c r="K579" s="83" t="s">
        <v>277</v>
      </c>
      <c r="L579" s="83">
        <v>0.22700000000000001</v>
      </c>
      <c r="M579" s="83" t="s">
        <v>277</v>
      </c>
      <c r="N579" s="84">
        <f t="shared" si="38"/>
        <v>0.3623587962962963</v>
      </c>
      <c r="O579" s="83">
        <v>578</v>
      </c>
      <c r="P579" s="86">
        <f t="shared" si="39"/>
        <v>0.77315541601255888</v>
      </c>
      <c r="Q579" s="87">
        <f>Table2[[#This Row],[Decimal exceedance]]*100</f>
        <v>77.315541601255887</v>
      </c>
      <c r="R579" s="86">
        <f>ROUND(Table2[[#This Row],[Percent Exceedance]],1)</f>
        <v>77.3</v>
      </c>
    </row>
    <row r="580" spans="2:18">
      <c r="B580" s="83"/>
      <c r="C580" s="80">
        <v>10044187</v>
      </c>
      <c r="D580" s="80">
        <v>10019674</v>
      </c>
      <c r="E580" s="79" t="s">
        <v>276</v>
      </c>
      <c r="F580" s="85">
        <v>43800</v>
      </c>
      <c r="G580" s="82">
        <v>1.871</v>
      </c>
      <c r="H580" s="83">
        <f t="shared" si="36"/>
        <v>1871</v>
      </c>
      <c r="I580" s="84">
        <f t="shared" si="37"/>
        <v>2.165509259259259E-2</v>
      </c>
      <c r="J580" s="83">
        <v>0.20499999999999999</v>
      </c>
      <c r="K580" s="83" t="s">
        <v>277</v>
      </c>
      <c r="L580" s="83">
        <v>0.13600000000000001</v>
      </c>
      <c r="M580" s="83" t="s">
        <v>277</v>
      </c>
      <c r="N580" s="84">
        <f t="shared" si="38"/>
        <v>0.3626550925925926</v>
      </c>
      <c r="O580" s="83">
        <v>579</v>
      </c>
      <c r="P580" s="86">
        <f t="shared" si="39"/>
        <v>0.77276295133437989</v>
      </c>
      <c r="Q580" s="87">
        <f>Table2[[#This Row],[Decimal exceedance]]*100</f>
        <v>77.276295133437984</v>
      </c>
      <c r="R580" s="86">
        <f>ROUND(Table2[[#This Row],[Percent Exceedance]],1)</f>
        <v>77.3</v>
      </c>
    </row>
    <row r="581" spans="2:18">
      <c r="B581" s="79" t="s">
        <v>278</v>
      </c>
      <c r="C581" s="80">
        <v>10044187</v>
      </c>
      <c r="D581" s="80">
        <v>10019674</v>
      </c>
      <c r="E581" s="79" t="s">
        <v>276</v>
      </c>
      <c r="F581" s="81">
        <v>42972</v>
      </c>
      <c r="G581" s="82">
        <v>2.4780000000000002</v>
      </c>
      <c r="H581" s="83">
        <f t="shared" si="36"/>
        <v>2478</v>
      </c>
      <c r="I581" s="84">
        <f t="shared" si="37"/>
        <v>2.8680555555555556E-2</v>
      </c>
      <c r="J581" s="83">
        <v>0.08</v>
      </c>
      <c r="K581" s="83" t="s">
        <v>277</v>
      </c>
      <c r="L581" s="83">
        <v>0.254</v>
      </c>
      <c r="M581" s="83" t="s">
        <v>277</v>
      </c>
      <c r="N581" s="84">
        <f t="shared" si="38"/>
        <v>0.36268055555555556</v>
      </c>
      <c r="O581" s="83">
        <v>580</v>
      </c>
      <c r="P581" s="86">
        <f t="shared" si="39"/>
        <v>0.77237048665620089</v>
      </c>
      <c r="Q581" s="87">
        <f>Table2[[#This Row],[Decimal exceedance]]*100</f>
        <v>77.237048665620094</v>
      </c>
      <c r="R581" s="86">
        <f>ROUND(Table2[[#This Row],[Percent Exceedance]],1)</f>
        <v>77.2</v>
      </c>
    </row>
    <row r="582" spans="2:18">
      <c r="B582" s="79" t="s">
        <v>278</v>
      </c>
      <c r="C582" s="80">
        <v>10044187</v>
      </c>
      <c r="D582" s="80">
        <v>10019674</v>
      </c>
      <c r="E582" s="79" t="s">
        <v>276</v>
      </c>
      <c r="F582" s="81">
        <v>43234</v>
      </c>
      <c r="G582" s="82">
        <v>2.0030000000000001</v>
      </c>
      <c r="H582" s="83">
        <f t="shared" si="36"/>
        <v>2003</v>
      </c>
      <c r="I582" s="84">
        <f t="shared" si="37"/>
        <v>2.3182870370370371E-2</v>
      </c>
      <c r="J582" s="83">
        <v>0.13300000000000001</v>
      </c>
      <c r="K582" s="83" t="s">
        <v>277</v>
      </c>
      <c r="L582" s="83">
        <v>0.20699999999999999</v>
      </c>
      <c r="M582" s="83" t="s">
        <v>277</v>
      </c>
      <c r="N582" s="84">
        <f t="shared" si="38"/>
        <v>0.36318287037037034</v>
      </c>
      <c r="O582" s="83">
        <v>581</v>
      </c>
      <c r="P582" s="86">
        <f t="shared" si="39"/>
        <v>0.77197802197802201</v>
      </c>
      <c r="Q582" s="87">
        <f>Table2[[#This Row],[Decimal exceedance]]*100</f>
        <v>77.197802197802204</v>
      </c>
      <c r="R582" s="86">
        <f>ROUND(Table2[[#This Row],[Percent Exceedance]],1)</f>
        <v>77.2</v>
      </c>
    </row>
    <row r="583" spans="2:18">
      <c r="B583" s="79" t="s">
        <v>278</v>
      </c>
      <c r="C583" s="80">
        <v>10044187</v>
      </c>
      <c r="D583" s="80">
        <v>10019674</v>
      </c>
      <c r="E583" s="79" t="s">
        <v>276</v>
      </c>
      <c r="F583" s="81">
        <v>43385</v>
      </c>
      <c r="G583" s="82">
        <v>2.105</v>
      </c>
      <c r="H583" s="83">
        <f t="shared" si="36"/>
        <v>2105</v>
      </c>
      <c r="I583" s="84">
        <f t="shared" si="37"/>
        <v>2.4363425925925924E-2</v>
      </c>
      <c r="J583" s="83">
        <v>0.13900000000000001</v>
      </c>
      <c r="K583" s="83" t="s">
        <v>277</v>
      </c>
      <c r="L583" s="83">
        <v>0.2</v>
      </c>
      <c r="M583" s="83" t="s">
        <v>277</v>
      </c>
      <c r="N583" s="84">
        <f t="shared" si="38"/>
        <v>0.36336342592592596</v>
      </c>
      <c r="O583" s="83">
        <v>582</v>
      </c>
      <c r="P583" s="86">
        <f t="shared" si="39"/>
        <v>0.77158555729984302</v>
      </c>
      <c r="Q583" s="87">
        <f>Table2[[#This Row],[Decimal exceedance]]*100</f>
        <v>77.1585557299843</v>
      </c>
      <c r="R583" s="86">
        <f>ROUND(Table2[[#This Row],[Percent Exceedance]],1)</f>
        <v>77.2</v>
      </c>
    </row>
    <row r="584" spans="2:18">
      <c r="B584" s="79" t="s">
        <v>278</v>
      </c>
      <c r="C584" s="80">
        <v>10044187</v>
      </c>
      <c r="D584" s="80">
        <v>10019674</v>
      </c>
      <c r="E584" s="79" t="s">
        <v>276</v>
      </c>
      <c r="F584" s="81">
        <v>43185</v>
      </c>
      <c r="G584" s="82">
        <v>2.0550000000000002</v>
      </c>
      <c r="H584" s="83">
        <f t="shared" si="36"/>
        <v>2055</v>
      </c>
      <c r="I584" s="84">
        <f t="shared" si="37"/>
        <v>2.3784722222222221E-2</v>
      </c>
      <c r="J584" s="83">
        <v>0.182</v>
      </c>
      <c r="K584" s="83" t="s">
        <v>277</v>
      </c>
      <c r="L584" s="83">
        <v>0.158</v>
      </c>
      <c r="M584" s="83" t="s">
        <v>277</v>
      </c>
      <c r="N584" s="84">
        <f t="shared" si="38"/>
        <v>0.36378472222222225</v>
      </c>
      <c r="O584" s="83">
        <v>583</v>
      </c>
      <c r="P584" s="86">
        <f t="shared" si="39"/>
        <v>0.77119309262166402</v>
      </c>
      <c r="Q584" s="87">
        <f>Table2[[#This Row],[Decimal exceedance]]*100</f>
        <v>77.119309262166396</v>
      </c>
      <c r="R584" s="86">
        <f>ROUND(Table2[[#This Row],[Percent Exceedance]],1)</f>
        <v>77.099999999999994</v>
      </c>
    </row>
    <row r="585" spans="2:18">
      <c r="B585" s="79" t="s">
        <v>278</v>
      </c>
      <c r="C585" s="80">
        <v>10044187</v>
      </c>
      <c r="D585" s="80">
        <v>10019674</v>
      </c>
      <c r="E585" s="79" t="s">
        <v>276</v>
      </c>
      <c r="F585" s="81">
        <v>43417</v>
      </c>
      <c r="G585" s="82">
        <v>1.7470000000000001</v>
      </c>
      <c r="H585" s="83">
        <f t="shared" si="36"/>
        <v>1747</v>
      </c>
      <c r="I585" s="84">
        <f t="shared" si="37"/>
        <v>2.0219907407407409E-2</v>
      </c>
      <c r="J585" s="83">
        <v>0.24099999999999999</v>
      </c>
      <c r="K585" s="83" t="s">
        <v>277</v>
      </c>
      <c r="L585" s="83">
        <v>0.10299999999999999</v>
      </c>
      <c r="M585" s="83" t="s">
        <v>277</v>
      </c>
      <c r="N585" s="84">
        <f t="shared" si="38"/>
        <v>0.3642199074074074</v>
      </c>
      <c r="O585" s="83">
        <v>584</v>
      </c>
      <c r="P585" s="86">
        <f t="shared" si="39"/>
        <v>0.77080062794348514</v>
      </c>
      <c r="Q585" s="87">
        <f>Table2[[#This Row],[Decimal exceedance]]*100</f>
        <v>77.080062794348521</v>
      </c>
      <c r="R585" s="86">
        <f>ROUND(Table2[[#This Row],[Percent Exceedance]],1)</f>
        <v>77.099999999999994</v>
      </c>
    </row>
    <row r="586" spans="2:18">
      <c r="B586" s="83"/>
      <c r="C586" s="80">
        <v>10044187</v>
      </c>
      <c r="D586" s="80">
        <v>10019674</v>
      </c>
      <c r="E586" s="79" t="s">
        <v>276</v>
      </c>
      <c r="F586" s="85">
        <v>43686</v>
      </c>
      <c r="G586" s="82">
        <v>2.0099999999999998</v>
      </c>
      <c r="H586" s="83">
        <f t="shared" si="36"/>
        <v>2009.9999999999998</v>
      </c>
      <c r="I586" s="84">
        <f t="shared" si="37"/>
        <v>2.3263888888888886E-2</v>
      </c>
      <c r="J586" s="83">
        <v>0.16900000000000001</v>
      </c>
      <c r="K586" s="83" t="s">
        <v>277</v>
      </c>
      <c r="L586" s="83">
        <v>0.17199999999999999</v>
      </c>
      <c r="M586" s="83" t="s">
        <v>277</v>
      </c>
      <c r="N586" s="84">
        <f t="shared" si="38"/>
        <v>0.36426388888888889</v>
      </c>
      <c r="O586" s="83">
        <v>585</v>
      </c>
      <c r="P586" s="86">
        <f t="shared" si="39"/>
        <v>0.77040816326530615</v>
      </c>
      <c r="Q586" s="87">
        <f>Table2[[#This Row],[Decimal exceedance]]*100</f>
        <v>77.040816326530617</v>
      </c>
      <c r="R586" s="86">
        <f>ROUND(Table2[[#This Row],[Percent Exceedance]],1)</f>
        <v>77</v>
      </c>
    </row>
    <row r="587" spans="2:18">
      <c r="B587" s="79" t="s">
        <v>278</v>
      </c>
      <c r="C587" s="80">
        <v>10044187</v>
      </c>
      <c r="D587" s="80">
        <v>10019674</v>
      </c>
      <c r="E587" s="79" t="s">
        <v>276</v>
      </c>
      <c r="F587" s="81">
        <v>43486</v>
      </c>
      <c r="G587" s="82">
        <v>2.0110000000000001</v>
      </c>
      <c r="H587" s="83">
        <f t="shared" si="36"/>
        <v>2011.0000000000002</v>
      </c>
      <c r="I587" s="84">
        <f t="shared" si="37"/>
        <v>2.3275462962962963E-2</v>
      </c>
      <c r="J587" s="83">
        <v>0.21299999999999999</v>
      </c>
      <c r="K587" s="83" t="s">
        <v>277</v>
      </c>
      <c r="L587" s="83">
        <v>0.128</v>
      </c>
      <c r="M587" s="83" t="s">
        <v>277</v>
      </c>
      <c r="N587" s="84">
        <f t="shared" si="38"/>
        <v>0.36427546296296298</v>
      </c>
      <c r="O587" s="83">
        <v>586</v>
      </c>
      <c r="P587" s="86">
        <f t="shared" si="39"/>
        <v>0.77001569858712715</v>
      </c>
      <c r="Q587" s="87">
        <f>Table2[[#This Row],[Decimal exceedance]]*100</f>
        <v>77.001569858712713</v>
      </c>
      <c r="R587" s="86">
        <f>ROUND(Table2[[#This Row],[Percent Exceedance]],1)</f>
        <v>77</v>
      </c>
    </row>
    <row r="588" spans="2:18">
      <c r="B588" s="79" t="s">
        <v>278</v>
      </c>
      <c r="C588" s="80">
        <v>10044187</v>
      </c>
      <c r="D588" s="80">
        <v>10019674</v>
      </c>
      <c r="E588" s="79" t="s">
        <v>276</v>
      </c>
      <c r="F588" s="81">
        <v>43547</v>
      </c>
      <c r="G588" s="82">
        <v>2.15</v>
      </c>
      <c r="H588" s="83">
        <f t="shared" si="36"/>
        <v>2150</v>
      </c>
      <c r="I588" s="84">
        <f t="shared" si="37"/>
        <v>2.4884259259259255E-2</v>
      </c>
      <c r="J588" s="83">
        <v>0.16700000000000001</v>
      </c>
      <c r="K588" s="83" t="s">
        <v>277</v>
      </c>
      <c r="L588" s="83">
        <v>0.17299999999999999</v>
      </c>
      <c r="M588" s="83" t="s">
        <v>277</v>
      </c>
      <c r="N588" s="84">
        <f t="shared" si="38"/>
        <v>0.36488425925925927</v>
      </c>
      <c r="O588" s="83">
        <v>587</v>
      </c>
      <c r="P588" s="86">
        <f t="shared" si="39"/>
        <v>0.76962323390894816</v>
      </c>
      <c r="Q588" s="87">
        <f>Table2[[#This Row],[Decimal exceedance]]*100</f>
        <v>76.962323390894809</v>
      </c>
      <c r="R588" s="86">
        <f>ROUND(Table2[[#This Row],[Percent Exceedance]],1)</f>
        <v>77</v>
      </c>
    </row>
    <row r="589" spans="2:18">
      <c r="B589" s="79" t="s">
        <v>278</v>
      </c>
      <c r="C589" s="80">
        <v>10044187</v>
      </c>
      <c r="D589" s="80">
        <v>10019674</v>
      </c>
      <c r="E589" s="79" t="s">
        <v>276</v>
      </c>
      <c r="F589" s="81">
        <v>43210</v>
      </c>
      <c r="G589" s="82">
        <v>2.9649999999999999</v>
      </c>
      <c r="H589" s="83">
        <f t="shared" si="36"/>
        <v>2965</v>
      </c>
      <c r="I589" s="84">
        <f t="shared" si="37"/>
        <v>3.4317129629629628E-2</v>
      </c>
      <c r="J589" s="83">
        <v>0.16300000000000001</v>
      </c>
      <c r="K589" s="83" t="s">
        <v>277</v>
      </c>
      <c r="L589" s="83">
        <v>0.16800000000000001</v>
      </c>
      <c r="M589" s="83" t="s">
        <v>277</v>
      </c>
      <c r="N589" s="84">
        <f t="shared" si="38"/>
        <v>0.36531712962962964</v>
      </c>
      <c r="O589" s="83">
        <v>588</v>
      </c>
      <c r="P589" s="86">
        <f t="shared" si="39"/>
        <v>0.76923076923076916</v>
      </c>
      <c r="Q589" s="87">
        <f>Table2[[#This Row],[Decimal exceedance]]*100</f>
        <v>76.92307692307692</v>
      </c>
      <c r="R589" s="86">
        <f>ROUND(Table2[[#This Row],[Percent Exceedance]],1)</f>
        <v>76.900000000000006</v>
      </c>
    </row>
    <row r="590" spans="2:18">
      <c r="B590" s="79" t="s">
        <v>278</v>
      </c>
      <c r="C590" s="80">
        <v>10044187</v>
      </c>
      <c r="D590" s="80">
        <v>10019674</v>
      </c>
      <c r="E590" s="79" t="s">
        <v>276</v>
      </c>
      <c r="F590" s="81">
        <v>43053</v>
      </c>
      <c r="G590" s="82">
        <v>2.278</v>
      </c>
      <c r="H590" s="83">
        <f t="shared" si="36"/>
        <v>2278</v>
      </c>
      <c r="I590" s="84">
        <f t="shared" si="37"/>
        <v>2.6365740740740738E-2</v>
      </c>
      <c r="J590" s="83">
        <v>0.113</v>
      </c>
      <c r="K590" s="83" t="s">
        <v>277</v>
      </c>
      <c r="L590" s="83">
        <v>0.22600000000000001</v>
      </c>
      <c r="M590" s="83" t="s">
        <v>277</v>
      </c>
      <c r="N590" s="84">
        <f t="shared" si="38"/>
        <v>0.36536574074074074</v>
      </c>
      <c r="O590" s="83">
        <v>589</v>
      </c>
      <c r="P590" s="86">
        <f t="shared" si="39"/>
        <v>0.76883830455259028</v>
      </c>
      <c r="Q590" s="87">
        <f>Table2[[#This Row],[Decimal exceedance]]*100</f>
        <v>76.88383045525903</v>
      </c>
      <c r="R590" s="86">
        <f>ROUND(Table2[[#This Row],[Percent Exceedance]],1)</f>
        <v>76.900000000000006</v>
      </c>
    </row>
    <row r="591" spans="2:18">
      <c r="B591" s="79" t="s">
        <v>278</v>
      </c>
      <c r="C591" s="80">
        <v>10044187</v>
      </c>
      <c r="D591" s="80">
        <v>10019674</v>
      </c>
      <c r="E591" s="79" t="s">
        <v>276</v>
      </c>
      <c r="F591" s="81">
        <v>41897</v>
      </c>
      <c r="G591" s="82">
        <v>3.12</v>
      </c>
      <c r="H591" s="83">
        <f t="shared" si="36"/>
        <v>3120</v>
      </c>
      <c r="I591" s="84">
        <f t="shared" si="37"/>
        <v>3.6111111111111108E-2</v>
      </c>
      <c r="J591" s="83">
        <v>8.3000000000000004E-2</v>
      </c>
      <c r="K591" s="83" t="s">
        <v>277</v>
      </c>
      <c r="L591" s="83">
        <v>0.247</v>
      </c>
      <c r="M591" s="83" t="s">
        <v>277</v>
      </c>
      <c r="N591" s="84">
        <f t="shared" si="38"/>
        <v>0.36611111111111111</v>
      </c>
      <c r="O591" s="83">
        <v>590</v>
      </c>
      <c r="P591" s="86">
        <f t="shared" si="39"/>
        <v>0.76844583987441129</v>
      </c>
      <c r="Q591" s="87">
        <f>Table2[[#This Row],[Decimal exceedance]]*100</f>
        <v>76.844583987441126</v>
      </c>
      <c r="R591" s="86">
        <f>ROUND(Table2[[#This Row],[Percent Exceedance]],1)</f>
        <v>76.8</v>
      </c>
    </row>
    <row r="592" spans="2:18">
      <c r="B592" s="79" t="s">
        <v>278</v>
      </c>
      <c r="C592" s="80">
        <v>10044187</v>
      </c>
      <c r="D592" s="80">
        <v>10019674</v>
      </c>
      <c r="E592" s="79" t="s">
        <v>276</v>
      </c>
      <c r="F592" s="81">
        <v>43511</v>
      </c>
      <c r="G592" s="82">
        <v>2.218</v>
      </c>
      <c r="H592" s="83">
        <f t="shared" si="36"/>
        <v>2218</v>
      </c>
      <c r="I592" s="84">
        <f t="shared" si="37"/>
        <v>2.5671296296296293E-2</v>
      </c>
      <c r="J592" s="83">
        <v>0.17699999999999999</v>
      </c>
      <c r="K592" s="83" t="s">
        <v>277</v>
      </c>
      <c r="L592" s="83">
        <v>0.16400000000000001</v>
      </c>
      <c r="M592" s="83" t="s">
        <v>277</v>
      </c>
      <c r="N592" s="84">
        <f t="shared" si="38"/>
        <v>0.3666712962962963</v>
      </c>
      <c r="O592" s="83">
        <v>591</v>
      </c>
      <c r="P592" s="86">
        <f t="shared" si="39"/>
        <v>0.7680533751962324</v>
      </c>
      <c r="Q592" s="87">
        <f>Table2[[#This Row],[Decimal exceedance]]*100</f>
        <v>76.805337519623237</v>
      </c>
      <c r="R592" s="86">
        <f>ROUND(Table2[[#This Row],[Percent Exceedance]],1)</f>
        <v>76.8</v>
      </c>
    </row>
    <row r="593" spans="2:18">
      <c r="B593" s="79" t="s">
        <v>278</v>
      </c>
      <c r="C593" s="80">
        <v>10044187</v>
      </c>
      <c r="D593" s="80">
        <v>10019674</v>
      </c>
      <c r="E593" s="79" t="s">
        <v>276</v>
      </c>
      <c r="F593" s="81">
        <v>42605</v>
      </c>
      <c r="G593" s="82">
        <v>2.4119999999999999</v>
      </c>
      <c r="H593" s="83">
        <f t="shared" si="36"/>
        <v>2412</v>
      </c>
      <c r="I593" s="84">
        <f t="shared" si="37"/>
        <v>2.7916666666666663E-2</v>
      </c>
      <c r="J593" s="83">
        <v>8.5000000000000006E-2</v>
      </c>
      <c r="K593" s="83" t="s">
        <v>277</v>
      </c>
      <c r="L593" s="83">
        <v>0.254</v>
      </c>
      <c r="M593" s="83" t="s">
        <v>277</v>
      </c>
      <c r="N593" s="84">
        <f t="shared" si="38"/>
        <v>0.36691666666666667</v>
      </c>
      <c r="O593" s="83">
        <v>592</v>
      </c>
      <c r="P593" s="86">
        <f t="shared" si="39"/>
        <v>0.76766091051805341</v>
      </c>
      <c r="Q593" s="87">
        <f>Table2[[#This Row],[Decimal exceedance]]*100</f>
        <v>76.766091051805347</v>
      </c>
      <c r="R593" s="86">
        <f>ROUND(Table2[[#This Row],[Percent Exceedance]],1)</f>
        <v>76.8</v>
      </c>
    </row>
    <row r="594" spans="2:18">
      <c r="B594" s="79" t="s">
        <v>278</v>
      </c>
      <c r="C594" s="80">
        <v>10044187</v>
      </c>
      <c r="D594" s="80">
        <v>10019674</v>
      </c>
      <c r="E594" s="79" t="s">
        <v>276</v>
      </c>
      <c r="F594" s="81">
        <v>43062</v>
      </c>
      <c r="G594" s="82">
        <v>2.327</v>
      </c>
      <c r="H594" s="83">
        <f t="shared" si="36"/>
        <v>2327</v>
      </c>
      <c r="I594" s="84">
        <f t="shared" si="37"/>
        <v>2.6932870370370367E-2</v>
      </c>
      <c r="J594" s="83">
        <v>0.16400000000000001</v>
      </c>
      <c r="K594" s="83" t="s">
        <v>277</v>
      </c>
      <c r="L594" s="83">
        <v>0.17599999999999999</v>
      </c>
      <c r="M594" s="83" t="s">
        <v>277</v>
      </c>
      <c r="N594" s="84">
        <f t="shared" si="38"/>
        <v>0.36693287037037037</v>
      </c>
      <c r="O594" s="83">
        <v>593</v>
      </c>
      <c r="P594" s="86">
        <f t="shared" si="39"/>
        <v>0.76726844583987441</v>
      </c>
      <c r="Q594" s="87">
        <f>Table2[[#This Row],[Decimal exceedance]]*100</f>
        <v>76.726844583987443</v>
      </c>
      <c r="R594" s="86">
        <f>ROUND(Table2[[#This Row],[Percent Exceedance]],1)</f>
        <v>76.7</v>
      </c>
    </row>
    <row r="595" spans="2:18">
      <c r="B595" s="79" t="s">
        <v>278</v>
      </c>
      <c r="C595" s="80">
        <v>10044187</v>
      </c>
      <c r="D595" s="80">
        <v>10019674</v>
      </c>
      <c r="E595" s="79" t="s">
        <v>276</v>
      </c>
      <c r="F595" s="81">
        <v>42680</v>
      </c>
      <c r="G595" s="82">
        <v>2.5870000000000002</v>
      </c>
      <c r="H595" s="83">
        <f t="shared" si="36"/>
        <v>2587</v>
      </c>
      <c r="I595" s="84">
        <f t="shared" si="37"/>
        <v>2.9942129629629631E-2</v>
      </c>
      <c r="J595" s="83">
        <v>0.1</v>
      </c>
      <c r="K595" s="83" t="s">
        <v>277</v>
      </c>
      <c r="L595" s="83">
        <v>0.23699999999999999</v>
      </c>
      <c r="M595" s="83" t="s">
        <v>277</v>
      </c>
      <c r="N595" s="84">
        <f t="shared" si="38"/>
        <v>0.36694212962962963</v>
      </c>
      <c r="O595" s="83">
        <v>594</v>
      </c>
      <c r="P595" s="86">
        <f t="shared" si="39"/>
        <v>0.76687598116169542</v>
      </c>
      <c r="Q595" s="87">
        <f>Table2[[#This Row],[Decimal exceedance]]*100</f>
        <v>76.687598116169539</v>
      </c>
      <c r="R595" s="86">
        <f>ROUND(Table2[[#This Row],[Percent Exceedance]],1)</f>
        <v>76.7</v>
      </c>
    </row>
    <row r="596" spans="2:18">
      <c r="B596" s="79" t="s">
        <v>278</v>
      </c>
      <c r="C596" s="80">
        <v>10044187</v>
      </c>
      <c r="D596" s="80">
        <v>10019674</v>
      </c>
      <c r="E596" s="79" t="s">
        <v>276</v>
      </c>
      <c r="F596" s="81">
        <v>42279</v>
      </c>
      <c r="G596" s="82">
        <v>4.7590000000000003</v>
      </c>
      <c r="H596" s="83">
        <f t="shared" si="36"/>
        <v>4759</v>
      </c>
      <c r="I596" s="84">
        <f t="shared" si="37"/>
        <v>5.5081018518518522E-2</v>
      </c>
      <c r="J596" s="83">
        <v>7.8E-2</v>
      </c>
      <c r="K596" s="83" t="s">
        <v>277</v>
      </c>
      <c r="L596" s="83">
        <v>0.23400000000000001</v>
      </c>
      <c r="M596" s="83" t="s">
        <v>277</v>
      </c>
      <c r="N596" s="84">
        <f t="shared" si="38"/>
        <v>0.36708101851851854</v>
      </c>
      <c r="O596" s="83">
        <v>595</v>
      </c>
      <c r="P596" s="86">
        <f t="shared" si="39"/>
        <v>0.76648351648351642</v>
      </c>
      <c r="Q596" s="87">
        <f>Table2[[#This Row],[Decimal exceedance]]*100</f>
        <v>76.64835164835165</v>
      </c>
      <c r="R596" s="86">
        <f>ROUND(Table2[[#This Row],[Percent Exceedance]],1)</f>
        <v>76.599999999999994</v>
      </c>
    </row>
    <row r="597" spans="2:18">
      <c r="B597" s="79" t="s">
        <v>278</v>
      </c>
      <c r="C597" s="80">
        <v>10044187</v>
      </c>
      <c r="D597" s="80">
        <v>10019674</v>
      </c>
      <c r="E597" s="79" t="s">
        <v>276</v>
      </c>
      <c r="F597" s="81">
        <v>42206</v>
      </c>
      <c r="G597" s="82">
        <v>4.6959999999999997</v>
      </c>
      <c r="H597" s="83">
        <f t="shared" si="36"/>
        <v>4696</v>
      </c>
      <c r="I597" s="84">
        <f t="shared" si="37"/>
        <v>5.4351851851851846E-2</v>
      </c>
      <c r="J597" s="83">
        <v>7.6999999999999999E-2</v>
      </c>
      <c r="K597" s="83" t="s">
        <v>277</v>
      </c>
      <c r="L597" s="83">
        <v>0.23599999999999999</v>
      </c>
      <c r="M597" s="83" t="s">
        <v>277</v>
      </c>
      <c r="N597" s="84">
        <f t="shared" si="38"/>
        <v>0.36735185185185182</v>
      </c>
      <c r="O597" s="83">
        <v>596</v>
      </c>
      <c r="P597" s="86">
        <f t="shared" si="39"/>
        <v>0.76609105180533754</v>
      </c>
      <c r="Q597" s="87">
        <f>Table2[[#This Row],[Decimal exceedance]]*100</f>
        <v>76.60910518053376</v>
      </c>
      <c r="R597" s="86">
        <f>ROUND(Table2[[#This Row],[Percent Exceedance]],1)</f>
        <v>76.599999999999994</v>
      </c>
    </row>
    <row r="598" spans="2:18">
      <c r="B598" s="79" t="s">
        <v>278</v>
      </c>
      <c r="C598" s="80">
        <v>10044187</v>
      </c>
      <c r="D598" s="80">
        <v>10019674</v>
      </c>
      <c r="E598" s="79" t="s">
        <v>276</v>
      </c>
      <c r="F598" s="81">
        <v>42608</v>
      </c>
      <c r="G598" s="82">
        <v>3.3780000000000001</v>
      </c>
      <c r="H598" s="83">
        <f t="shared" si="36"/>
        <v>3378</v>
      </c>
      <c r="I598" s="84">
        <f t="shared" si="37"/>
        <v>3.9097222222222221E-2</v>
      </c>
      <c r="J598" s="83">
        <v>8.2000000000000003E-2</v>
      </c>
      <c r="K598" s="83" t="s">
        <v>277</v>
      </c>
      <c r="L598" s="83">
        <v>0.247</v>
      </c>
      <c r="M598" s="83" t="s">
        <v>277</v>
      </c>
      <c r="N598" s="84">
        <f t="shared" si="38"/>
        <v>0.36809722222222219</v>
      </c>
      <c r="O598" s="83">
        <v>597</v>
      </c>
      <c r="P598" s="86">
        <f t="shared" si="39"/>
        <v>0.76569858712715855</v>
      </c>
      <c r="Q598" s="87">
        <f>Table2[[#This Row],[Decimal exceedance]]*100</f>
        <v>76.569858712715856</v>
      </c>
      <c r="R598" s="86">
        <f>ROUND(Table2[[#This Row],[Percent Exceedance]],1)</f>
        <v>76.599999999999994</v>
      </c>
    </row>
    <row r="599" spans="2:18">
      <c r="B599" s="79" t="s">
        <v>278</v>
      </c>
      <c r="C599" s="80">
        <v>10044187</v>
      </c>
      <c r="D599" s="80">
        <v>10019674</v>
      </c>
      <c r="E599" s="79" t="s">
        <v>276</v>
      </c>
      <c r="F599" s="81">
        <v>42843</v>
      </c>
      <c r="G599" s="82">
        <v>4.5030000000000001</v>
      </c>
      <c r="H599" s="83">
        <f t="shared" si="36"/>
        <v>4503</v>
      </c>
      <c r="I599" s="84">
        <f t="shared" si="37"/>
        <v>5.2118055555555556E-2</v>
      </c>
      <c r="J599" s="83">
        <v>5.0999999999999997E-2</v>
      </c>
      <c r="K599" s="83" t="s">
        <v>277</v>
      </c>
      <c r="L599" s="83">
        <v>0.26500000000000001</v>
      </c>
      <c r="M599" s="83" t="s">
        <v>277</v>
      </c>
      <c r="N599" s="84">
        <f t="shared" si="38"/>
        <v>0.36811805555555555</v>
      </c>
      <c r="O599" s="83">
        <v>598</v>
      </c>
      <c r="P599" s="86">
        <f t="shared" si="39"/>
        <v>0.76530612244897955</v>
      </c>
      <c r="Q599" s="87">
        <f>Table2[[#This Row],[Decimal exceedance]]*100</f>
        <v>76.530612244897952</v>
      </c>
      <c r="R599" s="86">
        <f>ROUND(Table2[[#This Row],[Percent Exceedance]],1)</f>
        <v>76.5</v>
      </c>
    </row>
    <row r="600" spans="2:18">
      <c r="B600" s="79" t="s">
        <v>278</v>
      </c>
      <c r="C600" s="80">
        <v>10044187</v>
      </c>
      <c r="D600" s="80">
        <v>10019674</v>
      </c>
      <c r="E600" s="79" t="s">
        <v>276</v>
      </c>
      <c r="F600" s="81">
        <v>43208</v>
      </c>
      <c r="G600" s="82">
        <v>2</v>
      </c>
      <c r="H600" s="83">
        <f t="shared" si="36"/>
        <v>2000</v>
      </c>
      <c r="I600" s="84">
        <f t="shared" si="37"/>
        <v>2.3148148148148147E-2</v>
      </c>
      <c r="J600" s="83">
        <v>0.184</v>
      </c>
      <c r="K600" s="83" t="s">
        <v>277</v>
      </c>
      <c r="L600" s="83">
        <v>0.161</v>
      </c>
      <c r="M600" s="83" t="s">
        <v>277</v>
      </c>
      <c r="N600" s="84">
        <f t="shared" si="38"/>
        <v>0.36814814814814811</v>
      </c>
      <c r="O600" s="83">
        <v>599</v>
      </c>
      <c r="P600" s="86">
        <f t="shared" si="39"/>
        <v>0.76491365777080067</v>
      </c>
      <c r="Q600" s="87">
        <f>Table2[[#This Row],[Decimal exceedance]]*100</f>
        <v>76.491365777080063</v>
      </c>
      <c r="R600" s="86">
        <f>ROUND(Table2[[#This Row],[Percent Exceedance]],1)</f>
        <v>76.5</v>
      </c>
    </row>
    <row r="601" spans="2:18">
      <c r="B601" s="79" t="s">
        <v>278</v>
      </c>
      <c r="C601" s="80">
        <v>10044187</v>
      </c>
      <c r="D601" s="80">
        <v>10019674</v>
      </c>
      <c r="E601" s="79" t="s">
        <v>276</v>
      </c>
      <c r="F601" s="81">
        <v>41893</v>
      </c>
      <c r="G601" s="82">
        <v>3.18</v>
      </c>
      <c r="H601" s="83">
        <f t="shared" si="36"/>
        <v>3180</v>
      </c>
      <c r="I601" s="84">
        <f t="shared" si="37"/>
        <v>3.6805555555555557E-2</v>
      </c>
      <c r="J601" s="83">
        <v>7.4999999999999997E-2</v>
      </c>
      <c r="K601" s="83" t="s">
        <v>277</v>
      </c>
      <c r="L601" s="83">
        <v>0.25700000000000001</v>
      </c>
      <c r="M601" s="83" t="s">
        <v>277</v>
      </c>
      <c r="N601" s="84">
        <f t="shared" si="38"/>
        <v>0.36880555555555555</v>
      </c>
      <c r="O601" s="83">
        <v>600</v>
      </c>
      <c r="P601" s="86">
        <f t="shared" si="39"/>
        <v>0.76452119309262168</v>
      </c>
      <c r="Q601" s="87">
        <f>Table2[[#This Row],[Decimal exceedance]]*100</f>
        <v>76.452119309262173</v>
      </c>
      <c r="R601" s="86">
        <f>ROUND(Table2[[#This Row],[Percent Exceedance]],1)</f>
        <v>76.5</v>
      </c>
    </row>
    <row r="602" spans="2:18">
      <c r="B602" s="79" t="s">
        <v>278</v>
      </c>
      <c r="C602" s="80">
        <v>10044187</v>
      </c>
      <c r="D602" s="80">
        <v>10019674</v>
      </c>
      <c r="E602" s="79" t="s">
        <v>276</v>
      </c>
      <c r="F602" s="81">
        <v>42174</v>
      </c>
      <c r="G602" s="82">
        <v>3.2280000000000002</v>
      </c>
      <c r="H602" s="83">
        <f t="shared" si="36"/>
        <v>3228</v>
      </c>
      <c r="I602" s="84">
        <f t="shared" si="37"/>
        <v>3.7361111111111109E-2</v>
      </c>
      <c r="J602" s="83">
        <v>6.6000000000000003E-2</v>
      </c>
      <c r="K602" s="83" t="s">
        <v>280</v>
      </c>
      <c r="L602" s="83">
        <v>0.26600000000000001</v>
      </c>
      <c r="M602" s="83" t="s">
        <v>277</v>
      </c>
      <c r="N602" s="84">
        <f t="shared" si="38"/>
        <v>0.36936111111111114</v>
      </c>
      <c r="O602" s="83">
        <v>601</v>
      </c>
      <c r="P602" s="86">
        <f t="shared" si="39"/>
        <v>0.76412872841444268</v>
      </c>
      <c r="Q602" s="87">
        <f>Table2[[#This Row],[Decimal exceedance]]*100</f>
        <v>76.412872841444269</v>
      </c>
      <c r="R602" s="86">
        <f>ROUND(Table2[[#This Row],[Percent Exceedance]],1)</f>
        <v>76.400000000000006</v>
      </c>
    </row>
    <row r="603" spans="2:18">
      <c r="B603" s="79" t="s">
        <v>278</v>
      </c>
      <c r="C603" s="80">
        <v>10044187</v>
      </c>
      <c r="D603" s="80">
        <v>10019674</v>
      </c>
      <c r="E603" s="79" t="s">
        <v>276</v>
      </c>
      <c r="F603" s="81">
        <v>43490</v>
      </c>
      <c r="G603" s="82">
        <v>1.9530000000000001</v>
      </c>
      <c r="H603" s="83">
        <f t="shared" si="36"/>
        <v>1953</v>
      </c>
      <c r="I603" s="84">
        <f t="shared" si="37"/>
        <v>2.2604166666666665E-2</v>
      </c>
      <c r="J603" s="83">
        <v>0.22800000000000001</v>
      </c>
      <c r="K603" s="83" t="s">
        <v>277</v>
      </c>
      <c r="L603" s="83">
        <v>0.12</v>
      </c>
      <c r="M603" s="83" t="s">
        <v>277</v>
      </c>
      <c r="N603" s="84">
        <f t="shared" si="38"/>
        <v>0.37060416666666668</v>
      </c>
      <c r="O603" s="83">
        <v>602</v>
      </c>
      <c r="P603" s="86">
        <f t="shared" si="39"/>
        <v>0.76373626373626369</v>
      </c>
      <c r="Q603" s="87">
        <f>Table2[[#This Row],[Decimal exceedance]]*100</f>
        <v>76.373626373626365</v>
      </c>
      <c r="R603" s="86">
        <f>ROUND(Table2[[#This Row],[Percent Exceedance]],1)</f>
        <v>76.400000000000006</v>
      </c>
    </row>
    <row r="604" spans="2:18">
      <c r="B604" s="79" t="s">
        <v>278</v>
      </c>
      <c r="C604" s="80">
        <v>10044187</v>
      </c>
      <c r="D604" s="80">
        <v>10019674</v>
      </c>
      <c r="E604" s="79" t="s">
        <v>276</v>
      </c>
      <c r="F604" s="81">
        <v>42823</v>
      </c>
      <c r="G604" s="82">
        <v>4.29</v>
      </c>
      <c r="H604" s="83">
        <f t="shared" si="36"/>
        <v>4290</v>
      </c>
      <c r="I604" s="84">
        <f t="shared" si="37"/>
        <v>4.9652777777777775E-2</v>
      </c>
      <c r="J604" s="83">
        <v>9.0999999999999998E-2</v>
      </c>
      <c r="K604" s="83" t="s">
        <v>277</v>
      </c>
      <c r="L604" s="83">
        <v>0.23</v>
      </c>
      <c r="M604" s="83" t="s">
        <v>277</v>
      </c>
      <c r="N604" s="84">
        <f t="shared" si="38"/>
        <v>0.37065277777777778</v>
      </c>
      <c r="O604" s="83">
        <v>603</v>
      </c>
      <c r="P604" s="86">
        <f t="shared" si="39"/>
        <v>0.7633437990580848</v>
      </c>
      <c r="Q604" s="87">
        <f>Table2[[#This Row],[Decimal exceedance]]*100</f>
        <v>76.334379905808476</v>
      </c>
      <c r="R604" s="86">
        <f>ROUND(Table2[[#This Row],[Percent Exceedance]],1)</f>
        <v>76.3</v>
      </c>
    </row>
    <row r="605" spans="2:18">
      <c r="B605" s="79" t="s">
        <v>278</v>
      </c>
      <c r="C605" s="80">
        <v>10044187</v>
      </c>
      <c r="D605" s="80">
        <v>10019674</v>
      </c>
      <c r="E605" s="79" t="s">
        <v>276</v>
      </c>
      <c r="F605" s="81">
        <v>43546</v>
      </c>
      <c r="G605" s="82">
        <v>2.1720000000000002</v>
      </c>
      <c r="H605" s="83">
        <f t="shared" si="36"/>
        <v>2172</v>
      </c>
      <c r="I605" s="84">
        <f t="shared" si="37"/>
        <v>2.5138888888888888E-2</v>
      </c>
      <c r="J605" s="83">
        <v>0.17100000000000001</v>
      </c>
      <c r="K605" s="83" t="s">
        <v>277</v>
      </c>
      <c r="L605" s="83">
        <v>0.17499999999999999</v>
      </c>
      <c r="M605" s="83" t="s">
        <v>277</v>
      </c>
      <c r="N605" s="84">
        <f t="shared" si="38"/>
        <v>0.37113888888888891</v>
      </c>
      <c r="O605" s="83">
        <v>604</v>
      </c>
      <c r="P605" s="86">
        <f t="shared" si="39"/>
        <v>0.76295133437990581</v>
      </c>
      <c r="Q605" s="87">
        <f>Table2[[#This Row],[Decimal exceedance]]*100</f>
        <v>76.295133437990586</v>
      </c>
      <c r="R605" s="86">
        <f>ROUND(Table2[[#This Row],[Percent Exceedance]],1)</f>
        <v>76.3</v>
      </c>
    </row>
    <row r="606" spans="2:18">
      <c r="B606" s="79" t="s">
        <v>278</v>
      </c>
      <c r="C606" s="80">
        <v>10044187</v>
      </c>
      <c r="D606" s="80">
        <v>10019674</v>
      </c>
      <c r="E606" s="79" t="s">
        <v>276</v>
      </c>
      <c r="F606" s="81">
        <v>41898</v>
      </c>
      <c r="G606" s="82">
        <v>2.9729999999999999</v>
      </c>
      <c r="H606" s="83">
        <f t="shared" si="36"/>
        <v>2973</v>
      </c>
      <c r="I606" s="84">
        <f t="shared" si="37"/>
        <v>3.4409722222222217E-2</v>
      </c>
      <c r="J606" s="83">
        <v>8.5999999999999993E-2</v>
      </c>
      <c r="K606" s="83" t="s">
        <v>277</v>
      </c>
      <c r="L606" s="83">
        <v>0.251</v>
      </c>
      <c r="M606" s="83" t="s">
        <v>277</v>
      </c>
      <c r="N606" s="84">
        <f t="shared" si="38"/>
        <v>0.37140972222222224</v>
      </c>
      <c r="O606" s="83">
        <v>605</v>
      </c>
      <c r="P606" s="86">
        <f t="shared" si="39"/>
        <v>0.76255886970172682</v>
      </c>
      <c r="Q606" s="87">
        <f>Table2[[#This Row],[Decimal exceedance]]*100</f>
        <v>76.255886970172682</v>
      </c>
      <c r="R606" s="86">
        <f>ROUND(Table2[[#This Row],[Percent Exceedance]],1)</f>
        <v>76.3</v>
      </c>
    </row>
    <row r="607" spans="2:18">
      <c r="B607" s="79" t="s">
        <v>278</v>
      </c>
      <c r="C607" s="80">
        <v>10044187</v>
      </c>
      <c r="D607" s="80">
        <v>10019674</v>
      </c>
      <c r="E607" s="79" t="s">
        <v>276</v>
      </c>
      <c r="F607" s="81">
        <v>43461</v>
      </c>
      <c r="G607" s="82">
        <v>1.853</v>
      </c>
      <c r="H607" s="83">
        <f t="shared" si="36"/>
        <v>1853</v>
      </c>
      <c r="I607" s="84">
        <f t="shared" si="37"/>
        <v>2.1446759259259259E-2</v>
      </c>
      <c r="J607" s="83">
        <v>0.24</v>
      </c>
      <c r="K607" s="83" t="s">
        <v>277</v>
      </c>
      <c r="L607" s="83">
        <v>0.11</v>
      </c>
      <c r="M607" s="83" t="s">
        <v>277</v>
      </c>
      <c r="N607" s="84">
        <f t="shared" si="38"/>
        <v>0.37144675925925924</v>
      </c>
      <c r="O607" s="83">
        <v>606</v>
      </c>
      <c r="P607" s="86">
        <f t="shared" si="39"/>
        <v>0.76216640502354793</v>
      </c>
      <c r="Q607" s="87">
        <f>Table2[[#This Row],[Decimal exceedance]]*100</f>
        <v>76.216640502354792</v>
      </c>
      <c r="R607" s="86">
        <f>ROUND(Table2[[#This Row],[Percent Exceedance]],1)</f>
        <v>76.2</v>
      </c>
    </row>
    <row r="608" spans="2:18">
      <c r="B608" s="79" t="s">
        <v>278</v>
      </c>
      <c r="C608" s="80">
        <v>10044187</v>
      </c>
      <c r="D608" s="80">
        <v>10019674</v>
      </c>
      <c r="E608" s="79" t="s">
        <v>276</v>
      </c>
      <c r="F608" s="81">
        <v>42622</v>
      </c>
      <c r="G608" s="82">
        <v>4.9960000000000004</v>
      </c>
      <c r="H608" s="83">
        <f t="shared" si="36"/>
        <v>4996</v>
      </c>
      <c r="I608" s="84">
        <f t="shared" si="37"/>
        <v>5.7824074074074076E-2</v>
      </c>
      <c r="J608" s="83">
        <v>7.0000000000000007E-2</v>
      </c>
      <c r="K608" s="83" t="s">
        <v>277</v>
      </c>
      <c r="L608" s="83">
        <v>0.24399999999999999</v>
      </c>
      <c r="M608" s="83" t="s">
        <v>277</v>
      </c>
      <c r="N608" s="84">
        <f t="shared" si="38"/>
        <v>0.37182407407407408</v>
      </c>
      <c r="O608" s="83">
        <v>607</v>
      </c>
      <c r="P608" s="86">
        <f t="shared" si="39"/>
        <v>0.76177394034536894</v>
      </c>
      <c r="Q608" s="87">
        <f>Table2[[#This Row],[Decimal exceedance]]*100</f>
        <v>76.177394034536889</v>
      </c>
      <c r="R608" s="86">
        <f>ROUND(Table2[[#This Row],[Percent Exceedance]],1)</f>
        <v>76.2</v>
      </c>
    </row>
    <row r="609" spans="2:18">
      <c r="B609" s="79" t="s">
        <v>278</v>
      </c>
      <c r="C609" s="80">
        <v>10044187</v>
      </c>
      <c r="D609" s="80">
        <v>10019674</v>
      </c>
      <c r="E609" s="79" t="s">
        <v>276</v>
      </c>
      <c r="F609" s="81">
        <v>43046</v>
      </c>
      <c r="G609" s="82">
        <v>2.2570000000000001</v>
      </c>
      <c r="H609" s="83">
        <f t="shared" si="36"/>
        <v>2257</v>
      </c>
      <c r="I609" s="84">
        <f t="shared" si="37"/>
        <v>2.6122685185185186E-2</v>
      </c>
      <c r="J609" s="83">
        <v>0.125</v>
      </c>
      <c r="K609" s="83" t="s">
        <v>277</v>
      </c>
      <c r="L609" s="83">
        <v>0.221</v>
      </c>
      <c r="M609" s="83" t="s">
        <v>277</v>
      </c>
      <c r="N609" s="84">
        <f t="shared" si="38"/>
        <v>0.37212268518518521</v>
      </c>
      <c r="O609" s="83">
        <v>608</v>
      </c>
      <c r="P609" s="86">
        <f t="shared" si="39"/>
        <v>0.76138147566718994</v>
      </c>
      <c r="Q609" s="87">
        <f>Table2[[#This Row],[Decimal exceedance]]*100</f>
        <v>76.138147566718999</v>
      </c>
      <c r="R609" s="86">
        <f>ROUND(Table2[[#This Row],[Percent Exceedance]],1)</f>
        <v>76.099999999999994</v>
      </c>
    </row>
    <row r="610" spans="2:18">
      <c r="B610" s="83"/>
      <c r="C610" s="80">
        <v>10044187</v>
      </c>
      <c r="D610" s="80">
        <v>10019674</v>
      </c>
      <c r="E610" s="79" t="s">
        <v>276</v>
      </c>
      <c r="F610" s="85">
        <v>43754</v>
      </c>
      <c r="G610" s="82">
        <v>1.968</v>
      </c>
      <c r="H610" s="83">
        <f t="shared" si="36"/>
        <v>1968</v>
      </c>
      <c r="I610" s="84">
        <f t="shared" si="37"/>
        <v>2.2777777777777775E-2</v>
      </c>
      <c r="J610" s="83">
        <v>0.22700000000000001</v>
      </c>
      <c r="K610" s="83" t="s">
        <v>277</v>
      </c>
      <c r="L610" s="83">
        <v>0.123</v>
      </c>
      <c r="M610" s="83" t="s">
        <v>277</v>
      </c>
      <c r="N610" s="84">
        <f t="shared" si="38"/>
        <v>0.37277777777777776</v>
      </c>
      <c r="O610" s="83">
        <v>609</v>
      </c>
      <c r="P610" s="86">
        <f t="shared" si="39"/>
        <v>0.76098901098901095</v>
      </c>
      <c r="Q610" s="87">
        <f>Table2[[#This Row],[Decimal exceedance]]*100</f>
        <v>76.098901098901095</v>
      </c>
      <c r="R610" s="86">
        <f>ROUND(Table2[[#This Row],[Percent Exceedance]],1)</f>
        <v>76.099999999999994</v>
      </c>
    </row>
    <row r="611" spans="2:18">
      <c r="B611" s="79" t="s">
        <v>278</v>
      </c>
      <c r="C611" s="80">
        <v>10044187</v>
      </c>
      <c r="D611" s="80">
        <v>10019674</v>
      </c>
      <c r="E611" s="79" t="s">
        <v>276</v>
      </c>
      <c r="F611" s="81">
        <v>42985</v>
      </c>
      <c r="G611" s="82">
        <v>2.3149999999999999</v>
      </c>
      <c r="H611" s="83">
        <f t="shared" si="36"/>
        <v>2315</v>
      </c>
      <c r="I611" s="84">
        <f t="shared" si="37"/>
        <v>2.6793981481481478E-2</v>
      </c>
      <c r="J611" s="83">
        <v>8.5999999999999993E-2</v>
      </c>
      <c r="K611" s="83" t="s">
        <v>277</v>
      </c>
      <c r="L611" s="83">
        <v>0.26</v>
      </c>
      <c r="M611" s="83" t="s">
        <v>277</v>
      </c>
      <c r="N611" s="84">
        <f t="shared" si="38"/>
        <v>0.37279398148148146</v>
      </c>
      <c r="O611" s="83">
        <v>610</v>
      </c>
      <c r="P611" s="86">
        <f t="shared" si="39"/>
        <v>0.76059654631083196</v>
      </c>
      <c r="Q611" s="87">
        <f>Table2[[#This Row],[Decimal exceedance]]*100</f>
        <v>76.059654631083191</v>
      </c>
      <c r="R611" s="86">
        <f>ROUND(Table2[[#This Row],[Percent Exceedance]],1)</f>
        <v>76.099999999999994</v>
      </c>
    </row>
    <row r="612" spans="2:18">
      <c r="B612" s="79" t="s">
        <v>278</v>
      </c>
      <c r="C612" s="80">
        <v>10044187</v>
      </c>
      <c r="D612" s="80">
        <v>10019674</v>
      </c>
      <c r="E612" s="79" t="s">
        <v>276</v>
      </c>
      <c r="F612" s="81">
        <v>42590</v>
      </c>
      <c r="G612" s="82">
        <v>2.6835</v>
      </c>
      <c r="H612" s="83">
        <f t="shared" si="36"/>
        <v>2683.5</v>
      </c>
      <c r="I612" s="84">
        <f t="shared" si="37"/>
        <v>3.1059027777777776E-2</v>
      </c>
      <c r="J612" s="83">
        <v>8.1000000000000003E-2</v>
      </c>
      <c r="K612" s="83" t="s">
        <v>277</v>
      </c>
      <c r="L612" s="83">
        <v>0.26100000000000001</v>
      </c>
      <c r="M612" s="83" t="s">
        <v>277</v>
      </c>
      <c r="N612" s="84">
        <f t="shared" si="38"/>
        <v>0.37305902777777777</v>
      </c>
      <c r="O612" s="83">
        <v>611</v>
      </c>
      <c r="P612" s="86">
        <f t="shared" si="39"/>
        <v>0.76020408163265307</v>
      </c>
      <c r="Q612" s="87">
        <f>Table2[[#This Row],[Decimal exceedance]]*100</f>
        <v>76.020408163265301</v>
      </c>
      <c r="R612" s="86">
        <f>ROUND(Table2[[#This Row],[Percent Exceedance]],1)</f>
        <v>76</v>
      </c>
    </row>
    <row r="613" spans="2:18">
      <c r="B613" s="79" t="s">
        <v>278</v>
      </c>
      <c r="C613" s="80">
        <v>10044187</v>
      </c>
      <c r="D613" s="80">
        <v>10019674</v>
      </c>
      <c r="E613" s="79" t="s">
        <v>276</v>
      </c>
      <c r="F613" s="81">
        <v>42601</v>
      </c>
      <c r="G613" s="82">
        <v>2.9279999999999999</v>
      </c>
      <c r="H613" s="83">
        <f t="shared" si="36"/>
        <v>2928</v>
      </c>
      <c r="I613" s="84">
        <f t="shared" si="37"/>
        <v>3.3888888888888885E-2</v>
      </c>
      <c r="J613" s="83">
        <v>8.8999999999999996E-2</v>
      </c>
      <c r="K613" s="83" t="s">
        <v>277</v>
      </c>
      <c r="L613" s="83">
        <v>0.251</v>
      </c>
      <c r="M613" s="83" t="s">
        <v>277</v>
      </c>
      <c r="N613" s="84">
        <f t="shared" si="38"/>
        <v>0.37388888888888888</v>
      </c>
      <c r="O613" s="83">
        <v>612</v>
      </c>
      <c r="P613" s="86">
        <f t="shared" si="39"/>
        <v>0.75981161695447408</v>
      </c>
      <c r="Q613" s="87">
        <f>Table2[[#This Row],[Decimal exceedance]]*100</f>
        <v>75.981161695447412</v>
      </c>
      <c r="R613" s="86">
        <f>ROUND(Table2[[#This Row],[Percent Exceedance]],1)</f>
        <v>76</v>
      </c>
    </row>
    <row r="614" spans="2:18">
      <c r="B614" s="79" t="s">
        <v>278</v>
      </c>
      <c r="C614" s="80">
        <v>10044187</v>
      </c>
      <c r="D614" s="80">
        <v>10019674</v>
      </c>
      <c r="E614" s="79" t="s">
        <v>276</v>
      </c>
      <c r="F614" s="81">
        <v>42258</v>
      </c>
      <c r="G614" s="82">
        <v>2.9369999999999998</v>
      </c>
      <c r="H614" s="83">
        <f t="shared" si="36"/>
        <v>2937</v>
      </c>
      <c r="I614" s="84">
        <f t="shared" si="37"/>
        <v>3.3993055555555554E-2</v>
      </c>
      <c r="J614" s="83">
        <v>0.08</v>
      </c>
      <c r="K614" s="83" t="s">
        <v>277</v>
      </c>
      <c r="L614" s="83">
        <v>0.26</v>
      </c>
      <c r="M614" s="83" t="s">
        <v>277</v>
      </c>
      <c r="N614" s="84">
        <f t="shared" si="38"/>
        <v>0.37399305555555556</v>
      </c>
      <c r="O614" s="83">
        <v>613</v>
      </c>
      <c r="P614" s="86">
        <f t="shared" si="39"/>
        <v>0.7594191522762952</v>
      </c>
      <c r="Q614" s="87">
        <f>Table2[[#This Row],[Decimal exceedance]]*100</f>
        <v>75.941915227629522</v>
      </c>
      <c r="R614" s="86">
        <f>ROUND(Table2[[#This Row],[Percent Exceedance]],1)</f>
        <v>75.900000000000006</v>
      </c>
    </row>
    <row r="615" spans="2:18">
      <c r="B615" s="79" t="s">
        <v>278</v>
      </c>
      <c r="C615" s="80">
        <v>10044187</v>
      </c>
      <c r="D615" s="80">
        <v>10019674</v>
      </c>
      <c r="E615" s="79" t="s">
        <v>276</v>
      </c>
      <c r="F615" s="81">
        <v>42292</v>
      </c>
      <c r="G615" s="82">
        <v>3.8090000000000002</v>
      </c>
      <c r="H615" s="83">
        <f t="shared" si="36"/>
        <v>3809</v>
      </c>
      <c r="I615" s="84">
        <f t="shared" si="37"/>
        <v>4.4085648148148145E-2</v>
      </c>
      <c r="J615" s="83">
        <v>9.5000000000000001E-2</v>
      </c>
      <c r="K615" s="83" t="s">
        <v>277</v>
      </c>
      <c r="L615" s="83">
        <v>0.23599999999999999</v>
      </c>
      <c r="M615" s="83" t="s">
        <v>277</v>
      </c>
      <c r="N615" s="84">
        <f t="shared" si="38"/>
        <v>0.37508564814814815</v>
      </c>
      <c r="O615" s="83">
        <v>614</v>
      </c>
      <c r="P615" s="86">
        <f t="shared" si="39"/>
        <v>0.7590266875981162</v>
      </c>
      <c r="Q615" s="87">
        <f>Table2[[#This Row],[Decimal exceedance]]*100</f>
        <v>75.902668759811618</v>
      </c>
      <c r="R615" s="86">
        <f>ROUND(Table2[[#This Row],[Percent Exceedance]],1)</f>
        <v>75.900000000000006</v>
      </c>
    </row>
    <row r="616" spans="2:18">
      <c r="B616" s="79" t="s">
        <v>278</v>
      </c>
      <c r="C616" s="80">
        <v>10044187</v>
      </c>
      <c r="D616" s="80">
        <v>10019674</v>
      </c>
      <c r="E616" s="79" t="s">
        <v>276</v>
      </c>
      <c r="F616" s="81">
        <v>42152</v>
      </c>
      <c r="G616" s="82">
        <v>1.2190000000000001</v>
      </c>
      <c r="H616" s="83">
        <f t="shared" si="36"/>
        <v>1219</v>
      </c>
      <c r="I616" s="84">
        <f t="shared" si="37"/>
        <v>1.4108796296296296E-2</v>
      </c>
      <c r="J616" s="83">
        <v>7.0999999999999994E-2</v>
      </c>
      <c r="K616" s="83" t="s">
        <v>280</v>
      </c>
      <c r="L616" s="83">
        <v>0.28999999999999998</v>
      </c>
      <c r="M616" s="83" t="s">
        <v>277</v>
      </c>
      <c r="N616" s="84">
        <f t="shared" si="38"/>
        <v>0.37510879629629629</v>
      </c>
      <c r="O616" s="83">
        <v>615</v>
      </c>
      <c r="P616" s="86">
        <f t="shared" si="39"/>
        <v>0.75863422291993721</v>
      </c>
      <c r="Q616" s="87">
        <f>Table2[[#This Row],[Decimal exceedance]]*100</f>
        <v>75.863422291993714</v>
      </c>
      <c r="R616" s="86">
        <f>ROUND(Table2[[#This Row],[Percent Exceedance]],1)</f>
        <v>75.900000000000006</v>
      </c>
    </row>
    <row r="617" spans="2:18">
      <c r="B617" s="79" t="s">
        <v>278</v>
      </c>
      <c r="C617" s="80">
        <v>10044187</v>
      </c>
      <c r="D617" s="80">
        <v>10019674</v>
      </c>
      <c r="E617" s="79" t="s">
        <v>276</v>
      </c>
      <c r="F617" s="81">
        <v>43255</v>
      </c>
      <c r="G617" s="82">
        <v>2.363</v>
      </c>
      <c r="H617" s="83">
        <f t="shared" si="36"/>
        <v>2363</v>
      </c>
      <c r="I617" s="84">
        <f t="shared" si="37"/>
        <v>2.7349537037037037E-2</v>
      </c>
      <c r="J617" s="83">
        <v>0.157</v>
      </c>
      <c r="K617" s="83" t="s">
        <v>277</v>
      </c>
      <c r="L617" s="83">
        <v>0.191</v>
      </c>
      <c r="M617" s="83" t="s">
        <v>277</v>
      </c>
      <c r="N617" s="84">
        <f t="shared" si="38"/>
        <v>0.37534953703703705</v>
      </c>
      <c r="O617" s="83">
        <v>616</v>
      </c>
      <c r="P617" s="86">
        <f t="shared" si="39"/>
        <v>0.75824175824175821</v>
      </c>
      <c r="Q617" s="87">
        <f>Table2[[#This Row],[Decimal exceedance]]*100</f>
        <v>75.824175824175825</v>
      </c>
      <c r="R617" s="86">
        <f>ROUND(Table2[[#This Row],[Percent Exceedance]],1)</f>
        <v>75.8</v>
      </c>
    </row>
    <row r="618" spans="2:18">
      <c r="B618" s="79" t="s">
        <v>278</v>
      </c>
      <c r="C618" s="80">
        <v>10044187</v>
      </c>
      <c r="D618" s="80">
        <v>10019674</v>
      </c>
      <c r="E618" s="79" t="s">
        <v>276</v>
      </c>
      <c r="F618" s="81">
        <v>41474</v>
      </c>
      <c r="G618" s="82">
        <v>6.3390000000000004</v>
      </c>
      <c r="H618" s="83">
        <f t="shared" si="36"/>
        <v>6339</v>
      </c>
      <c r="I618" s="84">
        <f t="shared" si="37"/>
        <v>7.3368055555555561E-2</v>
      </c>
      <c r="J618" s="83">
        <v>4.5999999999999999E-2</v>
      </c>
      <c r="K618" s="83" t="s">
        <v>277</v>
      </c>
      <c r="L618" s="83">
        <v>0.25600000000000001</v>
      </c>
      <c r="M618" s="83" t="s">
        <v>279</v>
      </c>
      <c r="N618" s="84">
        <f t="shared" si="38"/>
        <v>0.37536805555555558</v>
      </c>
      <c r="O618" s="83">
        <v>617</v>
      </c>
      <c r="P618" s="86">
        <f t="shared" si="39"/>
        <v>0.75784929356357922</v>
      </c>
      <c r="Q618" s="87">
        <f>Table2[[#This Row],[Decimal exceedance]]*100</f>
        <v>75.784929356357921</v>
      </c>
      <c r="R618" s="86">
        <f>ROUND(Table2[[#This Row],[Percent Exceedance]],1)</f>
        <v>75.8</v>
      </c>
    </row>
    <row r="619" spans="2:18">
      <c r="B619" s="79" t="s">
        <v>278</v>
      </c>
      <c r="C619" s="80">
        <v>10044187</v>
      </c>
      <c r="D619" s="80">
        <v>10019674</v>
      </c>
      <c r="E619" s="79" t="s">
        <v>276</v>
      </c>
      <c r="F619" s="81">
        <v>42646</v>
      </c>
      <c r="G619" s="82">
        <v>3.8420000000000001</v>
      </c>
      <c r="H619" s="83">
        <f t="shared" si="36"/>
        <v>3842</v>
      </c>
      <c r="I619" s="84">
        <f t="shared" si="37"/>
        <v>4.4467592592592593E-2</v>
      </c>
      <c r="J619" s="83">
        <v>0.08</v>
      </c>
      <c r="K619" s="83" t="s">
        <v>277</v>
      </c>
      <c r="L619" s="83">
        <v>0.251</v>
      </c>
      <c r="M619" s="83" t="s">
        <v>277</v>
      </c>
      <c r="N619" s="84">
        <f t="shared" si="38"/>
        <v>0.3754675925925926</v>
      </c>
      <c r="O619" s="83">
        <v>618</v>
      </c>
      <c r="P619" s="86">
        <f t="shared" si="39"/>
        <v>0.75745682888540034</v>
      </c>
      <c r="Q619" s="87">
        <f>Table2[[#This Row],[Decimal exceedance]]*100</f>
        <v>75.745682888540031</v>
      </c>
      <c r="R619" s="86">
        <f>ROUND(Table2[[#This Row],[Percent Exceedance]],1)</f>
        <v>75.7</v>
      </c>
    </row>
    <row r="620" spans="2:18">
      <c r="B620" s="79" t="s">
        <v>278</v>
      </c>
      <c r="C620" s="80">
        <v>10044187</v>
      </c>
      <c r="D620" s="80">
        <v>10019674</v>
      </c>
      <c r="E620" s="79" t="s">
        <v>276</v>
      </c>
      <c r="F620" s="81">
        <v>42902</v>
      </c>
      <c r="G620" s="82">
        <v>1.8580000000000001</v>
      </c>
      <c r="H620" s="83">
        <f t="shared" si="36"/>
        <v>1858</v>
      </c>
      <c r="I620" s="84">
        <f t="shared" si="37"/>
        <v>2.150462962962963E-2</v>
      </c>
      <c r="J620" s="83">
        <v>0.14399999999999999</v>
      </c>
      <c r="K620" s="83" t="s">
        <v>277</v>
      </c>
      <c r="L620" s="83">
        <v>0.21</v>
      </c>
      <c r="M620" s="83" t="s">
        <v>277</v>
      </c>
      <c r="N620" s="84">
        <f t="shared" si="38"/>
        <v>0.3755046296296296</v>
      </c>
      <c r="O620" s="83">
        <v>619</v>
      </c>
      <c r="P620" s="86">
        <f t="shared" si="39"/>
        <v>0.75706436420722134</v>
      </c>
      <c r="Q620" s="87">
        <f>Table2[[#This Row],[Decimal exceedance]]*100</f>
        <v>75.706436420722127</v>
      </c>
      <c r="R620" s="86">
        <f>ROUND(Table2[[#This Row],[Percent Exceedance]],1)</f>
        <v>75.7</v>
      </c>
    </row>
    <row r="621" spans="2:18">
      <c r="B621" s="79" t="s">
        <v>278</v>
      </c>
      <c r="C621" s="80">
        <v>10044187</v>
      </c>
      <c r="D621" s="80">
        <v>10019674</v>
      </c>
      <c r="E621" s="79" t="s">
        <v>276</v>
      </c>
      <c r="F621" s="81">
        <v>42227</v>
      </c>
      <c r="G621" s="82">
        <v>3.762</v>
      </c>
      <c r="H621" s="83">
        <f t="shared" si="36"/>
        <v>3762</v>
      </c>
      <c r="I621" s="84">
        <f t="shared" si="37"/>
        <v>4.3541666666666666E-2</v>
      </c>
      <c r="J621" s="83">
        <v>0.108</v>
      </c>
      <c r="K621" s="83" t="s">
        <v>277</v>
      </c>
      <c r="L621" s="83">
        <v>0.224</v>
      </c>
      <c r="M621" s="83" t="s">
        <v>277</v>
      </c>
      <c r="N621" s="84">
        <f t="shared" si="38"/>
        <v>0.37554166666666666</v>
      </c>
      <c r="O621" s="83">
        <v>620</v>
      </c>
      <c r="P621" s="86">
        <f t="shared" si="39"/>
        <v>0.75667189952904235</v>
      </c>
      <c r="Q621" s="87">
        <f>Table2[[#This Row],[Decimal exceedance]]*100</f>
        <v>75.667189952904238</v>
      </c>
      <c r="R621" s="86">
        <f>ROUND(Table2[[#This Row],[Percent Exceedance]],1)</f>
        <v>75.7</v>
      </c>
    </row>
    <row r="622" spans="2:18">
      <c r="B622" s="79" t="s">
        <v>278</v>
      </c>
      <c r="C622" s="80">
        <v>10044187</v>
      </c>
      <c r="D622" s="80">
        <v>10019674</v>
      </c>
      <c r="E622" s="79" t="s">
        <v>276</v>
      </c>
      <c r="F622" s="81">
        <v>42721</v>
      </c>
      <c r="G622" s="82">
        <v>5.8390000000000004</v>
      </c>
      <c r="H622" s="83">
        <f t="shared" si="36"/>
        <v>5839</v>
      </c>
      <c r="I622" s="84">
        <f t="shared" si="37"/>
        <v>6.7581018518518512E-2</v>
      </c>
      <c r="J622" s="83">
        <v>0.1</v>
      </c>
      <c r="K622" s="83" t="s">
        <v>277</v>
      </c>
      <c r="L622" s="83">
        <v>0.20799999999999999</v>
      </c>
      <c r="M622" s="83" t="s">
        <v>277</v>
      </c>
      <c r="N622" s="84">
        <f t="shared" si="38"/>
        <v>0.37558101851851855</v>
      </c>
      <c r="O622" s="83">
        <v>621</v>
      </c>
      <c r="P622" s="86">
        <f t="shared" si="39"/>
        <v>0.75627943485086346</v>
      </c>
      <c r="Q622" s="87">
        <f>Table2[[#This Row],[Decimal exceedance]]*100</f>
        <v>75.627943485086348</v>
      </c>
      <c r="R622" s="86">
        <f>ROUND(Table2[[#This Row],[Percent Exceedance]],1)</f>
        <v>75.599999999999994</v>
      </c>
    </row>
    <row r="623" spans="2:18">
      <c r="B623" s="79" t="s">
        <v>278</v>
      </c>
      <c r="C623" s="80">
        <v>10044187</v>
      </c>
      <c r="D623" s="80">
        <v>10019674</v>
      </c>
      <c r="E623" s="79" t="s">
        <v>276</v>
      </c>
      <c r="F623" s="81">
        <v>42278</v>
      </c>
      <c r="G623" s="82">
        <v>4.1289999999999996</v>
      </c>
      <c r="H623" s="83">
        <f t="shared" si="36"/>
        <v>4129</v>
      </c>
      <c r="I623" s="84">
        <f t="shared" si="37"/>
        <v>4.7789351851851847E-2</v>
      </c>
      <c r="J623" s="83">
        <v>0.08</v>
      </c>
      <c r="K623" s="83" t="s">
        <v>277</v>
      </c>
      <c r="L623" s="83">
        <v>0.248</v>
      </c>
      <c r="M623" s="83" t="s">
        <v>277</v>
      </c>
      <c r="N623" s="84">
        <f t="shared" si="38"/>
        <v>0.37578935185185186</v>
      </c>
      <c r="O623" s="83">
        <v>622</v>
      </c>
      <c r="P623" s="86">
        <f t="shared" si="39"/>
        <v>0.75588697017268447</v>
      </c>
      <c r="Q623" s="87">
        <f>Table2[[#This Row],[Decimal exceedance]]*100</f>
        <v>75.588697017268444</v>
      </c>
      <c r="R623" s="86">
        <f>ROUND(Table2[[#This Row],[Percent Exceedance]],1)</f>
        <v>75.599999999999994</v>
      </c>
    </row>
    <row r="624" spans="2:18">
      <c r="B624" s="79" t="s">
        <v>278</v>
      </c>
      <c r="C624" s="80">
        <v>10044187</v>
      </c>
      <c r="D624" s="80">
        <v>10019674</v>
      </c>
      <c r="E624" s="79" t="s">
        <v>276</v>
      </c>
      <c r="F624" s="81">
        <v>41521</v>
      </c>
      <c r="G624" s="82">
        <v>4.3040000000000003</v>
      </c>
      <c r="H624" s="83">
        <f t="shared" si="36"/>
        <v>4304</v>
      </c>
      <c r="I624" s="84">
        <f t="shared" si="37"/>
        <v>4.9814814814814812E-2</v>
      </c>
      <c r="J624" s="83">
        <v>5.8000000000000003E-2</v>
      </c>
      <c r="K624" s="83" t="s">
        <v>277</v>
      </c>
      <c r="L624" s="83">
        <v>0.26800000000000002</v>
      </c>
      <c r="M624" s="83" t="s">
        <v>280</v>
      </c>
      <c r="N624" s="84">
        <f t="shared" si="38"/>
        <v>0.37581481481481482</v>
      </c>
      <c r="O624" s="83">
        <v>623</v>
      </c>
      <c r="P624" s="86">
        <f t="shared" si="39"/>
        <v>0.75549450549450547</v>
      </c>
      <c r="Q624" s="87">
        <f>Table2[[#This Row],[Decimal exceedance]]*100</f>
        <v>75.54945054945054</v>
      </c>
      <c r="R624" s="86">
        <f>ROUND(Table2[[#This Row],[Percent Exceedance]],1)</f>
        <v>75.5</v>
      </c>
    </row>
    <row r="625" spans="2:18">
      <c r="B625" s="79" t="s">
        <v>278</v>
      </c>
      <c r="C625" s="80">
        <v>10044187</v>
      </c>
      <c r="D625" s="80">
        <v>10019674</v>
      </c>
      <c r="E625" s="79" t="s">
        <v>276</v>
      </c>
      <c r="F625" s="81">
        <v>42238</v>
      </c>
      <c r="G625" s="82">
        <v>5.4560000000000004</v>
      </c>
      <c r="H625" s="83">
        <f t="shared" si="36"/>
        <v>5456</v>
      </c>
      <c r="I625" s="84">
        <f t="shared" si="37"/>
        <v>6.3148148148148148E-2</v>
      </c>
      <c r="J625" s="83">
        <v>7.4999999999999997E-2</v>
      </c>
      <c r="K625" s="83" t="s">
        <v>277</v>
      </c>
      <c r="L625" s="83">
        <v>0.23799999999999999</v>
      </c>
      <c r="M625" s="83" t="s">
        <v>277</v>
      </c>
      <c r="N625" s="84">
        <f t="shared" si="38"/>
        <v>0.37614814814814812</v>
      </c>
      <c r="O625" s="83">
        <v>624</v>
      </c>
      <c r="P625" s="86">
        <f t="shared" si="39"/>
        <v>0.75510204081632648</v>
      </c>
      <c r="Q625" s="87">
        <f>Table2[[#This Row],[Decimal exceedance]]*100</f>
        <v>75.510204081632651</v>
      </c>
      <c r="R625" s="86">
        <f>ROUND(Table2[[#This Row],[Percent Exceedance]],1)</f>
        <v>75.5</v>
      </c>
    </row>
    <row r="626" spans="2:18">
      <c r="B626" s="79" t="s">
        <v>278</v>
      </c>
      <c r="C626" s="80">
        <v>10044187</v>
      </c>
      <c r="D626" s="80">
        <v>10019674</v>
      </c>
      <c r="E626" s="79" t="s">
        <v>276</v>
      </c>
      <c r="F626" s="81">
        <v>42933</v>
      </c>
      <c r="G626" s="82">
        <v>2.3460000000000001</v>
      </c>
      <c r="H626" s="83">
        <f t="shared" si="36"/>
        <v>2346</v>
      </c>
      <c r="I626" s="84">
        <f t="shared" si="37"/>
        <v>2.7152777777777776E-2</v>
      </c>
      <c r="J626" s="83">
        <v>0.10199999999999999</v>
      </c>
      <c r="K626" s="83" t="s">
        <v>277</v>
      </c>
      <c r="L626" s="83">
        <v>0.247</v>
      </c>
      <c r="M626" s="83" t="s">
        <v>277</v>
      </c>
      <c r="N626" s="84">
        <f t="shared" si="38"/>
        <v>0.37615277777777778</v>
      </c>
      <c r="O626" s="83">
        <v>625</v>
      </c>
      <c r="P626" s="86">
        <f t="shared" si="39"/>
        <v>0.7547095761381476</v>
      </c>
      <c r="Q626" s="87">
        <f>Table2[[#This Row],[Decimal exceedance]]*100</f>
        <v>75.470957613814761</v>
      </c>
      <c r="R626" s="86">
        <f>ROUND(Table2[[#This Row],[Percent Exceedance]],1)</f>
        <v>75.5</v>
      </c>
    </row>
    <row r="627" spans="2:18">
      <c r="B627" s="79" t="s">
        <v>278</v>
      </c>
      <c r="C627" s="80">
        <v>10044187</v>
      </c>
      <c r="D627" s="80">
        <v>10019674</v>
      </c>
      <c r="E627" s="79" t="s">
        <v>276</v>
      </c>
      <c r="F627" s="81">
        <v>43481</v>
      </c>
      <c r="G627" s="82">
        <v>1.952</v>
      </c>
      <c r="H627" s="83">
        <f t="shared" si="36"/>
        <v>1952</v>
      </c>
      <c r="I627" s="84">
        <f t="shared" si="37"/>
        <v>2.2592592592592591E-2</v>
      </c>
      <c r="J627" s="83">
        <v>0.214</v>
      </c>
      <c r="K627" s="83" t="s">
        <v>277</v>
      </c>
      <c r="L627" s="83">
        <v>0.14000000000000001</v>
      </c>
      <c r="M627" s="83" t="s">
        <v>277</v>
      </c>
      <c r="N627" s="84">
        <f t="shared" si="38"/>
        <v>0.37659259259259259</v>
      </c>
      <c r="O627" s="83">
        <v>626</v>
      </c>
      <c r="P627" s="86">
        <f t="shared" si="39"/>
        <v>0.7543171114599686</v>
      </c>
      <c r="Q627" s="87">
        <f>Table2[[#This Row],[Decimal exceedance]]*100</f>
        <v>75.431711145996857</v>
      </c>
      <c r="R627" s="86">
        <f>ROUND(Table2[[#This Row],[Percent Exceedance]],1)</f>
        <v>75.400000000000006</v>
      </c>
    </row>
    <row r="628" spans="2:18">
      <c r="B628" s="79" t="s">
        <v>278</v>
      </c>
      <c r="C628" s="80">
        <v>10044187</v>
      </c>
      <c r="D628" s="80">
        <v>10019674</v>
      </c>
      <c r="E628" s="79" t="s">
        <v>276</v>
      </c>
      <c r="F628" s="81">
        <v>43390</v>
      </c>
      <c r="G628" s="82">
        <v>2.06</v>
      </c>
      <c r="H628" s="83">
        <f t="shared" si="36"/>
        <v>2060</v>
      </c>
      <c r="I628" s="84">
        <f t="shared" si="37"/>
        <v>2.3842592592592592E-2</v>
      </c>
      <c r="J628" s="83">
        <v>0.22800000000000001</v>
      </c>
      <c r="K628" s="83" t="s">
        <v>277</v>
      </c>
      <c r="L628" s="83">
        <v>0.125</v>
      </c>
      <c r="M628" s="83" t="s">
        <v>277</v>
      </c>
      <c r="N628" s="84">
        <f t="shared" si="38"/>
        <v>0.37684259259259262</v>
      </c>
      <c r="O628" s="83">
        <v>627</v>
      </c>
      <c r="P628" s="86">
        <f t="shared" si="39"/>
        <v>0.75392464678178961</v>
      </c>
      <c r="Q628" s="87">
        <f>Table2[[#This Row],[Decimal exceedance]]*100</f>
        <v>75.392464678178968</v>
      </c>
      <c r="R628" s="86">
        <f>ROUND(Table2[[#This Row],[Percent Exceedance]],1)</f>
        <v>75.400000000000006</v>
      </c>
    </row>
    <row r="629" spans="2:18">
      <c r="B629" s="83"/>
      <c r="C629" s="80">
        <v>10044187</v>
      </c>
      <c r="D629" s="80">
        <v>10019674</v>
      </c>
      <c r="E629" s="79" t="s">
        <v>276</v>
      </c>
      <c r="F629" s="85">
        <v>43563</v>
      </c>
      <c r="G629" s="82">
        <v>1.996</v>
      </c>
      <c r="H629" s="83">
        <f t="shared" si="36"/>
        <v>1996</v>
      </c>
      <c r="I629" s="84">
        <f t="shared" si="37"/>
        <v>2.3101851851851849E-2</v>
      </c>
      <c r="J629" s="83">
        <v>0.17299999999999999</v>
      </c>
      <c r="K629" s="83" t="s">
        <v>277</v>
      </c>
      <c r="L629" s="83">
        <v>0.18099999999999999</v>
      </c>
      <c r="M629" s="83" t="s">
        <v>277</v>
      </c>
      <c r="N629" s="84">
        <f t="shared" si="38"/>
        <v>0.37710185185185185</v>
      </c>
      <c r="O629" s="83">
        <v>628</v>
      </c>
      <c r="P629" s="86">
        <f t="shared" si="39"/>
        <v>0.75353218210361073</v>
      </c>
      <c r="Q629" s="87">
        <f>Table2[[#This Row],[Decimal exceedance]]*100</f>
        <v>75.353218210361078</v>
      </c>
      <c r="R629" s="86">
        <f>ROUND(Table2[[#This Row],[Percent Exceedance]],1)</f>
        <v>75.400000000000006</v>
      </c>
    </row>
    <row r="630" spans="2:18">
      <c r="B630" s="79" t="s">
        <v>278</v>
      </c>
      <c r="C630" s="80">
        <v>10044187</v>
      </c>
      <c r="D630" s="80">
        <v>10019674</v>
      </c>
      <c r="E630" s="79" t="s">
        <v>276</v>
      </c>
      <c r="F630" s="81">
        <v>42626</v>
      </c>
      <c r="G630" s="82">
        <v>1.77</v>
      </c>
      <c r="H630" s="83">
        <f t="shared" si="36"/>
        <v>1770</v>
      </c>
      <c r="I630" s="84">
        <f t="shared" si="37"/>
        <v>2.0486111111111111E-2</v>
      </c>
      <c r="J630" s="83">
        <v>8.3000000000000004E-2</v>
      </c>
      <c r="K630" s="83" t="s">
        <v>277</v>
      </c>
      <c r="L630" s="83">
        <v>0.27400000000000002</v>
      </c>
      <c r="M630" s="83" t="s">
        <v>277</v>
      </c>
      <c r="N630" s="84">
        <f t="shared" si="38"/>
        <v>0.37748611111111113</v>
      </c>
      <c r="O630" s="83">
        <v>629</v>
      </c>
      <c r="P630" s="86">
        <f t="shared" si="39"/>
        <v>0.75313971742543173</v>
      </c>
      <c r="Q630" s="87">
        <f>Table2[[#This Row],[Decimal exceedance]]*100</f>
        <v>75.313971742543174</v>
      </c>
      <c r="R630" s="86">
        <f>ROUND(Table2[[#This Row],[Percent Exceedance]],1)</f>
        <v>75.3</v>
      </c>
    </row>
    <row r="631" spans="2:18">
      <c r="B631" s="79" t="s">
        <v>278</v>
      </c>
      <c r="C631" s="80">
        <v>10044187</v>
      </c>
      <c r="D631" s="80">
        <v>10019674</v>
      </c>
      <c r="E631" s="79" t="s">
        <v>276</v>
      </c>
      <c r="F631" s="81">
        <v>42166</v>
      </c>
      <c r="G631" s="82">
        <v>4.91</v>
      </c>
      <c r="H631" s="83">
        <f t="shared" si="36"/>
        <v>4910</v>
      </c>
      <c r="I631" s="84">
        <f t="shared" si="37"/>
        <v>5.6828703703703701E-2</v>
      </c>
      <c r="J631" s="83">
        <v>5.0999999999999997E-2</v>
      </c>
      <c r="K631" s="83" t="s">
        <v>280</v>
      </c>
      <c r="L631" s="83">
        <v>0.27</v>
      </c>
      <c r="M631" s="83" t="s">
        <v>277</v>
      </c>
      <c r="N631" s="84">
        <f t="shared" si="38"/>
        <v>0.37782870370370369</v>
      </c>
      <c r="O631" s="83">
        <v>630</v>
      </c>
      <c r="P631" s="86">
        <f t="shared" si="39"/>
        <v>0.75274725274725274</v>
      </c>
      <c r="Q631" s="87">
        <f>Table2[[#This Row],[Decimal exceedance]]*100</f>
        <v>75.27472527472527</v>
      </c>
      <c r="R631" s="86">
        <f>ROUND(Table2[[#This Row],[Percent Exceedance]],1)</f>
        <v>75.3</v>
      </c>
    </row>
    <row r="632" spans="2:18">
      <c r="B632" s="79" t="s">
        <v>278</v>
      </c>
      <c r="C632" s="80">
        <v>10044187</v>
      </c>
      <c r="D632" s="80">
        <v>10019674</v>
      </c>
      <c r="E632" s="79" t="s">
        <v>276</v>
      </c>
      <c r="F632" s="81">
        <v>42710</v>
      </c>
      <c r="G632" s="82">
        <v>2.6949999999999998</v>
      </c>
      <c r="H632" s="83">
        <f t="shared" si="36"/>
        <v>2695</v>
      </c>
      <c r="I632" s="84">
        <f t="shared" si="37"/>
        <v>3.1192129629629625E-2</v>
      </c>
      <c r="J632" s="83">
        <v>9.1999999999999998E-2</v>
      </c>
      <c r="K632" s="83" t="s">
        <v>277</v>
      </c>
      <c r="L632" s="83">
        <v>0.255</v>
      </c>
      <c r="M632" s="83" t="s">
        <v>277</v>
      </c>
      <c r="N632" s="84">
        <f t="shared" si="38"/>
        <v>0.37819212962962961</v>
      </c>
      <c r="O632" s="83">
        <v>631</v>
      </c>
      <c r="P632" s="86">
        <f t="shared" si="39"/>
        <v>0.75235478806907374</v>
      </c>
      <c r="Q632" s="87">
        <f>Table2[[#This Row],[Decimal exceedance]]*100</f>
        <v>75.235478806907381</v>
      </c>
      <c r="R632" s="86">
        <f>ROUND(Table2[[#This Row],[Percent Exceedance]],1)</f>
        <v>75.2</v>
      </c>
    </row>
    <row r="633" spans="2:18">
      <c r="B633" s="79" t="s">
        <v>278</v>
      </c>
      <c r="C633" s="80">
        <v>10044187</v>
      </c>
      <c r="D633" s="80">
        <v>10019674</v>
      </c>
      <c r="E633" s="79" t="s">
        <v>276</v>
      </c>
      <c r="F633" s="81">
        <v>42621</v>
      </c>
      <c r="G633" s="82">
        <v>4.0140000000000002</v>
      </c>
      <c r="H633" s="83">
        <f t="shared" si="36"/>
        <v>4014.0000000000005</v>
      </c>
      <c r="I633" s="84">
        <f t="shared" si="37"/>
        <v>4.6458333333333331E-2</v>
      </c>
      <c r="J633" s="83">
        <v>7.4999999999999997E-2</v>
      </c>
      <c r="K633" s="83" t="s">
        <v>277</v>
      </c>
      <c r="L633" s="83">
        <v>0.25700000000000001</v>
      </c>
      <c r="M633" s="83" t="s">
        <v>277</v>
      </c>
      <c r="N633" s="84">
        <f t="shared" si="38"/>
        <v>0.37845833333333334</v>
      </c>
      <c r="O633" s="83">
        <v>632</v>
      </c>
      <c r="P633" s="86">
        <f t="shared" si="39"/>
        <v>0.75196232339089486</v>
      </c>
      <c r="Q633" s="87">
        <f>Table2[[#This Row],[Decimal exceedance]]*100</f>
        <v>75.196232339089491</v>
      </c>
      <c r="R633" s="86">
        <f>ROUND(Table2[[#This Row],[Percent Exceedance]],1)</f>
        <v>75.2</v>
      </c>
    </row>
    <row r="634" spans="2:18">
      <c r="B634" s="79" t="s">
        <v>278</v>
      </c>
      <c r="C634" s="80">
        <v>10044187</v>
      </c>
      <c r="D634" s="80">
        <v>10019674</v>
      </c>
      <c r="E634" s="79" t="s">
        <v>276</v>
      </c>
      <c r="F634" s="81">
        <v>43509</v>
      </c>
      <c r="G634" s="82">
        <v>1.72</v>
      </c>
      <c r="H634" s="83">
        <f t="shared" si="36"/>
        <v>1720</v>
      </c>
      <c r="I634" s="84">
        <f t="shared" si="37"/>
        <v>1.9907407407407405E-2</v>
      </c>
      <c r="J634" s="83">
        <v>0.224</v>
      </c>
      <c r="K634" s="83" t="s">
        <v>277</v>
      </c>
      <c r="L634" s="83">
        <v>0.13500000000000001</v>
      </c>
      <c r="M634" s="83" t="s">
        <v>277</v>
      </c>
      <c r="N634" s="84">
        <f t="shared" si="38"/>
        <v>0.37890740740740741</v>
      </c>
      <c r="O634" s="83">
        <v>633</v>
      </c>
      <c r="P634" s="86">
        <f t="shared" si="39"/>
        <v>0.75156985871271587</v>
      </c>
      <c r="Q634" s="87">
        <f>Table2[[#This Row],[Decimal exceedance]]*100</f>
        <v>75.156985871271587</v>
      </c>
      <c r="R634" s="86">
        <f>ROUND(Table2[[#This Row],[Percent Exceedance]],1)</f>
        <v>75.2</v>
      </c>
    </row>
    <row r="635" spans="2:18">
      <c r="B635" s="79" t="s">
        <v>278</v>
      </c>
      <c r="C635" s="80">
        <v>10044187</v>
      </c>
      <c r="D635" s="80">
        <v>10019674</v>
      </c>
      <c r="E635" s="79" t="s">
        <v>276</v>
      </c>
      <c r="F635" s="81">
        <v>42730</v>
      </c>
      <c r="G635" s="82">
        <v>5.0140000000000002</v>
      </c>
      <c r="H635" s="83">
        <f t="shared" si="36"/>
        <v>5014</v>
      </c>
      <c r="I635" s="84">
        <f t="shared" si="37"/>
        <v>5.8032407407407408E-2</v>
      </c>
      <c r="J635" s="83">
        <v>0.105</v>
      </c>
      <c r="K635" s="83" t="s">
        <v>277</v>
      </c>
      <c r="L635" s="83">
        <v>0.216</v>
      </c>
      <c r="M635" s="83" t="s">
        <v>277</v>
      </c>
      <c r="N635" s="84">
        <f t="shared" si="38"/>
        <v>0.3790324074074074</v>
      </c>
      <c r="O635" s="83">
        <v>634</v>
      </c>
      <c r="P635" s="86">
        <f t="shared" si="39"/>
        <v>0.75117739403453687</v>
      </c>
      <c r="Q635" s="87">
        <f>Table2[[#This Row],[Decimal exceedance]]*100</f>
        <v>75.117739403453683</v>
      </c>
      <c r="R635" s="86">
        <f>ROUND(Table2[[#This Row],[Percent Exceedance]],1)</f>
        <v>75.099999999999994</v>
      </c>
    </row>
    <row r="636" spans="2:18">
      <c r="B636" s="79" t="s">
        <v>278</v>
      </c>
      <c r="C636" s="80">
        <v>10044187</v>
      </c>
      <c r="D636" s="80">
        <v>10019674</v>
      </c>
      <c r="E636" s="79" t="s">
        <v>276</v>
      </c>
      <c r="F636" s="81">
        <v>43549</v>
      </c>
      <c r="G636" s="82">
        <v>2.0049999999999999</v>
      </c>
      <c r="H636" s="83">
        <f t="shared" si="36"/>
        <v>2005</v>
      </c>
      <c r="I636" s="84">
        <f t="shared" si="37"/>
        <v>2.3206018518518515E-2</v>
      </c>
      <c r="J636" s="83">
        <v>0.158</v>
      </c>
      <c r="K636" s="83" t="s">
        <v>277</v>
      </c>
      <c r="L636" s="83">
        <v>0.19800000000000001</v>
      </c>
      <c r="M636" s="83" t="s">
        <v>277</v>
      </c>
      <c r="N636" s="84">
        <f t="shared" si="38"/>
        <v>0.37920601851851854</v>
      </c>
      <c r="O636" s="83">
        <v>635</v>
      </c>
      <c r="P636" s="86">
        <f t="shared" si="39"/>
        <v>0.75078492935635799</v>
      </c>
      <c r="Q636" s="87">
        <f>Table2[[#This Row],[Decimal exceedance]]*100</f>
        <v>75.078492935635794</v>
      </c>
      <c r="R636" s="86">
        <f>ROUND(Table2[[#This Row],[Percent Exceedance]],1)</f>
        <v>75.099999999999994</v>
      </c>
    </row>
    <row r="637" spans="2:18">
      <c r="B637" s="79" t="s">
        <v>278</v>
      </c>
      <c r="C637" s="80">
        <v>10044187</v>
      </c>
      <c r="D637" s="80">
        <v>10019674</v>
      </c>
      <c r="E637" s="79" t="s">
        <v>276</v>
      </c>
      <c r="F637" s="81">
        <v>43182</v>
      </c>
      <c r="G637" s="82">
        <v>1.921</v>
      </c>
      <c r="H637" s="83">
        <f t="shared" si="36"/>
        <v>1921</v>
      </c>
      <c r="I637" s="84">
        <f t="shared" si="37"/>
        <v>2.2233796296296297E-2</v>
      </c>
      <c r="J637" s="83">
        <v>0.17599999999999999</v>
      </c>
      <c r="K637" s="83" t="s">
        <v>277</v>
      </c>
      <c r="L637" s="83">
        <v>0.18099999999999999</v>
      </c>
      <c r="M637" s="83" t="s">
        <v>277</v>
      </c>
      <c r="N637" s="84">
        <f t="shared" si="38"/>
        <v>0.37923379629629628</v>
      </c>
      <c r="O637" s="83">
        <v>636</v>
      </c>
      <c r="P637" s="86">
        <f t="shared" si="39"/>
        <v>0.75039246467817899</v>
      </c>
      <c r="Q637" s="87">
        <f>Table2[[#This Row],[Decimal exceedance]]*100</f>
        <v>75.039246467817904</v>
      </c>
      <c r="R637" s="86">
        <f>ROUND(Table2[[#This Row],[Percent Exceedance]],1)</f>
        <v>75</v>
      </c>
    </row>
    <row r="638" spans="2:18">
      <c r="B638" s="79" t="s">
        <v>278</v>
      </c>
      <c r="C638" s="80">
        <v>10044187</v>
      </c>
      <c r="D638" s="80">
        <v>10019674</v>
      </c>
      <c r="E638" s="79" t="s">
        <v>276</v>
      </c>
      <c r="F638" s="81">
        <v>42822</v>
      </c>
      <c r="G638" s="82">
        <v>3.806</v>
      </c>
      <c r="H638" s="83">
        <f t="shared" si="36"/>
        <v>3806</v>
      </c>
      <c r="I638" s="84">
        <f t="shared" si="37"/>
        <v>4.4050925925925924E-2</v>
      </c>
      <c r="J638" s="83">
        <v>0.09</v>
      </c>
      <c r="K638" s="83" t="s">
        <v>277</v>
      </c>
      <c r="L638" s="83">
        <v>0.247</v>
      </c>
      <c r="M638" s="83" t="s">
        <v>277</v>
      </c>
      <c r="N638" s="84">
        <f t="shared" si="38"/>
        <v>0.38105092592592593</v>
      </c>
      <c r="O638" s="83">
        <v>637</v>
      </c>
      <c r="P638" s="86">
        <f t="shared" si="39"/>
        <v>0.75</v>
      </c>
      <c r="Q638" s="87">
        <f>Table2[[#This Row],[Decimal exceedance]]*100</f>
        <v>75</v>
      </c>
      <c r="R638" s="86">
        <f>ROUND(Table2[[#This Row],[Percent Exceedance]],1)</f>
        <v>75</v>
      </c>
    </row>
    <row r="639" spans="2:18">
      <c r="B639" s="79" t="s">
        <v>278</v>
      </c>
      <c r="C639" s="80">
        <v>10044187</v>
      </c>
      <c r="D639" s="80">
        <v>10019674</v>
      </c>
      <c r="E639" s="79" t="s">
        <v>276</v>
      </c>
      <c r="F639" s="81">
        <v>42681</v>
      </c>
      <c r="G639" s="82">
        <v>2.8119999999999998</v>
      </c>
      <c r="H639" s="83">
        <f t="shared" si="36"/>
        <v>2812</v>
      </c>
      <c r="I639" s="84">
        <f t="shared" si="37"/>
        <v>3.2546296296296295E-2</v>
      </c>
      <c r="J639" s="83">
        <v>0.106</v>
      </c>
      <c r="K639" s="83" t="s">
        <v>277</v>
      </c>
      <c r="L639" s="83">
        <v>0.24399999999999999</v>
      </c>
      <c r="M639" s="83" t="s">
        <v>277</v>
      </c>
      <c r="N639" s="84">
        <f t="shared" si="38"/>
        <v>0.38254629629629627</v>
      </c>
      <c r="O639" s="83">
        <v>638</v>
      </c>
      <c r="P639" s="86">
        <f t="shared" si="39"/>
        <v>0.74960753532182101</v>
      </c>
      <c r="Q639" s="87">
        <f>Table2[[#This Row],[Decimal exceedance]]*100</f>
        <v>74.960753532182096</v>
      </c>
      <c r="R639" s="86">
        <f>ROUND(Table2[[#This Row],[Percent Exceedance]],1)</f>
        <v>75</v>
      </c>
    </row>
    <row r="640" spans="2:18">
      <c r="B640" s="79" t="s">
        <v>278</v>
      </c>
      <c r="C640" s="80">
        <v>10044187</v>
      </c>
      <c r="D640" s="80">
        <v>10019674</v>
      </c>
      <c r="E640" s="79" t="s">
        <v>276</v>
      </c>
      <c r="F640" s="81">
        <v>42277</v>
      </c>
      <c r="G640" s="82">
        <v>3.9889999999999999</v>
      </c>
      <c r="H640" s="83">
        <f t="shared" si="36"/>
        <v>3989</v>
      </c>
      <c r="I640" s="84">
        <f t="shared" si="37"/>
        <v>4.6168981481481478E-2</v>
      </c>
      <c r="J640" s="83">
        <v>8.1000000000000003E-2</v>
      </c>
      <c r="K640" s="83" t="s">
        <v>277</v>
      </c>
      <c r="L640" s="83">
        <v>0.25600000000000001</v>
      </c>
      <c r="M640" s="83" t="s">
        <v>277</v>
      </c>
      <c r="N640" s="84">
        <f t="shared" si="38"/>
        <v>0.38316898148148149</v>
      </c>
      <c r="O640" s="83">
        <v>639</v>
      </c>
      <c r="P640" s="86">
        <f t="shared" si="39"/>
        <v>0.74921507064364201</v>
      </c>
      <c r="Q640" s="87">
        <f>Table2[[#This Row],[Decimal exceedance]]*100</f>
        <v>74.921507064364206</v>
      </c>
      <c r="R640" s="86">
        <f>ROUND(Table2[[#This Row],[Percent Exceedance]],1)</f>
        <v>74.900000000000006</v>
      </c>
    </row>
    <row r="641" spans="2:18">
      <c r="B641" s="79" t="s">
        <v>278</v>
      </c>
      <c r="C641" s="80">
        <v>10044187</v>
      </c>
      <c r="D641" s="80">
        <v>10019674</v>
      </c>
      <c r="E641" s="79" t="s">
        <v>276</v>
      </c>
      <c r="F641" s="81">
        <v>42791</v>
      </c>
      <c r="G641" s="82">
        <v>4.0919999999999996</v>
      </c>
      <c r="H641" s="83">
        <f t="shared" si="36"/>
        <v>4091.9999999999995</v>
      </c>
      <c r="I641" s="84">
        <f t="shared" si="37"/>
        <v>4.7361111111111104E-2</v>
      </c>
      <c r="J641" s="83">
        <v>0.13700000000000001</v>
      </c>
      <c r="K641" s="83" t="s">
        <v>277</v>
      </c>
      <c r="L641" s="83">
        <v>0.19900000000000001</v>
      </c>
      <c r="M641" s="83" t="s">
        <v>277</v>
      </c>
      <c r="N641" s="84">
        <f t="shared" si="38"/>
        <v>0.38336111111111115</v>
      </c>
      <c r="O641" s="83">
        <v>640</v>
      </c>
      <c r="P641" s="86">
        <f t="shared" si="39"/>
        <v>0.74882260596546313</v>
      </c>
      <c r="Q641" s="87">
        <f>Table2[[#This Row],[Decimal exceedance]]*100</f>
        <v>74.882260596546317</v>
      </c>
      <c r="R641" s="86">
        <f>ROUND(Table2[[#This Row],[Percent Exceedance]],1)</f>
        <v>74.900000000000006</v>
      </c>
    </row>
    <row r="642" spans="2:18">
      <c r="B642" s="79" t="s">
        <v>278</v>
      </c>
      <c r="C642" s="80">
        <v>10044187</v>
      </c>
      <c r="D642" s="80">
        <v>10019674</v>
      </c>
      <c r="E642" s="79" t="s">
        <v>276</v>
      </c>
      <c r="F642" s="81">
        <v>42962</v>
      </c>
      <c r="G642" s="82">
        <v>2.387</v>
      </c>
      <c r="H642" s="83">
        <f t="shared" ref="H642:H705" si="40">(G642*1000)</f>
        <v>2387</v>
      </c>
      <c r="I642" s="84">
        <f t="shared" ref="I642:I705" si="41">SUM(G642/86.4)</f>
        <v>2.7627314814814813E-2</v>
      </c>
      <c r="J642" s="83">
        <v>8.5999999999999993E-2</v>
      </c>
      <c r="K642" s="83" t="s">
        <v>277</v>
      </c>
      <c r="L642" s="83">
        <v>0.27</v>
      </c>
      <c r="M642" s="83" t="s">
        <v>277</v>
      </c>
      <c r="N642" s="84">
        <f t="shared" ref="N642:N705" si="42">SUM(I642+J642+L642)</f>
        <v>0.38362731481481482</v>
      </c>
      <c r="O642" s="83">
        <v>641</v>
      </c>
      <c r="P642" s="86">
        <f t="shared" ref="P642:P705" si="43">1-O642/2548</f>
        <v>0.74843014128728413</v>
      </c>
      <c r="Q642" s="87">
        <f>Table2[[#This Row],[Decimal exceedance]]*100</f>
        <v>74.843014128728413</v>
      </c>
      <c r="R642" s="86">
        <f>ROUND(Table2[[#This Row],[Percent Exceedance]],1)</f>
        <v>74.8</v>
      </c>
    </row>
    <row r="643" spans="2:18">
      <c r="B643" s="79" t="s">
        <v>278</v>
      </c>
      <c r="C643" s="80">
        <v>10044187</v>
      </c>
      <c r="D643" s="80">
        <v>10019674</v>
      </c>
      <c r="E643" s="79" t="s">
        <v>276</v>
      </c>
      <c r="F643" s="81">
        <v>42790</v>
      </c>
      <c r="G643" s="82">
        <v>4.1189999999999998</v>
      </c>
      <c r="H643" s="83">
        <f t="shared" si="40"/>
        <v>4119</v>
      </c>
      <c r="I643" s="84">
        <f t="shared" si="41"/>
        <v>4.7673611111111104E-2</v>
      </c>
      <c r="J643" s="83">
        <v>0.112</v>
      </c>
      <c r="K643" s="83" t="s">
        <v>277</v>
      </c>
      <c r="L643" s="83">
        <v>0.224</v>
      </c>
      <c r="M643" s="83" t="s">
        <v>277</v>
      </c>
      <c r="N643" s="84">
        <f t="shared" si="42"/>
        <v>0.38367361111111109</v>
      </c>
      <c r="O643" s="83">
        <v>642</v>
      </c>
      <c r="P643" s="86">
        <f t="shared" si="43"/>
        <v>0.74803767660910525</v>
      </c>
      <c r="Q643" s="87">
        <f>Table2[[#This Row],[Decimal exceedance]]*100</f>
        <v>74.803767660910523</v>
      </c>
      <c r="R643" s="86">
        <f>ROUND(Table2[[#This Row],[Percent Exceedance]],1)</f>
        <v>74.8</v>
      </c>
    </row>
    <row r="644" spans="2:18">
      <c r="B644" s="79" t="s">
        <v>278</v>
      </c>
      <c r="C644" s="80">
        <v>10044187</v>
      </c>
      <c r="D644" s="80">
        <v>10019674</v>
      </c>
      <c r="E644" s="79" t="s">
        <v>276</v>
      </c>
      <c r="F644" s="81">
        <v>42882</v>
      </c>
      <c r="G644" s="82">
        <v>1.8129999999999999</v>
      </c>
      <c r="H644" s="83">
        <f t="shared" si="40"/>
        <v>1813</v>
      </c>
      <c r="I644" s="84">
        <f t="shared" si="41"/>
        <v>2.0983796296296296E-2</v>
      </c>
      <c r="J644" s="83">
        <v>9.1999999999999998E-2</v>
      </c>
      <c r="K644" s="83" t="s">
        <v>277</v>
      </c>
      <c r="L644" s="83">
        <v>0.27100000000000002</v>
      </c>
      <c r="M644" s="83" t="s">
        <v>277</v>
      </c>
      <c r="N644" s="84">
        <f t="shared" si="42"/>
        <v>0.38398379629629631</v>
      </c>
      <c r="O644" s="83">
        <v>643</v>
      </c>
      <c r="P644" s="86">
        <f t="shared" si="43"/>
        <v>0.74764521193092626</v>
      </c>
      <c r="Q644" s="87">
        <f>Table2[[#This Row],[Decimal exceedance]]*100</f>
        <v>74.764521193092619</v>
      </c>
      <c r="R644" s="86">
        <f>ROUND(Table2[[#This Row],[Percent Exceedance]],1)</f>
        <v>74.8</v>
      </c>
    </row>
    <row r="645" spans="2:18">
      <c r="B645" s="79" t="s">
        <v>278</v>
      </c>
      <c r="C645" s="80">
        <v>10044187</v>
      </c>
      <c r="D645" s="80">
        <v>10019674</v>
      </c>
      <c r="E645" s="79" t="s">
        <v>276</v>
      </c>
      <c r="F645" s="81">
        <v>42998</v>
      </c>
      <c r="G645" s="82">
        <v>2.1989999999999998</v>
      </c>
      <c r="H645" s="83">
        <f t="shared" si="40"/>
        <v>2199</v>
      </c>
      <c r="I645" s="84">
        <f t="shared" si="41"/>
        <v>2.5451388888888885E-2</v>
      </c>
      <c r="J645" s="83">
        <v>9.4E-2</v>
      </c>
      <c r="K645" s="83" t="s">
        <v>277</v>
      </c>
      <c r="L645" s="83">
        <v>0.26500000000000001</v>
      </c>
      <c r="M645" s="83" t="s">
        <v>277</v>
      </c>
      <c r="N645" s="84">
        <f t="shared" si="42"/>
        <v>0.38445138888888891</v>
      </c>
      <c r="O645" s="83">
        <v>644</v>
      </c>
      <c r="P645" s="86">
        <f t="shared" si="43"/>
        <v>0.74725274725274726</v>
      </c>
      <c r="Q645" s="87">
        <f>Table2[[#This Row],[Decimal exceedance]]*100</f>
        <v>74.72527472527473</v>
      </c>
      <c r="R645" s="86">
        <f>ROUND(Table2[[#This Row],[Percent Exceedance]],1)</f>
        <v>74.7</v>
      </c>
    </row>
    <row r="646" spans="2:18">
      <c r="B646" s="79" t="s">
        <v>278</v>
      </c>
      <c r="C646" s="80">
        <v>10044187</v>
      </c>
      <c r="D646" s="80">
        <v>10019674</v>
      </c>
      <c r="E646" s="79" t="s">
        <v>276</v>
      </c>
      <c r="F646" s="81">
        <v>42225</v>
      </c>
      <c r="G646" s="82">
        <v>5.0549999999999997</v>
      </c>
      <c r="H646" s="83">
        <f t="shared" si="40"/>
        <v>5055</v>
      </c>
      <c r="I646" s="84">
        <f t="shared" si="41"/>
        <v>5.8506944444444438E-2</v>
      </c>
      <c r="J646" s="83">
        <v>9.5000000000000001E-2</v>
      </c>
      <c r="K646" s="83" t="s">
        <v>277</v>
      </c>
      <c r="L646" s="83">
        <v>0.23100000000000001</v>
      </c>
      <c r="M646" s="83" t="s">
        <v>277</v>
      </c>
      <c r="N646" s="84">
        <f t="shared" si="42"/>
        <v>0.38450694444444444</v>
      </c>
      <c r="O646" s="83">
        <v>645</v>
      </c>
      <c r="P646" s="86">
        <f t="shared" si="43"/>
        <v>0.74686028257456827</v>
      </c>
      <c r="Q646" s="87">
        <f>Table2[[#This Row],[Decimal exceedance]]*100</f>
        <v>74.686028257456826</v>
      </c>
      <c r="R646" s="86">
        <f>ROUND(Table2[[#This Row],[Percent Exceedance]],1)</f>
        <v>74.7</v>
      </c>
    </row>
    <row r="647" spans="2:18">
      <c r="B647" s="79" t="s">
        <v>278</v>
      </c>
      <c r="C647" s="80">
        <v>10044187</v>
      </c>
      <c r="D647" s="80">
        <v>10019674</v>
      </c>
      <c r="E647" s="79" t="s">
        <v>276</v>
      </c>
      <c r="F647" s="81">
        <v>43048</v>
      </c>
      <c r="G647" s="82">
        <v>2.3180000000000001</v>
      </c>
      <c r="H647" s="83">
        <f t="shared" si="40"/>
        <v>2318</v>
      </c>
      <c r="I647" s="84">
        <f t="shared" si="41"/>
        <v>2.6828703703703702E-2</v>
      </c>
      <c r="J647" s="83">
        <v>9.8000000000000004E-2</v>
      </c>
      <c r="K647" s="83" t="s">
        <v>277</v>
      </c>
      <c r="L647" s="83">
        <v>0.26</v>
      </c>
      <c r="M647" s="83" t="s">
        <v>277</v>
      </c>
      <c r="N647" s="84">
        <f t="shared" si="42"/>
        <v>0.3848287037037037</v>
      </c>
      <c r="O647" s="83">
        <v>646</v>
      </c>
      <c r="P647" s="86">
        <f t="shared" si="43"/>
        <v>0.74646781789638927</v>
      </c>
      <c r="Q647" s="87">
        <f>Table2[[#This Row],[Decimal exceedance]]*100</f>
        <v>74.646781789638922</v>
      </c>
      <c r="R647" s="86">
        <f>ROUND(Table2[[#This Row],[Percent Exceedance]],1)</f>
        <v>74.599999999999994</v>
      </c>
    </row>
    <row r="648" spans="2:18">
      <c r="B648" s="79" t="s">
        <v>278</v>
      </c>
      <c r="C648" s="80">
        <v>10044187</v>
      </c>
      <c r="D648" s="80">
        <v>10019674</v>
      </c>
      <c r="E648" s="79" t="s">
        <v>276</v>
      </c>
      <c r="F648" s="81">
        <v>42259</v>
      </c>
      <c r="G648" s="82">
        <v>4.5060000000000002</v>
      </c>
      <c r="H648" s="83">
        <f t="shared" si="40"/>
        <v>4506</v>
      </c>
      <c r="I648" s="84">
        <f t="shared" si="41"/>
        <v>5.2152777777777777E-2</v>
      </c>
      <c r="J648" s="83">
        <v>7.9000000000000001E-2</v>
      </c>
      <c r="K648" s="83" t="s">
        <v>277</v>
      </c>
      <c r="L648" s="83">
        <v>0.254</v>
      </c>
      <c r="M648" s="83" t="s">
        <v>277</v>
      </c>
      <c r="N648" s="84">
        <f t="shared" si="42"/>
        <v>0.38515277777777779</v>
      </c>
      <c r="O648" s="83">
        <v>647</v>
      </c>
      <c r="P648" s="86">
        <f t="shared" si="43"/>
        <v>0.74607535321821028</v>
      </c>
      <c r="Q648" s="87">
        <f>Table2[[#This Row],[Decimal exceedance]]*100</f>
        <v>74.607535321821032</v>
      </c>
      <c r="R648" s="86">
        <f>ROUND(Table2[[#This Row],[Percent Exceedance]],1)</f>
        <v>74.599999999999994</v>
      </c>
    </row>
    <row r="649" spans="2:18">
      <c r="B649" s="79" t="s">
        <v>278</v>
      </c>
      <c r="C649" s="80">
        <v>10044187</v>
      </c>
      <c r="D649" s="80">
        <v>10019674</v>
      </c>
      <c r="E649" s="79" t="s">
        <v>276</v>
      </c>
      <c r="F649" s="81">
        <v>43380</v>
      </c>
      <c r="G649" s="82">
        <v>2.06</v>
      </c>
      <c r="H649" s="83">
        <f t="shared" si="40"/>
        <v>2060</v>
      </c>
      <c r="I649" s="84">
        <f t="shared" si="41"/>
        <v>2.3842592592592592E-2</v>
      </c>
      <c r="J649" s="83">
        <v>0.16300000000000001</v>
      </c>
      <c r="K649" s="83" t="s">
        <v>277</v>
      </c>
      <c r="L649" s="83">
        <v>0.19900000000000001</v>
      </c>
      <c r="M649" s="83" t="s">
        <v>277</v>
      </c>
      <c r="N649" s="84">
        <f t="shared" si="42"/>
        <v>0.38584259259259257</v>
      </c>
      <c r="O649" s="83">
        <v>648</v>
      </c>
      <c r="P649" s="86">
        <f t="shared" si="43"/>
        <v>0.7456828885400314</v>
      </c>
      <c r="Q649" s="87">
        <f>Table2[[#This Row],[Decimal exceedance]]*100</f>
        <v>74.568288854003143</v>
      </c>
      <c r="R649" s="86">
        <f>ROUND(Table2[[#This Row],[Percent Exceedance]],1)</f>
        <v>74.599999999999994</v>
      </c>
    </row>
    <row r="650" spans="2:18">
      <c r="B650" s="79" t="s">
        <v>278</v>
      </c>
      <c r="C650" s="80">
        <v>10044187</v>
      </c>
      <c r="D650" s="80">
        <v>10019674</v>
      </c>
      <c r="E650" s="79" t="s">
        <v>276</v>
      </c>
      <c r="F650" s="81">
        <v>41614</v>
      </c>
      <c r="G650" s="82">
        <v>2.161</v>
      </c>
      <c r="H650" s="83">
        <f t="shared" si="40"/>
        <v>2161</v>
      </c>
      <c r="I650" s="84">
        <f t="shared" si="41"/>
        <v>2.5011574074074071E-2</v>
      </c>
      <c r="J650" s="83">
        <v>8.7999999999999995E-2</v>
      </c>
      <c r="K650" s="83" t="s">
        <v>277</v>
      </c>
      <c r="L650" s="83">
        <v>0.27300000000000002</v>
      </c>
      <c r="M650" s="83" t="s">
        <v>277</v>
      </c>
      <c r="N650" s="84">
        <f t="shared" si="42"/>
        <v>0.3860115740740741</v>
      </c>
      <c r="O650" s="83">
        <v>649</v>
      </c>
      <c r="P650" s="86">
        <f t="shared" si="43"/>
        <v>0.74529042386185251</v>
      </c>
      <c r="Q650" s="87">
        <f>Table2[[#This Row],[Decimal exceedance]]*100</f>
        <v>74.529042386185253</v>
      </c>
      <c r="R650" s="86">
        <f>ROUND(Table2[[#This Row],[Percent Exceedance]],1)</f>
        <v>74.5</v>
      </c>
    </row>
    <row r="651" spans="2:18">
      <c r="B651" s="79" t="s">
        <v>278</v>
      </c>
      <c r="C651" s="80">
        <v>10044187</v>
      </c>
      <c r="D651" s="80">
        <v>10019674</v>
      </c>
      <c r="E651" s="79" t="s">
        <v>276</v>
      </c>
      <c r="F651" s="81">
        <v>42224</v>
      </c>
      <c r="G651" s="82">
        <v>4.5</v>
      </c>
      <c r="H651" s="83">
        <f t="shared" si="40"/>
        <v>4500</v>
      </c>
      <c r="I651" s="84">
        <f t="shared" si="41"/>
        <v>5.2083333333333329E-2</v>
      </c>
      <c r="J651" s="83">
        <v>9.1999999999999998E-2</v>
      </c>
      <c r="K651" s="83" t="s">
        <v>277</v>
      </c>
      <c r="L651" s="83">
        <v>0.24199999999999999</v>
      </c>
      <c r="M651" s="83" t="s">
        <v>277</v>
      </c>
      <c r="N651" s="84">
        <f t="shared" si="42"/>
        <v>0.38608333333333333</v>
      </c>
      <c r="O651" s="83">
        <v>650</v>
      </c>
      <c r="P651" s="86">
        <f t="shared" si="43"/>
        <v>0.74489795918367352</v>
      </c>
      <c r="Q651" s="87">
        <f>Table2[[#This Row],[Decimal exceedance]]*100</f>
        <v>74.489795918367349</v>
      </c>
      <c r="R651" s="86">
        <f>ROUND(Table2[[#This Row],[Percent Exceedance]],1)</f>
        <v>74.5</v>
      </c>
    </row>
    <row r="652" spans="2:18">
      <c r="B652" s="83"/>
      <c r="C652" s="80">
        <v>10044187</v>
      </c>
      <c r="D652" s="80">
        <v>10019674</v>
      </c>
      <c r="E652" s="79" t="s">
        <v>276</v>
      </c>
      <c r="F652" s="85">
        <v>43834</v>
      </c>
      <c r="G652" s="82">
        <v>2.5190000000000001</v>
      </c>
      <c r="H652" s="83">
        <f t="shared" si="40"/>
        <v>2519</v>
      </c>
      <c r="I652" s="84">
        <f t="shared" si="41"/>
        <v>2.9155092592592594E-2</v>
      </c>
      <c r="J652" s="83">
        <v>0.20300000000000001</v>
      </c>
      <c r="K652" s="83" t="s">
        <v>277</v>
      </c>
      <c r="L652" s="83">
        <v>0.154</v>
      </c>
      <c r="M652" s="83" t="s">
        <v>277</v>
      </c>
      <c r="N652" s="84">
        <f t="shared" si="42"/>
        <v>0.38615509259259262</v>
      </c>
      <c r="O652" s="83">
        <v>651</v>
      </c>
      <c r="P652" s="86">
        <f t="shared" si="43"/>
        <v>0.74450549450549453</v>
      </c>
      <c r="Q652" s="87">
        <f>Table2[[#This Row],[Decimal exceedance]]*100</f>
        <v>74.45054945054946</v>
      </c>
      <c r="R652" s="86">
        <f>ROUND(Table2[[#This Row],[Percent Exceedance]],1)</f>
        <v>74.5</v>
      </c>
    </row>
    <row r="653" spans="2:18">
      <c r="B653" s="79" t="s">
        <v>278</v>
      </c>
      <c r="C653" s="80">
        <v>10044187</v>
      </c>
      <c r="D653" s="80">
        <v>10019674</v>
      </c>
      <c r="E653" s="79" t="s">
        <v>276</v>
      </c>
      <c r="F653" s="81">
        <v>42637</v>
      </c>
      <c r="G653" s="82">
        <v>3.0419999999999998</v>
      </c>
      <c r="H653" s="83">
        <f t="shared" si="40"/>
        <v>3042</v>
      </c>
      <c r="I653" s="84">
        <f t="shared" si="41"/>
        <v>3.5208333333333328E-2</v>
      </c>
      <c r="J653" s="83">
        <v>7.4999999999999997E-2</v>
      </c>
      <c r="K653" s="83" t="s">
        <v>277</v>
      </c>
      <c r="L653" s="83">
        <v>0.27600000000000002</v>
      </c>
      <c r="M653" s="83" t="s">
        <v>277</v>
      </c>
      <c r="N653" s="84">
        <f t="shared" si="42"/>
        <v>0.38620833333333338</v>
      </c>
      <c r="O653" s="83">
        <v>652</v>
      </c>
      <c r="P653" s="86">
        <f t="shared" si="43"/>
        <v>0.74411302982731553</v>
      </c>
      <c r="Q653" s="87">
        <f>Table2[[#This Row],[Decimal exceedance]]*100</f>
        <v>74.411302982731556</v>
      </c>
      <c r="R653" s="86">
        <f>ROUND(Table2[[#This Row],[Percent Exceedance]],1)</f>
        <v>74.400000000000006</v>
      </c>
    </row>
    <row r="654" spans="2:18">
      <c r="B654" s="79" t="s">
        <v>278</v>
      </c>
      <c r="C654" s="80">
        <v>10044187</v>
      </c>
      <c r="D654" s="80">
        <v>10019674</v>
      </c>
      <c r="E654" s="79" t="s">
        <v>276</v>
      </c>
      <c r="F654" s="81">
        <v>43254</v>
      </c>
      <c r="G654" s="82">
        <v>1.9239999999999999</v>
      </c>
      <c r="H654" s="83">
        <f t="shared" si="40"/>
        <v>1924</v>
      </c>
      <c r="I654" s="84">
        <f t="shared" si="41"/>
        <v>2.2268518518518517E-2</v>
      </c>
      <c r="J654" s="83">
        <v>0.161</v>
      </c>
      <c r="K654" s="83" t="s">
        <v>277</v>
      </c>
      <c r="L654" s="83">
        <v>0.20300000000000001</v>
      </c>
      <c r="M654" s="83" t="s">
        <v>277</v>
      </c>
      <c r="N654" s="84">
        <f t="shared" si="42"/>
        <v>0.38626851851851851</v>
      </c>
      <c r="O654" s="83">
        <v>653</v>
      </c>
      <c r="P654" s="86">
        <f t="shared" si="43"/>
        <v>0.74372056514913654</v>
      </c>
      <c r="Q654" s="87">
        <f>Table2[[#This Row],[Decimal exceedance]]*100</f>
        <v>74.372056514913652</v>
      </c>
      <c r="R654" s="86">
        <f>ROUND(Table2[[#This Row],[Percent Exceedance]],1)</f>
        <v>74.400000000000006</v>
      </c>
    </row>
    <row r="655" spans="2:18">
      <c r="B655" s="83"/>
      <c r="C655" s="80">
        <v>10044187</v>
      </c>
      <c r="D655" s="80">
        <v>10019674</v>
      </c>
      <c r="E655" s="79" t="s">
        <v>276</v>
      </c>
      <c r="F655" s="85">
        <v>43832</v>
      </c>
      <c r="G655" s="82">
        <v>1.871</v>
      </c>
      <c r="H655" s="83">
        <f t="shared" si="40"/>
        <v>1871</v>
      </c>
      <c r="I655" s="84">
        <f t="shared" si="41"/>
        <v>2.165509259259259E-2</v>
      </c>
      <c r="J655" s="83">
        <v>0.215</v>
      </c>
      <c r="K655" s="83" t="s">
        <v>277</v>
      </c>
      <c r="L655" s="83">
        <v>0.15</v>
      </c>
      <c r="M655" s="83" t="s">
        <v>277</v>
      </c>
      <c r="N655" s="84">
        <f t="shared" si="42"/>
        <v>0.38665509259259256</v>
      </c>
      <c r="O655" s="83">
        <v>654</v>
      </c>
      <c r="P655" s="86">
        <f t="shared" si="43"/>
        <v>0.74332810047095754</v>
      </c>
      <c r="Q655" s="87">
        <f>Table2[[#This Row],[Decimal exceedance]]*100</f>
        <v>74.332810047095748</v>
      </c>
      <c r="R655" s="86">
        <f>ROUND(Table2[[#This Row],[Percent Exceedance]],1)</f>
        <v>74.3</v>
      </c>
    </row>
    <row r="656" spans="2:18">
      <c r="B656" s="79" t="s">
        <v>278</v>
      </c>
      <c r="C656" s="80">
        <v>10044187</v>
      </c>
      <c r="D656" s="80">
        <v>10019674</v>
      </c>
      <c r="E656" s="79" t="s">
        <v>276</v>
      </c>
      <c r="F656" s="81">
        <v>42220</v>
      </c>
      <c r="G656" s="82">
        <v>5.0759999999999996</v>
      </c>
      <c r="H656" s="83">
        <f t="shared" si="40"/>
        <v>5076</v>
      </c>
      <c r="I656" s="84">
        <f t="shared" si="41"/>
        <v>5.874999999999999E-2</v>
      </c>
      <c r="J656" s="83">
        <v>7.0000000000000007E-2</v>
      </c>
      <c r="K656" s="83" t="s">
        <v>277</v>
      </c>
      <c r="L656" s="83">
        <v>0.25800000000000001</v>
      </c>
      <c r="M656" s="83" t="s">
        <v>277</v>
      </c>
      <c r="N656" s="84">
        <f t="shared" si="42"/>
        <v>0.38675000000000004</v>
      </c>
      <c r="O656" s="83">
        <v>655</v>
      </c>
      <c r="P656" s="86">
        <f t="shared" si="43"/>
        <v>0.74293563579277866</v>
      </c>
      <c r="Q656" s="87">
        <f>Table2[[#This Row],[Decimal exceedance]]*100</f>
        <v>74.293563579277873</v>
      </c>
      <c r="R656" s="86">
        <f>ROUND(Table2[[#This Row],[Percent Exceedance]],1)</f>
        <v>74.3</v>
      </c>
    </row>
    <row r="657" spans="2:18">
      <c r="B657" s="79" t="s">
        <v>278</v>
      </c>
      <c r="C657" s="80">
        <v>10044187</v>
      </c>
      <c r="D657" s="80">
        <v>10019674</v>
      </c>
      <c r="E657" s="79" t="s">
        <v>276</v>
      </c>
      <c r="F657" s="81">
        <v>42735</v>
      </c>
      <c r="G657" s="82">
        <v>6.2450000000000001</v>
      </c>
      <c r="H657" s="83">
        <f t="shared" si="40"/>
        <v>6245</v>
      </c>
      <c r="I657" s="84">
        <f t="shared" si="41"/>
        <v>7.228009259259259E-2</v>
      </c>
      <c r="J657" s="83">
        <v>0.13800000000000001</v>
      </c>
      <c r="K657" s="83" t="s">
        <v>277</v>
      </c>
      <c r="L657" s="83">
        <v>0.17699999999999999</v>
      </c>
      <c r="M657" s="83" t="s">
        <v>277</v>
      </c>
      <c r="N657" s="84">
        <f t="shared" si="42"/>
        <v>0.38728009259259261</v>
      </c>
      <c r="O657" s="83">
        <v>656</v>
      </c>
      <c r="P657" s="86">
        <f t="shared" si="43"/>
        <v>0.74254317111459966</v>
      </c>
      <c r="Q657" s="87">
        <f>Table2[[#This Row],[Decimal exceedance]]*100</f>
        <v>74.254317111459969</v>
      </c>
      <c r="R657" s="86">
        <f>ROUND(Table2[[#This Row],[Percent Exceedance]],1)</f>
        <v>74.3</v>
      </c>
    </row>
    <row r="658" spans="2:18">
      <c r="B658" s="83"/>
      <c r="C658" s="80">
        <v>10044187</v>
      </c>
      <c r="D658" s="80">
        <v>10019674</v>
      </c>
      <c r="E658" s="79" t="s">
        <v>276</v>
      </c>
      <c r="F658" s="85">
        <v>43770</v>
      </c>
      <c r="G658" s="82">
        <v>1.9419999999999999</v>
      </c>
      <c r="H658" s="83">
        <f t="shared" si="40"/>
        <v>1942</v>
      </c>
      <c r="I658" s="84">
        <f t="shared" si="41"/>
        <v>2.2476851851851849E-2</v>
      </c>
      <c r="J658" s="83">
        <v>0.22600000000000001</v>
      </c>
      <c r="K658" s="83" t="s">
        <v>277</v>
      </c>
      <c r="L658" s="83">
        <v>0.13900000000000001</v>
      </c>
      <c r="M658" s="83" t="s">
        <v>277</v>
      </c>
      <c r="N658" s="84">
        <f t="shared" si="42"/>
        <v>0.38747685185185188</v>
      </c>
      <c r="O658" s="83">
        <v>657</v>
      </c>
      <c r="P658" s="86">
        <f t="shared" si="43"/>
        <v>0.74215070643642078</v>
      </c>
      <c r="Q658" s="87">
        <f>Table2[[#This Row],[Decimal exceedance]]*100</f>
        <v>74.215070643642079</v>
      </c>
      <c r="R658" s="86">
        <f>ROUND(Table2[[#This Row],[Percent Exceedance]],1)</f>
        <v>74.2</v>
      </c>
    </row>
    <row r="659" spans="2:18">
      <c r="B659" s="79" t="s">
        <v>278</v>
      </c>
      <c r="C659" s="80">
        <v>10044187</v>
      </c>
      <c r="D659" s="80">
        <v>10019674</v>
      </c>
      <c r="E659" s="79" t="s">
        <v>276</v>
      </c>
      <c r="F659" s="81">
        <v>42179</v>
      </c>
      <c r="G659" s="82">
        <v>4.9530000000000003</v>
      </c>
      <c r="H659" s="83">
        <f t="shared" si="40"/>
        <v>4953</v>
      </c>
      <c r="I659" s="84">
        <f t="shared" si="41"/>
        <v>5.7326388888888885E-2</v>
      </c>
      <c r="J659" s="83">
        <v>5.1999999999999998E-2</v>
      </c>
      <c r="K659" s="83" t="s">
        <v>280</v>
      </c>
      <c r="L659" s="83">
        <v>0.27900000000000003</v>
      </c>
      <c r="M659" s="83" t="s">
        <v>277</v>
      </c>
      <c r="N659" s="84">
        <f t="shared" si="42"/>
        <v>0.38832638888888893</v>
      </c>
      <c r="O659" s="83">
        <v>658</v>
      </c>
      <c r="P659" s="86">
        <f t="shared" si="43"/>
        <v>0.74175824175824179</v>
      </c>
      <c r="Q659" s="87">
        <f>Table2[[#This Row],[Decimal exceedance]]*100</f>
        <v>74.175824175824175</v>
      </c>
      <c r="R659" s="86">
        <f>ROUND(Table2[[#This Row],[Percent Exceedance]],1)</f>
        <v>74.2</v>
      </c>
    </row>
    <row r="660" spans="2:18">
      <c r="B660" s="79" t="s">
        <v>278</v>
      </c>
      <c r="C660" s="80">
        <v>10044187</v>
      </c>
      <c r="D660" s="80">
        <v>10019674</v>
      </c>
      <c r="E660" s="79" t="s">
        <v>276</v>
      </c>
      <c r="F660" s="81">
        <v>42612</v>
      </c>
      <c r="G660" s="82">
        <v>4.9550000000000001</v>
      </c>
      <c r="H660" s="83">
        <f t="shared" si="40"/>
        <v>4955</v>
      </c>
      <c r="I660" s="84">
        <f t="shared" si="41"/>
        <v>5.7349537037037032E-2</v>
      </c>
      <c r="J660" s="83">
        <v>8.6999999999999994E-2</v>
      </c>
      <c r="K660" s="83" t="s">
        <v>277</v>
      </c>
      <c r="L660" s="83">
        <v>0.24399999999999999</v>
      </c>
      <c r="M660" s="83" t="s">
        <v>277</v>
      </c>
      <c r="N660" s="84">
        <f t="shared" si="42"/>
        <v>0.38834953703703701</v>
      </c>
      <c r="O660" s="83">
        <v>659</v>
      </c>
      <c r="P660" s="86">
        <f t="shared" si="43"/>
        <v>0.74136577708006279</v>
      </c>
      <c r="Q660" s="87">
        <f>Table2[[#This Row],[Decimal exceedance]]*100</f>
        <v>74.136577708006286</v>
      </c>
      <c r="R660" s="86">
        <f>ROUND(Table2[[#This Row],[Percent Exceedance]],1)</f>
        <v>74.099999999999994</v>
      </c>
    </row>
    <row r="661" spans="2:18">
      <c r="B661" s="79" t="s">
        <v>278</v>
      </c>
      <c r="C661" s="80">
        <v>10044187</v>
      </c>
      <c r="D661" s="80">
        <v>10019674</v>
      </c>
      <c r="E661" s="79" t="s">
        <v>276</v>
      </c>
      <c r="F661" s="81">
        <v>42971</v>
      </c>
      <c r="G661" s="82">
        <v>2.4500000000000002</v>
      </c>
      <c r="H661" s="83">
        <f t="shared" si="40"/>
        <v>2450</v>
      </c>
      <c r="I661" s="84">
        <f t="shared" si="41"/>
        <v>2.8356481481481483E-2</v>
      </c>
      <c r="J661" s="83">
        <v>8.5999999999999993E-2</v>
      </c>
      <c r="K661" s="83" t="s">
        <v>277</v>
      </c>
      <c r="L661" s="83">
        <v>0.27400000000000002</v>
      </c>
      <c r="M661" s="83" t="s">
        <v>277</v>
      </c>
      <c r="N661" s="84">
        <f t="shared" si="42"/>
        <v>0.3883564814814815</v>
      </c>
      <c r="O661" s="83">
        <v>660</v>
      </c>
      <c r="P661" s="86">
        <f t="shared" si="43"/>
        <v>0.7409733124018838</v>
      </c>
      <c r="Q661" s="87">
        <f>Table2[[#This Row],[Decimal exceedance]]*100</f>
        <v>74.097331240188382</v>
      </c>
      <c r="R661" s="86">
        <f>ROUND(Table2[[#This Row],[Percent Exceedance]],1)</f>
        <v>74.099999999999994</v>
      </c>
    </row>
    <row r="662" spans="2:18">
      <c r="B662" s="79" t="s">
        <v>278</v>
      </c>
      <c r="C662" s="80">
        <v>10044187</v>
      </c>
      <c r="D662" s="80">
        <v>10019674</v>
      </c>
      <c r="E662" s="79" t="s">
        <v>276</v>
      </c>
      <c r="F662" s="81">
        <v>41900</v>
      </c>
      <c r="G662" s="82">
        <v>3.1760000000000002</v>
      </c>
      <c r="H662" s="83">
        <f t="shared" si="40"/>
        <v>3176</v>
      </c>
      <c r="I662" s="84">
        <f t="shared" si="41"/>
        <v>3.6759259259259255E-2</v>
      </c>
      <c r="J662" s="83">
        <v>0.16900000000000001</v>
      </c>
      <c r="K662" s="83" t="s">
        <v>277</v>
      </c>
      <c r="L662" s="83">
        <v>0.183</v>
      </c>
      <c r="M662" s="83" t="s">
        <v>277</v>
      </c>
      <c r="N662" s="84">
        <f t="shared" si="42"/>
        <v>0.38875925925925925</v>
      </c>
      <c r="O662" s="83">
        <v>661</v>
      </c>
      <c r="P662" s="86">
        <f t="shared" si="43"/>
        <v>0.7405808477237048</v>
      </c>
      <c r="Q662" s="87">
        <f>Table2[[#This Row],[Decimal exceedance]]*100</f>
        <v>74.058084772370478</v>
      </c>
      <c r="R662" s="86">
        <f>ROUND(Table2[[#This Row],[Percent Exceedance]],1)</f>
        <v>74.099999999999994</v>
      </c>
    </row>
    <row r="663" spans="2:18">
      <c r="B663" s="83"/>
      <c r="C663" s="80">
        <v>10044187</v>
      </c>
      <c r="D663" s="80">
        <v>10019674</v>
      </c>
      <c r="E663" s="79" t="s">
        <v>276</v>
      </c>
      <c r="F663" s="85">
        <v>43632</v>
      </c>
      <c r="G663" s="82">
        <v>1.9019999999999999</v>
      </c>
      <c r="H663" s="83">
        <f t="shared" si="40"/>
        <v>1902</v>
      </c>
      <c r="I663" s="84">
        <f t="shared" si="41"/>
        <v>2.2013888888888885E-2</v>
      </c>
      <c r="J663" s="83">
        <v>0.159</v>
      </c>
      <c r="K663" s="83" t="s">
        <v>277</v>
      </c>
      <c r="L663" s="83">
        <v>0.20799999999999999</v>
      </c>
      <c r="M663" s="83" t="s">
        <v>277</v>
      </c>
      <c r="N663" s="84">
        <f t="shared" si="42"/>
        <v>0.38901388888888888</v>
      </c>
      <c r="O663" s="83">
        <v>662</v>
      </c>
      <c r="P663" s="86">
        <f t="shared" si="43"/>
        <v>0.74018838304552592</v>
      </c>
      <c r="Q663" s="87">
        <f>Table2[[#This Row],[Decimal exceedance]]*100</f>
        <v>74.018838304552588</v>
      </c>
      <c r="R663" s="86">
        <f>ROUND(Table2[[#This Row],[Percent Exceedance]],1)</f>
        <v>74</v>
      </c>
    </row>
    <row r="664" spans="2:18">
      <c r="B664" s="79" t="s">
        <v>278</v>
      </c>
      <c r="C664" s="80">
        <v>10044187</v>
      </c>
      <c r="D664" s="80">
        <v>10019674</v>
      </c>
      <c r="E664" s="79" t="s">
        <v>276</v>
      </c>
      <c r="F664" s="81">
        <v>41903</v>
      </c>
      <c r="G664" s="82">
        <v>3.2269999999999999</v>
      </c>
      <c r="H664" s="83">
        <f t="shared" si="40"/>
        <v>3227</v>
      </c>
      <c r="I664" s="84">
        <f t="shared" si="41"/>
        <v>3.7349537037037035E-2</v>
      </c>
      <c r="J664" s="83">
        <v>0.1</v>
      </c>
      <c r="K664" s="83" t="s">
        <v>277</v>
      </c>
      <c r="L664" s="83">
        <v>0.252</v>
      </c>
      <c r="M664" s="83" t="s">
        <v>277</v>
      </c>
      <c r="N664" s="84">
        <f t="shared" si="42"/>
        <v>0.38934953703703701</v>
      </c>
      <c r="O664" s="83">
        <v>663</v>
      </c>
      <c r="P664" s="86">
        <f t="shared" si="43"/>
        <v>0.73979591836734693</v>
      </c>
      <c r="Q664" s="87">
        <f>Table2[[#This Row],[Decimal exceedance]]*100</f>
        <v>73.979591836734699</v>
      </c>
      <c r="R664" s="86">
        <f>ROUND(Table2[[#This Row],[Percent Exceedance]],1)</f>
        <v>74</v>
      </c>
    </row>
    <row r="665" spans="2:18">
      <c r="B665" s="79" t="s">
        <v>278</v>
      </c>
      <c r="C665" s="80">
        <v>10044187</v>
      </c>
      <c r="D665" s="80">
        <v>10019674</v>
      </c>
      <c r="E665" s="79" t="s">
        <v>276</v>
      </c>
      <c r="F665" s="81">
        <v>42903</v>
      </c>
      <c r="G665" s="82">
        <v>2.6230000000000002</v>
      </c>
      <c r="H665" s="83">
        <f t="shared" si="40"/>
        <v>2623</v>
      </c>
      <c r="I665" s="84">
        <f t="shared" si="41"/>
        <v>3.0358796296296297E-2</v>
      </c>
      <c r="J665" s="83">
        <v>0.14699999999999999</v>
      </c>
      <c r="K665" s="83" t="s">
        <v>277</v>
      </c>
      <c r="L665" s="83">
        <v>0.21199999999999999</v>
      </c>
      <c r="M665" s="83" t="s">
        <v>277</v>
      </c>
      <c r="N665" s="84">
        <f t="shared" si="42"/>
        <v>0.38935879629629627</v>
      </c>
      <c r="O665" s="83">
        <v>664</v>
      </c>
      <c r="P665" s="86">
        <f t="shared" si="43"/>
        <v>0.73940345368916804</v>
      </c>
      <c r="Q665" s="87">
        <f>Table2[[#This Row],[Decimal exceedance]]*100</f>
        <v>73.940345368916809</v>
      </c>
      <c r="R665" s="86">
        <f>ROUND(Table2[[#This Row],[Percent Exceedance]],1)</f>
        <v>73.900000000000006</v>
      </c>
    </row>
    <row r="666" spans="2:18">
      <c r="B666" s="79" t="s">
        <v>278</v>
      </c>
      <c r="C666" s="80">
        <v>10044187</v>
      </c>
      <c r="D666" s="80">
        <v>10019674</v>
      </c>
      <c r="E666" s="79" t="s">
        <v>276</v>
      </c>
      <c r="F666" s="81">
        <v>43367</v>
      </c>
      <c r="G666" s="82">
        <v>2.3660000000000001</v>
      </c>
      <c r="H666" s="83">
        <f t="shared" si="40"/>
        <v>2366</v>
      </c>
      <c r="I666" s="84">
        <f t="shared" si="41"/>
        <v>2.7384259259259257E-2</v>
      </c>
      <c r="J666" s="83">
        <v>0.21099999999999999</v>
      </c>
      <c r="K666" s="83" t="s">
        <v>277</v>
      </c>
      <c r="L666" s="83">
        <v>0.151</v>
      </c>
      <c r="M666" s="83" t="s">
        <v>277</v>
      </c>
      <c r="N666" s="84">
        <f t="shared" si="42"/>
        <v>0.38938425925925924</v>
      </c>
      <c r="O666" s="83">
        <v>665</v>
      </c>
      <c r="P666" s="86">
        <f t="shared" si="43"/>
        <v>0.73901098901098905</v>
      </c>
      <c r="Q666" s="87">
        <f>Table2[[#This Row],[Decimal exceedance]]*100</f>
        <v>73.901098901098905</v>
      </c>
      <c r="R666" s="86">
        <f>ROUND(Table2[[#This Row],[Percent Exceedance]],1)</f>
        <v>73.900000000000006</v>
      </c>
    </row>
    <row r="667" spans="2:18">
      <c r="B667" s="79" t="s">
        <v>278</v>
      </c>
      <c r="C667" s="80">
        <v>10044187</v>
      </c>
      <c r="D667" s="80">
        <v>10019674</v>
      </c>
      <c r="E667" s="79" t="s">
        <v>276</v>
      </c>
      <c r="F667" s="81">
        <v>43545</v>
      </c>
      <c r="G667" s="82">
        <v>1.5189999999999999</v>
      </c>
      <c r="H667" s="83">
        <f t="shared" si="40"/>
        <v>1519</v>
      </c>
      <c r="I667" s="84">
        <f t="shared" si="41"/>
        <v>1.7581018518518517E-2</v>
      </c>
      <c r="J667" s="83">
        <v>0.19700000000000001</v>
      </c>
      <c r="K667" s="83" t="s">
        <v>277</v>
      </c>
      <c r="L667" s="83">
        <v>0.17499999999999999</v>
      </c>
      <c r="M667" s="83" t="s">
        <v>277</v>
      </c>
      <c r="N667" s="84">
        <f t="shared" si="42"/>
        <v>0.38958101851851851</v>
      </c>
      <c r="O667" s="83">
        <v>666</v>
      </c>
      <c r="P667" s="86">
        <f t="shared" si="43"/>
        <v>0.73861852433281006</v>
      </c>
      <c r="Q667" s="87">
        <f>Table2[[#This Row],[Decimal exceedance]]*100</f>
        <v>73.861852433281001</v>
      </c>
      <c r="R667" s="86">
        <f>ROUND(Table2[[#This Row],[Percent Exceedance]],1)</f>
        <v>73.900000000000006</v>
      </c>
    </row>
    <row r="668" spans="2:18">
      <c r="B668" s="79" t="s">
        <v>278</v>
      </c>
      <c r="C668" s="80">
        <v>10044187</v>
      </c>
      <c r="D668" s="80">
        <v>10019674</v>
      </c>
      <c r="E668" s="79" t="s">
        <v>276</v>
      </c>
      <c r="F668" s="81">
        <v>42289</v>
      </c>
      <c r="G668" s="82">
        <v>3.7679999999999998</v>
      </c>
      <c r="H668" s="83">
        <f t="shared" si="40"/>
        <v>3768</v>
      </c>
      <c r="I668" s="84">
        <f t="shared" si="41"/>
        <v>4.3611111111111107E-2</v>
      </c>
      <c r="J668" s="83">
        <v>0.10199999999999999</v>
      </c>
      <c r="K668" s="83" t="s">
        <v>277</v>
      </c>
      <c r="L668" s="83">
        <v>0.24399999999999999</v>
      </c>
      <c r="M668" s="83" t="s">
        <v>277</v>
      </c>
      <c r="N668" s="84">
        <f t="shared" si="42"/>
        <v>0.38961111111111113</v>
      </c>
      <c r="O668" s="83">
        <v>667</v>
      </c>
      <c r="P668" s="86">
        <f t="shared" si="43"/>
        <v>0.73822605965463106</v>
      </c>
      <c r="Q668" s="87">
        <f>Table2[[#This Row],[Decimal exceedance]]*100</f>
        <v>73.822605965463111</v>
      </c>
      <c r="R668" s="86">
        <f>ROUND(Table2[[#This Row],[Percent Exceedance]],1)</f>
        <v>73.8</v>
      </c>
    </row>
    <row r="669" spans="2:18">
      <c r="B669" s="79" t="s">
        <v>278</v>
      </c>
      <c r="C669" s="80">
        <v>10044187</v>
      </c>
      <c r="D669" s="80">
        <v>10019674</v>
      </c>
      <c r="E669" s="79" t="s">
        <v>276</v>
      </c>
      <c r="F669" s="81">
        <v>42711</v>
      </c>
      <c r="G669" s="82">
        <v>3.3559999999999999</v>
      </c>
      <c r="H669" s="83">
        <f t="shared" si="40"/>
        <v>3356</v>
      </c>
      <c r="I669" s="84">
        <f t="shared" si="41"/>
        <v>3.8842592592592588E-2</v>
      </c>
      <c r="J669" s="83">
        <v>9.6000000000000002E-2</v>
      </c>
      <c r="K669" s="83" t="s">
        <v>277</v>
      </c>
      <c r="L669" s="83">
        <v>0.255</v>
      </c>
      <c r="M669" s="83" t="s">
        <v>277</v>
      </c>
      <c r="N669" s="84">
        <f t="shared" si="42"/>
        <v>0.38984259259259257</v>
      </c>
      <c r="O669" s="83">
        <v>668</v>
      </c>
      <c r="P669" s="86">
        <f t="shared" si="43"/>
        <v>0.73783359497645207</v>
      </c>
      <c r="Q669" s="87">
        <f>Table2[[#This Row],[Decimal exceedance]]*100</f>
        <v>73.783359497645208</v>
      </c>
      <c r="R669" s="86">
        <f>ROUND(Table2[[#This Row],[Percent Exceedance]],1)</f>
        <v>73.8</v>
      </c>
    </row>
    <row r="670" spans="2:18">
      <c r="B670" s="79" t="s">
        <v>278</v>
      </c>
      <c r="C670" s="80">
        <v>10044187</v>
      </c>
      <c r="D670" s="80">
        <v>10019674</v>
      </c>
      <c r="E670" s="79" t="s">
        <v>276</v>
      </c>
      <c r="F670" s="81">
        <v>41497</v>
      </c>
      <c r="G670" s="82">
        <v>7.4349999999999996</v>
      </c>
      <c r="H670" s="83">
        <f t="shared" si="40"/>
        <v>7435</v>
      </c>
      <c r="I670" s="84">
        <f t="shared" si="41"/>
        <v>8.6053240740740736E-2</v>
      </c>
      <c r="J670" s="83">
        <v>5.8999999999999997E-2</v>
      </c>
      <c r="K670" s="83" t="s">
        <v>277</v>
      </c>
      <c r="L670" s="83">
        <v>0.245</v>
      </c>
      <c r="M670" s="83" t="s">
        <v>280</v>
      </c>
      <c r="N670" s="84">
        <f t="shared" si="42"/>
        <v>0.39005324074074071</v>
      </c>
      <c r="O670" s="83">
        <v>669</v>
      </c>
      <c r="P670" s="86">
        <f t="shared" si="43"/>
        <v>0.73744113029827307</v>
      </c>
      <c r="Q670" s="87">
        <f>Table2[[#This Row],[Decimal exceedance]]*100</f>
        <v>73.744113029827304</v>
      </c>
      <c r="R670" s="86">
        <f>ROUND(Table2[[#This Row],[Percent Exceedance]],1)</f>
        <v>73.7</v>
      </c>
    </row>
    <row r="671" spans="2:18">
      <c r="B671" s="79" t="s">
        <v>278</v>
      </c>
      <c r="C671" s="80">
        <v>10044187</v>
      </c>
      <c r="D671" s="80">
        <v>10019674</v>
      </c>
      <c r="E671" s="79" t="s">
        <v>276</v>
      </c>
      <c r="F671" s="81">
        <v>42232</v>
      </c>
      <c r="G671" s="82">
        <v>4.5860000000000003</v>
      </c>
      <c r="H671" s="83">
        <f t="shared" si="40"/>
        <v>4586</v>
      </c>
      <c r="I671" s="84">
        <f t="shared" si="41"/>
        <v>5.3078703703703704E-2</v>
      </c>
      <c r="J671" s="83">
        <v>6.4000000000000001E-2</v>
      </c>
      <c r="K671" s="83" t="s">
        <v>277</v>
      </c>
      <c r="L671" s="83">
        <v>0.27300000000000002</v>
      </c>
      <c r="M671" s="83" t="s">
        <v>277</v>
      </c>
      <c r="N671" s="84">
        <f t="shared" si="42"/>
        <v>0.39007870370370373</v>
      </c>
      <c r="O671" s="83">
        <v>670</v>
      </c>
      <c r="P671" s="86">
        <f t="shared" si="43"/>
        <v>0.73704866562009419</v>
      </c>
      <c r="Q671" s="87">
        <f>Table2[[#This Row],[Decimal exceedance]]*100</f>
        <v>73.704866562009414</v>
      </c>
      <c r="R671" s="86">
        <f>ROUND(Table2[[#This Row],[Percent Exceedance]],1)</f>
        <v>73.7</v>
      </c>
    </row>
    <row r="672" spans="2:18">
      <c r="B672" s="79" t="s">
        <v>278</v>
      </c>
      <c r="C672" s="80">
        <v>10044187</v>
      </c>
      <c r="D672" s="80">
        <v>10019674</v>
      </c>
      <c r="E672" s="79" t="s">
        <v>276</v>
      </c>
      <c r="F672" s="81">
        <v>42606</v>
      </c>
      <c r="G672" s="82">
        <v>3.8149999999999999</v>
      </c>
      <c r="H672" s="83">
        <f t="shared" si="40"/>
        <v>3815</v>
      </c>
      <c r="I672" s="84">
        <f t="shared" si="41"/>
        <v>4.4155092592592586E-2</v>
      </c>
      <c r="J672" s="83">
        <v>9.8000000000000004E-2</v>
      </c>
      <c r="K672" s="83" t="s">
        <v>277</v>
      </c>
      <c r="L672" s="83">
        <v>0.248</v>
      </c>
      <c r="M672" s="83" t="s">
        <v>277</v>
      </c>
      <c r="N672" s="84">
        <f t="shared" si="42"/>
        <v>0.39015509259259262</v>
      </c>
      <c r="O672" s="83">
        <v>671</v>
      </c>
      <c r="P672" s="86">
        <f t="shared" si="43"/>
        <v>0.73665620094191531</v>
      </c>
      <c r="Q672" s="87">
        <f>Table2[[#This Row],[Decimal exceedance]]*100</f>
        <v>73.665620094191524</v>
      </c>
      <c r="R672" s="86">
        <f>ROUND(Table2[[#This Row],[Percent Exceedance]],1)</f>
        <v>73.7</v>
      </c>
    </row>
    <row r="673" spans="2:18">
      <c r="B673" s="79" t="s">
        <v>278</v>
      </c>
      <c r="C673" s="80">
        <v>10044187</v>
      </c>
      <c r="D673" s="80">
        <v>10019674</v>
      </c>
      <c r="E673" s="79" t="s">
        <v>276</v>
      </c>
      <c r="F673" s="81">
        <v>42226</v>
      </c>
      <c r="G673" s="82">
        <v>5.0419999999999998</v>
      </c>
      <c r="H673" s="83">
        <f t="shared" si="40"/>
        <v>5042</v>
      </c>
      <c r="I673" s="84">
        <f t="shared" si="41"/>
        <v>5.8356481481481474E-2</v>
      </c>
      <c r="J673" s="83">
        <v>0.1</v>
      </c>
      <c r="K673" s="83" t="s">
        <v>277</v>
      </c>
      <c r="L673" s="83">
        <v>0.23200000000000001</v>
      </c>
      <c r="M673" s="83" t="s">
        <v>277</v>
      </c>
      <c r="N673" s="84">
        <f t="shared" si="42"/>
        <v>0.3903564814814815</v>
      </c>
      <c r="O673" s="83">
        <v>672</v>
      </c>
      <c r="P673" s="86">
        <f t="shared" si="43"/>
        <v>0.73626373626373631</v>
      </c>
      <c r="Q673" s="87">
        <f>Table2[[#This Row],[Decimal exceedance]]*100</f>
        <v>73.626373626373635</v>
      </c>
      <c r="R673" s="86">
        <f>ROUND(Table2[[#This Row],[Percent Exceedance]],1)</f>
        <v>73.599999999999994</v>
      </c>
    </row>
    <row r="674" spans="2:18">
      <c r="B674" s="79" t="s">
        <v>278</v>
      </c>
      <c r="C674" s="80">
        <v>10044187</v>
      </c>
      <c r="D674" s="80">
        <v>10019674</v>
      </c>
      <c r="E674" s="79" t="s">
        <v>276</v>
      </c>
      <c r="F674" s="81">
        <v>43313</v>
      </c>
      <c r="G674" s="82">
        <v>2.306</v>
      </c>
      <c r="H674" s="83">
        <f t="shared" si="40"/>
        <v>2306</v>
      </c>
      <c r="I674" s="84">
        <f t="shared" si="41"/>
        <v>2.6689814814814812E-2</v>
      </c>
      <c r="J674" s="83">
        <v>0.124</v>
      </c>
      <c r="K674" s="83" t="s">
        <v>277</v>
      </c>
      <c r="L674" s="83">
        <v>0.24099999999999999</v>
      </c>
      <c r="M674" s="83" t="s">
        <v>277</v>
      </c>
      <c r="N674" s="84">
        <f t="shared" si="42"/>
        <v>0.3916898148148148</v>
      </c>
      <c r="O674" s="83">
        <v>673</v>
      </c>
      <c r="P674" s="86">
        <f t="shared" si="43"/>
        <v>0.73587127158555732</v>
      </c>
      <c r="Q674" s="87">
        <f>Table2[[#This Row],[Decimal exceedance]]*100</f>
        <v>73.587127158555731</v>
      </c>
      <c r="R674" s="86">
        <f>ROUND(Table2[[#This Row],[Percent Exceedance]],1)</f>
        <v>73.599999999999994</v>
      </c>
    </row>
    <row r="675" spans="2:18">
      <c r="B675" s="79" t="s">
        <v>278</v>
      </c>
      <c r="C675" s="80">
        <v>10044187</v>
      </c>
      <c r="D675" s="80">
        <v>10019674</v>
      </c>
      <c r="E675" s="79" t="s">
        <v>276</v>
      </c>
      <c r="F675" s="81">
        <v>41500</v>
      </c>
      <c r="G675" s="82">
        <v>7.55</v>
      </c>
      <c r="H675" s="83">
        <f t="shared" si="40"/>
        <v>7550</v>
      </c>
      <c r="I675" s="84">
        <f t="shared" si="41"/>
        <v>8.7384259259259245E-2</v>
      </c>
      <c r="J675" s="83">
        <v>7.9000000000000001E-2</v>
      </c>
      <c r="K675" s="83" t="s">
        <v>277</v>
      </c>
      <c r="L675" s="83">
        <v>0.22600000000000001</v>
      </c>
      <c r="M675" s="83" t="s">
        <v>280</v>
      </c>
      <c r="N675" s="84">
        <f t="shared" si="42"/>
        <v>0.39238425925925924</v>
      </c>
      <c r="O675" s="83">
        <v>674</v>
      </c>
      <c r="P675" s="86">
        <f t="shared" si="43"/>
        <v>0.73547880690737832</v>
      </c>
      <c r="Q675" s="87">
        <f>Table2[[#This Row],[Decimal exceedance]]*100</f>
        <v>73.547880690737827</v>
      </c>
      <c r="R675" s="86">
        <f>ROUND(Table2[[#This Row],[Percent Exceedance]],1)</f>
        <v>73.5</v>
      </c>
    </row>
    <row r="676" spans="2:18">
      <c r="B676" s="83"/>
      <c r="C676" s="80">
        <v>10044187</v>
      </c>
      <c r="D676" s="80">
        <v>10019674</v>
      </c>
      <c r="E676" s="79" t="s">
        <v>276</v>
      </c>
      <c r="F676" s="85">
        <v>43747</v>
      </c>
      <c r="G676" s="82">
        <v>1.944</v>
      </c>
      <c r="H676" s="83">
        <f t="shared" si="40"/>
        <v>1944</v>
      </c>
      <c r="I676" s="84">
        <f t="shared" si="41"/>
        <v>2.2499999999999999E-2</v>
      </c>
      <c r="J676" s="83">
        <v>0.23400000000000001</v>
      </c>
      <c r="K676" s="83" t="s">
        <v>277</v>
      </c>
      <c r="L676" s="83">
        <v>0.13600000000000001</v>
      </c>
      <c r="M676" s="83" t="s">
        <v>277</v>
      </c>
      <c r="N676" s="84">
        <f t="shared" si="42"/>
        <v>0.39250000000000002</v>
      </c>
      <c r="O676" s="83">
        <v>675</v>
      </c>
      <c r="P676" s="86">
        <f t="shared" si="43"/>
        <v>0.73508634222919933</v>
      </c>
      <c r="Q676" s="87">
        <f>Table2[[#This Row],[Decimal exceedance]]*100</f>
        <v>73.508634222919937</v>
      </c>
      <c r="R676" s="86">
        <f>ROUND(Table2[[#This Row],[Percent Exceedance]],1)</f>
        <v>73.5</v>
      </c>
    </row>
    <row r="677" spans="2:18">
      <c r="B677" s="79" t="s">
        <v>278</v>
      </c>
      <c r="C677" s="80">
        <v>10044187</v>
      </c>
      <c r="D677" s="80">
        <v>10019674</v>
      </c>
      <c r="E677" s="79" t="s">
        <v>276</v>
      </c>
      <c r="F677" s="81">
        <v>42963</v>
      </c>
      <c r="G677" s="82">
        <v>2.3140000000000001</v>
      </c>
      <c r="H677" s="83">
        <f t="shared" si="40"/>
        <v>2314</v>
      </c>
      <c r="I677" s="84">
        <f t="shared" si="41"/>
        <v>2.6782407407407408E-2</v>
      </c>
      <c r="J677" s="83">
        <v>0.11600000000000001</v>
      </c>
      <c r="K677" s="83" t="s">
        <v>277</v>
      </c>
      <c r="L677" s="83">
        <v>0.25</v>
      </c>
      <c r="M677" s="83" t="s">
        <v>277</v>
      </c>
      <c r="N677" s="84">
        <f t="shared" si="42"/>
        <v>0.39278240740740744</v>
      </c>
      <c r="O677" s="83">
        <v>676</v>
      </c>
      <c r="P677" s="86">
        <f t="shared" si="43"/>
        <v>0.73469387755102034</v>
      </c>
      <c r="Q677" s="87">
        <f>Table2[[#This Row],[Decimal exceedance]]*100</f>
        <v>73.469387755102034</v>
      </c>
      <c r="R677" s="86">
        <f>ROUND(Table2[[#This Row],[Percent Exceedance]],1)</f>
        <v>73.5</v>
      </c>
    </row>
    <row r="678" spans="2:18">
      <c r="B678" s="79" t="s">
        <v>278</v>
      </c>
      <c r="C678" s="80">
        <v>10044187</v>
      </c>
      <c r="D678" s="80">
        <v>10019674</v>
      </c>
      <c r="E678" s="79" t="s">
        <v>276</v>
      </c>
      <c r="F678" s="81">
        <v>42165</v>
      </c>
      <c r="G678" s="82">
        <v>4.91</v>
      </c>
      <c r="H678" s="83">
        <f t="shared" si="40"/>
        <v>4910</v>
      </c>
      <c r="I678" s="84">
        <f t="shared" si="41"/>
        <v>5.6828703703703701E-2</v>
      </c>
      <c r="J678" s="83">
        <v>5.3999999999999999E-2</v>
      </c>
      <c r="K678" s="83" t="s">
        <v>280</v>
      </c>
      <c r="L678" s="83">
        <v>0.28199999999999997</v>
      </c>
      <c r="M678" s="83" t="s">
        <v>277</v>
      </c>
      <c r="N678" s="84">
        <f t="shared" si="42"/>
        <v>0.39282870370370371</v>
      </c>
      <c r="O678" s="83">
        <v>677</v>
      </c>
      <c r="P678" s="86">
        <f t="shared" si="43"/>
        <v>0.73430141287284145</v>
      </c>
      <c r="Q678" s="87">
        <f>Table2[[#This Row],[Decimal exceedance]]*100</f>
        <v>73.430141287284144</v>
      </c>
      <c r="R678" s="86">
        <f>ROUND(Table2[[#This Row],[Percent Exceedance]],1)</f>
        <v>73.400000000000006</v>
      </c>
    </row>
    <row r="679" spans="2:18">
      <c r="B679" s="79" t="s">
        <v>278</v>
      </c>
      <c r="C679" s="80">
        <v>10044187</v>
      </c>
      <c r="D679" s="80">
        <v>10019674</v>
      </c>
      <c r="E679" s="79" t="s">
        <v>276</v>
      </c>
      <c r="F679" s="81">
        <v>41498</v>
      </c>
      <c r="G679" s="82">
        <v>7.2709999999999999</v>
      </c>
      <c r="H679" s="83">
        <f t="shared" si="40"/>
        <v>7271</v>
      </c>
      <c r="I679" s="84">
        <f t="shared" si="41"/>
        <v>8.4155092592592587E-2</v>
      </c>
      <c r="J679" s="83">
        <v>0.06</v>
      </c>
      <c r="K679" s="83" t="s">
        <v>277</v>
      </c>
      <c r="L679" s="83">
        <v>0.249</v>
      </c>
      <c r="M679" s="83" t="s">
        <v>280</v>
      </c>
      <c r="N679" s="84">
        <f t="shared" si="42"/>
        <v>0.39315509259259257</v>
      </c>
      <c r="O679" s="83">
        <v>678</v>
      </c>
      <c r="P679" s="86">
        <f t="shared" si="43"/>
        <v>0.73390894819466246</v>
      </c>
      <c r="Q679" s="87">
        <f>Table2[[#This Row],[Decimal exceedance]]*100</f>
        <v>73.39089481946624</v>
      </c>
      <c r="R679" s="86">
        <f>ROUND(Table2[[#This Row],[Percent Exceedance]],1)</f>
        <v>73.400000000000006</v>
      </c>
    </row>
    <row r="680" spans="2:18">
      <c r="B680" s="79" t="s">
        <v>278</v>
      </c>
      <c r="C680" s="80">
        <v>10044187</v>
      </c>
      <c r="D680" s="80">
        <v>10019674</v>
      </c>
      <c r="E680" s="79" t="s">
        <v>276</v>
      </c>
      <c r="F680" s="81">
        <v>42642</v>
      </c>
      <c r="G680" s="82">
        <v>0.97799999999999998</v>
      </c>
      <c r="H680" s="83">
        <f t="shared" si="40"/>
        <v>978</v>
      </c>
      <c r="I680" s="84">
        <f t="shared" si="41"/>
        <v>1.1319444444444443E-2</v>
      </c>
      <c r="J680" s="83">
        <v>8.7999999999999995E-2</v>
      </c>
      <c r="K680" s="83" t="s">
        <v>277</v>
      </c>
      <c r="L680" s="83">
        <v>0.29399999999999998</v>
      </c>
      <c r="M680" s="83" t="s">
        <v>277</v>
      </c>
      <c r="N680" s="84">
        <f t="shared" si="42"/>
        <v>0.39331944444444444</v>
      </c>
      <c r="O680" s="83">
        <v>679</v>
      </c>
      <c r="P680" s="86">
        <f t="shared" si="43"/>
        <v>0.73351648351648358</v>
      </c>
      <c r="Q680" s="87">
        <f>Table2[[#This Row],[Decimal exceedance]]*100</f>
        <v>73.35164835164835</v>
      </c>
      <c r="R680" s="86">
        <f>ROUND(Table2[[#This Row],[Percent Exceedance]],1)</f>
        <v>73.400000000000006</v>
      </c>
    </row>
    <row r="681" spans="2:18">
      <c r="B681" s="83"/>
      <c r="C681" s="80">
        <v>10044187</v>
      </c>
      <c r="D681" s="80">
        <v>10019674</v>
      </c>
      <c r="E681" s="79" t="s">
        <v>276</v>
      </c>
      <c r="F681" s="85">
        <v>43572</v>
      </c>
      <c r="G681" s="82">
        <v>1.9319999999999999</v>
      </c>
      <c r="H681" s="83">
        <f t="shared" si="40"/>
        <v>1932</v>
      </c>
      <c r="I681" s="84">
        <f t="shared" si="41"/>
        <v>2.2361111111111109E-2</v>
      </c>
      <c r="J681" s="83">
        <v>0.14399999999999999</v>
      </c>
      <c r="K681" s="83" t="s">
        <v>277</v>
      </c>
      <c r="L681" s="83">
        <v>0.22700000000000001</v>
      </c>
      <c r="M681" s="83" t="s">
        <v>277</v>
      </c>
      <c r="N681" s="84">
        <f t="shared" si="42"/>
        <v>0.39336111111111111</v>
      </c>
      <c r="O681" s="83">
        <v>680</v>
      </c>
      <c r="P681" s="86">
        <f t="shared" si="43"/>
        <v>0.73312401883830458</v>
      </c>
      <c r="Q681" s="87">
        <f>Table2[[#This Row],[Decimal exceedance]]*100</f>
        <v>73.312401883830461</v>
      </c>
      <c r="R681" s="86">
        <f>ROUND(Table2[[#This Row],[Percent Exceedance]],1)</f>
        <v>73.3</v>
      </c>
    </row>
    <row r="682" spans="2:18">
      <c r="B682" s="79" t="s">
        <v>278</v>
      </c>
      <c r="C682" s="80">
        <v>10044187</v>
      </c>
      <c r="D682" s="80">
        <v>10019674</v>
      </c>
      <c r="E682" s="79" t="s">
        <v>276</v>
      </c>
      <c r="F682" s="81">
        <v>42900</v>
      </c>
      <c r="G682" s="82">
        <v>2.29</v>
      </c>
      <c r="H682" s="83">
        <f t="shared" si="40"/>
        <v>2290</v>
      </c>
      <c r="I682" s="84">
        <f t="shared" si="41"/>
        <v>2.6504629629629628E-2</v>
      </c>
      <c r="J682" s="83">
        <v>0.14399999999999999</v>
      </c>
      <c r="K682" s="83" t="s">
        <v>277</v>
      </c>
      <c r="L682" s="83">
        <v>0.223</v>
      </c>
      <c r="M682" s="83" t="s">
        <v>277</v>
      </c>
      <c r="N682" s="84">
        <f t="shared" si="42"/>
        <v>0.39350462962962962</v>
      </c>
      <c r="O682" s="83">
        <v>681</v>
      </c>
      <c r="P682" s="86">
        <f t="shared" si="43"/>
        <v>0.73273155416012559</v>
      </c>
      <c r="Q682" s="87">
        <f>Table2[[#This Row],[Decimal exceedance]]*100</f>
        <v>73.273155416012557</v>
      </c>
      <c r="R682" s="86">
        <f>ROUND(Table2[[#This Row],[Percent Exceedance]],1)</f>
        <v>73.3</v>
      </c>
    </row>
    <row r="683" spans="2:18">
      <c r="B683" s="79" t="s">
        <v>278</v>
      </c>
      <c r="C683" s="80">
        <v>10044187</v>
      </c>
      <c r="D683" s="80">
        <v>10019674</v>
      </c>
      <c r="E683" s="79" t="s">
        <v>276</v>
      </c>
      <c r="F683" s="81">
        <v>43489</v>
      </c>
      <c r="G683" s="82">
        <v>1.883</v>
      </c>
      <c r="H683" s="83">
        <f t="shared" si="40"/>
        <v>1883</v>
      </c>
      <c r="I683" s="84">
        <f t="shared" si="41"/>
        <v>2.179398148148148E-2</v>
      </c>
      <c r="J683" s="83">
        <v>0.215</v>
      </c>
      <c r="K683" s="83" t="s">
        <v>277</v>
      </c>
      <c r="L683" s="83">
        <v>0.157</v>
      </c>
      <c r="M683" s="83" t="s">
        <v>277</v>
      </c>
      <c r="N683" s="84">
        <f t="shared" si="42"/>
        <v>0.39379398148148148</v>
      </c>
      <c r="O683" s="83">
        <v>682</v>
      </c>
      <c r="P683" s="86">
        <f t="shared" si="43"/>
        <v>0.73233908948194659</v>
      </c>
      <c r="Q683" s="87">
        <f>Table2[[#This Row],[Decimal exceedance]]*100</f>
        <v>73.233908948194653</v>
      </c>
      <c r="R683" s="86">
        <f>ROUND(Table2[[#This Row],[Percent Exceedance]],1)</f>
        <v>73.2</v>
      </c>
    </row>
    <row r="684" spans="2:18">
      <c r="B684" s="79" t="s">
        <v>278</v>
      </c>
      <c r="C684" s="80">
        <v>10044187</v>
      </c>
      <c r="D684" s="80">
        <v>10019674</v>
      </c>
      <c r="E684" s="79" t="s">
        <v>276</v>
      </c>
      <c r="F684" s="81">
        <v>41892</v>
      </c>
      <c r="G684" s="82">
        <v>3.2690000000000001</v>
      </c>
      <c r="H684" s="83">
        <f t="shared" si="40"/>
        <v>3269</v>
      </c>
      <c r="I684" s="84">
        <f t="shared" si="41"/>
        <v>3.7835648148148146E-2</v>
      </c>
      <c r="J684" s="83">
        <v>7.8E-2</v>
      </c>
      <c r="K684" s="83" t="s">
        <v>277</v>
      </c>
      <c r="L684" s="83">
        <v>0.27800000000000002</v>
      </c>
      <c r="M684" s="83" t="s">
        <v>277</v>
      </c>
      <c r="N684" s="84">
        <f t="shared" si="42"/>
        <v>0.3938356481481482</v>
      </c>
      <c r="O684" s="83">
        <v>683</v>
      </c>
      <c r="P684" s="86">
        <f t="shared" si="43"/>
        <v>0.7319466248037676</v>
      </c>
      <c r="Q684" s="87">
        <f>Table2[[#This Row],[Decimal exceedance]]*100</f>
        <v>73.194662480376763</v>
      </c>
      <c r="R684" s="86">
        <f>ROUND(Table2[[#This Row],[Percent Exceedance]],1)</f>
        <v>73.2</v>
      </c>
    </row>
    <row r="685" spans="2:18">
      <c r="B685" s="79" t="s">
        <v>278</v>
      </c>
      <c r="C685" s="80">
        <v>10044187</v>
      </c>
      <c r="D685" s="80">
        <v>10019674</v>
      </c>
      <c r="E685" s="79" t="s">
        <v>276</v>
      </c>
      <c r="F685" s="81">
        <v>41499</v>
      </c>
      <c r="G685" s="82">
        <v>7.1689999999999996</v>
      </c>
      <c r="H685" s="83">
        <f t="shared" si="40"/>
        <v>7169</v>
      </c>
      <c r="I685" s="84">
        <f t="shared" si="41"/>
        <v>8.2974537037037027E-2</v>
      </c>
      <c r="J685" s="83">
        <v>7.0999999999999994E-2</v>
      </c>
      <c r="K685" s="83" t="s">
        <v>277</v>
      </c>
      <c r="L685" s="83">
        <v>0.24</v>
      </c>
      <c r="M685" s="83" t="s">
        <v>280</v>
      </c>
      <c r="N685" s="84">
        <f t="shared" si="42"/>
        <v>0.393974537037037</v>
      </c>
      <c r="O685" s="83">
        <v>684</v>
      </c>
      <c r="P685" s="86">
        <f t="shared" si="43"/>
        <v>0.73155416012558871</v>
      </c>
      <c r="Q685" s="87">
        <f>Table2[[#This Row],[Decimal exceedance]]*100</f>
        <v>73.155416012558874</v>
      </c>
      <c r="R685" s="86">
        <f>ROUND(Table2[[#This Row],[Percent Exceedance]],1)</f>
        <v>73.2</v>
      </c>
    </row>
    <row r="686" spans="2:18">
      <c r="B686" s="79" t="s">
        <v>278</v>
      </c>
      <c r="C686" s="80">
        <v>10044187</v>
      </c>
      <c r="D686" s="80">
        <v>10019674</v>
      </c>
      <c r="E686" s="79" t="s">
        <v>276</v>
      </c>
      <c r="F686" s="81">
        <v>42901</v>
      </c>
      <c r="G686" s="82">
        <v>2.9039999999999999</v>
      </c>
      <c r="H686" s="83">
        <f t="shared" si="40"/>
        <v>2904</v>
      </c>
      <c r="I686" s="84">
        <f t="shared" si="41"/>
        <v>3.3611111111111105E-2</v>
      </c>
      <c r="J686" s="83">
        <v>0.14399999999999999</v>
      </c>
      <c r="K686" s="83" t="s">
        <v>277</v>
      </c>
      <c r="L686" s="83">
        <v>0.217</v>
      </c>
      <c r="M686" s="83" t="s">
        <v>277</v>
      </c>
      <c r="N686" s="84">
        <f t="shared" si="42"/>
        <v>0.39461111111111113</v>
      </c>
      <c r="O686" s="83">
        <v>685</v>
      </c>
      <c r="P686" s="86">
        <f t="shared" si="43"/>
        <v>0.73116169544740972</v>
      </c>
      <c r="Q686" s="87">
        <f>Table2[[#This Row],[Decimal exceedance]]*100</f>
        <v>73.11616954474097</v>
      </c>
      <c r="R686" s="86">
        <f>ROUND(Table2[[#This Row],[Percent Exceedance]],1)</f>
        <v>73.099999999999994</v>
      </c>
    </row>
    <row r="687" spans="2:18">
      <c r="B687" s="79" t="s">
        <v>278</v>
      </c>
      <c r="C687" s="80">
        <v>10044187</v>
      </c>
      <c r="D687" s="80">
        <v>10019674</v>
      </c>
      <c r="E687" s="79" t="s">
        <v>276</v>
      </c>
      <c r="F687" s="81">
        <v>41613</v>
      </c>
      <c r="G687" s="82">
        <v>2.3420000000000001</v>
      </c>
      <c r="H687" s="83">
        <f t="shared" si="40"/>
        <v>2342</v>
      </c>
      <c r="I687" s="84">
        <f t="shared" si="41"/>
        <v>2.7106481481481481E-2</v>
      </c>
      <c r="J687" s="83">
        <v>8.2000000000000003E-2</v>
      </c>
      <c r="K687" s="83" t="s">
        <v>277</v>
      </c>
      <c r="L687" s="83">
        <v>0.28599999999999998</v>
      </c>
      <c r="M687" s="83" t="s">
        <v>277</v>
      </c>
      <c r="N687" s="84">
        <f t="shared" si="42"/>
        <v>0.39510648148148148</v>
      </c>
      <c r="O687" s="83">
        <v>686</v>
      </c>
      <c r="P687" s="86">
        <f t="shared" si="43"/>
        <v>0.73076923076923084</v>
      </c>
      <c r="Q687" s="87">
        <f>Table2[[#This Row],[Decimal exceedance]]*100</f>
        <v>73.07692307692308</v>
      </c>
      <c r="R687" s="86">
        <f>ROUND(Table2[[#This Row],[Percent Exceedance]],1)</f>
        <v>73.099999999999994</v>
      </c>
    </row>
    <row r="688" spans="2:18">
      <c r="B688" s="79" t="s">
        <v>278</v>
      </c>
      <c r="C688" s="80">
        <v>10044187</v>
      </c>
      <c r="D688" s="80">
        <v>10019674</v>
      </c>
      <c r="E688" s="79" t="s">
        <v>276</v>
      </c>
      <c r="F688" s="81">
        <v>42163</v>
      </c>
      <c r="G688" s="82">
        <v>4.5949999999999998</v>
      </c>
      <c r="H688" s="83">
        <f t="shared" si="40"/>
        <v>4595</v>
      </c>
      <c r="I688" s="84">
        <f t="shared" si="41"/>
        <v>5.3182870370370366E-2</v>
      </c>
      <c r="J688" s="83">
        <v>5.8000000000000003E-2</v>
      </c>
      <c r="K688" s="83" t="s">
        <v>280</v>
      </c>
      <c r="L688" s="83">
        <v>0.28399999999999997</v>
      </c>
      <c r="M688" s="83" t="s">
        <v>277</v>
      </c>
      <c r="N688" s="84">
        <f t="shared" si="42"/>
        <v>0.39518287037037036</v>
      </c>
      <c r="O688" s="83">
        <v>687</v>
      </c>
      <c r="P688" s="86">
        <f t="shared" si="43"/>
        <v>0.73037676609105184</v>
      </c>
      <c r="Q688" s="87">
        <f>Table2[[#This Row],[Decimal exceedance]]*100</f>
        <v>73.037676609105191</v>
      </c>
      <c r="R688" s="86">
        <f>ROUND(Table2[[#This Row],[Percent Exceedance]],1)</f>
        <v>73</v>
      </c>
    </row>
    <row r="689" spans="2:18">
      <c r="B689" s="79" t="s">
        <v>278</v>
      </c>
      <c r="C689" s="80">
        <v>10044187</v>
      </c>
      <c r="D689" s="80">
        <v>10019674</v>
      </c>
      <c r="E689" s="79" t="s">
        <v>276</v>
      </c>
      <c r="F689" s="81">
        <v>42275</v>
      </c>
      <c r="G689" s="82">
        <v>3.2290000000000001</v>
      </c>
      <c r="H689" s="83">
        <f t="shared" si="40"/>
        <v>3229</v>
      </c>
      <c r="I689" s="84">
        <f t="shared" si="41"/>
        <v>3.7372685185185182E-2</v>
      </c>
      <c r="J689" s="83">
        <v>9.2999999999999999E-2</v>
      </c>
      <c r="K689" s="83" t="s">
        <v>277</v>
      </c>
      <c r="L689" s="83">
        <v>0.26500000000000001</v>
      </c>
      <c r="M689" s="83" t="s">
        <v>277</v>
      </c>
      <c r="N689" s="84">
        <f t="shared" si="42"/>
        <v>0.3953726851851852</v>
      </c>
      <c r="O689" s="83">
        <v>688</v>
      </c>
      <c r="P689" s="86">
        <f t="shared" si="43"/>
        <v>0.72998430141287285</v>
      </c>
      <c r="Q689" s="87">
        <f>Table2[[#This Row],[Decimal exceedance]]*100</f>
        <v>72.998430141287287</v>
      </c>
      <c r="R689" s="86">
        <f>ROUND(Table2[[#This Row],[Percent Exceedance]],1)</f>
        <v>73</v>
      </c>
    </row>
    <row r="690" spans="2:18">
      <c r="B690" s="79" t="s">
        <v>278</v>
      </c>
      <c r="C690" s="80">
        <v>10044187</v>
      </c>
      <c r="D690" s="80">
        <v>10019674</v>
      </c>
      <c r="E690" s="79" t="s">
        <v>276</v>
      </c>
      <c r="F690" s="81">
        <v>42916</v>
      </c>
      <c r="G690" s="82">
        <v>1.6839999999999999</v>
      </c>
      <c r="H690" s="83">
        <f t="shared" si="40"/>
        <v>1684</v>
      </c>
      <c r="I690" s="84">
        <f t="shared" si="41"/>
        <v>1.9490740740740739E-2</v>
      </c>
      <c r="J690" s="83">
        <v>8.7999999999999995E-2</v>
      </c>
      <c r="K690" s="83" t="s">
        <v>277</v>
      </c>
      <c r="L690" s="83">
        <v>0.28799999999999998</v>
      </c>
      <c r="M690" s="83" t="s">
        <v>277</v>
      </c>
      <c r="N690" s="84">
        <f t="shared" si="42"/>
        <v>0.3954907407407407</v>
      </c>
      <c r="O690" s="83">
        <v>689</v>
      </c>
      <c r="P690" s="86">
        <f t="shared" si="43"/>
        <v>0.72959183673469385</v>
      </c>
      <c r="Q690" s="87">
        <f>Table2[[#This Row],[Decimal exceedance]]*100</f>
        <v>72.959183673469383</v>
      </c>
      <c r="R690" s="86">
        <f>ROUND(Table2[[#This Row],[Percent Exceedance]],1)</f>
        <v>73</v>
      </c>
    </row>
    <row r="691" spans="2:18">
      <c r="B691" s="83"/>
      <c r="C691" s="80">
        <v>10044187</v>
      </c>
      <c r="D691" s="80">
        <v>10019674</v>
      </c>
      <c r="E691" s="79" t="s">
        <v>276</v>
      </c>
      <c r="F691" s="85">
        <v>43799</v>
      </c>
      <c r="G691" s="82">
        <v>1.897</v>
      </c>
      <c r="H691" s="83">
        <f t="shared" si="40"/>
        <v>1897</v>
      </c>
      <c r="I691" s="84">
        <f t="shared" si="41"/>
        <v>2.1956018518518517E-2</v>
      </c>
      <c r="J691" s="83">
        <v>0.251</v>
      </c>
      <c r="K691" s="83" t="s">
        <v>277</v>
      </c>
      <c r="L691" s="83">
        <v>0.123</v>
      </c>
      <c r="M691" s="83" t="s">
        <v>277</v>
      </c>
      <c r="N691" s="84">
        <f t="shared" si="42"/>
        <v>0.39595601851851853</v>
      </c>
      <c r="O691" s="83">
        <v>690</v>
      </c>
      <c r="P691" s="86">
        <f t="shared" si="43"/>
        <v>0.72919937205651486</v>
      </c>
      <c r="Q691" s="87">
        <f>Table2[[#This Row],[Decimal exceedance]]*100</f>
        <v>72.919937205651479</v>
      </c>
      <c r="R691" s="86">
        <f>ROUND(Table2[[#This Row],[Percent Exceedance]],1)</f>
        <v>72.900000000000006</v>
      </c>
    </row>
    <row r="692" spans="2:18">
      <c r="B692" s="79" t="s">
        <v>278</v>
      </c>
      <c r="C692" s="80">
        <v>10044187</v>
      </c>
      <c r="D692" s="80">
        <v>10019674</v>
      </c>
      <c r="E692" s="79" t="s">
        <v>276</v>
      </c>
      <c r="F692" s="81">
        <v>42993</v>
      </c>
      <c r="G692" s="82">
        <v>2.4529999999999998</v>
      </c>
      <c r="H692" s="83">
        <f t="shared" si="40"/>
        <v>2453</v>
      </c>
      <c r="I692" s="84">
        <f t="shared" si="41"/>
        <v>2.83912037037037E-2</v>
      </c>
      <c r="J692" s="83">
        <v>9.2999999999999999E-2</v>
      </c>
      <c r="K692" s="83" t="s">
        <v>277</v>
      </c>
      <c r="L692" s="83">
        <v>0.27500000000000002</v>
      </c>
      <c r="M692" s="83" t="s">
        <v>277</v>
      </c>
      <c r="N692" s="84">
        <f t="shared" si="42"/>
        <v>0.39639120370370373</v>
      </c>
      <c r="O692" s="83">
        <v>691</v>
      </c>
      <c r="P692" s="86">
        <f t="shared" si="43"/>
        <v>0.72880690737833598</v>
      </c>
      <c r="Q692" s="87">
        <f>Table2[[#This Row],[Decimal exceedance]]*100</f>
        <v>72.880690737833604</v>
      </c>
      <c r="R692" s="86">
        <f>ROUND(Table2[[#This Row],[Percent Exceedance]],1)</f>
        <v>72.900000000000006</v>
      </c>
    </row>
    <row r="693" spans="2:18">
      <c r="B693" s="79" t="s">
        <v>278</v>
      </c>
      <c r="C693" s="80">
        <v>10044187</v>
      </c>
      <c r="D693" s="80">
        <v>10019674</v>
      </c>
      <c r="E693" s="79" t="s">
        <v>276</v>
      </c>
      <c r="F693" s="81">
        <v>42788</v>
      </c>
      <c r="G693" s="82">
        <v>4.3040000000000003</v>
      </c>
      <c r="H693" s="83">
        <f t="shared" si="40"/>
        <v>4304</v>
      </c>
      <c r="I693" s="84">
        <f t="shared" si="41"/>
        <v>4.9814814814814812E-2</v>
      </c>
      <c r="J693" s="83">
        <v>0.11799999999999999</v>
      </c>
      <c r="K693" s="83" t="s">
        <v>277</v>
      </c>
      <c r="L693" s="83">
        <v>0.22900000000000001</v>
      </c>
      <c r="M693" s="83" t="s">
        <v>277</v>
      </c>
      <c r="N693" s="84">
        <f t="shared" si="42"/>
        <v>0.39681481481481484</v>
      </c>
      <c r="O693" s="83">
        <v>692</v>
      </c>
      <c r="P693" s="86">
        <f t="shared" si="43"/>
        <v>0.72841444270015698</v>
      </c>
      <c r="Q693" s="87">
        <f>Table2[[#This Row],[Decimal exceedance]]*100</f>
        <v>72.8414442700157</v>
      </c>
      <c r="R693" s="86">
        <f>ROUND(Table2[[#This Row],[Percent Exceedance]],1)</f>
        <v>72.8</v>
      </c>
    </row>
    <row r="694" spans="2:18">
      <c r="B694" s="79" t="s">
        <v>278</v>
      </c>
      <c r="C694" s="80">
        <v>10044187</v>
      </c>
      <c r="D694" s="80">
        <v>10019674</v>
      </c>
      <c r="E694" s="79" t="s">
        <v>276</v>
      </c>
      <c r="F694" s="81">
        <v>43153</v>
      </c>
      <c r="G694" s="82">
        <v>1.978</v>
      </c>
      <c r="H694" s="83">
        <f t="shared" si="40"/>
        <v>1978</v>
      </c>
      <c r="I694" s="84">
        <f t="shared" si="41"/>
        <v>2.2893518518518518E-2</v>
      </c>
      <c r="J694" s="83">
        <v>0.217</v>
      </c>
      <c r="K694" s="83" t="s">
        <v>277</v>
      </c>
      <c r="L694" s="83">
        <v>0.157</v>
      </c>
      <c r="M694" s="83" t="s">
        <v>277</v>
      </c>
      <c r="N694" s="84">
        <f t="shared" si="42"/>
        <v>0.39689351851851851</v>
      </c>
      <c r="O694" s="83">
        <v>693</v>
      </c>
      <c r="P694" s="86">
        <f t="shared" si="43"/>
        <v>0.7280219780219781</v>
      </c>
      <c r="Q694" s="87">
        <f>Table2[[#This Row],[Decimal exceedance]]*100</f>
        <v>72.80219780219781</v>
      </c>
      <c r="R694" s="86">
        <f>ROUND(Table2[[#This Row],[Percent Exceedance]],1)</f>
        <v>72.8</v>
      </c>
    </row>
    <row r="695" spans="2:18">
      <c r="B695" s="79" t="s">
        <v>278</v>
      </c>
      <c r="C695" s="80">
        <v>10044187</v>
      </c>
      <c r="D695" s="80">
        <v>10019674</v>
      </c>
      <c r="E695" s="79" t="s">
        <v>276</v>
      </c>
      <c r="F695" s="81">
        <v>41520</v>
      </c>
      <c r="G695" s="82">
        <v>4.2300000000000004</v>
      </c>
      <c r="H695" s="83">
        <f t="shared" si="40"/>
        <v>4230</v>
      </c>
      <c r="I695" s="84">
        <f t="shared" si="41"/>
        <v>4.8958333333333333E-2</v>
      </c>
      <c r="J695" s="83">
        <v>5.1999999999999998E-2</v>
      </c>
      <c r="K695" s="83" t="s">
        <v>277</v>
      </c>
      <c r="L695" s="83">
        <v>0.29599999999999999</v>
      </c>
      <c r="M695" s="83" t="s">
        <v>277</v>
      </c>
      <c r="N695" s="84">
        <f t="shared" si="42"/>
        <v>0.3969583333333333</v>
      </c>
      <c r="O695" s="83">
        <v>694</v>
      </c>
      <c r="P695" s="86">
        <f t="shared" si="43"/>
        <v>0.72762951334379911</v>
      </c>
      <c r="Q695" s="87">
        <f>Table2[[#This Row],[Decimal exceedance]]*100</f>
        <v>72.762951334379906</v>
      </c>
      <c r="R695" s="86">
        <f>ROUND(Table2[[#This Row],[Percent Exceedance]],1)</f>
        <v>72.8</v>
      </c>
    </row>
    <row r="696" spans="2:18">
      <c r="B696" s="79" t="s">
        <v>278</v>
      </c>
      <c r="C696" s="80">
        <v>10044187</v>
      </c>
      <c r="D696" s="80">
        <v>10019674</v>
      </c>
      <c r="E696" s="79" t="s">
        <v>276</v>
      </c>
      <c r="F696" s="81">
        <v>42151</v>
      </c>
      <c r="G696" s="82">
        <v>3.0569999999999999</v>
      </c>
      <c r="H696" s="83">
        <f t="shared" si="40"/>
        <v>3057</v>
      </c>
      <c r="I696" s="84">
        <f t="shared" si="41"/>
        <v>3.5381944444444438E-2</v>
      </c>
      <c r="J696" s="83">
        <v>7.5999999999999998E-2</v>
      </c>
      <c r="K696" s="83" t="s">
        <v>280</v>
      </c>
      <c r="L696" s="83">
        <v>0.28599999999999998</v>
      </c>
      <c r="M696" s="83" t="s">
        <v>277</v>
      </c>
      <c r="N696" s="84">
        <f t="shared" si="42"/>
        <v>0.39738194444444441</v>
      </c>
      <c r="O696" s="83">
        <v>695</v>
      </c>
      <c r="P696" s="86">
        <f t="shared" si="43"/>
        <v>0.72723704866562011</v>
      </c>
      <c r="Q696" s="87">
        <f>Table2[[#This Row],[Decimal exceedance]]*100</f>
        <v>72.723704866562016</v>
      </c>
      <c r="R696" s="86">
        <f>ROUND(Table2[[#This Row],[Percent Exceedance]],1)</f>
        <v>72.7</v>
      </c>
    </row>
    <row r="697" spans="2:18">
      <c r="B697" s="83"/>
      <c r="C697" s="80">
        <v>10044187</v>
      </c>
      <c r="D697" s="80">
        <v>10019674</v>
      </c>
      <c r="E697" s="79" t="s">
        <v>276</v>
      </c>
      <c r="F697" s="85">
        <v>43831</v>
      </c>
      <c r="G697" s="82">
        <v>1.9039999999999999</v>
      </c>
      <c r="H697" s="83">
        <f t="shared" si="40"/>
        <v>1904</v>
      </c>
      <c r="I697" s="84">
        <f t="shared" si="41"/>
        <v>2.2037037037037036E-2</v>
      </c>
      <c r="J697" s="83">
        <v>0.224</v>
      </c>
      <c r="K697" s="83" t="s">
        <v>277</v>
      </c>
      <c r="L697" s="83">
        <v>0.153</v>
      </c>
      <c r="M697" s="83" t="s">
        <v>277</v>
      </c>
      <c r="N697" s="84">
        <f t="shared" si="42"/>
        <v>0.39903703703703708</v>
      </c>
      <c r="O697" s="83">
        <v>696</v>
      </c>
      <c r="P697" s="86">
        <f t="shared" si="43"/>
        <v>0.72684458398744112</v>
      </c>
      <c r="Q697" s="87">
        <f>Table2[[#This Row],[Decimal exceedance]]*100</f>
        <v>72.684458398744113</v>
      </c>
      <c r="R697" s="86">
        <f>ROUND(Table2[[#This Row],[Percent Exceedance]],1)</f>
        <v>72.7</v>
      </c>
    </row>
    <row r="698" spans="2:18">
      <c r="B698" s="79" t="s">
        <v>278</v>
      </c>
      <c r="C698" s="80">
        <v>10044187</v>
      </c>
      <c r="D698" s="80">
        <v>10019674</v>
      </c>
      <c r="E698" s="79" t="s">
        <v>276</v>
      </c>
      <c r="F698" s="81">
        <v>42607</v>
      </c>
      <c r="G698" s="82">
        <v>3.1379999999999999</v>
      </c>
      <c r="H698" s="83">
        <f t="shared" si="40"/>
        <v>3138</v>
      </c>
      <c r="I698" s="84">
        <f t="shared" si="41"/>
        <v>3.6319444444444439E-2</v>
      </c>
      <c r="J698" s="83">
        <v>9.5000000000000001E-2</v>
      </c>
      <c r="K698" s="83" t="s">
        <v>277</v>
      </c>
      <c r="L698" s="83">
        <v>0.26800000000000002</v>
      </c>
      <c r="M698" s="83" t="s">
        <v>277</v>
      </c>
      <c r="N698" s="84">
        <f t="shared" si="42"/>
        <v>0.39931944444444445</v>
      </c>
      <c r="O698" s="83">
        <v>697</v>
      </c>
      <c r="P698" s="86">
        <f t="shared" si="43"/>
        <v>0.72645211930926212</v>
      </c>
      <c r="Q698" s="87">
        <f>Table2[[#This Row],[Decimal exceedance]]*100</f>
        <v>72.645211930926209</v>
      </c>
      <c r="R698" s="86">
        <f>ROUND(Table2[[#This Row],[Percent Exceedance]],1)</f>
        <v>72.599999999999994</v>
      </c>
    </row>
    <row r="699" spans="2:18">
      <c r="B699" s="79" t="s">
        <v>278</v>
      </c>
      <c r="C699" s="80">
        <v>10044187</v>
      </c>
      <c r="D699" s="80">
        <v>10019674</v>
      </c>
      <c r="E699" s="79" t="s">
        <v>276</v>
      </c>
      <c r="F699" s="81">
        <v>42582</v>
      </c>
      <c r="G699" s="82">
        <v>3.673</v>
      </c>
      <c r="H699" s="83">
        <f t="shared" si="40"/>
        <v>3673</v>
      </c>
      <c r="I699" s="84">
        <f t="shared" si="41"/>
        <v>4.251157407407407E-2</v>
      </c>
      <c r="J699" s="83">
        <v>7.0999999999999994E-2</v>
      </c>
      <c r="K699" s="83" t="s">
        <v>277</v>
      </c>
      <c r="L699" s="83">
        <v>0.28599999999999998</v>
      </c>
      <c r="M699" s="83" t="s">
        <v>277</v>
      </c>
      <c r="N699" s="84">
        <f t="shared" si="42"/>
        <v>0.39951157407407401</v>
      </c>
      <c r="O699" s="83">
        <v>698</v>
      </c>
      <c r="P699" s="86">
        <f t="shared" si="43"/>
        <v>0.72605965463108313</v>
      </c>
      <c r="Q699" s="87">
        <f>Table2[[#This Row],[Decimal exceedance]]*100</f>
        <v>72.605965463108319</v>
      </c>
      <c r="R699" s="86">
        <f>ROUND(Table2[[#This Row],[Percent Exceedance]],1)</f>
        <v>72.599999999999994</v>
      </c>
    </row>
    <row r="700" spans="2:18">
      <c r="B700" s="83"/>
      <c r="C700" s="80">
        <v>10044187</v>
      </c>
      <c r="D700" s="80">
        <v>10019674</v>
      </c>
      <c r="E700" s="79" t="s">
        <v>276</v>
      </c>
      <c r="F700" s="85">
        <v>43786</v>
      </c>
      <c r="G700" s="82">
        <v>1.865</v>
      </c>
      <c r="H700" s="83">
        <f t="shared" si="40"/>
        <v>1865</v>
      </c>
      <c r="I700" s="84">
        <f t="shared" si="41"/>
        <v>2.1585648148148145E-2</v>
      </c>
      <c r="J700" s="83">
        <v>0.25600000000000001</v>
      </c>
      <c r="K700" s="83" t="s">
        <v>277</v>
      </c>
      <c r="L700" s="83">
        <v>0.122</v>
      </c>
      <c r="M700" s="83" t="s">
        <v>277</v>
      </c>
      <c r="N700" s="84">
        <f t="shared" si="42"/>
        <v>0.39958564814814812</v>
      </c>
      <c r="O700" s="83">
        <v>699</v>
      </c>
      <c r="P700" s="86">
        <f t="shared" si="43"/>
        <v>0.72566718995290425</v>
      </c>
      <c r="Q700" s="87">
        <f>Table2[[#This Row],[Decimal exceedance]]*100</f>
        <v>72.566718995290429</v>
      </c>
      <c r="R700" s="86">
        <f>ROUND(Table2[[#This Row],[Percent Exceedance]],1)</f>
        <v>72.599999999999994</v>
      </c>
    </row>
    <row r="701" spans="2:18">
      <c r="B701" s="79" t="s">
        <v>278</v>
      </c>
      <c r="C701" s="80">
        <v>10044187</v>
      </c>
      <c r="D701" s="80">
        <v>10019674</v>
      </c>
      <c r="E701" s="79" t="s">
        <v>276</v>
      </c>
      <c r="F701" s="81">
        <v>42881</v>
      </c>
      <c r="G701" s="82">
        <v>2.9119999999999999</v>
      </c>
      <c r="H701" s="83">
        <f t="shared" si="40"/>
        <v>2912</v>
      </c>
      <c r="I701" s="84">
        <f t="shared" si="41"/>
        <v>3.3703703703703701E-2</v>
      </c>
      <c r="J701" s="83">
        <v>9.4E-2</v>
      </c>
      <c r="K701" s="83" t="s">
        <v>277</v>
      </c>
      <c r="L701" s="83">
        <v>0.27200000000000002</v>
      </c>
      <c r="M701" s="83" t="s">
        <v>277</v>
      </c>
      <c r="N701" s="84">
        <f t="shared" si="42"/>
        <v>0.39970370370370373</v>
      </c>
      <c r="O701" s="83">
        <v>700</v>
      </c>
      <c r="P701" s="86">
        <f t="shared" si="43"/>
        <v>0.72527472527472525</v>
      </c>
      <c r="Q701" s="87">
        <f>Table2[[#This Row],[Decimal exceedance]]*100</f>
        <v>72.527472527472526</v>
      </c>
      <c r="R701" s="86">
        <f>ROUND(Table2[[#This Row],[Percent Exceedance]],1)</f>
        <v>72.5</v>
      </c>
    </row>
    <row r="702" spans="2:18">
      <c r="B702" s="79" t="s">
        <v>278</v>
      </c>
      <c r="C702" s="80">
        <v>10044187</v>
      </c>
      <c r="D702" s="80">
        <v>10019674</v>
      </c>
      <c r="E702" s="79" t="s">
        <v>276</v>
      </c>
      <c r="F702" s="81">
        <v>41843</v>
      </c>
      <c r="G702" s="82">
        <v>6.8209999999999997</v>
      </c>
      <c r="H702" s="83">
        <f t="shared" si="40"/>
        <v>6821</v>
      </c>
      <c r="I702" s="84">
        <f t="shared" si="41"/>
        <v>7.8946759259259244E-2</v>
      </c>
      <c r="J702" s="83">
        <v>8.4000000000000005E-2</v>
      </c>
      <c r="K702" s="83" t="s">
        <v>277</v>
      </c>
      <c r="L702" s="83">
        <v>0.23699999999999999</v>
      </c>
      <c r="M702" s="83" t="s">
        <v>277</v>
      </c>
      <c r="N702" s="84">
        <f t="shared" si="42"/>
        <v>0.39994675925925927</v>
      </c>
      <c r="O702" s="83">
        <v>701</v>
      </c>
      <c r="P702" s="86">
        <f t="shared" si="43"/>
        <v>0.72488226059654637</v>
      </c>
      <c r="Q702" s="87">
        <f>Table2[[#This Row],[Decimal exceedance]]*100</f>
        <v>72.488226059654636</v>
      </c>
      <c r="R702" s="86">
        <f>ROUND(Table2[[#This Row],[Percent Exceedance]],1)</f>
        <v>72.5</v>
      </c>
    </row>
    <row r="703" spans="2:18">
      <c r="B703" s="79" t="s">
        <v>278</v>
      </c>
      <c r="C703" s="80">
        <v>10044187</v>
      </c>
      <c r="D703" s="80">
        <v>10019674</v>
      </c>
      <c r="E703" s="79" t="s">
        <v>276</v>
      </c>
      <c r="F703" s="81">
        <v>41944</v>
      </c>
      <c r="G703" s="82">
        <v>2.7719999999999998</v>
      </c>
      <c r="H703" s="83">
        <f t="shared" si="40"/>
        <v>2772</v>
      </c>
      <c r="I703" s="84">
        <f t="shared" si="41"/>
        <v>3.2083333333333332E-2</v>
      </c>
      <c r="J703" s="83">
        <v>0.10199999999999999</v>
      </c>
      <c r="K703" s="83" t="s">
        <v>277</v>
      </c>
      <c r="L703" s="83">
        <v>0.26600000000000001</v>
      </c>
      <c r="M703" s="83" t="s">
        <v>277</v>
      </c>
      <c r="N703" s="84">
        <f t="shared" si="42"/>
        <v>0.40008333333333335</v>
      </c>
      <c r="O703" s="83">
        <v>702</v>
      </c>
      <c r="P703" s="86">
        <f t="shared" si="43"/>
        <v>0.72448979591836737</v>
      </c>
      <c r="Q703" s="87">
        <f>Table2[[#This Row],[Decimal exceedance]]*100</f>
        <v>72.448979591836732</v>
      </c>
      <c r="R703" s="86">
        <f>ROUND(Table2[[#This Row],[Percent Exceedance]],1)</f>
        <v>72.400000000000006</v>
      </c>
    </row>
    <row r="704" spans="2:18">
      <c r="B704" s="79" t="s">
        <v>278</v>
      </c>
      <c r="C704" s="80">
        <v>10044187</v>
      </c>
      <c r="D704" s="80">
        <v>10019674</v>
      </c>
      <c r="E704" s="79" t="s">
        <v>276</v>
      </c>
      <c r="F704" s="81">
        <v>42276</v>
      </c>
      <c r="G704" s="82">
        <v>4.1929999999999996</v>
      </c>
      <c r="H704" s="83">
        <f t="shared" si="40"/>
        <v>4193</v>
      </c>
      <c r="I704" s="84">
        <f t="shared" si="41"/>
        <v>4.8530092592592583E-2</v>
      </c>
      <c r="J704" s="83">
        <v>8.8999999999999996E-2</v>
      </c>
      <c r="K704" s="83" t="s">
        <v>277</v>
      </c>
      <c r="L704" s="83">
        <v>0.26300000000000001</v>
      </c>
      <c r="M704" s="83" t="s">
        <v>277</v>
      </c>
      <c r="N704" s="84">
        <f t="shared" si="42"/>
        <v>0.40053009259259259</v>
      </c>
      <c r="O704" s="83">
        <v>703</v>
      </c>
      <c r="P704" s="86">
        <f t="shared" si="43"/>
        <v>0.72409733124018838</v>
      </c>
      <c r="Q704" s="87">
        <f>Table2[[#This Row],[Decimal exceedance]]*100</f>
        <v>72.409733124018842</v>
      </c>
      <c r="R704" s="86">
        <f>ROUND(Table2[[#This Row],[Percent Exceedance]],1)</f>
        <v>72.400000000000006</v>
      </c>
    </row>
    <row r="705" spans="2:18">
      <c r="B705" s="79" t="s">
        <v>278</v>
      </c>
      <c r="C705" s="80">
        <v>10044187</v>
      </c>
      <c r="D705" s="80">
        <v>10019674</v>
      </c>
      <c r="E705" s="79" t="s">
        <v>276</v>
      </c>
      <c r="F705" s="81">
        <v>42217</v>
      </c>
      <c r="G705" s="82">
        <v>4.5049999999999999</v>
      </c>
      <c r="H705" s="83">
        <f t="shared" si="40"/>
        <v>4505</v>
      </c>
      <c r="I705" s="84">
        <f t="shared" si="41"/>
        <v>5.2141203703703697E-2</v>
      </c>
      <c r="J705" s="83">
        <v>6.9000000000000006E-2</v>
      </c>
      <c r="K705" s="83" t="s">
        <v>277</v>
      </c>
      <c r="L705" s="83">
        <v>0.28000000000000003</v>
      </c>
      <c r="M705" s="83" t="s">
        <v>277</v>
      </c>
      <c r="N705" s="84">
        <f t="shared" si="42"/>
        <v>0.40114120370370376</v>
      </c>
      <c r="O705" s="83">
        <v>704</v>
      </c>
      <c r="P705" s="86">
        <f t="shared" si="43"/>
        <v>0.72370486656200939</v>
      </c>
      <c r="Q705" s="87">
        <f>Table2[[#This Row],[Decimal exceedance]]*100</f>
        <v>72.370486656200939</v>
      </c>
      <c r="R705" s="86">
        <f>ROUND(Table2[[#This Row],[Percent Exceedance]],1)</f>
        <v>72.400000000000006</v>
      </c>
    </row>
    <row r="706" spans="2:18">
      <c r="B706" s="79" t="s">
        <v>278</v>
      </c>
      <c r="C706" s="80">
        <v>10044187</v>
      </c>
      <c r="D706" s="80">
        <v>10019674</v>
      </c>
      <c r="E706" s="79" t="s">
        <v>276</v>
      </c>
      <c r="F706" s="81">
        <v>43253</v>
      </c>
      <c r="G706" s="82">
        <v>2.2759999999999998</v>
      </c>
      <c r="H706" s="83">
        <f t="shared" ref="H706:H769" si="44">(G706*1000)</f>
        <v>2276</v>
      </c>
      <c r="I706" s="84">
        <f t="shared" ref="I706:I769" si="45">SUM(G706/86.4)</f>
        <v>2.6342592592592588E-2</v>
      </c>
      <c r="J706" s="83">
        <v>0.16700000000000001</v>
      </c>
      <c r="K706" s="83" t="s">
        <v>277</v>
      </c>
      <c r="L706" s="83">
        <v>0.20799999999999999</v>
      </c>
      <c r="M706" s="83" t="s">
        <v>277</v>
      </c>
      <c r="N706" s="84">
        <f t="shared" ref="N706:N769" si="46">SUM(I706+J706+L706)</f>
        <v>0.40134259259259258</v>
      </c>
      <c r="O706" s="83">
        <v>705</v>
      </c>
      <c r="P706" s="86">
        <f t="shared" ref="P706:P769" si="47">1-O706/2548</f>
        <v>0.72331240188383039</v>
      </c>
      <c r="Q706" s="87">
        <f>Table2[[#This Row],[Decimal exceedance]]*100</f>
        <v>72.331240188383035</v>
      </c>
      <c r="R706" s="86">
        <f>ROUND(Table2[[#This Row],[Percent Exceedance]],1)</f>
        <v>72.3</v>
      </c>
    </row>
    <row r="707" spans="2:18">
      <c r="B707" s="79" t="s">
        <v>278</v>
      </c>
      <c r="C707" s="80">
        <v>10044187</v>
      </c>
      <c r="D707" s="80">
        <v>10019674</v>
      </c>
      <c r="E707" s="79" t="s">
        <v>276</v>
      </c>
      <c r="F707" s="81">
        <v>42981</v>
      </c>
      <c r="G707" s="82">
        <v>2.4630000000000001</v>
      </c>
      <c r="H707" s="83">
        <f t="shared" si="44"/>
        <v>2463</v>
      </c>
      <c r="I707" s="84">
        <f t="shared" si="45"/>
        <v>2.8506944444444442E-2</v>
      </c>
      <c r="J707" s="83">
        <v>0.124</v>
      </c>
      <c r="K707" s="83" t="s">
        <v>277</v>
      </c>
      <c r="L707" s="83">
        <v>0.249</v>
      </c>
      <c r="M707" s="83" t="s">
        <v>277</v>
      </c>
      <c r="N707" s="84">
        <f t="shared" si="46"/>
        <v>0.40150694444444446</v>
      </c>
      <c r="O707" s="83">
        <v>706</v>
      </c>
      <c r="P707" s="86">
        <f t="shared" si="47"/>
        <v>0.72291993720565151</v>
      </c>
      <c r="Q707" s="87">
        <f>Table2[[#This Row],[Decimal exceedance]]*100</f>
        <v>72.291993720565145</v>
      </c>
      <c r="R707" s="86">
        <f>ROUND(Table2[[#This Row],[Percent Exceedance]],1)</f>
        <v>72.3</v>
      </c>
    </row>
    <row r="708" spans="2:18">
      <c r="B708" s="79" t="s">
        <v>278</v>
      </c>
      <c r="C708" s="80">
        <v>10044187</v>
      </c>
      <c r="D708" s="80">
        <v>10019674</v>
      </c>
      <c r="E708" s="79" t="s">
        <v>276</v>
      </c>
      <c r="F708" s="81">
        <v>42740</v>
      </c>
      <c r="G708" s="82">
        <v>5.6840000000000002</v>
      </c>
      <c r="H708" s="83">
        <f t="shared" si="44"/>
        <v>5684</v>
      </c>
      <c r="I708" s="84">
        <f t="shared" si="45"/>
        <v>6.5787037037037033E-2</v>
      </c>
      <c r="J708" s="83">
        <v>9.7000000000000003E-2</v>
      </c>
      <c r="K708" s="83" t="s">
        <v>277</v>
      </c>
      <c r="L708" s="83">
        <v>0.23899999999999999</v>
      </c>
      <c r="M708" s="83" t="s">
        <v>277</v>
      </c>
      <c r="N708" s="84">
        <f t="shared" si="46"/>
        <v>0.401787037037037</v>
      </c>
      <c r="O708" s="83">
        <v>707</v>
      </c>
      <c r="P708" s="86">
        <f t="shared" si="47"/>
        <v>0.72252747252747251</v>
      </c>
      <c r="Q708" s="87">
        <f>Table2[[#This Row],[Decimal exceedance]]*100</f>
        <v>72.252747252747255</v>
      </c>
      <c r="R708" s="86">
        <f>ROUND(Table2[[#This Row],[Percent Exceedance]],1)</f>
        <v>72.3</v>
      </c>
    </row>
    <row r="709" spans="2:18">
      <c r="B709" s="79" t="s">
        <v>278</v>
      </c>
      <c r="C709" s="80">
        <v>10044187</v>
      </c>
      <c r="D709" s="80">
        <v>10019674</v>
      </c>
      <c r="E709" s="79" t="s">
        <v>276</v>
      </c>
      <c r="F709" s="81">
        <v>42303</v>
      </c>
      <c r="G709" s="82">
        <v>3.875</v>
      </c>
      <c r="H709" s="83">
        <f t="shared" si="44"/>
        <v>3875</v>
      </c>
      <c r="I709" s="84">
        <f t="shared" si="45"/>
        <v>4.4849537037037035E-2</v>
      </c>
      <c r="J709" s="83">
        <v>8.7999999999999995E-2</v>
      </c>
      <c r="K709" s="83" t="s">
        <v>277</v>
      </c>
      <c r="L709" s="83">
        <v>0.26900000000000002</v>
      </c>
      <c r="M709" s="83" t="s">
        <v>277</v>
      </c>
      <c r="N709" s="84">
        <f t="shared" si="46"/>
        <v>0.40184953703703707</v>
      </c>
      <c r="O709" s="83">
        <v>708</v>
      </c>
      <c r="P709" s="86">
        <f t="shared" si="47"/>
        <v>0.72213500784929363</v>
      </c>
      <c r="Q709" s="87">
        <f>Table2[[#This Row],[Decimal exceedance]]*100</f>
        <v>72.213500784929366</v>
      </c>
      <c r="R709" s="86">
        <f>ROUND(Table2[[#This Row],[Percent Exceedance]],1)</f>
        <v>72.2</v>
      </c>
    </row>
    <row r="710" spans="2:18">
      <c r="B710" s="83"/>
      <c r="C710" s="80">
        <v>10044187</v>
      </c>
      <c r="D710" s="80">
        <v>10019674</v>
      </c>
      <c r="E710" s="79" t="s">
        <v>276</v>
      </c>
      <c r="F710" s="85">
        <v>43742</v>
      </c>
      <c r="G710" s="82">
        <v>2.1480000000000001</v>
      </c>
      <c r="H710" s="83">
        <f t="shared" si="44"/>
        <v>2148</v>
      </c>
      <c r="I710" s="84">
        <f t="shared" si="45"/>
        <v>2.4861111111111112E-2</v>
      </c>
      <c r="J710" s="83">
        <v>0.25700000000000001</v>
      </c>
      <c r="K710" s="83" t="s">
        <v>277</v>
      </c>
      <c r="L710" s="83">
        <v>0.12</v>
      </c>
      <c r="M710" s="83" t="s">
        <v>277</v>
      </c>
      <c r="N710" s="84">
        <f t="shared" si="46"/>
        <v>0.40186111111111111</v>
      </c>
      <c r="O710" s="83">
        <v>709</v>
      </c>
      <c r="P710" s="86">
        <f t="shared" si="47"/>
        <v>0.72174254317111464</v>
      </c>
      <c r="Q710" s="87">
        <f>Table2[[#This Row],[Decimal exceedance]]*100</f>
        <v>72.174254317111462</v>
      </c>
      <c r="R710" s="86">
        <f>ROUND(Table2[[#This Row],[Percent Exceedance]],1)</f>
        <v>72.2</v>
      </c>
    </row>
    <row r="711" spans="2:18">
      <c r="B711" s="79" t="s">
        <v>278</v>
      </c>
      <c r="C711" s="80">
        <v>10044187</v>
      </c>
      <c r="D711" s="80">
        <v>10019674</v>
      </c>
      <c r="E711" s="79" t="s">
        <v>276</v>
      </c>
      <c r="F711" s="81">
        <v>42707</v>
      </c>
      <c r="G711" s="82">
        <v>2.7480000000000002</v>
      </c>
      <c r="H711" s="83">
        <f t="shared" si="44"/>
        <v>2748</v>
      </c>
      <c r="I711" s="84">
        <f t="shared" si="45"/>
        <v>3.1805555555555559E-2</v>
      </c>
      <c r="J711" s="83">
        <v>0.10299999999999999</v>
      </c>
      <c r="K711" s="83" t="s">
        <v>277</v>
      </c>
      <c r="L711" s="83">
        <v>0.26800000000000002</v>
      </c>
      <c r="M711" s="83" t="s">
        <v>277</v>
      </c>
      <c r="N711" s="84">
        <f t="shared" si="46"/>
        <v>0.40280555555555558</v>
      </c>
      <c r="O711" s="83">
        <v>710</v>
      </c>
      <c r="P711" s="86">
        <f t="shared" si="47"/>
        <v>0.72135007849293564</v>
      </c>
      <c r="Q711" s="87">
        <f>Table2[[#This Row],[Decimal exceedance]]*100</f>
        <v>72.135007849293558</v>
      </c>
      <c r="R711" s="86">
        <f>ROUND(Table2[[#This Row],[Percent Exceedance]],1)</f>
        <v>72.099999999999994</v>
      </c>
    </row>
    <row r="712" spans="2:18">
      <c r="B712" s="79" t="s">
        <v>278</v>
      </c>
      <c r="C712" s="80">
        <v>10044187</v>
      </c>
      <c r="D712" s="80">
        <v>10019674</v>
      </c>
      <c r="E712" s="79" t="s">
        <v>276</v>
      </c>
      <c r="F712" s="81">
        <v>42581</v>
      </c>
      <c r="G712" s="82">
        <v>3.3879999999999999</v>
      </c>
      <c r="H712" s="83">
        <f t="shared" si="44"/>
        <v>3388</v>
      </c>
      <c r="I712" s="84">
        <f t="shared" si="45"/>
        <v>3.9212962962962956E-2</v>
      </c>
      <c r="J712" s="83">
        <v>7.3999999999999996E-2</v>
      </c>
      <c r="K712" s="83" t="s">
        <v>277</v>
      </c>
      <c r="L712" s="83">
        <v>0.28999999999999998</v>
      </c>
      <c r="M712" s="83" t="s">
        <v>277</v>
      </c>
      <c r="N712" s="84">
        <f t="shared" si="46"/>
        <v>0.40321296296296294</v>
      </c>
      <c r="O712" s="83">
        <v>711</v>
      </c>
      <c r="P712" s="86">
        <f t="shared" si="47"/>
        <v>0.72095761381475665</v>
      </c>
      <c r="Q712" s="87">
        <f>Table2[[#This Row],[Decimal exceedance]]*100</f>
        <v>72.095761381475668</v>
      </c>
      <c r="R712" s="86">
        <f>ROUND(Table2[[#This Row],[Percent Exceedance]],1)</f>
        <v>72.099999999999994</v>
      </c>
    </row>
    <row r="713" spans="2:18">
      <c r="B713" s="79" t="s">
        <v>278</v>
      </c>
      <c r="C713" s="80">
        <v>10044187</v>
      </c>
      <c r="D713" s="80">
        <v>10019674</v>
      </c>
      <c r="E713" s="79" t="s">
        <v>276</v>
      </c>
      <c r="F713" s="81">
        <v>43030</v>
      </c>
      <c r="G713" s="82">
        <v>2.3540000000000001</v>
      </c>
      <c r="H713" s="83">
        <f t="shared" si="44"/>
        <v>2354</v>
      </c>
      <c r="I713" s="84">
        <f t="shared" si="45"/>
        <v>2.7245370370370371E-2</v>
      </c>
      <c r="J713" s="83">
        <v>9.0999999999999998E-2</v>
      </c>
      <c r="K713" s="83" t="s">
        <v>277</v>
      </c>
      <c r="L713" s="83">
        <v>0.28499999999999998</v>
      </c>
      <c r="M713" s="83" t="s">
        <v>277</v>
      </c>
      <c r="N713" s="84">
        <f t="shared" si="46"/>
        <v>0.40324537037037034</v>
      </c>
      <c r="O713" s="83">
        <v>712</v>
      </c>
      <c r="P713" s="86">
        <f t="shared" si="47"/>
        <v>0.72056514913657765</v>
      </c>
      <c r="Q713" s="87">
        <f>Table2[[#This Row],[Decimal exceedance]]*100</f>
        <v>72.056514913657765</v>
      </c>
      <c r="R713" s="86">
        <f>ROUND(Table2[[#This Row],[Percent Exceedance]],1)</f>
        <v>72.099999999999994</v>
      </c>
    </row>
    <row r="714" spans="2:18">
      <c r="B714" s="79" t="s">
        <v>278</v>
      </c>
      <c r="C714" s="80">
        <v>10044187</v>
      </c>
      <c r="D714" s="80">
        <v>10019674</v>
      </c>
      <c r="E714" s="79" t="s">
        <v>276</v>
      </c>
      <c r="F714" s="81">
        <v>42288</v>
      </c>
      <c r="G714" s="82">
        <v>3.758</v>
      </c>
      <c r="H714" s="83">
        <f t="shared" si="44"/>
        <v>3758</v>
      </c>
      <c r="I714" s="84">
        <f t="shared" si="45"/>
        <v>4.3495370370370365E-2</v>
      </c>
      <c r="J714" s="83">
        <v>9.8000000000000004E-2</v>
      </c>
      <c r="K714" s="83" t="s">
        <v>277</v>
      </c>
      <c r="L714" s="83">
        <v>0.26200000000000001</v>
      </c>
      <c r="M714" s="83" t="s">
        <v>277</v>
      </c>
      <c r="N714" s="84">
        <f t="shared" si="46"/>
        <v>0.40349537037037037</v>
      </c>
      <c r="O714" s="83">
        <v>713</v>
      </c>
      <c r="P714" s="86">
        <f t="shared" si="47"/>
        <v>0.72017268445839877</v>
      </c>
      <c r="Q714" s="87">
        <f>Table2[[#This Row],[Decimal exceedance]]*100</f>
        <v>72.017268445839875</v>
      </c>
      <c r="R714" s="86">
        <f>ROUND(Table2[[#This Row],[Percent Exceedance]],1)</f>
        <v>72</v>
      </c>
    </row>
    <row r="715" spans="2:18">
      <c r="B715" s="79" t="s">
        <v>278</v>
      </c>
      <c r="C715" s="80">
        <v>10044187</v>
      </c>
      <c r="D715" s="80">
        <v>10019674</v>
      </c>
      <c r="E715" s="79" t="s">
        <v>276</v>
      </c>
      <c r="F715" s="81">
        <v>41618</v>
      </c>
      <c r="G715" s="82">
        <v>2.3319999999999999</v>
      </c>
      <c r="H715" s="83">
        <f t="shared" si="44"/>
        <v>2332</v>
      </c>
      <c r="I715" s="84">
        <f t="shared" si="45"/>
        <v>2.6990740740740739E-2</v>
      </c>
      <c r="J715" s="83">
        <v>8.3000000000000004E-2</v>
      </c>
      <c r="K715" s="83" t="s">
        <v>277</v>
      </c>
      <c r="L715" s="83">
        <v>0.29399999999999998</v>
      </c>
      <c r="M715" s="83" t="s">
        <v>277</v>
      </c>
      <c r="N715" s="84">
        <f t="shared" si="46"/>
        <v>0.40399074074074071</v>
      </c>
      <c r="O715" s="83">
        <v>714</v>
      </c>
      <c r="P715" s="86">
        <f t="shared" si="47"/>
        <v>0.71978021978021978</v>
      </c>
      <c r="Q715" s="87">
        <f>Table2[[#This Row],[Decimal exceedance]]*100</f>
        <v>71.978021978021971</v>
      </c>
      <c r="R715" s="86">
        <f>ROUND(Table2[[#This Row],[Percent Exceedance]],1)</f>
        <v>72</v>
      </c>
    </row>
    <row r="716" spans="2:18">
      <c r="B716" s="79" t="s">
        <v>278</v>
      </c>
      <c r="C716" s="80">
        <v>10044187</v>
      </c>
      <c r="D716" s="80">
        <v>10019674</v>
      </c>
      <c r="E716" s="79" t="s">
        <v>276</v>
      </c>
      <c r="F716" s="81">
        <v>41608</v>
      </c>
      <c r="G716" s="82">
        <v>1.486</v>
      </c>
      <c r="H716" s="83">
        <f t="shared" si="44"/>
        <v>1486</v>
      </c>
      <c r="I716" s="84">
        <f t="shared" si="45"/>
        <v>1.7199074074074071E-2</v>
      </c>
      <c r="J716" s="83">
        <v>8.3000000000000004E-2</v>
      </c>
      <c r="K716" s="83" t="s">
        <v>277</v>
      </c>
      <c r="L716" s="83">
        <v>0.30399999999999999</v>
      </c>
      <c r="M716" s="83" t="s">
        <v>277</v>
      </c>
      <c r="N716" s="84">
        <f t="shared" si="46"/>
        <v>0.40419907407407407</v>
      </c>
      <c r="O716" s="83">
        <v>715</v>
      </c>
      <c r="P716" s="86">
        <f t="shared" si="47"/>
        <v>0.71938775510204089</v>
      </c>
      <c r="Q716" s="87">
        <f>Table2[[#This Row],[Decimal exceedance]]*100</f>
        <v>71.938775510204096</v>
      </c>
      <c r="R716" s="86">
        <f>ROUND(Table2[[#This Row],[Percent Exceedance]],1)</f>
        <v>71.900000000000006</v>
      </c>
    </row>
    <row r="717" spans="2:18">
      <c r="B717" s="79" t="s">
        <v>278</v>
      </c>
      <c r="C717" s="80">
        <v>10044187</v>
      </c>
      <c r="D717" s="80">
        <v>10019674</v>
      </c>
      <c r="E717" s="79" t="s">
        <v>276</v>
      </c>
      <c r="F717" s="81">
        <v>43181</v>
      </c>
      <c r="G717" s="82">
        <v>1.4</v>
      </c>
      <c r="H717" s="83">
        <f t="shared" si="44"/>
        <v>1400</v>
      </c>
      <c r="I717" s="84">
        <f t="shared" si="45"/>
        <v>1.6203703703703703E-2</v>
      </c>
      <c r="J717" s="83">
        <v>0.17199999999999999</v>
      </c>
      <c r="K717" s="83" t="s">
        <v>277</v>
      </c>
      <c r="L717" s="83">
        <v>0.216</v>
      </c>
      <c r="M717" s="83" t="s">
        <v>277</v>
      </c>
      <c r="N717" s="84">
        <f t="shared" si="46"/>
        <v>0.40420370370370368</v>
      </c>
      <c r="O717" s="83">
        <v>716</v>
      </c>
      <c r="P717" s="86">
        <f t="shared" si="47"/>
        <v>0.7189952904238619</v>
      </c>
      <c r="Q717" s="87">
        <f>Table2[[#This Row],[Decimal exceedance]]*100</f>
        <v>71.899529042386192</v>
      </c>
      <c r="R717" s="86">
        <f>ROUND(Table2[[#This Row],[Percent Exceedance]],1)</f>
        <v>71.900000000000006</v>
      </c>
    </row>
    <row r="718" spans="2:18">
      <c r="B718" s="79" t="s">
        <v>278</v>
      </c>
      <c r="C718" s="80">
        <v>10044187</v>
      </c>
      <c r="D718" s="80">
        <v>10019674</v>
      </c>
      <c r="E718" s="79" t="s">
        <v>276</v>
      </c>
      <c r="F718" s="81">
        <v>42173</v>
      </c>
      <c r="G718" s="82">
        <v>6.2469999999999999</v>
      </c>
      <c r="H718" s="83">
        <f t="shared" si="44"/>
        <v>6247</v>
      </c>
      <c r="I718" s="84">
        <f t="shared" si="45"/>
        <v>7.2303240740740737E-2</v>
      </c>
      <c r="J718" s="83">
        <v>6.2E-2</v>
      </c>
      <c r="K718" s="83" t="s">
        <v>280</v>
      </c>
      <c r="L718" s="83">
        <v>0.27100000000000002</v>
      </c>
      <c r="M718" s="83" t="s">
        <v>277</v>
      </c>
      <c r="N718" s="84">
        <f t="shared" si="46"/>
        <v>0.40530324074074076</v>
      </c>
      <c r="O718" s="83">
        <v>717</v>
      </c>
      <c r="P718" s="86">
        <f t="shared" si="47"/>
        <v>0.7186028257456829</v>
      </c>
      <c r="Q718" s="87">
        <f>Table2[[#This Row],[Decimal exceedance]]*100</f>
        <v>71.860282574568288</v>
      </c>
      <c r="R718" s="86">
        <f>ROUND(Table2[[#This Row],[Percent Exceedance]],1)</f>
        <v>71.900000000000006</v>
      </c>
    </row>
    <row r="719" spans="2:18">
      <c r="B719" s="79" t="s">
        <v>278</v>
      </c>
      <c r="C719" s="80">
        <v>10044187</v>
      </c>
      <c r="D719" s="80">
        <v>10019674</v>
      </c>
      <c r="E719" s="79" t="s">
        <v>276</v>
      </c>
      <c r="F719" s="81">
        <v>42274</v>
      </c>
      <c r="G719" s="82">
        <v>0.98199999999999998</v>
      </c>
      <c r="H719" s="83">
        <f t="shared" si="44"/>
        <v>982</v>
      </c>
      <c r="I719" s="84">
        <f t="shared" si="45"/>
        <v>1.136574074074074E-2</v>
      </c>
      <c r="J719" s="83">
        <v>0.10100000000000001</v>
      </c>
      <c r="K719" s="83" t="s">
        <v>277</v>
      </c>
      <c r="L719" s="83">
        <v>0.29299999999999998</v>
      </c>
      <c r="M719" s="83" t="s">
        <v>277</v>
      </c>
      <c r="N719" s="84">
        <f t="shared" si="46"/>
        <v>0.40536574074074072</v>
      </c>
      <c r="O719" s="83">
        <v>718</v>
      </c>
      <c r="P719" s="86">
        <f t="shared" si="47"/>
        <v>0.71821036106750391</v>
      </c>
      <c r="Q719" s="87">
        <f>Table2[[#This Row],[Decimal exceedance]]*100</f>
        <v>71.821036106750398</v>
      </c>
      <c r="R719" s="86">
        <f>ROUND(Table2[[#This Row],[Percent Exceedance]],1)</f>
        <v>71.8</v>
      </c>
    </row>
    <row r="720" spans="2:18">
      <c r="B720" s="83"/>
      <c r="C720" s="80">
        <v>10044187</v>
      </c>
      <c r="D720" s="80">
        <v>10019674</v>
      </c>
      <c r="E720" s="79" t="s">
        <v>276</v>
      </c>
      <c r="F720" s="85">
        <v>43808</v>
      </c>
      <c r="G720" s="82">
        <v>1.962</v>
      </c>
      <c r="H720" s="83">
        <f t="shared" si="44"/>
        <v>1962</v>
      </c>
      <c r="I720" s="84">
        <f t="shared" si="45"/>
        <v>2.270833333333333E-2</v>
      </c>
      <c r="J720" s="83">
        <v>0.253</v>
      </c>
      <c r="K720" s="83" t="s">
        <v>277</v>
      </c>
      <c r="L720" s="83">
        <v>0.13</v>
      </c>
      <c r="M720" s="83" t="s">
        <v>277</v>
      </c>
      <c r="N720" s="84">
        <f t="shared" si="46"/>
        <v>0.40570833333333334</v>
      </c>
      <c r="O720" s="83">
        <v>719</v>
      </c>
      <c r="P720" s="86">
        <f t="shared" si="47"/>
        <v>0.71781789638932492</v>
      </c>
      <c r="Q720" s="87">
        <f>Table2[[#This Row],[Decimal exceedance]]*100</f>
        <v>71.781789638932494</v>
      </c>
      <c r="R720" s="86">
        <f>ROUND(Table2[[#This Row],[Percent Exceedance]],1)</f>
        <v>71.8</v>
      </c>
    </row>
    <row r="721" spans="2:18">
      <c r="B721" s="79" t="s">
        <v>278</v>
      </c>
      <c r="C721" s="80">
        <v>10044187</v>
      </c>
      <c r="D721" s="80">
        <v>10019674</v>
      </c>
      <c r="E721" s="79" t="s">
        <v>276</v>
      </c>
      <c r="F721" s="81">
        <v>42727</v>
      </c>
      <c r="G721" s="82">
        <v>7.9349999999999996</v>
      </c>
      <c r="H721" s="83">
        <f t="shared" si="44"/>
        <v>7935</v>
      </c>
      <c r="I721" s="84">
        <f t="shared" si="45"/>
        <v>9.1840277777777771E-2</v>
      </c>
      <c r="J721" s="83">
        <v>0.11600000000000001</v>
      </c>
      <c r="K721" s="83" t="s">
        <v>277</v>
      </c>
      <c r="L721" s="83">
        <v>0.19800000000000001</v>
      </c>
      <c r="M721" s="83" t="s">
        <v>277</v>
      </c>
      <c r="N721" s="84">
        <f t="shared" si="46"/>
        <v>0.40584027777777776</v>
      </c>
      <c r="O721" s="83">
        <v>720</v>
      </c>
      <c r="P721" s="86">
        <f t="shared" si="47"/>
        <v>0.71742543171114592</v>
      </c>
      <c r="Q721" s="87">
        <f>Table2[[#This Row],[Decimal exceedance]]*100</f>
        <v>71.74254317111459</v>
      </c>
      <c r="R721" s="86">
        <f>ROUND(Table2[[#This Row],[Percent Exceedance]],1)</f>
        <v>71.7</v>
      </c>
    </row>
    <row r="722" spans="2:18">
      <c r="B722" s="83"/>
      <c r="C722" s="80">
        <v>10044187</v>
      </c>
      <c r="D722" s="80">
        <v>10019674</v>
      </c>
      <c r="E722" s="79" t="s">
        <v>276</v>
      </c>
      <c r="F722" s="85">
        <v>43757</v>
      </c>
      <c r="G722" s="82">
        <v>1.899</v>
      </c>
      <c r="H722" s="83">
        <f t="shared" si="44"/>
        <v>1899</v>
      </c>
      <c r="I722" s="84">
        <f t="shared" si="45"/>
        <v>2.1979166666666664E-2</v>
      </c>
      <c r="J722" s="83">
        <v>0.26100000000000001</v>
      </c>
      <c r="K722" s="83" t="s">
        <v>277</v>
      </c>
      <c r="L722" s="83">
        <v>0.123</v>
      </c>
      <c r="M722" s="83" t="s">
        <v>277</v>
      </c>
      <c r="N722" s="84">
        <f t="shared" si="46"/>
        <v>0.40597916666666667</v>
      </c>
      <c r="O722" s="83">
        <v>721</v>
      </c>
      <c r="P722" s="86">
        <f t="shared" si="47"/>
        <v>0.71703296703296704</v>
      </c>
      <c r="Q722" s="87">
        <f>Table2[[#This Row],[Decimal exceedance]]*100</f>
        <v>71.703296703296701</v>
      </c>
      <c r="R722" s="86">
        <f>ROUND(Table2[[#This Row],[Percent Exceedance]],1)</f>
        <v>71.7</v>
      </c>
    </row>
    <row r="723" spans="2:18">
      <c r="B723" s="79" t="s">
        <v>278</v>
      </c>
      <c r="C723" s="80">
        <v>10044187</v>
      </c>
      <c r="D723" s="80">
        <v>10019674</v>
      </c>
      <c r="E723" s="79" t="s">
        <v>276</v>
      </c>
      <c r="F723" s="81">
        <v>43529</v>
      </c>
      <c r="G723" s="82">
        <v>2.3010000000000002</v>
      </c>
      <c r="H723" s="83">
        <f t="shared" si="44"/>
        <v>2301</v>
      </c>
      <c r="I723" s="84">
        <f t="shared" si="45"/>
        <v>2.6631944444444444E-2</v>
      </c>
      <c r="J723" s="83">
        <v>0.23699999999999999</v>
      </c>
      <c r="K723" s="83" t="s">
        <v>277</v>
      </c>
      <c r="L723" s="83">
        <v>0.14299999999999999</v>
      </c>
      <c r="M723" s="83" t="s">
        <v>277</v>
      </c>
      <c r="N723" s="84">
        <f t="shared" si="46"/>
        <v>0.40663194444444439</v>
      </c>
      <c r="O723" s="83">
        <v>722</v>
      </c>
      <c r="P723" s="86">
        <f t="shared" si="47"/>
        <v>0.71664050235478804</v>
      </c>
      <c r="Q723" s="87">
        <f>Table2[[#This Row],[Decimal exceedance]]*100</f>
        <v>71.664050235478811</v>
      </c>
      <c r="R723" s="86">
        <f>ROUND(Table2[[#This Row],[Percent Exceedance]],1)</f>
        <v>71.7</v>
      </c>
    </row>
    <row r="724" spans="2:18">
      <c r="B724" s="79" t="s">
        <v>278</v>
      </c>
      <c r="C724" s="80">
        <v>10044187</v>
      </c>
      <c r="D724" s="80">
        <v>10019674</v>
      </c>
      <c r="E724" s="79" t="s">
        <v>276</v>
      </c>
      <c r="F724" s="81">
        <v>43460</v>
      </c>
      <c r="G724" s="82">
        <v>1.8680000000000001</v>
      </c>
      <c r="H724" s="83">
        <f t="shared" si="44"/>
        <v>1868</v>
      </c>
      <c r="I724" s="84">
        <f t="shared" si="45"/>
        <v>2.162037037037037E-2</v>
      </c>
      <c r="J724" s="83">
        <v>0.27400000000000002</v>
      </c>
      <c r="K724" s="83" t="s">
        <v>277</v>
      </c>
      <c r="L724" s="83">
        <v>0.112</v>
      </c>
      <c r="M724" s="83" t="s">
        <v>277</v>
      </c>
      <c r="N724" s="84">
        <f t="shared" si="46"/>
        <v>0.40762037037037036</v>
      </c>
      <c r="O724" s="83">
        <v>723</v>
      </c>
      <c r="P724" s="86">
        <f t="shared" si="47"/>
        <v>0.71624803767660916</v>
      </c>
      <c r="Q724" s="87">
        <f>Table2[[#This Row],[Decimal exceedance]]*100</f>
        <v>71.624803767660921</v>
      </c>
      <c r="R724" s="86">
        <f>ROUND(Table2[[#This Row],[Percent Exceedance]],1)</f>
        <v>71.599999999999994</v>
      </c>
    </row>
    <row r="725" spans="2:18">
      <c r="B725" s="79" t="s">
        <v>278</v>
      </c>
      <c r="C725" s="80">
        <v>10044187</v>
      </c>
      <c r="D725" s="80">
        <v>10019674</v>
      </c>
      <c r="E725" s="79" t="s">
        <v>276</v>
      </c>
      <c r="F725" s="81">
        <v>41842</v>
      </c>
      <c r="G725" s="82">
        <v>6.3029999999999999</v>
      </c>
      <c r="H725" s="83">
        <f t="shared" si="44"/>
        <v>6303</v>
      </c>
      <c r="I725" s="84">
        <f t="shared" si="45"/>
        <v>7.2951388888888885E-2</v>
      </c>
      <c r="J725" s="83">
        <v>8.3000000000000004E-2</v>
      </c>
      <c r="K725" s="83" t="s">
        <v>277</v>
      </c>
      <c r="L725" s="83">
        <v>0.252</v>
      </c>
      <c r="M725" s="83" t="s">
        <v>277</v>
      </c>
      <c r="N725" s="84">
        <f t="shared" si="46"/>
        <v>0.40795138888888888</v>
      </c>
      <c r="O725" s="83">
        <v>724</v>
      </c>
      <c r="P725" s="86">
        <f t="shared" si="47"/>
        <v>0.71585557299843017</v>
      </c>
      <c r="Q725" s="87">
        <f>Table2[[#This Row],[Decimal exceedance]]*100</f>
        <v>71.585557299843018</v>
      </c>
      <c r="R725" s="86">
        <f>ROUND(Table2[[#This Row],[Percent Exceedance]],1)</f>
        <v>71.599999999999994</v>
      </c>
    </row>
    <row r="726" spans="2:18">
      <c r="B726" s="79" t="s">
        <v>278</v>
      </c>
      <c r="C726" s="80">
        <v>10044187</v>
      </c>
      <c r="D726" s="80">
        <v>10019674</v>
      </c>
      <c r="E726" s="79" t="s">
        <v>276</v>
      </c>
      <c r="F726" s="81">
        <v>42932</v>
      </c>
      <c r="G726" s="82">
        <v>2.33</v>
      </c>
      <c r="H726" s="83">
        <f t="shared" si="44"/>
        <v>2330</v>
      </c>
      <c r="I726" s="84">
        <f t="shared" si="45"/>
        <v>2.6967592592592592E-2</v>
      </c>
      <c r="J726" s="83">
        <v>0.10199999999999999</v>
      </c>
      <c r="K726" s="83" t="s">
        <v>277</v>
      </c>
      <c r="L726" s="83">
        <v>0.27900000000000003</v>
      </c>
      <c r="M726" s="83" t="s">
        <v>277</v>
      </c>
      <c r="N726" s="84">
        <f t="shared" si="46"/>
        <v>0.40796759259259263</v>
      </c>
      <c r="O726" s="83">
        <v>725</v>
      </c>
      <c r="P726" s="86">
        <f t="shared" si="47"/>
        <v>0.71546310832025117</v>
      </c>
      <c r="Q726" s="87">
        <f>Table2[[#This Row],[Decimal exceedance]]*100</f>
        <v>71.546310832025114</v>
      </c>
      <c r="R726" s="86">
        <f>ROUND(Table2[[#This Row],[Percent Exceedance]],1)</f>
        <v>71.5</v>
      </c>
    </row>
    <row r="727" spans="2:18">
      <c r="B727" s="79" t="s">
        <v>278</v>
      </c>
      <c r="C727" s="80">
        <v>10044187</v>
      </c>
      <c r="D727" s="80">
        <v>10019674</v>
      </c>
      <c r="E727" s="79" t="s">
        <v>276</v>
      </c>
      <c r="F727" s="81">
        <v>43342</v>
      </c>
      <c r="G727" s="82">
        <v>2.1589999999999998</v>
      </c>
      <c r="H727" s="83">
        <f t="shared" si="44"/>
        <v>2159</v>
      </c>
      <c r="I727" s="84">
        <f t="shared" si="45"/>
        <v>2.4988425925925921E-2</v>
      </c>
      <c r="J727" s="83">
        <v>0.154</v>
      </c>
      <c r="K727" s="83" t="s">
        <v>277</v>
      </c>
      <c r="L727" s="83">
        <v>0.22900000000000001</v>
      </c>
      <c r="M727" s="83" t="s">
        <v>277</v>
      </c>
      <c r="N727" s="84">
        <f t="shared" si="46"/>
        <v>0.40798842592592593</v>
      </c>
      <c r="O727" s="83">
        <v>726</v>
      </c>
      <c r="P727" s="86">
        <f t="shared" si="47"/>
        <v>0.71507064364207218</v>
      </c>
      <c r="Q727" s="87">
        <f>Table2[[#This Row],[Decimal exceedance]]*100</f>
        <v>71.507064364207224</v>
      </c>
      <c r="R727" s="86">
        <f>ROUND(Table2[[#This Row],[Percent Exceedance]],1)</f>
        <v>71.5</v>
      </c>
    </row>
    <row r="728" spans="2:18">
      <c r="B728" s="79" t="s">
        <v>278</v>
      </c>
      <c r="C728" s="80">
        <v>10044187</v>
      </c>
      <c r="D728" s="80">
        <v>10019674</v>
      </c>
      <c r="E728" s="79" t="s">
        <v>276</v>
      </c>
      <c r="F728" s="81">
        <v>42162</v>
      </c>
      <c r="G728" s="82">
        <v>4.6829999999999998</v>
      </c>
      <c r="H728" s="83">
        <f t="shared" si="44"/>
        <v>4683</v>
      </c>
      <c r="I728" s="84">
        <f t="shared" si="45"/>
        <v>5.4201388888888882E-2</v>
      </c>
      <c r="J728" s="83">
        <v>5.8000000000000003E-2</v>
      </c>
      <c r="K728" s="83" t="s">
        <v>280</v>
      </c>
      <c r="L728" s="83">
        <v>0.29599999999999999</v>
      </c>
      <c r="M728" s="83" t="s">
        <v>277</v>
      </c>
      <c r="N728" s="84">
        <f t="shared" si="46"/>
        <v>0.40820138888888891</v>
      </c>
      <c r="O728" s="83">
        <v>727</v>
      </c>
      <c r="P728" s="86">
        <f t="shared" si="47"/>
        <v>0.71467817896389318</v>
      </c>
      <c r="Q728" s="87">
        <f>Table2[[#This Row],[Decimal exceedance]]*100</f>
        <v>71.46781789638932</v>
      </c>
      <c r="R728" s="86">
        <f>ROUND(Table2[[#This Row],[Percent Exceedance]],1)</f>
        <v>71.5</v>
      </c>
    </row>
    <row r="729" spans="2:18">
      <c r="B729" s="83"/>
      <c r="C729" s="80">
        <v>10044187</v>
      </c>
      <c r="D729" s="80">
        <v>10019674</v>
      </c>
      <c r="E729" s="79" t="s">
        <v>276</v>
      </c>
      <c r="F729" s="85">
        <v>43830</v>
      </c>
      <c r="G729" s="82">
        <v>1.8140000000000001</v>
      </c>
      <c r="H729" s="83">
        <f t="shared" si="44"/>
        <v>1814</v>
      </c>
      <c r="I729" s="84">
        <f t="shared" si="45"/>
        <v>2.0995370370370369E-2</v>
      </c>
      <c r="J729" s="83">
        <v>0.23400000000000001</v>
      </c>
      <c r="K729" s="83" t="s">
        <v>277</v>
      </c>
      <c r="L729" s="83">
        <v>0.154</v>
      </c>
      <c r="M729" s="83" t="s">
        <v>277</v>
      </c>
      <c r="N729" s="84">
        <f t="shared" si="46"/>
        <v>0.40899537037037037</v>
      </c>
      <c r="O729" s="83">
        <v>728</v>
      </c>
      <c r="P729" s="86">
        <f t="shared" si="47"/>
        <v>0.7142857142857143</v>
      </c>
      <c r="Q729" s="87">
        <f>Table2[[#This Row],[Decimal exceedance]]*100</f>
        <v>71.428571428571431</v>
      </c>
      <c r="R729" s="86">
        <f>ROUND(Table2[[#This Row],[Percent Exceedance]],1)</f>
        <v>71.400000000000006</v>
      </c>
    </row>
    <row r="730" spans="2:18">
      <c r="B730" s="79" t="s">
        <v>278</v>
      </c>
      <c r="C730" s="80">
        <v>10044187</v>
      </c>
      <c r="D730" s="80">
        <v>10019674</v>
      </c>
      <c r="E730" s="79" t="s">
        <v>276</v>
      </c>
      <c r="F730" s="81">
        <v>42589</v>
      </c>
      <c r="G730" s="82">
        <v>2.6835</v>
      </c>
      <c r="H730" s="83">
        <f t="shared" si="44"/>
        <v>2683.5</v>
      </c>
      <c r="I730" s="84">
        <f t="shared" si="45"/>
        <v>3.1059027777777776E-2</v>
      </c>
      <c r="J730" s="83">
        <v>8.7999999999999995E-2</v>
      </c>
      <c r="K730" s="83" t="s">
        <v>277</v>
      </c>
      <c r="L730" s="83">
        <v>0.28999999999999998</v>
      </c>
      <c r="M730" s="83" t="s">
        <v>277</v>
      </c>
      <c r="N730" s="84">
        <f t="shared" si="46"/>
        <v>0.40905902777777775</v>
      </c>
      <c r="O730" s="83">
        <v>729</v>
      </c>
      <c r="P730" s="86">
        <f t="shared" si="47"/>
        <v>0.71389324960753531</v>
      </c>
      <c r="Q730" s="87">
        <f>Table2[[#This Row],[Decimal exceedance]]*100</f>
        <v>71.389324960753527</v>
      </c>
      <c r="R730" s="86">
        <f>ROUND(Table2[[#This Row],[Percent Exceedance]],1)</f>
        <v>71.400000000000006</v>
      </c>
    </row>
    <row r="731" spans="2:18">
      <c r="B731" s="79" t="s">
        <v>278</v>
      </c>
      <c r="C731" s="80">
        <v>10044187</v>
      </c>
      <c r="D731" s="80">
        <v>10019674</v>
      </c>
      <c r="E731" s="79" t="s">
        <v>276</v>
      </c>
      <c r="F731" s="81">
        <v>43508</v>
      </c>
      <c r="G731" s="82">
        <v>2.0880000000000001</v>
      </c>
      <c r="H731" s="83">
        <f t="shared" si="44"/>
        <v>2088</v>
      </c>
      <c r="I731" s="84">
        <f t="shared" si="45"/>
        <v>2.4166666666666666E-2</v>
      </c>
      <c r="J731" s="83">
        <v>0.25800000000000001</v>
      </c>
      <c r="K731" s="83" t="s">
        <v>277</v>
      </c>
      <c r="L731" s="83">
        <v>0.127</v>
      </c>
      <c r="M731" s="83" t="s">
        <v>277</v>
      </c>
      <c r="N731" s="84">
        <f t="shared" si="46"/>
        <v>0.40916666666666668</v>
      </c>
      <c r="O731" s="83">
        <v>730</v>
      </c>
      <c r="P731" s="86">
        <f t="shared" si="47"/>
        <v>0.71350078492935642</v>
      </c>
      <c r="Q731" s="87">
        <f>Table2[[#This Row],[Decimal exceedance]]*100</f>
        <v>71.350078492935637</v>
      </c>
      <c r="R731" s="86">
        <f>ROUND(Table2[[#This Row],[Percent Exceedance]],1)</f>
        <v>71.400000000000006</v>
      </c>
    </row>
    <row r="732" spans="2:18">
      <c r="B732" s="79" t="s">
        <v>278</v>
      </c>
      <c r="C732" s="80">
        <v>10044187</v>
      </c>
      <c r="D732" s="80">
        <v>10019674</v>
      </c>
      <c r="E732" s="79" t="s">
        <v>276</v>
      </c>
      <c r="F732" s="81">
        <v>42164</v>
      </c>
      <c r="G732" s="82">
        <v>4.8559999999999999</v>
      </c>
      <c r="H732" s="83">
        <f t="shared" si="44"/>
        <v>4856</v>
      </c>
      <c r="I732" s="84">
        <f t="shared" si="45"/>
        <v>5.62037037037037E-2</v>
      </c>
      <c r="J732" s="83">
        <v>5.8000000000000003E-2</v>
      </c>
      <c r="K732" s="83" t="s">
        <v>280</v>
      </c>
      <c r="L732" s="83">
        <v>0.29499999999999998</v>
      </c>
      <c r="M732" s="83" t="s">
        <v>277</v>
      </c>
      <c r="N732" s="84">
        <f t="shared" si="46"/>
        <v>0.40920370370370368</v>
      </c>
      <c r="O732" s="83">
        <v>731</v>
      </c>
      <c r="P732" s="86">
        <f t="shared" si="47"/>
        <v>0.71310832025117743</v>
      </c>
      <c r="Q732" s="87">
        <f>Table2[[#This Row],[Decimal exceedance]]*100</f>
        <v>71.310832025117747</v>
      </c>
      <c r="R732" s="86">
        <f>ROUND(Table2[[#This Row],[Percent Exceedance]],1)</f>
        <v>71.3</v>
      </c>
    </row>
    <row r="733" spans="2:18">
      <c r="B733" s="79" t="s">
        <v>278</v>
      </c>
      <c r="C733" s="80">
        <v>10044187</v>
      </c>
      <c r="D733" s="80">
        <v>10019674</v>
      </c>
      <c r="E733" s="79" t="s">
        <v>276</v>
      </c>
      <c r="F733" s="81">
        <v>43493</v>
      </c>
      <c r="G733" s="82">
        <v>1.7689999999999999</v>
      </c>
      <c r="H733" s="83">
        <f t="shared" si="44"/>
        <v>1769</v>
      </c>
      <c r="I733" s="84">
        <f t="shared" si="45"/>
        <v>2.0474537037037034E-2</v>
      </c>
      <c r="J733" s="83">
        <v>0.24</v>
      </c>
      <c r="K733" s="83" t="s">
        <v>277</v>
      </c>
      <c r="L733" s="83">
        <v>0.14899999999999999</v>
      </c>
      <c r="M733" s="83" t="s">
        <v>277</v>
      </c>
      <c r="N733" s="84">
        <f t="shared" si="46"/>
        <v>0.40947453703703707</v>
      </c>
      <c r="O733" s="83">
        <v>732</v>
      </c>
      <c r="P733" s="86">
        <f t="shared" si="47"/>
        <v>0.71271585557299844</v>
      </c>
      <c r="Q733" s="87">
        <f>Table2[[#This Row],[Decimal exceedance]]*100</f>
        <v>71.271585557299844</v>
      </c>
      <c r="R733" s="86">
        <f>ROUND(Table2[[#This Row],[Percent Exceedance]],1)</f>
        <v>71.3</v>
      </c>
    </row>
    <row r="734" spans="2:18">
      <c r="B734" s="79" t="s">
        <v>278</v>
      </c>
      <c r="C734" s="80">
        <v>10044187</v>
      </c>
      <c r="D734" s="80">
        <v>10019674</v>
      </c>
      <c r="E734" s="79" t="s">
        <v>276</v>
      </c>
      <c r="F734" s="81">
        <v>41476</v>
      </c>
      <c r="G734" s="82">
        <v>7.9180000000000001</v>
      </c>
      <c r="H734" s="83">
        <f t="shared" si="44"/>
        <v>7918</v>
      </c>
      <c r="I734" s="84">
        <f t="shared" si="45"/>
        <v>9.1643518518518513E-2</v>
      </c>
      <c r="J734" s="83">
        <v>4.7E-2</v>
      </c>
      <c r="K734" s="83" t="s">
        <v>277</v>
      </c>
      <c r="L734" s="83">
        <v>0.27100000000000002</v>
      </c>
      <c r="M734" s="83" t="s">
        <v>279</v>
      </c>
      <c r="N734" s="84">
        <f t="shared" si="46"/>
        <v>0.40964351851851855</v>
      </c>
      <c r="O734" s="83">
        <v>733</v>
      </c>
      <c r="P734" s="86">
        <f t="shared" si="47"/>
        <v>0.71232339089481944</v>
      </c>
      <c r="Q734" s="87">
        <f>Table2[[#This Row],[Decimal exceedance]]*100</f>
        <v>71.23233908948194</v>
      </c>
      <c r="R734" s="86">
        <f>ROUND(Table2[[#This Row],[Percent Exceedance]],1)</f>
        <v>71.2</v>
      </c>
    </row>
    <row r="735" spans="2:18">
      <c r="B735" s="79" t="s">
        <v>278</v>
      </c>
      <c r="C735" s="80">
        <v>10044187</v>
      </c>
      <c r="D735" s="80">
        <v>10019674</v>
      </c>
      <c r="E735" s="79" t="s">
        <v>276</v>
      </c>
      <c r="F735" s="81">
        <v>41473</v>
      </c>
      <c r="G735" s="82">
        <v>8.9870000000000001</v>
      </c>
      <c r="H735" s="83">
        <f t="shared" si="44"/>
        <v>8987</v>
      </c>
      <c r="I735" s="84">
        <f t="shared" si="45"/>
        <v>0.10401620370370369</v>
      </c>
      <c r="J735" s="83">
        <v>0.05</v>
      </c>
      <c r="K735" s="83" t="s">
        <v>277</v>
      </c>
      <c r="L735" s="83">
        <v>0.25600000000000001</v>
      </c>
      <c r="M735" s="83" t="s">
        <v>279</v>
      </c>
      <c r="N735" s="84">
        <f t="shared" si="46"/>
        <v>0.41001620370370373</v>
      </c>
      <c r="O735" s="83">
        <v>734</v>
      </c>
      <c r="P735" s="86">
        <f t="shared" si="47"/>
        <v>0.71193092621664045</v>
      </c>
      <c r="Q735" s="87">
        <f>Table2[[#This Row],[Decimal exceedance]]*100</f>
        <v>71.19309262166405</v>
      </c>
      <c r="R735" s="86">
        <f>ROUND(Table2[[#This Row],[Percent Exceedance]],1)</f>
        <v>71.2</v>
      </c>
    </row>
    <row r="736" spans="2:18">
      <c r="B736" s="79" t="s">
        <v>278</v>
      </c>
      <c r="C736" s="80">
        <v>10044187</v>
      </c>
      <c r="D736" s="80">
        <v>10019674</v>
      </c>
      <c r="E736" s="79" t="s">
        <v>276</v>
      </c>
      <c r="F736" s="81">
        <v>42167</v>
      </c>
      <c r="G736" s="82">
        <v>4.8449999999999998</v>
      </c>
      <c r="H736" s="83">
        <f t="shared" si="44"/>
        <v>4845</v>
      </c>
      <c r="I736" s="84">
        <f t="shared" si="45"/>
        <v>5.6076388888888884E-2</v>
      </c>
      <c r="J736" s="83">
        <v>5.8999999999999997E-2</v>
      </c>
      <c r="K736" s="83" t="s">
        <v>280</v>
      </c>
      <c r="L736" s="83">
        <v>0.29499999999999998</v>
      </c>
      <c r="M736" s="83" t="s">
        <v>277</v>
      </c>
      <c r="N736" s="84">
        <f t="shared" si="46"/>
        <v>0.41007638888888887</v>
      </c>
      <c r="O736" s="83">
        <v>735</v>
      </c>
      <c r="P736" s="86">
        <f t="shared" si="47"/>
        <v>0.71153846153846156</v>
      </c>
      <c r="Q736" s="87">
        <f>Table2[[#This Row],[Decimal exceedance]]*100</f>
        <v>71.15384615384616</v>
      </c>
      <c r="R736" s="86">
        <f>ROUND(Table2[[#This Row],[Percent Exceedance]],1)</f>
        <v>71.2</v>
      </c>
    </row>
    <row r="737" spans="2:18">
      <c r="B737" s="83"/>
      <c r="C737" s="80">
        <v>10044187</v>
      </c>
      <c r="D737" s="80">
        <v>10019674</v>
      </c>
      <c r="E737" s="79" t="s">
        <v>276</v>
      </c>
      <c r="F737" s="85">
        <v>43676</v>
      </c>
      <c r="G737" s="82">
        <v>1.9159999999999999</v>
      </c>
      <c r="H737" s="83">
        <f t="shared" si="44"/>
        <v>1916</v>
      </c>
      <c r="I737" s="84">
        <f t="shared" si="45"/>
        <v>2.2175925925925925E-2</v>
      </c>
      <c r="J737" s="83">
        <v>0.21099999999999999</v>
      </c>
      <c r="K737" s="83" t="s">
        <v>277</v>
      </c>
      <c r="L737" s="83">
        <v>0.17799999999999999</v>
      </c>
      <c r="M737" s="83" t="s">
        <v>277</v>
      </c>
      <c r="N737" s="84">
        <f t="shared" si="46"/>
        <v>0.41117592592592589</v>
      </c>
      <c r="O737" s="83">
        <v>736</v>
      </c>
      <c r="P737" s="86">
        <f t="shared" si="47"/>
        <v>0.71114599686028257</v>
      </c>
      <c r="Q737" s="87">
        <f>Table2[[#This Row],[Decimal exceedance]]*100</f>
        <v>71.114599686028257</v>
      </c>
      <c r="R737" s="86">
        <f>ROUND(Table2[[#This Row],[Percent Exceedance]],1)</f>
        <v>71.099999999999994</v>
      </c>
    </row>
    <row r="738" spans="2:18">
      <c r="B738" s="79" t="s">
        <v>278</v>
      </c>
      <c r="C738" s="80">
        <v>10044187</v>
      </c>
      <c r="D738" s="80">
        <v>10019674</v>
      </c>
      <c r="E738" s="79" t="s">
        <v>276</v>
      </c>
      <c r="F738" s="81">
        <v>43179</v>
      </c>
      <c r="G738" s="82">
        <v>2.0259999999999998</v>
      </c>
      <c r="H738" s="83">
        <f t="shared" si="44"/>
        <v>2025.9999999999998</v>
      </c>
      <c r="I738" s="84">
        <f t="shared" si="45"/>
        <v>2.344907407407407E-2</v>
      </c>
      <c r="J738" s="83">
        <v>0.23400000000000001</v>
      </c>
      <c r="K738" s="83" t="s">
        <v>277</v>
      </c>
      <c r="L738" s="83">
        <v>0.154</v>
      </c>
      <c r="M738" s="83" t="s">
        <v>277</v>
      </c>
      <c r="N738" s="84">
        <f t="shared" si="46"/>
        <v>0.41144907407407405</v>
      </c>
      <c r="O738" s="83">
        <v>737</v>
      </c>
      <c r="P738" s="86">
        <f t="shared" si="47"/>
        <v>0.71075353218210369</v>
      </c>
      <c r="Q738" s="87">
        <f>Table2[[#This Row],[Decimal exceedance]]*100</f>
        <v>71.075353218210367</v>
      </c>
      <c r="R738" s="86">
        <f>ROUND(Table2[[#This Row],[Percent Exceedance]],1)</f>
        <v>71.099999999999994</v>
      </c>
    </row>
    <row r="739" spans="2:18">
      <c r="B739" s="79" t="s">
        <v>278</v>
      </c>
      <c r="C739" s="80">
        <v>10044187</v>
      </c>
      <c r="D739" s="80">
        <v>10019674</v>
      </c>
      <c r="E739" s="79" t="s">
        <v>276</v>
      </c>
      <c r="F739" s="81">
        <v>42890</v>
      </c>
      <c r="G739" s="82">
        <v>2.379</v>
      </c>
      <c r="H739" s="83">
        <f t="shared" si="44"/>
        <v>2379</v>
      </c>
      <c r="I739" s="84">
        <f t="shared" si="45"/>
        <v>2.7534722222222221E-2</v>
      </c>
      <c r="J739" s="83">
        <v>0.11600000000000001</v>
      </c>
      <c r="K739" s="83" t="s">
        <v>277</v>
      </c>
      <c r="L739" s="83">
        <v>0.26800000000000002</v>
      </c>
      <c r="M739" s="83" t="s">
        <v>277</v>
      </c>
      <c r="N739" s="84">
        <f t="shared" si="46"/>
        <v>0.4115347222222222</v>
      </c>
      <c r="O739" s="83">
        <v>738</v>
      </c>
      <c r="P739" s="86">
        <f t="shared" si="47"/>
        <v>0.71036106750392469</v>
      </c>
      <c r="Q739" s="87">
        <f>Table2[[#This Row],[Decimal exceedance]]*100</f>
        <v>71.036106750392463</v>
      </c>
      <c r="R739" s="86">
        <f>ROUND(Table2[[#This Row],[Percent Exceedance]],1)</f>
        <v>71</v>
      </c>
    </row>
    <row r="740" spans="2:18">
      <c r="B740" s="79" t="s">
        <v>278</v>
      </c>
      <c r="C740" s="80">
        <v>10044187</v>
      </c>
      <c r="D740" s="80">
        <v>10019674</v>
      </c>
      <c r="E740" s="79" t="s">
        <v>276</v>
      </c>
      <c r="F740" s="81">
        <v>42657</v>
      </c>
      <c r="G740" s="82">
        <v>6.1040000000000001</v>
      </c>
      <c r="H740" s="83">
        <f t="shared" si="44"/>
        <v>6104</v>
      </c>
      <c r="I740" s="84">
        <f t="shared" si="45"/>
        <v>7.064814814814814E-2</v>
      </c>
      <c r="J740" s="83">
        <v>8.5999999999999993E-2</v>
      </c>
      <c r="K740" s="83" t="s">
        <v>277</v>
      </c>
      <c r="L740" s="83">
        <v>0.255</v>
      </c>
      <c r="M740" s="83" t="s">
        <v>277</v>
      </c>
      <c r="N740" s="84">
        <f t="shared" si="46"/>
        <v>0.41164814814814815</v>
      </c>
      <c r="O740" s="83">
        <v>739</v>
      </c>
      <c r="P740" s="86">
        <f t="shared" si="47"/>
        <v>0.7099686028257457</v>
      </c>
      <c r="Q740" s="87">
        <f>Table2[[#This Row],[Decimal exceedance]]*100</f>
        <v>70.996860282574573</v>
      </c>
      <c r="R740" s="86">
        <f>ROUND(Table2[[#This Row],[Percent Exceedance]],1)</f>
        <v>71</v>
      </c>
    </row>
    <row r="741" spans="2:18">
      <c r="B741" s="79" t="s">
        <v>278</v>
      </c>
      <c r="C741" s="80">
        <v>10044187</v>
      </c>
      <c r="D741" s="80">
        <v>10019674</v>
      </c>
      <c r="E741" s="79" t="s">
        <v>276</v>
      </c>
      <c r="F741" s="81">
        <v>42880</v>
      </c>
      <c r="G741" s="82">
        <v>2.9129999999999998</v>
      </c>
      <c r="H741" s="83">
        <f t="shared" si="44"/>
        <v>2913</v>
      </c>
      <c r="I741" s="84">
        <f t="shared" si="45"/>
        <v>3.3715277777777775E-2</v>
      </c>
      <c r="J741" s="83">
        <v>0.10199999999999999</v>
      </c>
      <c r="K741" s="83" t="s">
        <v>277</v>
      </c>
      <c r="L741" s="83">
        <v>0.27600000000000002</v>
      </c>
      <c r="M741" s="83" t="s">
        <v>277</v>
      </c>
      <c r="N741" s="84">
        <f t="shared" si="46"/>
        <v>0.41171527777777778</v>
      </c>
      <c r="O741" s="83">
        <v>740</v>
      </c>
      <c r="P741" s="86">
        <f t="shared" si="47"/>
        <v>0.7095761381475667</v>
      </c>
      <c r="Q741" s="87">
        <f>Table2[[#This Row],[Decimal exceedance]]*100</f>
        <v>70.95761381475667</v>
      </c>
      <c r="R741" s="86">
        <f>ROUND(Table2[[#This Row],[Percent Exceedance]],1)</f>
        <v>71</v>
      </c>
    </row>
    <row r="742" spans="2:18">
      <c r="B742" s="79" t="s">
        <v>278</v>
      </c>
      <c r="C742" s="80">
        <v>10044187</v>
      </c>
      <c r="D742" s="80">
        <v>10019674</v>
      </c>
      <c r="E742" s="79" t="s">
        <v>276</v>
      </c>
      <c r="F742" s="81">
        <v>43206</v>
      </c>
      <c r="G742" s="82">
        <v>2.069</v>
      </c>
      <c r="H742" s="83">
        <f t="shared" si="44"/>
        <v>2069</v>
      </c>
      <c r="I742" s="84">
        <f t="shared" si="45"/>
        <v>2.3946759259259258E-2</v>
      </c>
      <c r="J742" s="83">
        <v>0.23499999999999999</v>
      </c>
      <c r="K742" s="83" t="s">
        <v>277</v>
      </c>
      <c r="L742" s="83">
        <v>0.154</v>
      </c>
      <c r="M742" s="83" t="s">
        <v>277</v>
      </c>
      <c r="N742" s="84">
        <f t="shared" si="46"/>
        <v>0.41294675925925928</v>
      </c>
      <c r="O742" s="83">
        <v>741</v>
      </c>
      <c r="P742" s="86">
        <f t="shared" si="47"/>
        <v>0.70918367346938771</v>
      </c>
      <c r="Q742" s="87">
        <f>Table2[[#This Row],[Decimal exceedance]]*100</f>
        <v>70.918367346938766</v>
      </c>
      <c r="R742" s="86">
        <f>ROUND(Table2[[#This Row],[Percent Exceedance]],1)</f>
        <v>70.900000000000006</v>
      </c>
    </row>
    <row r="743" spans="2:18">
      <c r="B743" s="83"/>
      <c r="C743" s="80">
        <v>10044187</v>
      </c>
      <c r="D743" s="80">
        <v>10019674</v>
      </c>
      <c r="E743" s="79" t="s">
        <v>276</v>
      </c>
      <c r="F743" s="85">
        <v>43641</v>
      </c>
      <c r="G743" s="82">
        <v>2.2650000000000001</v>
      </c>
      <c r="H743" s="83">
        <f t="shared" si="44"/>
        <v>2265</v>
      </c>
      <c r="I743" s="84">
        <f t="shared" si="45"/>
        <v>2.6215277777777778E-2</v>
      </c>
      <c r="J743" s="83">
        <v>0.20499999999999999</v>
      </c>
      <c r="K743" s="83" t="s">
        <v>277</v>
      </c>
      <c r="L743" s="83">
        <v>0.182</v>
      </c>
      <c r="M743" s="83" t="s">
        <v>277</v>
      </c>
      <c r="N743" s="84">
        <f t="shared" si="46"/>
        <v>0.41321527777777778</v>
      </c>
      <c r="O743" s="83">
        <v>742</v>
      </c>
      <c r="P743" s="86">
        <f t="shared" si="47"/>
        <v>0.70879120879120872</v>
      </c>
      <c r="Q743" s="87">
        <f>Table2[[#This Row],[Decimal exceedance]]*100</f>
        <v>70.879120879120876</v>
      </c>
      <c r="R743" s="86">
        <f>ROUND(Table2[[#This Row],[Percent Exceedance]],1)</f>
        <v>70.900000000000006</v>
      </c>
    </row>
    <row r="744" spans="2:18">
      <c r="B744" s="79" t="s">
        <v>278</v>
      </c>
      <c r="C744" s="80">
        <v>10044187</v>
      </c>
      <c r="D744" s="80">
        <v>10019674</v>
      </c>
      <c r="E744" s="79" t="s">
        <v>276</v>
      </c>
      <c r="F744" s="81">
        <v>42291</v>
      </c>
      <c r="G744" s="82">
        <v>3.823</v>
      </c>
      <c r="H744" s="83">
        <f t="shared" si="44"/>
        <v>3823</v>
      </c>
      <c r="I744" s="84">
        <f t="shared" si="45"/>
        <v>4.4247685185185182E-2</v>
      </c>
      <c r="J744" s="83">
        <v>9.8000000000000004E-2</v>
      </c>
      <c r="K744" s="83" t="s">
        <v>277</v>
      </c>
      <c r="L744" s="83">
        <v>0.27100000000000002</v>
      </c>
      <c r="M744" s="83" t="s">
        <v>277</v>
      </c>
      <c r="N744" s="84">
        <f t="shared" si="46"/>
        <v>0.41324768518518518</v>
      </c>
      <c r="O744" s="83">
        <v>743</v>
      </c>
      <c r="P744" s="86">
        <f t="shared" si="47"/>
        <v>0.70839874411302983</v>
      </c>
      <c r="Q744" s="87">
        <f>Table2[[#This Row],[Decimal exceedance]]*100</f>
        <v>70.839874411302986</v>
      </c>
      <c r="R744" s="86">
        <f>ROUND(Table2[[#This Row],[Percent Exceedance]],1)</f>
        <v>70.8</v>
      </c>
    </row>
    <row r="745" spans="2:18">
      <c r="B745" s="79" t="s">
        <v>278</v>
      </c>
      <c r="C745" s="80">
        <v>10044187</v>
      </c>
      <c r="D745" s="80">
        <v>10019674</v>
      </c>
      <c r="E745" s="79" t="s">
        <v>276</v>
      </c>
      <c r="F745" s="81">
        <v>42666</v>
      </c>
      <c r="G745" s="82">
        <v>4.835</v>
      </c>
      <c r="H745" s="83">
        <f t="shared" si="44"/>
        <v>4835</v>
      </c>
      <c r="I745" s="84">
        <f t="shared" si="45"/>
        <v>5.5960648148148141E-2</v>
      </c>
      <c r="J745" s="83">
        <v>0.14099999999999999</v>
      </c>
      <c r="K745" s="83" t="s">
        <v>277</v>
      </c>
      <c r="L745" s="83">
        <v>0.217</v>
      </c>
      <c r="M745" s="83" t="s">
        <v>277</v>
      </c>
      <c r="N745" s="84">
        <f t="shared" si="46"/>
        <v>0.41396064814814815</v>
      </c>
      <c r="O745" s="83">
        <v>744</v>
      </c>
      <c r="P745" s="86">
        <f t="shared" si="47"/>
        <v>0.70800627943485084</v>
      </c>
      <c r="Q745" s="87">
        <f>Table2[[#This Row],[Decimal exceedance]]*100</f>
        <v>70.800627943485082</v>
      </c>
      <c r="R745" s="86">
        <f>ROUND(Table2[[#This Row],[Percent Exceedance]],1)</f>
        <v>70.8</v>
      </c>
    </row>
    <row r="746" spans="2:18">
      <c r="B746" s="79" t="s">
        <v>278</v>
      </c>
      <c r="C746" s="80">
        <v>10044187</v>
      </c>
      <c r="D746" s="80">
        <v>10019674</v>
      </c>
      <c r="E746" s="79" t="s">
        <v>276</v>
      </c>
      <c r="F746" s="81">
        <v>41943</v>
      </c>
      <c r="G746" s="82">
        <v>2.859</v>
      </c>
      <c r="H746" s="83">
        <f t="shared" si="44"/>
        <v>2859</v>
      </c>
      <c r="I746" s="84">
        <f t="shared" si="45"/>
        <v>3.3090277777777774E-2</v>
      </c>
      <c r="J746" s="83">
        <v>0.109</v>
      </c>
      <c r="K746" s="83" t="s">
        <v>277</v>
      </c>
      <c r="L746" s="83">
        <v>0.27200000000000002</v>
      </c>
      <c r="M746" s="83" t="s">
        <v>277</v>
      </c>
      <c r="N746" s="84">
        <f t="shared" si="46"/>
        <v>0.41409027777777779</v>
      </c>
      <c r="O746" s="83">
        <v>745</v>
      </c>
      <c r="P746" s="86">
        <f t="shared" si="47"/>
        <v>0.70761381475667195</v>
      </c>
      <c r="Q746" s="87">
        <f>Table2[[#This Row],[Decimal exceedance]]*100</f>
        <v>70.761381475667193</v>
      </c>
      <c r="R746" s="86">
        <f>ROUND(Table2[[#This Row],[Percent Exceedance]],1)</f>
        <v>70.8</v>
      </c>
    </row>
    <row r="747" spans="2:18">
      <c r="B747" s="79" t="s">
        <v>278</v>
      </c>
      <c r="C747" s="80">
        <v>10044187</v>
      </c>
      <c r="D747" s="80">
        <v>10019674</v>
      </c>
      <c r="E747" s="79" t="s">
        <v>276</v>
      </c>
      <c r="F747" s="81">
        <v>42636</v>
      </c>
      <c r="G747" s="82">
        <v>3.0510000000000002</v>
      </c>
      <c r="H747" s="83">
        <f t="shared" si="44"/>
        <v>3051</v>
      </c>
      <c r="I747" s="84">
        <f t="shared" si="45"/>
        <v>3.5312499999999997E-2</v>
      </c>
      <c r="J747" s="83">
        <v>8.5999999999999993E-2</v>
      </c>
      <c r="K747" s="83" t="s">
        <v>277</v>
      </c>
      <c r="L747" s="83">
        <v>0.29299999999999998</v>
      </c>
      <c r="M747" s="83" t="s">
        <v>277</v>
      </c>
      <c r="N747" s="84">
        <f t="shared" si="46"/>
        <v>0.41431249999999997</v>
      </c>
      <c r="O747" s="83">
        <v>746</v>
      </c>
      <c r="P747" s="86">
        <f t="shared" si="47"/>
        <v>0.70722135007849296</v>
      </c>
      <c r="Q747" s="87">
        <f>Table2[[#This Row],[Decimal exceedance]]*100</f>
        <v>70.722135007849289</v>
      </c>
      <c r="R747" s="86">
        <f>ROUND(Table2[[#This Row],[Percent Exceedance]],1)</f>
        <v>70.7</v>
      </c>
    </row>
    <row r="748" spans="2:18">
      <c r="B748" s="79" t="s">
        <v>278</v>
      </c>
      <c r="C748" s="80">
        <v>10044187</v>
      </c>
      <c r="D748" s="80">
        <v>10019674</v>
      </c>
      <c r="E748" s="79" t="s">
        <v>276</v>
      </c>
      <c r="F748" s="81">
        <v>42172</v>
      </c>
      <c r="G748" s="82">
        <v>5.1420000000000003</v>
      </c>
      <c r="H748" s="83">
        <f t="shared" si="44"/>
        <v>5142</v>
      </c>
      <c r="I748" s="84">
        <f t="shared" si="45"/>
        <v>5.9513888888888887E-2</v>
      </c>
      <c r="J748" s="83">
        <v>6.0999999999999999E-2</v>
      </c>
      <c r="K748" s="83" t="s">
        <v>280</v>
      </c>
      <c r="L748" s="83">
        <v>0.29399999999999998</v>
      </c>
      <c r="M748" s="83" t="s">
        <v>277</v>
      </c>
      <c r="N748" s="84">
        <f t="shared" si="46"/>
        <v>0.41451388888888885</v>
      </c>
      <c r="O748" s="83">
        <v>747</v>
      </c>
      <c r="P748" s="86">
        <f t="shared" si="47"/>
        <v>0.70682888540031397</v>
      </c>
      <c r="Q748" s="87">
        <f>Table2[[#This Row],[Decimal exceedance]]*100</f>
        <v>70.682888540031399</v>
      </c>
      <c r="R748" s="86">
        <f>ROUND(Table2[[#This Row],[Percent Exceedance]],1)</f>
        <v>70.7</v>
      </c>
    </row>
    <row r="749" spans="2:18">
      <c r="B749" s="83"/>
      <c r="C749" s="80">
        <v>10044187</v>
      </c>
      <c r="D749" s="80">
        <v>10019674</v>
      </c>
      <c r="E749" s="79" t="s">
        <v>276</v>
      </c>
      <c r="F749" s="85">
        <v>43677</v>
      </c>
      <c r="G749" s="82">
        <v>2.1339999999999999</v>
      </c>
      <c r="H749" s="83">
        <f t="shared" si="44"/>
        <v>2134</v>
      </c>
      <c r="I749" s="84">
        <f t="shared" si="45"/>
        <v>2.4699074074074071E-2</v>
      </c>
      <c r="J749" s="83">
        <v>0.188</v>
      </c>
      <c r="K749" s="83" t="s">
        <v>277</v>
      </c>
      <c r="L749" s="83">
        <v>0.20200000000000001</v>
      </c>
      <c r="M749" s="83" t="s">
        <v>277</v>
      </c>
      <c r="N749" s="84">
        <f t="shared" si="46"/>
        <v>0.41469907407407408</v>
      </c>
      <c r="O749" s="83">
        <v>748</v>
      </c>
      <c r="P749" s="86">
        <f t="shared" si="47"/>
        <v>0.70643642072213497</v>
      </c>
      <c r="Q749" s="87">
        <f>Table2[[#This Row],[Decimal exceedance]]*100</f>
        <v>70.643642072213495</v>
      </c>
      <c r="R749" s="86">
        <f>ROUND(Table2[[#This Row],[Percent Exceedance]],1)</f>
        <v>70.599999999999994</v>
      </c>
    </row>
    <row r="750" spans="2:18">
      <c r="B750" s="79" t="s">
        <v>278</v>
      </c>
      <c r="C750" s="80">
        <v>10044187</v>
      </c>
      <c r="D750" s="80">
        <v>10019674</v>
      </c>
      <c r="E750" s="79" t="s">
        <v>276</v>
      </c>
      <c r="F750" s="81">
        <v>43515</v>
      </c>
      <c r="G750" s="82">
        <v>1.643</v>
      </c>
      <c r="H750" s="83">
        <f t="shared" si="44"/>
        <v>1643</v>
      </c>
      <c r="I750" s="84">
        <f t="shared" si="45"/>
        <v>1.9016203703703702E-2</v>
      </c>
      <c r="J750" s="83">
        <v>0.23400000000000001</v>
      </c>
      <c r="K750" s="83" t="s">
        <v>277</v>
      </c>
      <c r="L750" s="83">
        <v>0.16200000000000001</v>
      </c>
      <c r="M750" s="83" t="s">
        <v>281</v>
      </c>
      <c r="N750" s="84">
        <f t="shared" si="46"/>
        <v>0.41501620370370373</v>
      </c>
      <c r="O750" s="83">
        <v>749</v>
      </c>
      <c r="P750" s="86">
        <f t="shared" si="47"/>
        <v>0.70604395604395598</v>
      </c>
      <c r="Q750" s="87">
        <f>Table2[[#This Row],[Decimal exceedance]]*100</f>
        <v>70.604395604395592</v>
      </c>
      <c r="R750" s="86">
        <f>ROUND(Table2[[#This Row],[Percent Exceedance]],1)</f>
        <v>70.599999999999994</v>
      </c>
    </row>
    <row r="751" spans="2:18">
      <c r="B751" s="79" t="s">
        <v>278</v>
      </c>
      <c r="C751" s="80">
        <v>10044187</v>
      </c>
      <c r="D751" s="80">
        <v>10019674</v>
      </c>
      <c r="E751" s="79" t="s">
        <v>276</v>
      </c>
      <c r="F751" s="81">
        <v>41475</v>
      </c>
      <c r="G751" s="82">
        <v>10.026999999999999</v>
      </c>
      <c r="H751" s="83">
        <f t="shared" si="44"/>
        <v>10027</v>
      </c>
      <c r="I751" s="84">
        <f t="shared" si="45"/>
        <v>0.11605324074074072</v>
      </c>
      <c r="J751" s="83">
        <v>4.2999999999999997E-2</v>
      </c>
      <c r="K751" s="83" t="s">
        <v>277</v>
      </c>
      <c r="L751" s="83">
        <v>0.25600000000000001</v>
      </c>
      <c r="M751" s="83" t="s">
        <v>279</v>
      </c>
      <c r="N751" s="84">
        <f t="shared" si="46"/>
        <v>0.41505324074074074</v>
      </c>
      <c r="O751" s="83">
        <v>750</v>
      </c>
      <c r="P751" s="86">
        <f t="shared" si="47"/>
        <v>0.70565149136577709</v>
      </c>
      <c r="Q751" s="87">
        <f>Table2[[#This Row],[Decimal exceedance]]*100</f>
        <v>70.565149136577716</v>
      </c>
      <c r="R751" s="86">
        <f>ROUND(Table2[[#This Row],[Percent Exceedance]],1)</f>
        <v>70.599999999999994</v>
      </c>
    </row>
    <row r="752" spans="2:18">
      <c r="B752" s="79" t="s">
        <v>278</v>
      </c>
      <c r="C752" s="80">
        <v>10044187</v>
      </c>
      <c r="D752" s="80">
        <v>10019674</v>
      </c>
      <c r="E752" s="79" t="s">
        <v>276</v>
      </c>
      <c r="F752" s="81">
        <v>43078</v>
      </c>
      <c r="G752" s="82">
        <v>1.327</v>
      </c>
      <c r="H752" s="83">
        <f t="shared" si="44"/>
        <v>1327</v>
      </c>
      <c r="I752" s="84">
        <f t="shared" si="45"/>
        <v>1.5358796296296294E-2</v>
      </c>
      <c r="J752" s="83">
        <v>0.19900000000000001</v>
      </c>
      <c r="K752" s="83" t="s">
        <v>277</v>
      </c>
      <c r="L752" s="83">
        <v>0.20100000000000001</v>
      </c>
      <c r="M752" s="83" t="s">
        <v>277</v>
      </c>
      <c r="N752" s="84">
        <f t="shared" si="46"/>
        <v>0.41535879629629635</v>
      </c>
      <c r="O752" s="83">
        <v>751</v>
      </c>
      <c r="P752" s="86">
        <f t="shared" si="47"/>
        <v>0.7052590266875981</v>
      </c>
      <c r="Q752" s="87">
        <f>Table2[[#This Row],[Decimal exceedance]]*100</f>
        <v>70.525902668759812</v>
      </c>
      <c r="R752" s="86">
        <f>ROUND(Table2[[#This Row],[Percent Exceedance]],1)</f>
        <v>70.5</v>
      </c>
    </row>
    <row r="753" spans="2:18">
      <c r="B753" s="83"/>
      <c r="C753" s="80">
        <v>10044187</v>
      </c>
      <c r="D753" s="80">
        <v>10019674</v>
      </c>
      <c r="E753" s="79" t="s">
        <v>276</v>
      </c>
      <c r="F753" s="85">
        <v>43634</v>
      </c>
      <c r="G753" s="82">
        <v>1.9419999999999999</v>
      </c>
      <c r="H753" s="83">
        <f t="shared" si="44"/>
        <v>1942</v>
      </c>
      <c r="I753" s="84">
        <f t="shared" si="45"/>
        <v>2.2476851851851849E-2</v>
      </c>
      <c r="J753" s="83">
        <v>0.2</v>
      </c>
      <c r="K753" s="83" t="s">
        <v>277</v>
      </c>
      <c r="L753" s="83">
        <v>0.193</v>
      </c>
      <c r="M753" s="83" t="s">
        <v>277</v>
      </c>
      <c r="N753" s="84">
        <f t="shared" si="46"/>
        <v>0.4154768518518519</v>
      </c>
      <c r="O753" s="83">
        <v>752</v>
      </c>
      <c r="P753" s="86">
        <f t="shared" si="47"/>
        <v>0.70486656200941922</v>
      </c>
      <c r="Q753" s="87">
        <f>Table2[[#This Row],[Decimal exceedance]]*100</f>
        <v>70.486656200941923</v>
      </c>
      <c r="R753" s="86">
        <f>ROUND(Table2[[#This Row],[Percent Exceedance]],1)</f>
        <v>70.5</v>
      </c>
    </row>
    <row r="754" spans="2:18">
      <c r="B754" s="79" t="s">
        <v>278</v>
      </c>
      <c r="C754" s="80">
        <v>10044187</v>
      </c>
      <c r="D754" s="80">
        <v>10019674</v>
      </c>
      <c r="E754" s="79" t="s">
        <v>276</v>
      </c>
      <c r="F754" s="81">
        <v>42223</v>
      </c>
      <c r="G754" s="82">
        <v>4.4390000000000001</v>
      </c>
      <c r="H754" s="83">
        <f t="shared" si="44"/>
        <v>4439</v>
      </c>
      <c r="I754" s="84">
        <f t="shared" si="45"/>
        <v>5.1377314814814813E-2</v>
      </c>
      <c r="J754" s="83">
        <v>9.1999999999999998E-2</v>
      </c>
      <c r="K754" s="83" t="s">
        <v>277</v>
      </c>
      <c r="L754" s="83">
        <v>0.27300000000000002</v>
      </c>
      <c r="M754" s="83" t="s">
        <v>277</v>
      </c>
      <c r="N754" s="84">
        <f t="shared" si="46"/>
        <v>0.41637731481481483</v>
      </c>
      <c r="O754" s="83">
        <v>753</v>
      </c>
      <c r="P754" s="86">
        <f t="shared" si="47"/>
        <v>0.70447409733124022</v>
      </c>
      <c r="Q754" s="87">
        <f>Table2[[#This Row],[Decimal exceedance]]*100</f>
        <v>70.447409733124019</v>
      </c>
      <c r="R754" s="86">
        <f>ROUND(Table2[[#This Row],[Percent Exceedance]],1)</f>
        <v>70.400000000000006</v>
      </c>
    </row>
    <row r="755" spans="2:18">
      <c r="B755" s="79" t="s">
        <v>278</v>
      </c>
      <c r="C755" s="80">
        <v>10044187</v>
      </c>
      <c r="D755" s="80">
        <v>10019674</v>
      </c>
      <c r="E755" s="79" t="s">
        <v>276</v>
      </c>
      <c r="F755" s="81">
        <v>42620</v>
      </c>
      <c r="G755" s="82">
        <v>2.0499999999999998</v>
      </c>
      <c r="H755" s="83">
        <f t="shared" si="44"/>
        <v>2050</v>
      </c>
      <c r="I755" s="84">
        <f t="shared" si="45"/>
        <v>2.372685185185185E-2</v>
      </c>
      <c r="J755" s="83">
        <v>8.4000000000000005E-2</v>
      </c>
      <c r="K755" s="83" t="s">
        <v>277</v>
      </c>
      <c r="L755" s="83">
        <v>0.309</v>
      </c>
      <c r="M755" s="83" t="s">
        <v>277</v>
      </c>
      <c r="N755" s="84">
        <f t="shared" si="46"/>
        <v>0.41672685185185188</v>
      </c>
      <c r="O755" s="83">
        <v>754</v>
      </c>
      <c r="P755" s="86">
        <f t="shared" si="47"/>
        <v>0.70408163265306123</v>
      </c>
      <c r="Q755" s="87">
        <f>Table2[[#This Row],[Decimal exceedance]]*100</f>
        <v>70.408163265306129</v>
      </c>
      <c r="R755" s="86">
        <f>ROUND(Table2[[#This Row],[Percent Exceedance]],1)</f>
        <v>70.400000000000006</v>
      </c>
    </row>
    <row r="756" spans="2:18">
      <c r="B756" s="79" t="s">
        <v>278</v>
      </c>
      <c r="C756" s="80">
        <v>10044187</v>
      </c>
      <c r="D756" s="80">
        <v>10019674</v>
      </c>
      <c r="E756" s="79" t="s">
        <v>276</v>
      </c>
      <c r="F756" s="81">
        <v>41617</v>
      </c>
      <c r="G756" s="82">
        <v>2.327</v>
      </c>
      <c r="H756" s="83">
        <f t="shared" si="44"/>
        <v>2327</v>
      </c>
      <c r="I756" s="84">
        <f t="shared" si="45"/>
        <v>2.6932870370370367E-2</v>
      </c>
      <c r="J756" s="83">
        <v>8.5000000000000006E-2</v>
      </c>
      <c r="K756" s="83" t="s">
        <v>277</v>
      </c>
      <c r="L756" s="83">
        <v>0.30499999999999999</v>
      </c>
      <c r="M756" s="83" t="s">
        <v>277</v>
      </c>
      <c r="N756" s="84">
        <f t="shared" si="46"/>
        <v>0.41693287037037036</v>
      </c>
      <c r="O756" s="83">
        <v>755</v>
      </c>
      <c r="P756" s="86">
        <f t="shared" si="47"/>
        <v>0.70368916797488223</v>
      </c>
      <c r="Q756" s="87">
        <f>Table2[[#This Row],[Decimal exceedance]]*100</f>
        <v>70.368916797488225</v>
      </c>
      <c r="R756" s="86">
        <f>ROUND(Table2[[#This Row],[Percent Exceedance]],1)</f>
        <v>70.400000000000006</v>
      </c>
    </row>
    <row r="757" spans="2:18">
      <c r="B757" s="79" t="s">
        <v>278</v>
      </c>
      <c r="C757" s="80">
        <v>10044187</v>
      </c>
      <c r="D757" s="80">
        <v>10019674</v>
      </c>
      <c r="E757" s="79" t="s">
        <v>276</v>
      </c>
      <c r="F757" s="81">
        <v>42999</v>
      </c>
      <c r="G757" s="82">
        <v>2.5649999999999999</v>
      </c>
      <c r="H757" s="83">
        <f t="shared" si="44"/>
        <v>2565</v>
      </c>
      <c r="I757" s="84">
        <f t="shared" si="45"/>
        <v>2.9687499999999999E-2</v>
      </c>
      <c r="J757" s="83">
        <v>0.152</v>
      </c>
      <c r="K757" s="83" t="s">
        <v>277</v>
      </c>
      <c r="L757" s="83">
        <v>0.23599999999999999</v>
      </c>
      <c r="M757" s="83" t="s">
        <v>277</v>
      </c>
      <c r="N757" s="84">
        <f t="shared" si="46"/>
        <v>0.41768749999999999</v>
      </c>
      <c r="O757" s="83">
        <v>756</v>
      </c>
      <c r="P757" s="86">
        <f t="shared" si="47"/>
        <v>0.70329670329670324</v>
      </c>
      <c r="Q757" s="87">
        <f>Table2[[#This Row],[Decimal exceedance]]*100</f>
        <v>70.329670329670321</v>
      </c>
      <c r="R757" s="86">
        <f>ROUND(Table2[[#This Row],[Percent Exceedance]],1)</f>
        <v>70.3</v>
      </c>
    </row>
    <row r="758" spans="2:18">
      <c r="B758" s="79" t="s">
        <v>278</v>
      </c>
      <c r="C758" s="80">
        <v>10044187</v>
      </c>
      <c r="D758" s="80">
        <v>10019674</v>
      </c>
      <c r="E758" s="79" t="s">
        <v>276</v>
      </c>
      <c r="F758" s="81">
        <v>42205</v>
      </c>
      <c r="G758" s="82">
        <v>4.5810000000000004</v>
      </c>
      <c r="H758" s="83">
        <f t="shared" si="44"/>
        <v>4581</v>
      </c>
      <c r="I758" s="84">
        <f t="shared" si="45"/>
        <v>5.3020833333333336E-2</v>
      </c>
      <c r="J758" s="83">
        <v>8.3000000000000004E-2</v>
      </c>
      <c r="K758" s="83" t="s">
        <v>277</v>
      </c>
      <c r="L758" s="83">
        <v>0.28199999999999997</v>
      </c>
      <c r="M758" s="83" t="s">
        <v>277</v>
      </c>
      <c r="N758" s="84">
        <f t="shared" si="46"/>
        <v>0.41802083333333329</v>
      </c>
      <c r="O758" s="83">
        <v>757</v>
      </c>
      <c r="P758" s="86">
        <f t="shared" si="47"/>
        <v>0.70290423861852436</v>
      </c>
      <c r="Q758" s="87">
        <f>Table2[[#This Row],[Decimal exceedance]]*100</f>
        <v>70.290423861852432</v>
      </c>
      <c r="R758" s="86">
        <f>ROUND(Table2[[#This Row],[Percent Exceedance]],1)</f>
        <v>70.3</v>
      </c>
    </row>
    <row r="759" spans="2:18">
      <c r="B759" s="79" t="s">
        <v>278</v>
      </c>
      <c r="C759" s="80">
        <v>10044187</v>
      </c>
      <c r="D759" s="80">
        <v>10019674</v>
      </c>
      <c r="E759" s="79" t="s">
        <v>276</v>
      </c>
      <c r="F759" s="81">
        <v>43011</v>
      </c>
      <c r="G759" s="82">
        <v>2.347</v>
      </c>
      <c r="H759" s="83">
        <f t="shared" si="44"/>
        <v>2347</v>
      </c>
      <c r="I759" s="84">
        <f t="shared" si="45"/>
        <v>2.7164351851851849E-2</v>
      </c>
      <c r="J759" s="83">
        <v>0.10100000000000001</v>
      </c>
      <c r="K759" s="83" t="s">
        <v>277</v>
      </c>
      <c r="L759" s="83">
        <v>0.28999999999999998</v>
      </c>
      <c r="M759" s="83" t="s">
        <v>277</v>
      </c>
      <c r="N759" s="84">
        <f t="shared" si="46"/>
        <v>0.41816435185185186</v>
      </c>
      <c r="O759" s="83">
        <v>758</v>
      </c>
      <c r="P759" s="86">
        <f t="shared" si="47"/>
        <v>0.70251177394034536</v>
      </c>
      <c r="Q759" s="87">
        <f>Table2[[#This Row],[Decimal exceedance]]*100</f>
        <v>70.251177394034542</v>
      </c>
      <c r="R759" s="86">
        <f>ROUND(Table2[[#This Row],[Percent Exceedance]],1)</f>
        <v>70.3</v>
      </c>
    </row>
    <row r="760" spans="2:18">
      <c r="B760" s="79" t="s">
        <v>278</v>
      </c>
      <c r="C760" s="80">
        <v>10044187</v>
      </c>
      <c r="D760" s="80">
        <v>10019674</v>
      </c>
      <c r="E760" s="79" t="s">
        <v>276</v>
      </c>
      <c r="F760" s="81">
        <v>41466</v>
      </c>
      <c r="G760" s="82">
        <v>7.9859999999999998</v>
      </c>
      <c r="H760" s="83">
        <f t="shared" si="44"/>
        <v>7986</v>
      </c>
      <c r="I760" s="84">
        <f t="shared" si="45"/>
        <v>9.2430555555555544E-2</v>
      </c>
      <c r="J760" s="83">
        <v>5.8000000000000003E-2</v>
      </c>
      <c r="K760" s="83" t="s">
        <v>277</v>
      </c>
      <c r="L760" s="83">
        <v>0.26800000000000002</v>
      </c>
      <c r="M760" s="83" t="s">
        <v>277</v>
      </c>
      <c r="N760" s="84">
        <f t="shared" si="46"/>
        <v>0.41843055555555553</v>
      </c>
      <c r="O760" s="83">
        <v>759</v>
      </c>
      <c r="P760" s="86">
        <f t="shared" si="47"/>
        <v>0.70211930926216648</v>
      </c>
      <c r="Q760" s="87">
        <f>Table2[[#This Row],[Decimal exceedance]]*100</f>
        <v>70.211930926216652</v>
      </c>
      <c r="R760" s="86">
        <f>ROUND(Table2[[#This Row],[Percent Exceedance]],1)</f>
        <v>70.2</v>
      </c>
    </row>
    <row r="761" spans="2:18">
      <c r="B761" s="79" t="s">
        <v>278</v>
      </c>
      <c r="C761" s="80">
        <v>10044187</v>
      </c>
      <c r="D761" s="80">
        <v>10019674</v>
      </c>
      <c r="E761" s="79" t="s">
        <v>276</v>
      </c>
      <c r="F761" s="81">
        <v>41611</v>
      </c>
      <c r="G761" s="82">
        <v>2.3809999999999998</v>
      </c>
      <c r="H761" s="83">
        <f t="shared" si="44"/>
        <v>2381</v>
      </c>
      <c r="I761" s="84">
        <f t="shared" si="45"/>
        <v>2.7557870370370365E-2</v>
      </c>
      <c r="J761" s="83">
        <v>7.9000000000000001E-2</v>
      </c>
      <c r="K761" s="83" t="s">
        <v>277</v>
      </c>
      <c r="L761" s="83">
        <v>0.312</v>
      </c>
      <c r="M761" s="83" t="s">
        <v>277</v>
      </c>
      <c r="N761" s="84">
        <f t="shared" si="46"/>
        <v>0.4185578703703704</v>
      </c>
      <c r="O761" s="83">
        <v>760</v>
      </c>
      <c r="P761" s="86">
        <f t="shared" si="47"/>
        <v>0.70172684458398749</v>
      </c>
      <c r="Q761" s="87">
        <f>Table2[[#This Row],[Decimal exceedance]]*100</f>
        <v>70.172684458398749</v>
      </c>
      <c r="R761" s="86">
        <f>ROUND(Table2[[#This Row],[Percent Exceedance]],1)</f>
        <v>70.2</v>
      </c>
    </row>
    <row r="762" spans="2:18">
      <c r="B762" s="79" t="s">
        <v>278</v>
      </c>
      <c r="C762" s="80">
        <v>10044187</v>
      </c>
      <c r="D762" s="80">
        <v>10019674</v>
      </c>
      <c r="E762" s="79" t="s">
        <v>276</v>
      </c>
      <c r="F762" s="81">
        <v>42887</v>
      </c>
      <c r="G762" s="82">
        <v>2.1829999999999998</v>
      </c>
      <c r="H762" s="83">
        <f t="shared" si="44"/>
        <v>2183</v>
      </c>
      <c r="I762" s="84">
        <f t="shared" si="45"/>
        <v>2.52662037037037E-2</v>
      </c>
      <c r="J762" s="83">
        <v>0.11899999999999999</v>
      </c>
      <c r="K762" s="83" t="s">
        <v>277</v>
      </c>
      <c r="L762" s="83">
        <v>0.27500000000000002</v>
      </c>
      <c r="M762" s="83" t="s">
        <v>277</v>
      </c>
      <c r="N762" s="84">
        <f t="shared" si="46"/>
        <v>0.41926620370370371</v>
      </c>
      <c r="O762" s="83">
        <v>761</v>
      </c>
      <c r="P762" s="86">
        <f t="shared" si="47"/>
        <v>0.70133437990580849</v>
      </c>
      <c r="Q762" s="87">
        <f>Table2[[#This Row],[Decimal exceedance]]*100</f>
        <v>70.133437990580845</v>
      </c>
      <c r="R762" s="86">
        <f>ROUND(Table2[[#This Row],[Percent Exceedance]],1)</f>
        <v>70.099999999999994</v>
      </c>
    </row>
    <row r="763" spans="2:18">
      <c r="B763" s="79" t="s">
        <v>278</v>
      </c>
      <c r="C763" s="80">
        <v>10044187</v>
      </c>
      <c r="D763" s="80">
        <v>10019674</v>
      </c>
      <c r="E763" s="79" t="s">
        <v>276</v>
      </c>
      <c r="F763" s="81">
        <v>43325</v>
      </c>
      <c r="G763" s="82">
        <v>2.2719999999999998</v>
      </c>
      <c r="H763" s="83">
        <f t="shared" si="44"/>
        <v>2272</v>
      </c>
      <c r="I763" s="84">
        <f t="shared" si="45"/>
        <v>2.6296296296296293E-2</v>
      </c>
      <c r="J763" s="83">
        <v>0.14199999999999999</v>
      </c>
      <c r="K763" s="83" t="s">
        <v>277</v>
      </c>
      <c r="L763" s="83">
        <v>0.251</v>
      </c>
      <c r="M763" s="83" t="s">
        <v>277</v>
      </c>
      <c r="N763" s="84">
        <f t="shared" si="46"/>
        <v>0.41929629629629628</v>
      </c>
      <c r="O763" s="83">
        <v>762</v>
      </c>
      <c r="P763" s="86">
        <f t="shared" si="47"/>
        <v>0.7009419152276295</v>
      </c>
      <c r="Q763" s="87">
        <f>Table2[[#This Row],[Decimal exceedance]]*100</f>
        <v>70.094191522762955</v>
      </c>
      <c r="R763" s="86">
        <f>ROUND(Table2[[#This Row],[Percent Exceedance]],1)</f>
        <v>70.099999999999994</v>
      </c>
    </row>
    <row r="764" spans="2:18">
      <c r="B764" s="79" t="s">
        <v>278</v>
      </c>
      <c r="C764" s="80">
        <v>10044187</v>
      </c>
      <c r="D764" s="80">
        <v>10019674</v>
      </c>
      <c r="E764" s="79" t="s">
        <v>276</v>
      </c>
      <c r="F764" s="81">
        <v>42640</v>
      </c>
      <c r="G764" s="82">
        <v>6.3730000000000002</v>
      </c>
      <c r="H764" s="83">
        <f t="shared" si="44"/>
        <v>6373</v>
      </c>
      <c r="I764" s="84">
        <f t="shared" si="45"/>
        <v>7.3761574074074077E-2</v>
      </c>
      <c r="J764" s="83">
        <v>8.1000000000000003E-2</v>
      </c>
      <c r="K764" s="83" t="s">
        <v>277</v>
      </c>
      <c r="L764" s="83">
        <v>0.26500000000000001</v>
      </c>
      <c r="M764" s="83" t="s">
        <v>277</v>
      </c>
      <c r="N764" s="84">
        <f t="shared" si="46"/>
        <v>0.41976157407407411</v>
      </c>
      <c r="O764" s="83">
        <v>763</v>
      </c>
      <c r="P764" s="86">
        <f t="shared" si="47"/>
        <v>0.7005494505494505</v>
      </c>
      <c r="Q764" s="87">
        <f>Table2[[#This Row],[Decimal exceedance]]*100</f>
        <v>70.054945054945051</v>
      </c>
      <c r="R764" s="86">
        <f>ROUND(Table2[[#This Row],[Percent Exceedance]],1)</f>
        <v>70.099999999999994</v>
      </c>
    </row>
    <row r="765" spans="2:18">
      <c r="B765" s="83"/>
      <c r="C765" s="80">
        <v>10044187</v>
      </c>
      <c r="D765" s="80">
        <v>10019674</v>
      </c>
      <c r="E765" s="79" t="s">
        <v>276</v>
      </c>
      <c r="F765" s="85">
        <v>43667</v>
      </c>
      <c r="G765" s="82">
        <v>1.978</v>
      </c>
      <c r="H765" s="83">
        <f t="shared" si="44"/>
        <v>1978</v>
      </c>
      <c r="I765" s="84">
        <f t="shared" si="45"/>
        <v>2.2893518518518518E-2</v>
      </c>
      <c r="J765" s="83">
        <v>0.17499999999999999</v>
      </c>
      <c r="K765" s="83" t="s">
        <v>277</v>
      </c>
      <c r="L765" s="83">
        <v>0.222</v>
      </c>
      <c r="M765" s="83" t="s">
        <v>277</v>
      </c>
      <c r="N765" s="84">
        <f t="shared" si="46"/>
        <v>0.41989351851851853</v>
      </c>
      <c r="O765" s="83">
        <v>764</v>
      </c>
      <c r="P765" s="86">
        <f t="shared" si="47"/>
        <v>0.70015698587127151</v>
      </c>
      <c r="Q765" s="87">
        <f>Table2[[#This Row],[Decimal exceedance]]*100</f>
        <v>70.015698587127147</v>
      </c>
      <c r="R765" s="86">
        <f>ROUND(Table2[[#This Row],[Percent Exceedance]],1)</f>
        <v>70</v>
      </c>
    </row>
    <row r="766" spans="2:18">
      <c r="B766" s="79" t="s">
        <v>278</v>
      </c>
      <c r="C766" s="80">
        <v>10044187</v>
      </c>
      <c r="D766" s="80">
        <v>10019674</v>
      </c>
      <c r="E766" s="79" t="s">
        <v>276</v>
      </c>
      <c r="F766" s="81">
        <v>41517</v>
      </c>
      <c r="G766" s="82">
        <v>5.0609999999999999</v>
      </c>
      <c r="H766" s="83">
        <f t="shared" si="44"/>
        <v>5061</v>
      </c>
      <c r="I766" s="84">
        <f t="shared" si="45"/>
        <v>5.8576388888888886E-2</v>
      </c>
      <c r="J766" s="83">
        <v>5.5E-2</v>
      </c>
      <c r="K766" s="83" t="s">
        <v>277</v>
      </c>
      <c r="L766" s="83">
        <v>0.307</v>
      </c>
      <c r="M766" s="83" t="s">
        <v>277</v>
      </c>
      <c r="N766" s="84">
        <f t="shared" si="46"/>
        <v>0.42057638888888887</v>
      </c>
      <c r="O766" s="83">
        <v>765</v>
      </c>
      <c r="P766" s="86">
        <f t="shared" si="47"/>
        <v>0.69976452119309263</v>
      </c>
      <c r="Q766" s="87">
        <f>Table2[[#This Row],[Decimal exceedance]]*100</f>
        <v>69.976452119309258</v>
      </c>
      <c r="R766" s="86">
        <f>ROUND(Table2[[#This Row],[Percent Exceedance]],1)</f>
        <v>70</v>
      </c>
    </row>
    <row r="767" spans="2:18">
      <c r="B767" s="79" t="s">
        <v>278</v>
      </c>
      <c r="C767" s="80">
        <v>10044187</v>
      </c>
      <c r="D767" s="80">
        <v>10019674</v>
      </c>
      <c r="E767" s="79" t="s">
        <v>276</v>
      </c>
      <c r="F767" s="81">
        <v>42255</v>
      </c>
      <c r="G767" s="82">
        <v>4.7190000000000003</v>
      </c>
      <c r="H767" s="83">
        <f t="shared" si="44"/>
        <v>4719</v>
      </c>
      <c r="I767" s="84">
        <f t="shared" si="45"/>
        <v>5.4618055555555559E-2</v>
      </c>
      <c r="J767" s="83">
        <v>9.5000000000000001E-2</v>
      </c>
      <c r="K767" s="83" t="s">
        <v>277</v>
      </c>
      <c r="L767" s="83">
        <v>0.27100000000000002</v>
      </c>
      <c r="M767" s="83" t="s">
        <v>277</v>
      </c>
      <c r="N767" s="84">
        <f t="shared" si="46"/>
        <v>0.42061805555555559</v>
      </c>
      <c r="O767" s="83">
        <v>766</v>
      </c>
      <c r="P767" s="86">
        <f t="shared" si="47"/>
        <v>0.69937205651491363</v>
      </c>
      <c r="Q767" s="87">
        <f>Table2[[#This Row],[Decimal exceedance]]*100</f>
        <v>69.937205651491368</v>
      </c>
      <c r="R767" s="86">
        <f>ROUND(Table2[[#This Row],[Percent Exceedance]],1)</f>
        <v>69.900000000000006</v>
      </c>
    </row>
    <row r="768" spans="2:18">
      <c r="B768" s="79" t="s">
        <v>278</v>
      </c>
      <c r="C768" s="80">
        <v>10044187</v>
      </c>
      <c r="D768" s="80">
        <v>10019674</v>
      </c>
      <c r="E768" s="79" t="s">
        <v>276</v>
      </c>
      <c r="F768" s="81">
        <v>42171</v>
      </c>
      <c r="G768" s="82">
        <v>4.8929999999999998</v>
      </c>
      <c r="H768" s="83">
        <f t="shared" si="44"/>
        <v>4893</v>
      </c>
      <c r="I768" s="84">
        <f t="shared" si="45"/>
        <v>5.6631944444444436E-2</v>
      </c>
      <c r="J768" s="83">
        <v>6.3E-2</v>
      </c>
      <c r="K768" s="83" t="s">
        <v>280</v>
      </c>
      <c r="L768" s="83">
        <v>0.30099999999999999</v>
      </c>
      <c r="M768" s="83" t="s">
        <v>277</v>
      </c>
      <c r="N768" s="84">
        <f t="shared" si="46"/>
        <v>0.42063194444444441</v>
      </c>
      <c r="O768" s="83">
        <v>767</v>
      </c>
      <c r="P768" s="86">
        <f t="shared" si="47"/>
        <v>0.69897959183673475</v>
      </c>
      <c r="Q768" s="87">
        <f>Table2[[#This Row],[Decimal exceedance]]*100</f>
        <v>69.897959183673478</v>
      </c>
      <c r="R768" s="86">
        <f>ROUND(Table2[[#This Row],[Percent Exceedance]],1)</f>
        <v>69.900000000000006</v>
      </c>
    </row>
    <row r="769" spans="2:18">
      <c r="B769" s="79" t="s">
        <v>278</v>
      </c>
      <c r="C769" s="80">
        <v>10044187</v>
      </c>
      <c r="D769" s="80">
        <v>10019674</v>
      </c>
      <c r="E769" s="79" t="s">
        <v>276</v>
      </c>
      <c r="F769" s="81">
        <v>43434</v>
      </c>
      <c r="G769" s="82">
        <v>1.97</v>
      </c>
      <c r="H769" s="83">
        <f t="shared" si="44"/>
        <v>1970</v>
      </c>
      <c r="I769" s="84">
        <f t="shared" si="45"/>
        <v>2.2800925925925922E-2</v>
      </c>
      <c r="J769" s="83">
        <v>0.30199999999999999</v>
      </c>
      <c r="K769" s="83" t="s">
        <v>277</v>
      </c>
      <c r="L769" s="83">
        <v>9.7000000000000003E-2</v>
      </c>
      <c r="M769" s="83" t="s">
        <v>277</v>
      </c>
      <c r="N769" s="84">
        <f t="shared" si="46"/>
        <v>0.42180092592592588</v>
      </c>
      <c r="O769" s="83">
        <v>768</v>
      </c>
      <c r="P769" s="86">
        <f t="shared" si="47"/>
        <v>0.69858712715855575</v>
      </c>
      <c r="Q769" s="87">
        <f>Table2[[#This Row],[Decimal exceedance]]*100</f>
        <v>69.858712715855575</v>
      </c>
      <c r="R769" s="86">
        <f>ROUND(Table2[[#This Row],[Percent Exceedance]],1)</f>
        <v>69.900000000000006</v>
      </c>
    </row>
    <row r="770" spans="2:18">
      <c r="B770" s="79" t="s">
        <v>278</v>
      </c>
      <c r="C770" s="80">
        <v>10044187</v>
      </c>
      <c r="D770" s="80">
        <v>10019674</v>
      </c>
      <c r="E770" s="79" t="s">
        <v>276</v>
      </c>
      <c r="F770" s="81">
        <v>41620</v>
      </c>
      <c r="G770" s="82">
        <v>2.3530000000000002</v>
      </c>
      <c r="H770" s="83">
        <f t="shared" ref="H770:H833" si="48">(G770*1000)</f>
        <v>2353</v>
      </c>
      <c r="I770" s="84">
        <f t="shared" ref="I770:I833" si="49">SUM(G770/86.4)</f>
        <v>2.7233796296296298E-2</v>
      </c>
      <c r="J770" s="83">
        <v>0.08</v>
      </c>
      <c r="K770" s="83" t="s">
        <v>277</v>
      </c>
      <c r="L770" s="83">
        <v>0.315</v>
      </c>
      <c r="M770" s="83" t="s">
        <v>277</v>
      </c>
      <c r="N770" s="84">
        <f t="shared" ref="N770:N833" si="50">SUM(I770+J770+L770)</f>
        <v>0.42223379629629632</v>
      </c>
      <c r="O770" s="83">
        <v>769</v>
      </c>
      <c r="P770" s="86">
        <f t="shared" ref="P770:P833" si="51">1-O770/2548</f>
        <v>0.69819466248037676</v>
      </c>
      <c r="Q770" s="87">
        <f>Table2[[#This Row],[Decimal exceedance]]*100</f>
        <v>69.819466248037671</v>
      </c>
      <c r="R770" s="86">
        <f>ROUND(Table2[[#This Row],[Percent Exceedance]],1)</f>
        <v>69.8</v>
      </c>
    </row>
    <row r="771" spans="2:18">
      <c r="B771" s="79" t="s">
        <v>278</v>
      </c>
      <c r="C771" s="80">
        <v>10044187</v>
      </c>
      <c r="D771" s="80">
        <v>10019674</v>
      </c>
      <c r="E771" s="79" t="s">
        <v>276</v>
      </c>
      <c r="F771" s="81">
        <v>43532</v>
      </c>
      <c r="G771" s="82">
        <v>1.756</v>
      </c>
      <c r="H771" s="83">
        <f t="shared" si="48"/>
        <v>1756</v>
      </c>
      <c r="I771" s="84">
        <f t="shared" si="49"/>
        <v>2.0324074074074074E-2</v>
      </c>
      <c r="J771" s="83">
        <v>0.23100000000000001</v>
      </c>
      <c r="K771" s="83" t="s">
        <v>277</v>
      </c>
      <c r="L771" s="83">
        <v>0.17100000000000001</v>
      </c>
      <c r="M771" s="83" t="s">
        <v>277</v>
      </c>
      <c r="N771" s="84">
        <f t="shared" si="50"/>
        <v>0.42232407407407413</v>
      </c>
      <c r="O771" s="83">
        <v>770</v>
      </c>
      <c r="P771" s="86">
        <f t="shared" si="51"/>
        <v>0.69780219780219777</v>
      </c>
      <c r="Q771" s="87">
        <f>Table2[[#This Row],[Decimal exceedance]]*100</f>
        <v>69.780219780219781</v>
      </c>
      <c r="R771" s="86">
        <f>ROUND(Table2[[#This Row],[Percent Exceedance]],1)</f>
        <v>69.8</v>
      </c>
    </row>
    <row r="772" spans="2:18">
      <c r="B772" s="79" t="s">
        <v>278</v>
      </c>
      <c r="C772" s="80">
        <v>10044187</v>
      </c>
      <c r="D772" s="80">
        <v>10019674</v>
      </c>
      <c r="E772" s="79" t="s">
        <v>276</v>
      </c>
      <c r="F772" s="81">
        <v>43245</v>
      </c>
      <c r="G772" s="82">
        <v>2.19</v>
      </c>
      <c r="H772" s="83">
        <f t="shared" si="48"/>
        <v>2190</v>
      </c>
      <c r="I772" s="84">
        <f t="shared" si="49"/>
        <v>2.5347222222222219E-2</v>
      </c>
      <c r="J772" s="83">
        <v>0.14099999999999999</v>
      </c>
      <c r="K772" s="83" t="s">
        <v>277</v>
      </c>
      <c r="L772" s="83">
        <v>0.25600000000000001</v>
      </c>
      <c r="M772" s="83" t="s">
        <v>277</v>
      </c>
      <c r="N772" s="84">
        <f t="shared" si="50"/>
        <v>0.42234722222222221</v>
      </c>
      <c r="O772" s="83">
        <v>771</v>
      </c>
      <c r="P772" s="86">
        <f t="shared" si="51"/>
        <v>0.69740973312401877</v>
      </c>
      <c r="Q772" s="87">
        <f>Table2[[#This Row],[Decimal exceedance]]*100</f>
        <v>69.740973312401877</v>
      </c>
      <c r="R772" s="86">
        <f>ROUND(Table2[[#This Row],[Percent Exceedance]],1)</f>
        <v>69.7</v>
      </c>
    </row>
    <row r="773" spans="2:18">
      <c r="B773" s="79" t="s">
        <v>278</v>
      </c>
      <c r="C773" s="80">
        <v>10044187</v>
      </c>
      <c r="D773" s="80">
        <v>10019674</v>
      </c>
      <c r="E773" s="79" t="s">
        <v>276</v>
      </c>
      <c r="F773" s="81">
        <v>41939</v>
      </c>
      <c r="G773" s="82">
        <v>2.8069999999999999</v>
      </c>
      <c r="H773" s="83">
        <f t="shared" si="48"/>
        <v>2807</v>
      </c>
      <c r="I773" s="84">
        <f t="shared" si="49"/>
        <v>3.2488425925925921E-2</v>
      </c>
      <c r="J773" s="83">
        <v>0.111</v>
      </c>
      <c r="K773" s="83" t="s">
        <v>277</v>
      </c>
      <c r="L773" s="83">
        <v>0.27900000000000003</v>
      </c>
      <c r="M773" s="83" t="s">
        <v>277</v>
      </c>
      <c r="N773" s="84">
        <f t="shared" si="50"/>
        <v>0.42248842592592595</v>
      </c>
      <c r="O773" s="83">
        <v>772</v>
      </c>
      <c r="P773" s="86">
        <f t="shared" si="51"/>
        <v>0.69701726844583989</v>
      </c>
      <c r="Q773" s="87">
        <f>Table2[[#This Row],[Decimal exceedance]]*100</f>
        <v>69.701726844583987</v>
      </c>
      <c r="R773" s="86">
        <f>ROUND(Table2[[#This Row],[Percent Exceedance]],1)</f>
        <v>69.7</v>
      </c>
    </row>
    <row r="774" spans="2:18">
      <c r="B774" s="79" t="s">
        <v>278</v>
      </c>
      <c r="C774" s="80">
        <v>10044187</v>
      </c>
      <c r="D774" s="80">
        <v>10019674</v>
      </c>
      <c r="E774" s="79" t="s">
        <v>276</v>
      </c>
      <c r="F774" s="81">
        <v>43183</v>
      </c>
      <c r="G774" s="82">
        <v>1.895</v>
      </c>
      <c r="H774" s="83">
        <f t="shared" si="48"/>
        <v>1895</v>
      </c>
      <c r="I774" s="84">
        <f t="shared" si="49"/>
        <v>2.193287037037037E-2</v>
      </c>
      <c r="J774" s="83">
        <v>0.222</v>
      </c>
      <c r="K774" s="83" t="s">
        <v>277</v>
      </c>
      <c r="L774" s="83">
        <v>0.17899999999999999</v>
      </c>
      <c r="M774" s="83" t="s">
        <v>277</v>
      </c>
      <c r="N774" s="84">
        <f t="shared" si="50"/>
        <v>0.42293287037037036</v>
      </c>
      <c r="O774" s="83">
        <v>773</v>
      </c>
      <c r="P774" s="86">
        <f t="shared" si="51"/>
        <v>0.69662480376766089</v>
      </c>
      <c r="Q774" s="87">
        <f>Table2[[#This Row],[Decimal exceedance]]*100</f>
        <v>69.662480376766084</v>
      </c>
      <c r="R774" s="86">
        <f>ROUND(Table2[[#This Row],[Percent Exceedance]],1)</f>
        <v>69.7</v>
      </c>
    </row>
    <row r="775" spans="2:18">
      <c r="B775" s="79" t="s">
        <v>278</v>
      </c>
      <c r="C775" s="80">
        <v>10044187</v>
      </c>
      <c r="D775" s="80">
        <v>10019674</v>
      </c>
      <c r="E775" s="79" t="s">
        <v>276</v>
      </c>
      <c r="F775" s="81">
        <v>42257</v>
      </c>
      <c r="G775" s="82">
        <v>5.6669999999999998</v>
      </c>
      <c r="H775" s="83">
        <f t="shared" si="48"/>
        <v>5667</v>
      </c>
      <c r="I775" s="84">
        <f t="shared" si="49"/>
        <v>6.5590277777777775E-2</v>
      </c>
      <c r="J775" s="83">
        <v>8.7999999999999995E-2</v>
      </c>
      <c r="K775" s="83" t="s">
        <v>277</v>
      </c>
      <c r="L775" s="83">
        <v>0.27</v>
      </c>
      <c r="M775" s="83" t="s">
        <v>277</v>
      </c>
      <c r="N775" s="84">
        <f t="shared" si="50"/>
        <v>0.4235902777777778</v>
      </c>
      <c r="O775" s="83">
        <v>774</v>
      </c>
      <c r="P775" s="86">
        <f t="shared" si="51"/>
        <v>0.69623233908948201</v>
      </c>
      <c r="Q775" s="87">
        <f>Table2[[#This Row],[Decimal exceedance]]*100</f>
        <v>69.623233908948208</v>
      </c>
      <c r="R775" s="86">
        <f>ROUND(Table2[[#This Row],[Percent Exceedance]],1)</f>
        <v>69.599999999999994</v>
      </c>
    </row>
    <row r="776" spans="2:18">
      <c r="B776" s="79" t="s">
        <v>278</v>
      </c>
      <c r="C776" s="80">
        <v>10044187</v>
      </c>
      <c r="D776" s="80">
        <v>10019674</v>
      </c>
      <c r="E776" s="79" t="s">
        <v>276</v>
      </c>
      <c r="F776" s="81">
        <v>42604</v>
      </c>
      <c r="G776" s="82">
        <v>3.2949999999999999</v>
      </c>
      <c r="H776" s="83">
        <f t="shared" si="48"/>
        <v>3295</v>
      </c>
      <c r="I776" s="84">
        <f t="shared" si="49"/>
        <v>3.8136574074074073E-2</v>
      </c>
      <c r="J776" s="83">
        <v>0.10299999999999999</v>
      </c>
      <c r="K776" s="83" t="s">
        <v>277</v>
      </c>
      <c r="L776" s="83">
        <v>0.28299999999999997</v>
      </c>
      <c r="M776" s="83" t="s">
        <v>277</v>
      </c>
      <c r="N776" s="84">
        <f t="shared" si="50"/>
        <v>0.42413657407407401</v>
      </c>
      <c r="O776" s="83">
        <v>775</v>
      </c>
      <c r="P776" s="86">
        <f t="shared" si="51"/>
        <v>0.69583987441130302</v>
      </c>
      <c r="Q776" s="87">
        <f>Table2[[#This Row],[Decimal exceedance]]*100</f>
        <v>69.583987441130304</v>
      </c>
      <c r="R776" s="86">
        <f>ROUND(Table2[[#This Row],[Percent Exceedance]],1)</f>
        <v>69.599999999999994</v>
      </c>
    </row>
    <row r="777" spans="2:18">
      <c r="B777" s="79" t="s">
        <v>278</v>
      </c>
      <c r="C777" s="80">
        <v>10044187</v>
      </c>
      <c r="D777" s="80">
        <v>10019674</v>
      </c>
      <c r="E777" s="79" t="s">
        <v>276</v>
      </c>
      <c r="F777" s="81">
        <v>42219</v>
      </c>
      <c r="G777" s="82">
        <v>4.5049999999999999</v>
      </c>
      <c r="H777" s="83">
        <f t="shared" si="48"/>
        <v>4505</v>
      </c>
      <c r="I777" s="84">
        <f t="shared" si="49"/>
        <v>5.2141203703703697E-2</v>
      </c>
      <c r="J777" s="83">
        <v>7.0999999999999994E-2</v>
      </c>
      <c r="K777" s="83" t="s">
        <v>277</v>
      </c>
      <c r="L777" s="83">
        <v>0.30099999999999999</v>
      </c>
      <c r="M777" s="83" t="s">
        <v>277</v>
      </c>
      <c r="N777" s="84">
        <f t="shared" si="50"/>
        <v>0.42414120370370367</v>
      </c>
      <c r="O777" s="83">
        <v>776</v>
      </c>
      <c r="P777" s="86">
        <f t="shared" si="51"/>
        <v>0.69544740973312402</v>
      </c>
      <c r="Q777" s="87">
        <f>Table2[[#This Row],[Decimal exceedance]]*100</f>
        <v>69.5447409733124</v>
      </c>
      <c r="R777" s="86">
        <f>ROUND(Table2[[#This Row],[Percent Exceedance]],1)</f>
        <v>69.5</v>
      </c>
    </row>
    <row r="778" spans="2:18">
      <c r="B778" s="79" t="s">
        <v>278</v>
      </c>
      <c r="C778" s="80">
        <v>10044187</v>
      </c>
      <c r="D778" s="80">
        <v>10019674</v>
      </c>
      <c r="E778" s="79" t="s">
        <v>276</v>
      </c>
      <c r="F778" s="81">
        <v>43544</v>
      </c>
      <c r="G778" s="82">
        <v>1.806</v>
      </c>
      <c r="H778" s="83">
        <f t="shared" si="48"/>
        <v>1806</v>
      </c>
      <c r="I778" s="84">
        <f t="shared" si="49"/>
        <v>2.0902777777777777E-2</v>
      </c>
      <c r="J778" s="83">
        <v>0.22700000000000001</v>
      </c>
      <c r="K778" s="83" t="s">
        <v>277</v>
      </c>
      <c r="L778" s="83">
        <v>0.17699999999999999</v>
      </c>
      <c r="M778" s="83" t="s">
        <v>277</v>
      </c>
      <c r="N778" s="84">
        <f t="shared" si="50"/>
        <v>0.42490277777777774</v>
      </c>
      <c r="O778" s="83">
        <v>777</v>
      </c>
      <c r="P778" s="86">
        <f t="shared" si="51"/>
        <v>0.69505494505494503</v>
      </c>
      <c r="Q778" s="87">
        <f>Table2[[#This Row],[Decimal exceedance]]*100</f>
        <v>69.505494505494497</v>
      </c>
      <c r="R778" s="86">
        <f>ROUND(Table2[[#This Row],[Percent Exceedance]],1)</f>
        <v>69.5</v>
      </c>
    </row>
    <row r="779" spans="2:18">
      <c r="B779" s="79" t="s">
        <v>278</v>
      </c>
      <c r="C779" s="80">
        <v>10044187</v>
      </c>
      <c r="D779" s="80">
        <v>10019674</v>
      </c>
      <c r="E779" s="79" t="s">
        <v>276</v>
      </c>
      <c r="F779" s="81">
        <v>43221</v>
      </c>
      <c r="G779" s="82">
        <v>1.3</v>
      </c>
      <c r="H779" s="83">
        <f t="shared" si="48"/>
        <v>1300</v>
      </c>
      <c r="I779" s="84">
        <f t="shared" si="49"/>
        <v>1.5046296296296295E-2</v>
      </c>
      <c r="J779" s="83">
        <v>0.20499999999999999</v>
      </c>
      <c r="K779" s="83" t="s">
        <v>277</v>
      </c>
      <c r="L779" s="83">
        <v>0.20499999999999999</v>
      </c>
      <c r="M779" s="83" t="s">
        <v>277</v>
      </c>
      <c r="N779" s="84">
        <f t="shared" si="50"/>
        <v>0.42504629629629631</v>
      </c>
      <c r="O779" s="83">
        <v>778</v>
      </c>
      <c r="P779" s="86">
        <f t="shared" si="51"/>
        <v>0.69466248037676603</v>
      </c>
      <c r="Q779" s="87">
        <f>Table2[[#This Row],[Decimal exceedance]]*100</f>
        <v>69.466248037676607</v>
      </c>
      <c r="R779" s="86">
        <f>ROUND(Table2[[#This Row],[Percent Exceedance]],1)</f>
        <v>69.5</v>
      </c>
    </row>
    <row r="780" spans="2:18">
      <c r="B780" s="79" t="s">
        <v>278</v>
      </c>
      <c r="C780" s="80">
        <v>10044187</v>
      </c>
      <c r="D780" s="80">
        <v>10019674</v>
      </c>
      <c r="E780" s="79" t="s">
        <v>276</v>
      </c>
      <c r="F780" s="81">
        <v>43496</v>
      </c>
      <c r="G780" s="82">
        <v>2.1709999999999998</v>
      </c>
      <c r="H780" s="83">
        <f t="shared" si="48"/>
        <v>2171</v>
      </c>
      <c r="I780" s="84">
        <f t="shared" si="49"/>
        <v>2.5127314814814811E-2</v>
      </c>
      <c r="J780" s="83">
        <v>0.251</v>
      </c>
      <c r="K780" s="83" t="s">
        <v>277</v>
      </c>
      <c r="L780" s="83">
        <v>0.14899999999999999</v>
      </c>
      <c r="M780" s="83" t="s">
        <v>277</v>
      </c>
      <c r="N780" s="84">
        <f t="shared" si="50"/>
        <v>0.42512731481481481</v>
      </c>
      <c r="O780" s="83">
        <v>779</v>
      </c>
      <c r="P780" s="86">
        <f t="shared" si="51"/>
        <v>0.69427001569858715</v>
      </c>
      <c r="Q780" s="87">
        <f>Table2[[#This Row],[Decimal exceedance]]*100</f>
        <v>69.427001569858717</v>
      </c>
      <c r="R780" s="86">
        <f>ROUND(Table2[[#This Row],[Percent Exceedance]],1)</f>
        <v>69.400000000000006</v>
      </c>
    </row>
    <row r="781" spans="2:18">
      <c r="B781" s="79" t="s">
        <v>278</v>
      </c>
      <c r="C781" s="80">
        <v>10044187</v>
      </c>
      <c r="D781" s="80">
        <v>10019674</v>
      </c>
      <c r="E781" s="79" t="s">
        <v>276</v>
      </c>
      <c r="F781" s="81">
        <v>41612</v>
      </c>
      <c r="G781" s="82">
        <v>2.3050000000000002</v>
      </c>
      <c r="H781" s="83">
        <f t="shared" si="48"/>
        <v>2305</v>
      </c>
      <c r="I781" s="84">
        <f t="shared" si="49"/>
        <v>2.6678240740740742E-2</v>
      </c>
      <c r="J781" s="83">
        <v>8.5999999999999993E-2</v>
      </c>
      <c r="K781" s="83" t="s">
        <v>277</v>
      </c>
      <c r="L781" s="83">
        <v>0.313</v>
      </c>
      <c r="M781" s="83" t="s">
        <v>277</v>
      </c>
      <c r="N781" s="84">
        <f t="shared" si="50"/>
        <v>0.42567824074074073</v>
      </c>
      <c r="O781" s="83">
        <v>780</v>
      </c>
      <c r="P781" s="86">
        <f t="shared" si="51"/>
        <v>0.69387755102040816</v>
      </c>
      <c r="Q781" s="87">
        <f>Table2[[#This Row],[Decimal exceedance]]*100</f>
        <v>69.387755102040813</v>
      </c>
      <c r="R781" s="86">
        <f>ROUND(Table2[[#This Row],[Percent Exceedance]],1)</f>
        <v>69.400000000000006</v>
      </c>
    </row>
    <row r="782" spans="2:18">
      <c r="B782" s="79" t="s">
        <v>278</v>
      </c>
      <c r="C782" s="80">
        <v>10044187</v>
      </c>
      <c r="D782" s="80">
        <v>10019674</v>
      </c>
      <c r="E782" s="79" t="s">
        <v>276</v>
      </c>
      <c r="F782" s="81">
        <v>42931</v>
      </c>
      <c r="G782" s="82">
        <v>2.371</v>
      </c>
      <c r="H782" s="83">
        <f t="shared" si="48"/>
        <v>2371</v>
      </c>
      <c r="I782" s="84">
        <f t="shared" si="49"/>
        <v>2.7442129629629629E-2</v>
      </c>
      <c r="J782" s="83">
        <v>9.6000000000000002E-2</v>
      </c>
      <c r="K782" s="83" t="s">
        <v>277</v>
      </c>
      <c r="L782" s="83">
        <v>0.30299999999999999</v>
      </c>
      <c r="M782" s="83" t="s">
        <v>277</v>
      </c>
      <c r="N782" s="84">
        <f t="shared" si="50"/>
        <v>0.42644212962962963</v>
      </c>
      <c r="O782" s="83">
        <v>781</v>
      </c>
      <c r="P782" s="86">
        <f t="shared" si="51"/>
        <v>0.69348508634222927</v>
      </c>
      <c r="Q782" s="87">
        <f>Table2[[#This Row],[Decimal exceedance]]*100</f>
        <v>69.348508634222924</v>
      </c>
      <c r="R782" s="86">
        <f>ROUND(Table2[[#This Row],[Percent Exceedance]],1)</f>
        <v>69.3</v>
      </c>
    </row>
    <row r="783" spans="2:18">
      <c r="B783" s="79" t="s">
        <v>278</v>
      </c>
      <c r="C783" s="80">
        <v>10044187</v>
      </c>
      <c r="D783" s="80">
        <v>10019674</v>
      </c>
      <c r="E783" s="79" t="s">
        <v>276</v>
      </c>
      <c r="F783" s="81">
        <v>42159</v>
      </c>
      <c r="G783" s="82">
        <v>4.7699999999999996</v>
      </c>
      <c r="H783" s="83">
        <f t="shared" si="48"/>
        <v>4770</v>
      </c>
      <c r="I783" s="84">
        <f t="shared" si="49"/>
        <v>5.5208333333333325E-2</v>
      </c>
      <c r="J783" s="83">
        <v>6.4000000000000001E-2</v>
      </c>
      <c r="K783" s="83" t="s">
        <v>280</v>
      </c>
      <c r="L783" s="83">
        <v>0.308</v>
      </c>
      <c r="M783" s="83" t="s">
        <v>277</v>
      </c>
      <c r="N783" s="84">
        <f t="shared" si="50"/>
        <v>0.4272083333333333</v>
      </c>
      <c r="O783" s="83">
        <v>782</v>
      </c>
      <c r="P783" s="86">
        <f t="shared" si="51"/>
        <v>0.69309262166405028</v>
      </c>
      <c r="Q783" s="87">
        <f>Table2[[#This Row],[Decimal exceedance]]*100</f>
        <v>69.309262166405034</v>
      </c>
      <c r="R783" s="86">
        <f>ROUND(Table2[[#This Row],[Percent Exceedance]],1)</f>
        <v>69.3</v>
      </c>
    </row>
    <row r="784" spans="2:18">
      <c r="B784" s="79" t="s">
        <v>278</v>
      </c>
      <c r="C784" s="80">
        <v>10044187</v>
      </c>
      <c r="D784" s="80">
        <v>10019674</v>
      </c>
      <c r="E784" s="79" t="s">
        <v>276</v>
      </c>
      <c r="F784" s="81">
        <v>42300</v>
      </c>
      <c r="G784" s="82">
        <v>3.4220000000000002</v>
      </c>
      <c r="H784" s="83">
        <f t="shared" si="48"/>
        <v>3422</v>
      </c>
      <c r="I784" s="84">
        <f t="shared" si="49"/>
        <v>3.9606481481481479E-2</v>
      </c>
      <c r="J784" s="83">
        <v>9.2999999999999999E-2</v>
      </c>
      <c r="K784" s="83" t="s">
        <v>277</v>
      </c>
      <c r="L784" s="83">
        <v>0.29499999999999998</v>
      </c>
      <c r="M784" s="83" t="s">
        <v>277</v>
      </c>
      <c r="N784" s="84">
        <f t="shared" si="50"/>
        <v>0.42760648148148145</v>
      </c>
      <c r="O784" s="83">
        <v>783</v>
      </c>
      <c r="P784" s="86">
        <f t="shared" si="51"/>
        <v>0.69270015698587128</v>
      </c>
      <c r="Q784" s="87">
        <f>Table2[[#This Row],[Decimal exceedance]]*100</f>
        <v>69.27001569858713</v>
      </c>
      <c r="R784" s="86">
        <f>ROUND(Table2[[#This Row],[Percent Exceedance]],1)</f>
        <v>69.3</v>
      </c>
    </row>
    <row r="785" spans="2:18">
      <c r="B785" s="83"/>
      <c r="C785" s="80">
        <v>10044187</v>
      </c>
      <c r="D785" s="80">
        <v>10019674</v>
      </c>
      <c r="E785" s="79" t="s">
        <v>276</v>
      </c>
      <c r="F785" s="85">
        <v>43741</v>
      </c>
      <c r="G785" s="82">
        <v>1.9239999999999999</v>
      </c>
      <c r="H785" s="83">
        <f t="shared" si="48"/>
        <v>1924</v>
      </c>
      <c r="I785" s="84">
        <f t="shared" si="49"/>
        <v>2.2268518518518517E-2</v>
      </c>
      <c r="J785" s="83">
        <v>0.29199999999999998</v>
      </c>
      <c r="K785" s="83" t="s">
        <v>277</v>
      </c>
      <c r="L785" s="83">
        <v>0.114</v>
      </c>
      <c r="M785" s="83" t="s">
        <v>277</v>
      </c>
      <c r="N785" s="84">
        <f t="shared" si="50"/>
        <v>0.42826851851851849</v>
      </c>
      <c r="O785" s="83">
        <v>784</v>
      </c>
      <c r="P785" s="86">
        <f t="shared" si="51"/>
        <v>0.69230769230769229</v>
      </c>
      <c r="Q785" s="87">
        <f>Table2[[#This Row],[Decimal exceedance]]*100</f>
        <v>69.230769230769226</v>
      </c>
      <c r="R785" s="86">
        <f>ROUND(Table2[[#This Row],[Percent Exceedance]],1)</f>
        <v>69.2</v>
      </c>
    </row>
    <row r="786" spans="2:18">
      <c r="B786" s="79" t="s">
        <v>278</v>
      </c>
      <c r="C786" s="80">
        <v>10044187</v>
      </c>
      <c r="D786" s="80">
        <v>10019674</v>
      </c>
      <c r="E786" s="79" t="s">
        <v>276</v>
      </c>
      <c r="F786" s="81">
        <v>41467</v>
      </c>
      <c r="G786" s="82">
        <v>8.4209999999999994</v>
      </c>
      <c r="H786" s="83">
        <f t="shared" si="48"/>
        <v>8421</v>
      </c>
      <c r="I786" s="84">
        <f t="shared" si="49"/>
        <v>9.7465277777777762E-2</v>
      </c>
      <c r="J786" s="83">
        <v>5.8999999999999997E-2</v>
      </c>
      <c r="K786" s="83" t="s">
        <v>277</v>
      </c>
      <c r="L786" s="83">
        <v>0.27200000000000002</v>
      </c>
      <c r="M786" s="83" t="s">
        <v>277</v>
      </c>
      <c r="N786" s="84">
        <f t="shared" si="50"/>
        <v>0.42846527777777776</v>
      </c>
      <c r="O786" s="83">
        <v>785</v>
      </c>
      <c r="P786" s="86">
        <f t="shared" si="51"/>
        <v>0.6919152276295133</v>
      </c>
      <c r="Q786" s="87">
        <f>Table2[[#This Row],[Decimal exceedance]]*100</f>
        <v>69.191522762951337</v>
      </c>
      <c r="R786" s="86">
        <f>ROUND(Table2[[#This Row],[Percent Exceedance]],1)</f>
        <v>69.2</v>
      </c>
    </row>
    <row r="787" spans="2:18">
      <c r="B787" s="79" t="s">
        <v>278</v>
      </c>
      <c r="C787" s="80">
        <v>10044187</v>
      </c>
      <c r="D787" s="80">
        <v>10019674</v>
      </c>
      <c r="E787" s="79" t="s">
        <v>276</v>
      </c>
      <c r="F787" s="81">
        <v>43324</v>
      </c>
      <c r="G787" s="82">
        <v>2.15</v>
      </c>
      <c r="H787" s="83">
        <f t="shared" si="48"/>
        <v>2150</v>
      </c>
      <c r="I787" s="84">
        <f t="shared" si="49"/>
        <v>2.4884259259259255E-2</v>
      </c>
      <c r="J787" s="83">
        <v>0.14000000000000001</v>
      </c>
      <c r="K787" s="83" t="s">
        <v>277</v>
      </c>
      <c r="L787" s="83">
        <v>0.26400000000000001</v>
      </c>
      <c r="M787" s="83" t="s">
        <v>277</v>
      </c>
      <c r="N787" s="84">
        <f t="shared" si="50"/>
        <v>0.42888425925925927</v>
      </c>
      <c r="O787" s="83">
        <v>786</v>
      </c>
      <c r="P787" s="86">
        <f t="shared" si="51"/>
        <v>0.6915227629513343</v>
      </c>
      <c r="Q787" s="87">
        <f>Table2[[#This Row],[Decimal exceedance]]*100</f>
        <v>69.152276295133433</v>
      </c>
      <c r="R787" s="86">
        <f>ROUND(Table2[[#This Row],[Percent Exceedance]],1)</f>
        <v>69.2</v>
      </c>
    </row>
    <row r="788" spans="2:18">
      <c r="B788" s="79" t="s">
        <v>278</v>
      </c>
      <c r="C788" s="80">
        <v>10044187</v>
      </c>
      <c r="D788" s="80">
        <v>10019674</v>
      </c>
      <c r="E788" s="79" t="s">
        <v>276</v>
      </c>
      <c r="F788" s="81">
        <v>42256</v>
      </c>
      <c r="G788" s="82">
        <v>4.2359999999999998</v>
      </c>
      <c r="H788" s="83">
        <f t="shared" si="48"/>
        <v>4236</v>
      </c>
      <c r="I788" s="84">
        <f t="shared" si="49"/>
        <v>4.9027777777777774E-2</v>
      </c>
      <c r="J788" s="83">
        <v>9.2999999999999999E-2</v>
      </c>
      <c r="K788" s="83" t="s">
        <v>277</v>
      </c>
      <c r="L788" s="83">
        <v>0.28699999999999998</v>
      </c>
      <c r="M788" s="83" t="s">
        <v>277</v>
      </c>
      <c r="N788" s="84">
        <f t="shared" si="50"/>
        <v>0.42902777777777779</v>
      </c>
      <c r="O788" s="83">
        <v>787</v>
      </c>
      <c r="P788" s="86">
        <f t="shared" si="51"/>
        <v>0.69113029827315542</v>
      </c>
      <c r="Q788" s="87">
        <f>Table2[[#This Row],[Decimal exceedance]]*100</f>
        <v>69.113029827315543</v>
      </c>
      <c r="R788" s="86">
        <f>ROUND(Table2[[#This Row],[Percent Exceedance]],1)</f>
        <v>69.099999999999994</v>
      </c>
    </row>
    <row r="789" spans="2:18">
      <c r="B789" s="79" t="s">
        <v>278</v>
      </c>
      <c r="C789" s="80">
        <v>10044187</v>
      </c>
      <c r="D789" s="80">
        <v>10019674</v>
      </c>
      <c r="E789" s="79" t="s">
        <v>276</v>
      </c>
      <c r="F789" s="81">
        <v>42149</v>
      </c>
      <c r="G789" s="82">
        <v>0.39400000000000002</v>
      </c>
      <c r="H789" s="83">
        <f t="shared" si="48"/>
        <v>394</v>
      </c>
      <c r="I789" s="84">
        <f t="shared" si="49"/>
        <v>4.5601851851851853E-3</v>
      </c>
      <c r="J789" s="83">
        <v>8.2000000000000003E-2</v>
      </c>
      <c r="K789" s="83" t="s">
        <v>280</v>
      </c>
      <c r="L789" s="83">
        <v>0.34300000000000003</v>
      </c>
      <c r="M789" s="83" t="s">
        <v>277</v>
      </c>
      <c r="N789" s="84">
        <f t="shared" si="50"/>
        <v>0.42956018518518524</v>
      </c>
      <c r="O789" s="83">
        <v>788</v>
      </c>
      <c r="P789" s="86">
        <f t="shared" si="51"/>
        <v>0.69073783359497642</v>
      </c>
      <c r="Q789" s="87">
        <f>Table2[[#This Row],[Decimal exceedance]]*100</f>
        <v>69.073783359497639</v>
      </c>
      <c r="R789" s="86">
        <f>ROUND(Table2[[#This Row],[Percent Exceedance]],1)</f>
        <v>69.099999999999994</v>
      </c>
    </row>
    <row r="790" spans="2:18">
      <c r="B790" s="79" t="s">
        <v>278</v>
      </c>
      <c r="C790" s="80">
        <v>10044187</v>
      </c>
      <c r="D790" s="80">
        <v>10019674</v>
      </c>
      <c r="E790" s="79" t="s">
        <v>276</v>
      </c>
      <c r="F790" s="81">
        <v>42706</v>
      </c>
      <c r="G790" s="82">
        <v>2.7839999999999998</v>
      </c>
      <c r="H790" s="83">
        <f t="shared" si="48"/>
        <v>2784</v>
      </c>
      <c r="I790" s="84">
        <f t="shared" si="49"/>
        <v>3.2222222222222215E-2</v>
      </c>
      <c r="J790" s="83">
        <v>9.5000000000000001E-2</v>
      </c>
      <c r="K790" s="83" t="s">
        <v>277</v>
      </c>
      <c r="L790" s="83">
        <v>0.30299999999999999</v>
      </c>
      <c r="M790" s="83" t="s">
        <v>277</v>
      </c>
      <c r="N790" s="84">
        <f t="shared" si="50"/>
        <v>0.43022222222222217</v>
      </c>
      <c r="O790" s="83">
        <v>789</v>
      </c>
      <c r="P790" s="86">
        <f t="shared" si="51"/>
        <v>0.69034536891679754</v>
      </c>
      <c r="Q790" s="87">
        <f>Table2[[#This Row],[Decimal exceedance]]*100</f>
        <v>69.03453689167975</v>
      </c>
      <c r="R790" s="86">
        <f>ROUND(Table2[[#This Row],[Percent Exceedance]],1)</f>
        <v>69</v>
      </c>
    </row>
    <row r="791" spans="2:18">
      <c r="B791" s="79" t="s">
        <v>278</v>
      </c>
      <c r="C791" s="80">
        <v>10044187</v>
      </c>
      <c r="D791" s="80">
        <v>10019674</v>
      </c>
      <c r="E791" s="79" t="s">
        <v>276</v>
      </c>
      <c r="F791" s="81">
        <v>42170</v>
      </c>
      <c r="G791" s="82">
        <v>3.3980000000000001</v>
      </c>
      <c r="H791" s="83">
        <f t="shared" si="48"/>
        <v>3398</v>
      </c>
      <c r="I791" s="84">
        <f t="shared" si="49"/>
        <v>3.9328703703703706E-2</v>
      </c>
      <c r="J791" s="83">
        <v>6.7000000000000004E-2</v>
      </c>
      <c r="K791" s="83" t="s">
        <v>280</v>
      </c>
      <c r="L791" s="83">
        <v>0.32400000000000001</v>
      </c>
      <c r="M791" s="83" t="s">
        <v>277</v>
      </c>
      <c r="N791" s="84">
        <f t="shared" si="50"/>
        <v>0.43032870370370369</v>
      </c>
      <c r="O791" s="83">
        <v>790</v>
      </c>
      <c r="P791" s="86">
        <f t="shared" si="51"/>
        <v>0.68995290423861855</v>
      </c>
      <c r="Q791" s="87">
        <f>Table2[[#This Row],[Decimal exceedance]]*100</f>
        <v>68.99529042386186</v>
      </c>
      <c r="R791" s="86">
        <f>ROUND(Table2[[#This Row],[Percent Exceedance]],1)</f>
        <v>69</v>
      </c>
    </row>
    <row r="792" spans="2:18">
      <c r="B792" s="79" t="s">
        <v>278</v>
      </c>
      <c r="C792" s="80">
        <v>10044187</v>
      </c>
      <c r="D792" s="80">
        <v>10019674</v>
      </c>
      <c r="E792" s="79" t="s">
        <v>276</v>
      </c>
      <c r="F792" s="81">
        <v>42216</v>
      </c>
      <c r="G792" s="82">
        <v>4.2699999999999996</v>
      </c>
      <c r="H792" s="83">
        <f t="shared" si="48"/>
        <v>4270</v>
      </c>
      <c r="I792" s="84">
        <f t="shared" si="49"/>
        <v>4.942129629629629E-2</v>
      </c>
      <c r="J792" s="83">
        <v>7.1999999999999995E-2</v>
      </c>
      <c r="K792" s="83" t="s">
        <v>277</v>
      </c>
      <c r="L792" s="83">
        <v>0.309</v>
      </c>
      <c r="M792" s="83" t="s">
        <v>277</v>
      </c>
      <c r="N792" s="84">
        <f t="shared" si="50"/>
        <v>0.43042129629629627</v>
      </c>
      <c r="O792" s="83">
        <v>791</v>
      </c>
      <c r="P792" s="86">
        <f t="shared" si="51"/>
        <v>0.68956043956043955</v>
      </c>
      <c r="Q792" s="87">
        <f>Table2[[#This Row],[Decimal exceedance]]*100</f>
        <v>68.956043956043956</v>
      </c>
      <c r="R792" s="86">
        <f>ROUND(Table2[[#This Row],[Percent Exceedance]],1)</f>
        <v>69</v>
      </c>
    </row>
    <row r="793" spans="2:18">
      <c r="B793" s="79" t="s">
        <v>278</v>
      </c>
      <c r="C793" s="80">
        <v>10044187</v>
      </c>
      <c r="D793" s="80">
        <v>10019674</v>
      </c>
      <c r="E793" s="79" t="s">
        <v>276</v>
      </c>
      <c r="F793" s="81">
        <v>41468</v>
      </c>
      <c r="G793" s="82">
        <v>8.2680000000000007</v>
      </c>
      <c r="H793" s="83">
        <f t="shared" si="48"/>
        <v>8268</v>
      </c>
      <c r="I793" s="84">
        <f t="shared" si="49"/>
        <v>9.5694444444444443E-2</v>
      </c>
      <c r="J793" s="83">
        <v>0.06</v>
      </c>
      <c r="K793" s="83" t="s">
        <v>277</v>
      </c>
      <c r="L793" s="83">
        <v>0.27500000000000002</v>
      </c>
      <c r="M793" s="83" t="s">
        <v>277</v>
      </c>
      <c r="N793" s="84">
        <f t="shared" si="50"/>
        <v>0.43069444444444449</v>
      </c>
      <c r="O793" s="83">
        <v>792</v>
      </c>
      <c r="P793" s="86">
        <f t="shared" si="51"/>
        <v>0.68916797488226056</v>
      </c>
      <c r="Q793" s="87">
        <f>Table2[[#This Row],[Decimal exceedance]]*100</f>
        <v>68.916797488226052</v>
      </c>
      <c r="R793" s="86">
        <f>ROUND(Table2[[#This Row],[Percent Exceedance]],1)</f>
        <v>68.900000000000006</v>
      </c>
    </row>
    <row r="794" spans="2:18">
      <c r="B794" s="83"/>
      <c r="C794" s="80">
        <v>10044187</v>
      </c>
      <c r="D794" s="80">
        <v>10019674</v>
      </c>
      <c r="E794" s="79" t="s">
        <v>276</v>
      </c>
      <c r="F794" s="85">
        <v>43765</v>
      </c>
      <c r="G794" s="82">
        <v>2.0960000000000001</v>
      </c>
      <c r="H794" s="83">
        <f t="shared" si="48"/>
        <v>2096</v>
      </c>
      <c r="I794" s="84">
        <f t="shared" si="49"/>
        <v>2.4259259259259258E-2</v>
      </c>
      <c r="J794" s="83">
        <v>0.248</v>
      </c>
      <c r="K794" s="83" t="s">
        <v>277</v>
      </c>
      <c r="L794" s="83">
        <v>0.159</v>
      </c>
      <c r="M794" s="83" t="s">
        <v>277</v>
      </c>
      <c r="N794" s="84">
        <f t="shared" si="50"/>
        <v>0.43125925925925923</v>
      </c>
      <c r="O794" s="83">
        <v>793</v>
      </c>
      <c r="P794" s="86">
        <f t="shared" si="51"/>
        <v>0.68877551020408156</v>
      </c>
      <c r="Q794" s="87">
        <f>Table2[[#This Row],[Decimal exceedance]]*100</f>
        <v>68.877551020408163</v>
      </c>
      <c r="R794" s="86">
        <f>ROUND(Table2[[#This Row],[Percent Exceedance]],1)</f>
        <v>68.900000000000006</v>
      </c>
    </row>
    <row r="795" spans="2:18">
      <c r="B795" s="79" t="s">
        <v>278</v>
      </c>
      <c r="C795" s="80">
        <v>10044187</v>
      </c>
      <c r="D795" s="80">
        <v>10019674</v>
      </c>
      <c r="E795" s="79" t="s">
        <v>276</v>
      </c>
      <c r="F795" s="81">
        <v>41610</v>
      </c>
      <c r="G795" s="82">
        <v>2.5329999999999999</v>
      </c>
      <c r="H795" s="83">
        <f t="shared" si="48"/>
        <v>2533</v>
      </c>
      <c r="I795" s="84">
        <f t="shared" si="49"/>
        <v>2.9317129629629627E-2</v>
      </c>
      <c r="J795" s="83">
        <v>9.1999999999999998E-2</v>
      </c>
      <c r="K795" s="83" t="s">
        <v>277</v>
      </c>
      <c r="L795" s="83">
        <v>0.31</v>
      </c>
      <c r="M795" s="83" t="s">
        <v>277</v>
      </c>
      <c r="N795" s="84">
        <f t="shared" si="50"/>
        <v>0.43131712962962965</v>
      </c>
      <c r="O795" s="83">
        <v>794</v>
      </c>
      <c r="P795" s="86">
        <f t="shared" si="51"/>
        <v>0.68838304552590268</v>
      </c>
      <c r="Q795" s="87">
        <f>Table2[[#This Row],[Decimal exceedance]]*100</f>
        <v>68.838304552590273</v>
      </c>
      <c r="R795" s="86">
        <f>ROUND(Table2[[#This Row],[Percent Exceedance]],1)</f>
        <v>68.8</v>
      </c>
    </row>
    <row r="796" spans="2:18">
      <c r="B796" s="79" t="s">
        <v>278</v>
      </c>
      <c r="C796" s="80">
        <v>10044187</v>
      </c>
      <c r="D796" s="80">
        <v>10019674</v>
      </c>
      <c r="E796" s="79" t="s">
        <v>276</v>
      </c>
      <c r="F796" s="81">
        <v>42304</v>
      </c>
      <c r="G796" s="82">
        <v>3.98</v>
      </c>
      <c r="H796" s="83">
        <f t="shared" si="48"/>
        <v>3980</v>
      </c>
      <c r="I796" s="84">
        <f t="shared" si="49"/>
        <v>4.6064814814814808E-2</v>
      </c>
      <c r="J796" s="83">
        <v>0.14699999999999999</v>
      </c>
      <c r="K796" s="83" t="s">
        <v>277</v>
      </c>
      <c r="L796" s="83">
        <v>0.23899999999999999</v>
      </c>
      <c r="M796" s="83" t="s">
        <v>277</v>
      </c>
      <c r="N796" s="84">
        <f t="shared" si="50"/>
        <v>0.43206481481481479</v>
      </c>
      <c r="O796" s="83">
        <v>795</v>
      </c>
      <c r="P796" s="86">
        <f t="shared" si="51"/>
        <v>0.68799058084772369</v>
      </c>
      <c r="Q796" s="87">
        <f>Table2[[#This Row],[Decimal exceedance]]*100</f>
        <v>68.799058084772369</v>
      </c>
      <c r="R796" s="86">
        <f>ROUND(Table2[[#This Row],[Percent Exceedance]],1)</f>
        <v>68.8</v>
      </c>
    </row>
    <row r="797" spans="2:18">
      <c r="B797" s="79" t="s">
        <v>278</v>
      </c>
      <c r="C797" s="80">
        <v>10044187</v>
      </c>
      <c r="D797" s="80">
        <v>10019674</v>
      </c>
      <c r="E797" s="79" t="s">
        <v>276</v>
      </c>
      <c r="F797" s="81">
        <v>42708</v>
      </c>
      <c r="G797" s="82">
        <v>2.5139999999999998</v>
      </c>
      <c r="H797" s="83">
        <f t="shared" si="48"/>
        <v>2514</v>
      </c>
      <c r="I797" s="84">
        <f t="shared" si="49"/>
        <v>2.9097222222222219E-2</v>
      </c>
      <c r="J797" s="83">
        <v>9.5000000000000001E-2</v>
      </c>
      <c r="K797" s="83" t="s">
        <v>277</v>
      </c>
      <c r="L797" s="83">
        <v>0.308</v>
      </c>
      <c r="M797" s="83" t="s">
        <v>277</v>
      </c>
      <c r="N797" s="84">
        <f t="shared" si="50"/>
        <v>0.43209722222222224</v>
      </c>
      <c r="O797" s="83">
        <v>796</v>
      </c>
      <c r="P797" s="86">
        <f t="shared" si="51"/>
        <v>0.6875981161695448</v>
      </c>
      <c r="Q797" s="87">
        <f>Table2[[#This Row],[Decimal exceedance]]*100</f>
        <v>68.75981161695448</v>
      </c>
      <c r="R797" s="86">
        <f>ROUND(Table2[[#This Row],[Percent Exceedance]],1)</f>
        <v>68.8</v>
      </c>
    </row>
    <row r="798" spans="2:18">
      <c r="B798" s="79" t="s">
        <v>278</v>
      </c>
      <c r="C798" s="80">
        <v>10044187</v>
      </c>
      <c r="D798" s="80">
        <v>10019674</v>
      </c>
      <c r="E798" s="79" t="s">
        <v>276</v>
      </c>
      <c r="F798" s="81">
        <v>43531</v>
      </c>
      <c r="G798" s="82">
        <v>2.0910000000000002</v>
      </c>
      <c r="H798" s="83">
        <f t="shared" si="48"/>
        <v>2091</v>
      </c>
      <c r="I798" s="84">
        <f t="shared" si="49"/>
        <v>2.420138888888889E-2</v>
      </c>
      <c r="J798" s="83">
        <v>0.24199999999999999</v>
      </c>
      <c r="K798" s="83" t="s">
        <v>277</v>
      </c>
      <c r="L798" s="83">
        <v>0.16600000000000001</v>
      </c>
      <c r="M798" s="83" t="s">
        <v>277</v>
      </c>
      <c r="N798" s="84">
        <f t="shared" si="50"/>
        <v>0.43220138888888893</v>
      </c>
      <c r="O798" s="83">
        <v>797</v>
      </c>
      <c r="P798" s="86">
        <f t="shared" si="51"/>
        <v>0.68720565149136581</v>
      </c>
      <c r="Q798" s="87">
        <f>Table2[[#This Row],[Decimal exceedance]]*100</f>
        <v>68.720565149136576</v>
      </c>
      <c r="R798" s="86">
        <f>ROUND(Table2[[#This Row],[Percent Exceedance]],1)</f>
        <v>68.7</v>
      </c>
    </row>
    <row r="799" spans="2:18">
      <c r="B799" s="79" t="s">
        <v>278</v>
      </c>
      <c r="C799" s="80">
        <v>10044187</v>
      </c>
      <c r="D799" s="80">
        <v>10019674</v>
      </c>
      <c r="E799" s="79" t="s">
        <v>276</v>
      </c>
      <c r="F799" s="81">
        <v>42625</v>
      </c>
      <c r="G799" s="82">
        <v>0.79900000000000004</v>
      </c>
      <c r="H799" s="83">
        <f t="shared" si="48"/>
        <v>799</v>
      </c>
      <c r="I799" s="84">
        <f t="shared" si="49"/>
        <v>9.2476851851851852E-3</v>
      </c>
      <c r="J799" s="83">
        <v>9.5000000000000001E-2</v>
      </c>
      <c r="K799" s="83" t="s">
        <v>277</v>
      </c>
      <c r="L799" s="83">
        <v>0.32800000000000001</v>
      </c>
      <c r="M799" s="83" t="s">
        <v>277</v>
      </c>
      <c r="N799" s="84">
        <f t="shared" si="50"/>
        <v>0.43224768518518519</v>
      </c>
      <c r="O799" s="83">
        <v>798</v>
      </c>
      <c r="P799" s="86">
        <f t="shared" si="51"/>
        <v>0.68681318681318682</v>
      </c>
      <c r="Q799" s="87">
        <f>Table2[[#This Row],[Decimal exceedance]]*100</f>
        <v>68.681318681318686</v>
      </c>
      <c r="R799" s="86">
        <f>ROUND(Table2[[#This Row],[Percent Exceedance]],1)</f>
        <v>68.7</v>
      </c>
    </row>
    <row r="800" spans="2:18">
      <c r="B800" s="79" t="s">
        <v>278</v>
      </c>
      <c r="C800" s="80">
        <v>10044187</v>
      </c>
      <c r="D800" s="80">
        <v>10019674</v>
      </c>
      <c r="E800" s="79" t="s">
        <v>276</v>
      </c>
      <c r="F800" s="81">
        <v>42662</v>
      </c>
      <c r="G800" s="82">
        <v>9.6449999999999996</v>
      </c>
      <c r="H800" s="83">
        <f t="shared" si="48"/>
        <v>9645</v>
      </c>
      <c r="I800" s="84">
        <f t="shared" si="49"/>
        <v>0.11163194444444444</v>
      </c>
      <c r="J800" s="83">
        <v>7.6999999999999999E-2</v>
      </c>
      <c r="K800" s="83" t="s">
        <v>277</v>
      </c>
      <c r="L800" s="83">
        <v>0.24399999999999999</v>
      </c>
      <c r="M800" s="83" t="s">
        <v>277</v>
      </c>
      <c r="N800" s="84">
        <f t="shared" si="50"/>
        <v>0.43263194444444442</v>
      </c>
      <c r="O800" s="83">
        <v>799</v>
      </c>
      <c r="P800" s="86">
        <f t="shared" si="51"/>
        <v>0.68642072213500782</v>
      </c>
      <c r="Q800" s="87">
        <f>Table2[[#This Row],[Decimal exceedance]]*100</f>
        <v>68.642072213500782</v>
      </c>
      <c r="R800" s="86">
        <f>ROUND(Table2[[#This Row],[Percent Exceedance]],1)</f>
        <v>68.599999999999994</v>
      </c>
    </row>
    <row r="801" spans="2:18">
      <c r="B801" s="79" t="s">
        <v>278</v>
      </c>
      <c r="C801" s="80">
        <v>10044187</v>
      </c>
      <c r="D801" s="80">
        <v>10019674</v>
      </c>
      <c r="E801" s="79" t="s">
        <v>276</v>
      </c>
      <c r="F801" s="81">
        <v>42639</v>
      </c>
      <c r="G801" s="82">
        <v>3.0950000000000002</v>
      </c>
      <c r="H801" s="83">
        <f t="shared" si="48"/>
        <v>3095</v>
      </c>
      <c r="I801" s="84">
        <f t="shared" si="49"/>
        <v>3.5821759259259262E-2</v>
      </c>
      <c r="J801" s="83">
        <v>9.6000000000000002E-2</v>
      </c>
      <c r="K801" s="83" t="s">
        <v>277</v>
      </c>
      <c r="L801" s="83">
        <v>0.30099999999999999</v>
      </c>
      <c r="M801" s="83" t="s">
        <v>277</v>
      </c>
      <c r="N801" s="84">
        <f t="shared" si="50"/>
        <v>0.43282175925925925</v>
      </c>
      <c r="O801" s="83">
        <v>800</v>
      </c>
      <c r="P801" s="86">
        <f t="shared" si="51"/>
        <v>0.68602825745682883</v>
      </c>
      <c r="Q801" s="87">
        <f>Table2[[#This Row],[Decimal exceedance]]*100</f>
        <v>68.602825745682878</v>
      </c>
      <c r="R801" s="86">
        <f>ROUND(Table2[[#This Row],[Percent Exceedance]],1)</f>
        <v>68.599999999999994</v>
      </c>
    </row>
    <row r="802" spans="2:18">
      <c r="B802" s="79" t="s">
        <v>278</v>
      </c>
      <c r="C802" s="80">
        <v>10044187</v>
      </c>
      <c r="D802" s="80">
        <v>10019674</v>
      </c>
      <c r="E802" s="79" t="s">
        <v>276</v>
      </c>
      <c r="F802" s="81">
        <v>42705</v>
      </c>
      <c r="G802" s="82">
        <v>2.169</v>
      </c>
      <c r="H802" s="83">
        <f t="shared" si="48"/>
        <v>2169</v>
      </c>
      <c r="I802" s="84">
        <f t="shared" si="49"/>
        <v>2.5104166666666667E-2</v>
      </c>
      <c r="J802" s="83">
        <v>9.7000000000000003E-2</v>
      </c>
      <c r="K802" s="83" t="s">
        <v>277</v>
      </c>
      <c r="L802" s="83">
        <v>0.311</v>
      </c>
      <c r="M802" s="83" t="s">
        <v>277</v>
      </c>
      <c r="N802" s="84">
        <f t="shared" si="50"/>
        <v>0.43310416666666668</v>
      </c>
      <c r="O802" s="83">
        <v>801</v>
      </c>
      <c r="P802" s="86">
        <f t="shared" si="51"/>
        <v>0.68563579277864994</v>
      </c>
      <c r="Q802" s="87">
        <f>Table2[[#This Row],[Decimal exceedance]]*100</f>
        <v>68.563579277864989</v>
      </c>
      <c r="R802" s="86">
        <f>ROUND(Table2[[#This Row],[Percent Exceedance]],1)</f>
        <v>68.599999999999994</v>
      </c>
    </row>
    <row r="803" spans="2:18">
      <c r="B803" s="79" t="s">
        <v>278</v>
      </c>
      <c r="C803" s="80">
        <v>10044187</v>
      </c>
      <c r="D803" s="80">
        <v>10019674</v>
      </c>
      <c r="E803" s="79" t="s">
        <v>276</v>
      </c>
      <c r="F803" s="81">
        <v>42899</v>
      </c>
      <c r="G803" s="82">
        <v>2.3580000000000001</v>
      </c>
      <c r="H803" s="83">
        <f t="shared" si="48"/>
        <v>2358</v>
      </c>
      <c r="I803" s="84">
        <f t="shared" si="49"/>
        <v>2.7291666666666665E-2</v>
      </c>
      <c r="J803" s="83">
        <v>0.14399999999999999</v>
      </c>
      <c r="K803" s="83" t="s">
        <v>277</v>
      </c>
      <c r="L803" s="83">
        <v>0.26200000000000001</v>
      </c>
      <c r="M803" s="83" t="s">
        <v>277</v>
      </c>
      <c r="N803" s="84">
        <f t="shared" si="50"/>
        <v>0.43329166666666663</v>
      </c>
      <c r="O803" s="83">
        <v>802</v>
      </c>
      <c r="P803" s="86">
        <f t="shared" si="51"/>
        <v>0.68524332810047095</v>
      </c>
      <c r="Q803" s="87">
        <f>Table2[[#This Row],[Decimal exceedance]]*100</f>
        <v>68.524332810047099</v>
      </c>
      <c r="R803" s="86">
        <f>ROUND(Table2[[#This Row],[Percent Exceedance]],1)</f>
        <v>68.5</v>
      </c>
    </row>
    <row r="804" spans="2:18">
      <c r="B804" s="79" t="s">
        <v>278</v>
      </c>
      <c r="C804" s="80">
        <v>10044187</v>
      </c>
      <c r="D804" s="80">
        <v>10019674</v>
      </c>
      <c r="E804" s="79" t="s">
        <v>276</v>
      </c>
      <c r="F804" s="81">
        <v>42602</v>
      </c>
      <c r="G804" s="82">
        <v>3.5030000000000001</v>
      </c>
      <c r="H804" s="83">
        <f t="shared" si="48"/>
        <v>3503</v>
      </c>
      <c r="I804" s="84">
        <f t="shared" si="49"/>
        <v>4.0543981481481479E-2</v>
      </c>
      <c r="J804" s="83">
        <v>0.13600000000000001</v>
      </c>
      <c r="K804" s="83" t="s">
        <v>277</v>
      </c>
      <c r="L804" s="83">
        <v>0.25700000000000001</v>
      </c>
      <c r="M804" s="83" t="s">
        <v>277</v>
      </c>
      <c r="N804" s="84">
        <f t="shared" si="50"/>
        <v>0.43354398148148149</v>
      </c>
      <c r="O804" s="83">
        <v>803</v>
      </c>
      <c r="P804" s="86">
        <f t="shared" si="51"/>
        <v>0.68485086342229207</v>
      </c>
      <c r="Q804" s="87">
        <f>Table2[[#This Row],[Decimal exceedance]]*100</f>
        <v>68.485086342229209</v>
      </c>
      <c r="R804" s="86">
        <f>ROUND(Table2[[#This Row],[Percent Exceedance]],1)</f>
        <v>68.5</v>
      </c>
    </row>
    <row r="805" spans="2:18">
      <c r="B805" s="79" t="s">
        <v>278</v>
      </c>
      <c r="C805" s="80">
        <v>10044187</v>
      </c>
      <c r="D805" s="80">
        <v>10019674</v>
      </c>
      <c r="E805" s="79" t="s">
        <v>276</v>
      </c>
      <c r="F805" s="81">
        <v>41518</v>
      </c>
      <c r="G805" s="82">
        <v>5.7110000000000003</v>
      </c>
      <c r="H805" s="83">
        <f t="shared" si="48"/>
        <v>5711</v>
      </c>
      <c r="I805" s="84">
        <f t="shared" si="49"/>
        <v>6.609953703703704E-2</v>
      </c>
      <c r="J805" s="83">
        <v>6.0999999999999999E-2</v>
      </c>
      <c r="K805" s="83" t="s">
        <v>277</v>
      </c>
      <c r="L805" s="83">
        <v>0.307</v>
      </c>
      <c r="M805" s="83" t="s">
        <v>277</v>
      </c>
      <c r="N805" s="84">
        <f t="shared" si="50"/>
        <v>0.43409953703703702</v>
      </c>
      <c r="O805" s="83">
        <v>804</v>
      </c>
      <c r="P805" s="86">
        <f t="shared" si="51"/>
        <v>0.68445839874411307</v>
      </c>
      <c r="Q805" s="87">
        <f>Table2[[#This Row],[Decimal exceedance]]*100</f>
        <v>68.445839874411305</v>
      </c>
      <c r="R805" s="86">
        <f>ROUND(Table2[[#This Row],[Percent Exceedance]],1)</f>
        <v>68.400000000000006</v>
      </c>
    </row>
    <row r="806" spans="2:18">
      <c r="B806" s="79" t="s">
        <v>278</v>
      </c>
      <c r="C806" s="80">
        <v>10044187</v>
      </c>
      <c r="D806" s="80">
        <v>10019674</v>
      </c>
      <c r="E806" s="79" t="s">
        <v>276</v>
      </c>
      <c r="F806" s="81">
        <v>42254</v>
      </c>
      <c r="G806" s="82">
        <v>4.1849999999999996</v>
      </c>
      <c r="H806" s="83">
        <f t="shared" si="48"/>
        <v>4185</v>
      </c>
      <c r="I806" s="84">
        <f t="shared" si="49"/>
        <v>4.8437499999999994E-2</v>
      </c>
      <c r="J806" s="83">
        <v>0.105</v>
      </c>
      <c r="K806" s="83" t="s">
        <v>277</v>
      </c>
      <c r="L806" s="83">
        <v>0.28100000000000003</v>
      </c>
      <c r="M806" s="83" t="s">
        <v>277</v>
      </c>
      <c r="N806" s="84">
        <f t="shared" si="50"/>
        <v>0.43443750000000003</v>
      </c>
      <c r="O806" s="83">
        <v>805</v>
      </c>
      <c r="P806" s="86">
        <f t="shared" si="51"/>
        <v>0.68406593406593408</v>
      </c>
      <c r="Q806" s="87">
        <f>Table2[[#This Row],[Decimal exceedance]]*100</f>
        <v>68.406593406593402</v>
      </c>
      <c r="R806" s="86">
        <f>ROUND(Table2[[#This Row],[Percent Exceedance]],1)</f>
        <v>68.400000000000006</v>
      </c>
    </row>
    <row r="807" spans="2:18">
      <c r="B807" s="79" t="s">
        <v>278</v>
      </c>
      <c r="C807" s="80">
        <v>10044187</v>
      </c>
      <c r="D807" s="80">
        <v>10019674</v>
      </c>
      <c r="E807" s="79" t="s">
        <v>276</v>
      </c>
      <c r="F807" s="81">
        <v>43044</v>
      </c>
      <c r="G807" s="82">
        <v>1.8720000000000001</v>
      </c>
      <c r="H807" s="83">
        <f t="shared" si="48"/>
        <v>1872</v>
      </c>
      <c r="I807" s="84">
        <f t="shared" si="49"/>
        <v>2.1666666666666667E-2</v>
      </c>
      <c r="J807" s="83">
        <v>0.10100000000000001</v>
      </c>
      <c r="K807" s="83" t="s">
        <v>277</v>
      </c>
      <c r="L807" s="83">
        <v>0.312</v>
      </c>
      <c r="M807" s="83" t="s">
        <v>277</v>
      </c>
      <c r="N807" s="84">
        <f t="shared" si="50"/>
        <v>0.43466666666666665</v>
      </c>
      <c r="O807" s="83">
        <v>806</v>
      </c>
      <c r="P807" s="86">
        <f t="shared" si="51"/>
        <v>0.68367346938775508</v>
      </c>
      <c r="Q807" s="87">
        <f>Table2[[#This Row],[Decimal exceedance]]*100</f>
        <v>68.367346938775512</v>
      </c>
      <c r="R807" s="86">
        <f>ROUND(Table2[[#This Row],[Percent Exceedance]],1)</f>
        <v>68.400000000000006</v>
      </c>
    </row>
    <row r="808" spans="2:18">
      <c r="B808" s="79" t="s">
        <v>278</v>
      </c>
      <c r="C808" s="80">
        <v>10044187</v>
      </c>
      <c r="D808" s="80">
        <v>10019674</v>
      </c>
      <c r="E808" s="79" t="s">
        <v>276</v>
      </c>
      <c r="F808" s="81">
        <v>41619</v>
      </c>
      <c r="G808" s="82">
        <v>2.1539999999999999</v>
      </c>
      <c r="H808" s="83">
        <f t="shared" si="48"/>
        <v>2154</v>
      </c>
      <c r="I808" s="84">
        <f t="shared" si="49"/>
        <v>2.4930555555555553E-2</v>
      </c>
      <c r="J808" s="83">
        <v>0.09</v>
      </c>
      <c r="K808" s="83" t="s">
        <v>277</v>
      </c>
      <c r="L808" s="83">
        <v>0.32</v>
      </c>
      <c r="M808" s="83" t="s">
        <v>277</v>
      </c>
      <c r="N808" s="84">
        <f t="shared" si="50"/>
        <v>0.43493055555555554</v>
      </c>
      <c r="O808" s="83">
        <v>807</v>
      </c>
      <c r="P808" s="86">
        <f t="shared" si="51"/>
        <v>0.68328100470957609</v>
      </c>
      <c r="Q808" s="87">
        <f>Table2[[#This Row],[Decimal exceedance]]*100</f>
        <v>68.328100470957608</v>
      </c>
      <c r="R808" s="86">
        <f>ROUND(Table2[[#This Row],[Percent Exceedance]],1)</f>
        <v>68.3</v>
      </c>
    </row>
    <row r="809" spans="2:18">
      <c r="B809" s="79" t="s">
        <v>278</v>
      </c>
      <c r="C809" s="80">
        <v>10044187</v>
      </c>
      <c r="D809" s="80">
        <v>10019674</v>
      </c>
      <c r="E809" s="79" t="s">
        <v>276</v>
      </c>
      <c r="F809" s="81">
        <v>43138</v>
      </c>
      <c r="G809" s="82">
        <v>2.198</v>
      </c>
      <c r="H809" s="83">
        <f t="shared" si="48"/>
        <v>2198</v>
      </c>
      <c r="I809" s="84">
        <f t="shared" si="49"/>
        <v>2.5439814814814811E-2</v>
      </c>
      <c r="J809" s="83">
        <v>0.246</v>
      </c>
      <c r="K809" s="83" t="s">
        <v>277</v>
      </c>
      <c r="L809" s="83">
        <v>0.16500000000000001</v>
      </c>
      <c r="M809" s="83" t="s">
        <v>277</v>
      </c>
      <c r="N809" s="84">
        <f t="shared" si="50"/>
        <v>0.43643981481481486</v>
      </c>
      <c r="O809" s="83">
        <v>808</v>
      </c>
      <c r="P809" s="86">
        <f t="shared" si="51"/>
        <v>0.6828885400313971</v>
      </c>
      <c r="Q809" s="87">
        <f>Table2[[#This Row],[Decimal exceedance]]*100</f>
        <v>68.288854003139704</v>
      </c>
      <c r="R809" s="86">
        <f>ROUND(Table2[[#This Row],[Percent Exceedance]],1)</f>
        <v>68.3</v>
      </c>
    </row>
    <row r="810" spans="2:18">
      <c r="B810" s="79" t="s">
        <v>278</v>
      </c>
      <c r="C810" s="80">
        <v>10044187</v>
      </c>
      <c r="D810" s="80">
        <v>10019674</v>
      </c>
      <c r="E810" s="79" t="s">
        <v>276</v>
      </c>
      <c r="F810" s="81">
        <v>41891</v>
      </c>
      <c r="G810" s="82">
        <v>3.3490000000000002</v>
      </c>
      <c r="H810" s="83">
        <f t="shared" si="48"/>
        <v>3349</v>
      </c>
      <c r="I810" s="84">
        <f t="shared" si="49"/>
        <v>3.8761574074074073E-2</v>
      </c>
      <c r="J810" s="83">
        <v>0.105</v>
      </c>
      <c r="K810" s="83" t="s">
        <v>277</v>
      </c>
      <c r="L810" s="83">
        <v>0.29299999999999998</v>
      </c>
      <c r="M810" s="83" t="s">
        <v>277</v>
      </c>
      <c r="N810" s="84">
        <f t="shared" si="50"/>
        <v>0.43676157407407407</v>
      </c>
      <c r="O810" s="83">
        <v>809</v>
      </c>
      <c r="P810" s="86">
        <f t="shared" si="51"/>
        <v>0.68249607535321821</v>
      </c>
      <c r="Q810" s="87">
        <f>Table2[[#This Row],[Decimal exceedance]]*100</f>
        <v>68.249607535321815</v>
      </c>
      <c r="R810" s="86">
        <f>ROUND(Table2[[#This Row],[Percent Exceedance]],1)</f>
        <v>68.2</v>
      </c>
    </row>
    <row r="811" spans="2:18">
      <c r="B811" s="83"/>
      <c r="C811" s="80">
        <v>10044187</v>
      </c>
      <c r="D811" s="80">
        <v>10019674</v>
      </c>
      <c r="E811" s="79" t="s">
        <v>276</v>
      </c>
      <c r="F811" s="85">
        <v>43696</v>
      </c>
      <c r="G811" s="82">
        <v>2.0630000000000002</v>
      </c>
      <c r="H811" s="83">
        <f t="shared" si="48"/>
        <v>2063</v>
      </c>
      <c r="I811" s="84">
        <f t="shared" si="49"/>
        <v>2.3877314814814816E-2</v>
      </c>
      <c r="J811" s="83">
        <v>0.21099999999999999</v>
      </c>
      <c r="K811" s="83" t="s">
        <v>277</v>
      </c>
      <c r="L811" s="83">
        <v>0.20200000000000001</v>
      </c>
      <c r="M811" s="83" t="s">
        <v>277</v>
      </c>
      <c r="N811" s="84">
        <f t="shared" si="50"/>
        <v>0.43687731481481484</v>
      </c>
      <c r="O811" s="83">
        <v>810</v>
      </c>
      <c r="P811" s="86">
        <f t="shared" si="51"/>
        <v>0.68210361067503933</v>
      </c>
      <c r="Q811" s="87">
        <f>Table2[[#This Row],[Decimal exceedance]]*100</f>
        <v>68.210361067503939</v>
      </c>
      <c r="R811" s="86">
        <f>ROUND(Table2[[#This Row],[Percent Exceedance]],1)</f>
        <v>68.2</v>
      </c>
    </row>
    <row r="812" spans="2:18">
      <c r="B812" s="79" t="s">
        <v>278</v>
      </c>
      <c r="C812" s="80">
        <v>10044187</v>
      </c>
      <c r="D812" s="80">
        <v>10019674</v>
      </c>
      <c r="E812" s="79" t="s">
        <v>276</v>
      </c>
      <c r="F812" s="81">
        <v>41836</v>
      </c>
      <c r="G812" s="82">
        <v>2.3279999999999998</v>
      </c>
      <c r="H812" s="83">
        <f t="shared" si="48"/>
        <v>2328</v>
      </c>
      <c r="I812" s="84">
        <f t="shared" si="49"/>
        <v>2.6944444444444441E-2</v>
      </c>
      <c r="J812" s="83">
        <v>8.4000000000000005E-2</v>
      </c>
      <c r="K812" s="83" t="s">
        <v>277</v>
      </c>
      <c r="L812" s="83">
        <v>0.32600000000000001</v>
      </c>
      <c r="M812" s="83" t="s">
        <v>277</v>
      </c>
      <c r="N812" s="84">
        <f t="shared" si="50"/>
        <v>0.43694444444444447</v>
      </c>
      <c r="O812" s="83">
        <v>811</v>
      </c>
      <c r="P812" s="86">
        <f t="shared" si="51"/>
        <v>0.68171114599686033</v>
      </c>
      <c r="Q812" s="87">
        <f>Table2[[#This Row],[Decimal exceedance]]*100</f>
        <v>68.171114599686035</v>
      </c>
      <c r="R812" s="86">
        <f>ROUND(Table2[[#This Row],[Percent Exceedance]],1)</f>
        <v>68.2</v>
      </c>
    </row>
    <row r="813" spans="2:18">
      <c r="B813" s="79" t="s">
        <v>278</v>
      </c>
      <c r="C813" s="80">
        <v>10044187</v>
      </c>
      <c r="D813" s="80">
        <v>10019674</v>
      </c>
      <c r="E813" s="79" t="s">
        <v>276</v>
      </c>
      <c r="F813" s="81">
        <v>43364</v>
      </c>
      <c r="G813" s="82">
        <v>2.0299999999999998</v>
      </c>
      <c r="H813" s="83">
        <f t="shared" si="48"/>
        <v>2029.9999999999998</v>
      </c>
      <c r="I813" s="84">
        <f t="shared" si="49"/>
        <v>2.3495370370370368E-2</v>
      </c>
      <c r="J813" s="83">
        <v>0.184</v>
      </c>
      <c r="K813" s="83" t="s">
        <v>277</v>
      </c>
      <c r="L813" s="83">
        <v>0.23</v>
      </c>
      <c r="M813" s="83" t="s">
        <v>277</v>
      </c>
      <c r="N813" s="84">
        <f t="shared" si="50"/>
        <v>0.43749537037037034</v>
      </c>
      <c r="O813" s="83">
        <v>812</v>
      </c>
      <c r="P813" s="86">
        <f t="shared" si="51"/>
        <v>0.68131868131868134</v>
      </c>
      <c r="Q813" s="87">
        <f>Table2[[#This Row],[Decimal exceedance]]*100</f>
        <v>68.131868131868131</v>
      </c>
      <c r="R813" s="86">
        <f>ROUND(Table2[[#This Row],[Percent Exceedance]],1)</f>
        <v>68.099999999999994</v>
      </c>
    </row>
    <row r="814" spans="2:18">
      <c r="B814" s="79" t="s">
        <v>278</v>
      </c>
      <c r="C814" s="80">
        <v>10044187</v>
      </c>
      <c r="D814" s="80">
        <v>10019674</v>
      </c>
      <c r="E814" s="79" t="s">
        <v>276</v>
      </c>
      <c r="F814" s="81">
        <v>42709</v>
      </c>
      <c r="G814" s="82">
        <v>2.64</v>
      </c>
      <c r="H814" s="83">
        <f t="shared" si="48"/>
        <v>2640</v>
      </c>
      <c r="I814" s="84">
        <f t="shared" si="49"/>
        <v>3.0555555555555555E-2</v>
      </c>
      <c r="J814" s="83">
        <v>0.09</v>
      </c>
      <c r="K814" s="83" t="s">
        <v>277</v>
      </c>
      <c r="L814" s="83">
        <v>0.317</v>
      </c>
      <c r="M814" s="83" t="s">
        <v>277</v>
      </c>
      <c r="N814" s="84">
        <f t="shared" si="50"/>
        <v>0.43755555555555559</v>
      </c>
      <c r="O814" s="83">
        <v>813</v>
      </c>
      <c r="P814" s="86">
        <f t="shared" si="51"/>
        <v>0.68092621664050235</v>
      </c>
      <c r="Q814" s="87">
        <f>Table2[[#This Row],[Decimal exceedance]]*100</f>
        <v>68.092621664050228</v>
      </c>
      <c r="R814" s="86">
        <f>ROUND(Table2[[#This Row],[Percent Exceedance]],1)</f>
        <v>68.099999999999994</v>
      </c>
    </row>
    <row r="815" spans="2:18">
      <c r="B815" s="79" t="s">
        <v>278</v>
      </c>
      <c r="C815" s="80">
        <v>10044187</v>
      </c>
      <c r="D815" s="80">
        <v>10019674</v>
      </c>
      <c r="E815" s="79" t="s">
        <v>276</v>
      </c>
      <c r="F815" s="81">
        <v>42635</v>
      </c>
      <c r="G815" s="82">
        <v>2.9159999999999999</v>
      </c>
      <c r="H815" s="83">
        <f t="shared" si="48"/>
        <v>2916</v>
      </c>
      <c r="I815" s="84">
        <f t="shared" si="49"/>
        <v>3.3749999999999995E-2</v>
      </c>
      <c r="J815" s="83">
        <v>9.1999999999999998E-2</v>
      </c>
      <c r="K815" s="83" t="s">
        <v>277</v>
      </c>
      <c r="L815" s="83">
        <v>0.312</v>
      </c>
      <c r="M815" s="83" t="s">
        <v>277</v>
      </c>
      <c r="N815" s="84">
        <f t="shared" si="50"/>
        <v>0.43774999999999997</v>
      </c>
      <c r="O815" s="83">
        <v>814</v>
      </c>
      <c r="P815" s="86">
        <f t="shared" si="51"/>
        <v>0.68053375196232335</v>
      </c>
      <c r="Q815" s="87">
        <f>Table2[[#This Row],[Decimal exceedance]]*100</f>
        <v>68.053375196232338</v>
      </c>
      <c r="R815" s="86">
        <f>ROUND(Table2[[#This Row],[Percent Exceedance]],1)</f>
        <v>68.099999999999994</v>
      </c>
    </row>
    <row r="816" spans="2:18">
      <c r="B816" s="79" t="s">
        <v>278</v>
      </c>
      <c r="C816" s="80">
        <v>10044187</v>
      </c>
      <c r="D816" s="80">
        <v>10019674</v>
      </c>
      <c r="E816" s="79" t="s">
        <v>276</v>
      </c>
      <c r="F816" s="81">
        <v>42720</v>
      </c>
      <c r="G816" s="82">
        <v>6.0549999999999997</v>
      </c>
      <c r="H816" s="83">
        <f t="shared" si="48"/>
        <v>6055</v>
      </c>
      <c r="I816" s="84">
        <f t="shared" si="49"/>
        <v>7.0081018518518515E-2</v>
      </c>
      <c r="J816" s="83">
        <v>0.106</v>
      </c>
      <c r="K816" s="83" t="s">
        <v>277</v>
      </c>
      <c r="L816" s="83">
        <v>0.26200000000000001</v>
      </c>
      <c r="M816" s="83" t="s">
        <v>277</v>
      </c>
      <c r="N816" s="84">
        <f t="shared" si="50"/>
        <v>0.43808101851851855</v>
      </c>
      <c r="O816" s="83">
        <v>815</v>
      </c>
      <c r="P816" s="86">
        <f t="shared" si="51"/>
        <v>0.68014128728414436</v>
      </c>
      <c r="Q816" s="87">
        <f>Table2[[#This Row],[Decimal exceedance]]*100</f>
        <v>68.014128728414434</v>
      </c>
      <c r="R816" s="86">
        <f>ROUND(Table2[[#This Row],[Percent Exceedance]],1)</f>
        <v>68</v>
      </c>
    </row>
    <row r="817" spans="2:18">
      <c r="B817" s="79" t="s">
        <v>278</v>
      </c>
      <c r="C817" s="80">
        <v>10044187</v>
      </c>
      <c r="D817" s="80">
        <v>10019674</v>
      </c>
      <c r="E817" s="79" t="s">
        <v>276</v>
      </c>
      <c r="F817" s="81">
        <v>41465</v>
      </c>
      <c r="G817" s="82">
        <v>8.5860000000000003</v>
      </c>
      <c r="H817" s="83">
        <f t="shared" si="48"/>
        <v>8586</v>
      </c>
      <c r="I817" s="84">
        <f t="shared" si="49"/>
        <v>9.9374999999999991E-2</v>
      </c>
      <c r="J817" s="83">
        <v>5.7000000000000002E-2</v>
      </c>
      <c r="K817" s="83" t="s">
        <v>277</v>
      </c>
      <c r="L817" s="83">
        <v>0.28199999999999997</v>
      </c>
      <c r="M817" s="83" t="s">
        <v>277</v>
      </c>
      <c r="N817" s="84">
        <f t="shared" si="50"/>
        <v>0.43837499999999996</v>
      </c>
      <c r="O817" s="83">
        <v>816</v>
      </c>
      <c r="P817" s="86">
        <f t="shared" si="51"/>
        <v>0.67974882260596547</v>
      </c>
      <c r="Q817" s="87">
        <f>Table2[[#This Row],[Decimal exceedance]]*100</f>
        <v>67.974882260596544</v>
      </c>
      <c r="R817" s="86">
        <f>ROUND(Table2[[#This Row],[Percent Exceedance]],1)</f>
        <v>68</v>
      </c>
    </row>
    <row r="818" spans="2:18">
      <c r="B818" s="79" t="s">
        <v>278</v>
      </c>
      <c r="C818" s="80">
        <v>10044187</v>
      </c>
      <c r="D818" s="80">
        <v>10019674</v>
      </c>
      <c r="E818" s="79" t="s">
        <v>276</v>
      </c>
      <c r="F818" s="81">
        <v>41616</v>
      </c>
      <c r="G818" s="82">
        <v>2.2909999999999999</v>
      </c>
      <c r="H818" s="83">
        <f t="shared" si="48"/>
        <v>2291</v>
      </c>
      <c r="I818" s="84">
        <f t="shared" si="49"/>
        <v>2.6516203703703702E-2</v>
      </c>
      <c r="J818" s="83">
        <v>7.8E-2</v>
      </c>
      <c r="K818" s="83" t="s">
        <v>277</v>
      </c>
      <c r="L818" s="83">
        <v>0.33400000000000002</v>
      </c>
      <c r="M818" s="83" t="s">
        <v>277</v>
      </c>
      <c r="N818" s="84">
        <f t="shared" si="50"/>
        <v>0.4385162037037037</v>
      </c>
      <c r="O818" s="83">
        <v>817</v>
      </c>
      <c r="P818" s="86">
        <f t="shared" si="51"/>
        <v>0.67935635792778648</v>
      </c>
      <c r="Q818" s="87">
        <f>Table2[[#This Row],[Decimal exceedance]]*100</f>
        <v>67.935635792778655</v>
      </c>
      <c r="R818" s="86">
        <f>ROUND(Table2[[#This Row],[Percent Exceedance]],1)</f>
        <v>67.900000000000006</v>
      </c>
    </row>
    <row r="819" spans="2:18">
      <c r="B819" s="79" t="s">
        <v>278</v>
      </c>
      <c r="C819" s="80">
        <v>10044187</v>
      </c>
      <c r="D819" s="80">
        <v>10019674</v>
      </c>
      <c r="E819" s="79" t="s">
        <v>276</v>
      </c>
      <c r="F819" s="81">
        <v>42961</v>
      </c>
      <c r="G819" s="82">
        <v>2.3820000000000001</v>
      </c>
      <c r="H819" s="83">
        <f t="shared" si="48"/>
        <v>2382</v>
      </c>
      <c r="I819" s="84">
        <f t="shared" si="49"/>
        <v>2.7569444444444445E-2</v>
      </c>
      <c r="J819" s="83">
        <v>0.10199999999999999</v>
      </c>
      <c r="K819" s="83" t="s">
        <v>277</v>
      </c>
      <c r="L819" s="83">
        <v>0.309</v>
      </c>
      <c r="M819" s="83" t="s">
        <v>277</v>
      </c>
      <c r="N819" s="84">
        <f t="shared" si="50"/>
        <v>0.43856944444444446</v>
      </c>
      <c r="O819" s="83">
        <v>818</v>
      </c>
      <c r="P819" s="86">
        <f t="shared" si="51"/>
        <v>0.6789638932496076</v>
      </c>
      <c r="Q819" s="87">
        <f>Table2[[#This Row],[Decimal exceedance]]*100</f>
        <v>67.896389324960765</v>
      </c>
      <c r="R819" s="86">
        <f>ROUND(Table2[[#This Row],[Percent Exceedance]],1)</f>
        <v>67.900000000000006</v>
      </c>
    </row>
    <row r="820" spans="2:18">
      <c r="B820" s="83"/>
      <c r="C820" s="80">
        <v>10044187</v>
      </c>
      <c r="D820" s="80">
        <v>10019674</v>
      </c>
      <c r="E820" s="79" t="s">
        <v>276</v>
      </c>
      <c r="F820" s="85">
        <v>43558</v>
      </c>
      <c r="G820" s="82">
        <v>1.9610000000000001</v>
      </c>
      <c r="H820" s="83">
        <f t="shared" si="48"/>
        <v>1961</v>
      </c>
      <c r="I820" s="84">
        <f t="shared" si="49"/>
        <v>2.269675925925926E-2</v>
      </c>
      <c r="J820" s="83">
        <v>0.17299999999999999</v>
      </c>
      <c r="K820" s="83" t="s">
        <v>277</v>
      </c>
      <c r="L820" s="83">
        <v>0.24299999999999999</v>
      </c>
      <c r="M820" s="83" t="s">
        <v>277</v>
      </c>
      <c r="N820" s="84">
        <f t="shared" si="50"/>
        <v>0.43869675925925922</v>
      </c>
      <c r="O820" s="83">
        <v>819</v>
      </c>
      <c r="P820" s="86">
        <f t="shared" si="51"/>
        <v>0.6785714285714286</v>
      </c>
      <c r="Q820" s="87">
        <f>Table2[[#This Row],[Decimal exceedance]]*100</f>
        <v>67.857142857142861</v>
      </c>
      <c r="R820" s="86">
        <f>ROUND(Table2[[#This Row],[Percent Exceedance]],1)</f>
        <v>67.900000000000006</v>
      </c>
    </row>
    <row r="821" spans="2:18">
      <c r="B821" s="79" t="s">
        <v>278</v>
      </c>
      <c r="C821" s="80">
        <v>10044187</v>
      </c>
      <c r="D821" s="80">
        <v>10019674</v>
      </c>
      <c r="E821" s="79" t="s">
        <v>276</v>
      </c>
      <c r="F821" s="81">
        <v>42150</v>
      </c>
      <c r="G821" s="82">
        <v>4.0419999999999998</v>
      </c>
      <c r="H821" s="83">
        <f t="shared" si="48"/>
        <v>4042</v>
      </c>
      <c r="I821" s="84">
        <f t="shared" si="49"/>
        <v>4.6782407407407404E-2</v>
      </c>
      <c r="J821" s="83">
        <v>0.08</v>
      </c>
      <c r="K821" s="83" t="s">
        <v>280</v>
      </c>
      <c r="L821" s="83">
        <v>0.312</v>
      </c>
      <c r="M821" s="83" t="s">
        <v>277</v>
      </c>
      <c r="N821" s="84">
        <f t="shared" si="50"/>
        <v>0.43878240740740737</v>
      </c>
      <c r="O821" s="83">
        <v>820</v>
      </c>
      <c r="P821" s="86">
        <f t="shared" si="51"/>
        <v>0.67817896389324961</v>
      </c>
      <c r="Q821" s="87">
        <f>Table2[[#This Row],[Decimal exceedance]]*100</f>
        <v>67.817896389324957</v>
      </c>
      <c r="R821" s="86">
        <f>ROUND(Table2[[#This Row],[Percent Exceedance]],1)</f>
        <v>67.8</v>
      </c>
    </row>
    <row r="822" spans="2:18">
      <c r="B822" s="79" t="s">
        <v>278</v>
      </c>
      <c r="C822" s="80">
        <v>10044187</v>
      </c>
      <c r="D822" s="80">
        <v>10019674</v>
      </c>
      <c r="E822" s="79" t="s">
        <v>276</v>
      </c>
      <c r="F822" s="81">
        <v>41464</v>
      </c>
      <c r="G822" s="82">
        <v>7.7130000000000001</v>
      </c>
      <c r="H822" s="83">
        <f t="shared" si="48"/>
        <v>7713</v>
      </c>
      <c r="I822" s="84">
        <f t="shared" si="49"/>
        <v>8.9270833333333327E-2</v>
      </c>
      <c r="J822" s="83">
        <v>5.3999999999999999E-2</v>
      </c>
      <c r="K822" s="83" t="s">
        <v>277</v>
      </c>
      <c r="L822" s="83">
        <v>0.29599999999999999</v>
      </c>
      <c r="M822" s="83" t="s">
        <v>277</v>
      </c>
      <c r="N822" s="84">
        <f t="shared" si="50"/>
        <v>0.43927083333333328</v>
      </c>
      <c r="O822" s="83">
        <v>821</v>
      </c>
      <c r="P822" s="86">
        <f t="shared" si="51"/>
        <v>0.67778649921507061</v>
      </c>
      <c r="Q822" s="87">
        <f>Table2[[#This Row],[Decimal exceedance]]*100</f>
        <v>67.778649921507068</v>
      </c>
      <c r="R822" s="86">
        <f>ROUND(Table2[[#This Row],[Percent Exceedance]],1)</f>
        <v>67.8</v>
      </c>
    </row>
    <row r="823" spans="2:18">
      <c r="B823" s="79" t="s">
        <v>278</v>
      </c>
      <c r="C823" s="80">
        <v>10044187</v>
      </c>
      <c r="D823" s="80">
        <v>10019674</v>
      </c>
      <c r="E823" s="79" t="s">
        <v>276</v>
      </c>
      <c r="F823" s="81">
        <v>43058</v>
      </c>
      <c r="G823" s="82">
        <v>2.3319999999999999</v>
      </c>
      <c r="H823" s="83">
        <f t="shared" si="48"/>
        <v>2332</v>
      </c>
      <c r="I823" s="84">
        <f t="shared" si="49"/>
        <v>2.6990740740740739E-2</v>
      </c>
      <c r="J823" s="83">
        <v>0.13400000000000001</v>
      </c>
      <c r="K823" s="83" t="s">
        <v>277</v>
      </c>
      <c r="L823" s="83">
        <v>0.27900000000000003</v>
      </c>
      <c r="M823" s="83" t="s">
        <v>277</v>
      </c>
      <c r="N823" s="84">
        <f t="shared" si="50"/>
        <v>0.43999074074074074</v>
      </c>
      <c r="O823" s="83">
        <v>822</v>
      </c>
      <c r="P823" s="86">
        <f t="shared" si="51"/>
        <v>0.67739403453689162</v>
      </c>
      <c r="Q823" s="87">
        <f>Table2[[#This Row],[Decimal exceedance]]*100</f>
        <v>67.739403453689164</v>
      </c>
      <c r="R823" s="86">
        <f>ROUND(Table2[[#This Row],[Percent Exceedance]],1)</f>
        <v>67.7</v>
      </c>
    </row>
    <row r="824" spans="2:18">
      <c r="B824" s="79" t="s">
        <v>278</v>
      </c>
      <c r="C824" s="80">
        <v>10044187</v>
      </c>
      <c r="D824" s="80">
        <v>10019674</v>
      </c>
      <c r="E824" s="79" t="s">
        <v>276</v>
      </c>
      <c r="F824" s="81">
        <v>42168</v>
      </c>
      <c r="G824" s="82">
        <v>5.1109999999999998</v>
      </c>
      <c r="H824" s="83">
        <f t="shared" si="48"/>
        <v>5111</v>
      </c>
      <c r="I824" s="84">
        <f t="shared" si="49"/>
        <v>5.9155092592592586E-2</v>
      </c>
      <c r="J824" s="83">
        <v>0.06</v>
      </c>
      <c r="K824" s="83" t="s">
        <v>280</v>
      </c>
      <c r="L824" s="83">
        <v>0.32100000000000001</v>
      </c>
      <c r="M824" s="83" t="s">
        <v>277</v>
      </c>
      <c r="N824" s="84">
        <f t="shared" si="50"/>
        <v>0.44015509259259256</v>
      </c>
      <c r="O824" s="83">
        <v>823</v>
      </c>
      <c r="P824" s="86">
        <f t="shared" si="51"/>
        <v>0.67700156985871274</v>
      </c>
      <c r="Q824" s="87">
        <f>Table2[[#This Row],[Decimal exceedance]]*100</f>
        <v>67.700156985871274</v>
      </c>
      <c r="R824" s="86">
        <f>ROUND(Table2[[#This Row],[Percent Exceedance]],1)</f>
        <v>67.7</v>
      </c>
    </row>
    <row r="825" spans="2:18">
      <c r="B825" s="79" t="s">
        <v>278</v>
      </c>
      <c r="C825" s="80">
        <v>10044187</v>
      </c>
      <c r="D825" s="80">
        <v>10019674</v>
      </c>
      <c r="E825" s="79" t="s">
        <v>276</v>
      </c>
      <c r="F825" s="81">
        <v>42638</v>
      </c>
      <c r="G825" s="82">
        <v>3.0419999999999998</v>
      </c>
      <c r="H825" s="83">
        <f t="shared" si="48"/>
        <v>3042</v>
      </c>
      <c r="I825" s="84">
        <f t="shared" si="49"/>
        <v>3.5208333333333328E-2</v>
      </c>
      <c r="J825" s="83">
        <v>0.121</v>
      </c>
      <c r="K825" s="83" t="s">
        <v>277</v>
      </c>
      <c r="L825" s="83">
        <v>0.28399999999999997</v>
      </c>
      <c r="M825" s="83" t="s">
        <v>277</v>
      </c>
      <c r="N825" s="84">
        <f t="shared" si="50"/>
        <v>0.44020833333333331</v>
      </c>
      <c r="O825" s="83">
        <v>824</v>
      </c>
      <c r="P825" s="86">
        <f t="shared" si="51"/>
        <v>0.67660910518053374</v>
      </c>
      <c r="Q825" s="87">
        <f>Table2[[#This Row],[Decimal exceedance]]*100</f>
        <v>67.66091051805337</v>
      </c>
      <c r="R825" s="86">
        <f>ROUND(Table2[[#This Row],[Percent Exceedance]],1)</f>
        <v>67.7</v>
      </c>
    </row>
    <row r="826" spans="2:18">
      <c r="B826" s="79" t="s">
        <v>278</v>
      </c>
      <c r="C826" s="80">
        <v>10044187</v>
      </c>
      <c r="D826" s="80">
        <v>10019674</v>
      </c>
      <c r="E826" s="79" t="s">
        <v>276</v>
      </c>
      <c r="F826" s="81">
        <v>43340</v>
      </c>
      <c r="G826" s="82">
        <v>2.1259999999999999</v>
      </c>
      <c r="H826" s="83">
        <f t="shared" si="48"/>
        <v>2126</v>
      </c>
      <c r="I826" s="84">
        <f t="shared" si="49"/>
        <v>2.4606481481481479E-2</v>
      </c>
      <c r="J826" s="83">
        <v>0.23799999999999999</v>
      </c>
      <c r="K826" s="83" t="s">
        <v>277</v>
      </c>
      <c r="L826" s="83">
        <v>0.17799999999999999</v>
      </c>
      <c r="M826" s="83" t="s">
        <v>277</v>
      </c>
      <c r="N826" s="84">
        <f t="shared" si="50"/>
        <v>0.44060648148148146</v>
      </c>
      <c r="O826" s="83">
        <v>825</v>
      </c>
      <c r="P826" s="86">
        <f t="shared" si="51"/>
        <v>0.67621664050235486</v>
      </c>
      <c r="Q826" s="87">
        <f>Table2[[#This Row],[Decimal exceedance]]*100</f>
        <v>67.621664050235481</v>
      </c>
      <c r="R826" s="86">
        <f>ROUND(Table2[[#This Row],[Percent Exceedance]],1)</f>
        <v>67.599999999999994</v>
      </c>
    </row>
    <row r="827" spans="2:18">
      <c r="B827" s="79" t="s">
        <v>278</v>
      </c>
      <c r="C827" s="80">
        <v>10044187</v>
      </c>
      <c r="D827" s="80">
        <v>10019674</v>
      </c>
      <c r="E827" s="79" t="s">
        <v>276</v>
      </c>
      <c r="F827" s="81">
        <v>43285</v>
      </c>
      <c r="G827" s="82">
        <v>2.2149999999999999</v>
      </c>
      <c r="H827" s="83">
        <f t="shared" si="48"/>
        <v>2215</v>
      </c>
      <c r="I827" s="84">
        <f t="shared" si="49"/>
        <v>2.5636574074074072E-2</v>
      </c>
      <c r="J827" s="83">
        <v>0.24</v>
      </c>
      <c r="K827" s="83" t="s">
        <v>277</v>
      </c>
      <c r="L827" s="83">
        <v>0.17499999999999999</v>
      </c>
      <c r="M827" s="83" t="s">
        <v>277</v>
      </c>
      <c r="N827" s="84">
        <f t="shared" si="50"/>
        <v>0.44063657407407403</v>
      </c>
      <c r="O827" s="83">
        <v>826</v>
      </c>
      <c r="P827" s="86">
        <f t="shared" si="51"/>
        <v>0.67582417582417587</v>
      </c>
      <c r="Q827" s="87">
        <f>Table2[[#This Row],[Decimal exceedance]]*100</f>
        <v>67.582417582417591</v>
      </c>
      <c r="R827" s="86">
        <f>ROUND(Table2[[#This Row],[Percent Exceedance]],1)</f>
        <v>67.599999999999994</v>
      </c>
    </row>
    <row r="828" spans="2:18">
      <c r="B828" s="79" t="s">
        <v>278</v>
      </c>
      <c r="C828" s="80">
        <v>10044187</v>
      </c>
      <c r="D828" s="80">
        <v>10019674</v>
      </c>
      <c r="E828" s="79" t="s">
        <v>276</v>
      </c>
      <c r="F828" s="81">
        <v>42588</v>
      </c>
      <c r="G828" s="82">
        <v>5.367</v>
      </c>
      <c r="H828" s="83">
        <f t="shared" si="48"/>
        <v>5367</v>
      </c>
      <c r="I828" s="84">
        <f t="shared" si="49"/>
        <v>6.2118055555555551E-2</v>
      </c>
      <c r="J828" s="83">
        <v>8.4000000000000005E-2</v>
      </c>
      <c r="K828" s="83" t="s">
        <v>277</v>
      </c>
      <c r="L828" s="83">
        <v>0.29499999999999998</v>
      </c>
      <c r="M828" s="83" t="s">
        <v>277</v>
      </c>
      <c r="N828" s="84">
        <f t="shared" si="50"/>
        <v>0.44111805555555555</v>
      </c>
      <c r="O828" s="83">
        <v>827</v>
      </c>
      <c r="P828" s="86">
        <f t="shared" si="51"/>
        <v>0.67543171114599687</v>
      </c>
      <c r="Q828" s="87">
        <f>Table2[[#This Row],[Decimal exceedance]]*100</f>
        <v>67.543171114599687</v>
      </c>
      <c r="R828" s="86">
        <f>ROUND(Table2[[#This Row],[Percent Exceedance]],1)</f>
        <v>67.5</v>
      </c>
    </row>
    <row r="829" spans="2:18">
      <c r="B829" s="79" t="s">
        <v>278</v>
      </c>
      <c r="C829" s="80">
        <v>10044187</v>
      </c>
      <c r="D829" s="80">
        <v>10019674</v>
      </c>
      <c r="E829" s="79" t="s">
        <v>276</v>
      </c>
      <c r="F829" s="81">
        <v>41609</v>
      </c>
      <c r="G829" s="82">
        <v>2.8929999999999998</v>
      </c>
      <c r="H829" s="83">
        <f t="shared" si="48"/>
        <v>2893</v>
      </c>
      <c r="I829" s="84">
        <f t="shared" si="49"/>
        <v>3.3483796296296289E-2</v>
      </c>
      <c r="J829" s="83">
        <v>8.3000000000000004E-2</v>
      </c>
      <c r="K829" s="83" t="s">
        <v>277</v>
      </c>
      <c r="L829" s="83">
        <v>0.32500000000000001</v>
      </c>
      <c r="M829" s="83" t="s">
        <v>277</v>
      </c>
      <c r="N829" s="84">
        <f t="shared" si="50"/>
        <v>0.4414837962962963</v>
      </c>
      <c r="O829" s="83">
        <v>828</v>
      </c>
      <c r="P829" s="86">
        <f t="shared" si="51"/>
        <v>0.67503924646781788</v>
      </c>
      <c r="Q829" s="87">
        <f>Table2[[#This Row],[Decimal exceedance]]*100</f>
        <v>67.503924646781783</v>
      </c>
      <c r="R829" s="86">
        <f>ROUND(Table2[[#This Row],[Percent Exceedance]],1)</f>
        <v>67.5</v>
      </c>
    </row>
    <row r="830" spans="2:18">
      <c r="B830" s="79" t="s">
        <v>278</v>
      </c>
      <c r="C830" s="80">
        <v>10044187</v>
      </c>
      <c r="D830" s="80">
        <v>10019674</v>
      </c>
      <c r="E830" s="79" t="s">
        <v>276</v>
      </c>
      <c r="F830" s="81">
        <v>43219</v>
      </c>
      <c r="G830" s="82">
        <v>2.1459999999999999</v>
      </c>
      <c r="H830" s="83">
        <f t="shared" si="48"/>
        <v>2146</v>
      </c>
      <c r="I830" s="84">
        <f t="shared" si="49"/>
        <v>2.4837962962962961E-2</v>
      </c>
      <c r="J830" s="83">
        <v>0.19800000000000001</v>
      </c>
      <c r="K830" s="83" t="s">
        <v>277</v>
      </c>
      <c r="L830" s="83">
        <v>0.219</v>
      </c>
      <c r="M830" s="83" t="s">
        <v>277</v>
      </c>
      <c r="N830" s="84">
        <f t="shared" si="50"/>
        <v>0.44183796296296296</v>
      </c>
      <c r="O830" s="83">
        <v>829</v>
      </c>
      <c r="P830" s="86">
        <f t="shared" si="51"/>
        <v>0.67464678178963888</v>
      </c>
      <c r="Q830" s="87">
        <f>Table2[[#This Row],[Decimal exceedance]]*100</f>
        <v>67.464678178963894</v>
      </c>
      <c r="R830" s="86">
        <f>ROUND(Table2[[#This Row],[Percent Exceedance]],1)</f>
        <v>67.5</v>
      </c>
    </row>
    <row r="831" spans="2:18">
      <c r="B831" s="79" t="s">
        <v>278</v>
      </c>
      <c r="C831" s="80">
        <v>10044187</v>
      </c>
      <c r="D831" s="80">
        <v>10019674</v>
      </c>
      <c r="E831" s="79" t="s">
        <v>276</v>
      </c>
      <c r="F831" s="81">
        <v>41469</v>
      </c>
      <c r="G831" s="82">
        <v>8.9079999999999995</v>
      </c>
      <c r="H831" s="83">
        <f t="shared" si="48"/>
        <v>8908</v>
      </c>
      <c r="I831" s="84">
        <f t="shared" si="49"/>
        <v>0.10310185185185183</v>
      </c>
      <c r="J831" s="83">
        <v>6.0999999999999999E-2</v>
      </c>
      <c r="K831" s="83" t="s">
        <v>277</v>
      </c>
      <c r="L831" s="83">
        <v>0.27800000000000002</v>
      </c>
      <c r="M831" s="83" t="s">
        <v>277</v>
      </c>
      <c r="N831" s="84">
        <f t="shared" si="50"/>
        <v>0.44210185185185186</v>
      </c>
      <c r="O831" s="83">
        <v>830</v>
      </c>
      <c r="P831" s="86">
        <f t="shared" si="51"/>
        <v>0.67425431711145989</v>
      </c>
      <c r="Q831" s="87">
        <f>Table2[[#This Row],[Decimal exceedance]]*100</f>
        <v>67.42543171114599</v>
      </c>
      <c r="R831" s="86">
        <f>ROUND(Table2[[#This Row],[Percent Exceedance]],1)</f>
        <v>67.400000000000006</v>
      </c>
    </row>
    <row r="832" spans="2:18">
      <c r="B832" s="79" t="s">
        <v>278</v>
      </c>
      <c r="C832" s="80">
        <v>10044187</v>
      </c>
      <c r="D832" s="80">
        <v>10019674</v>
      </c>
      <c r="E832" s="79" t="s">
        <v>276</v>
      </c>
      <c r="F832" s="81">
        <v>42161</v>
      </c>
      <c r="G832" s="82">
        <v>5.2830000000000004</v>
      </c>
      <c r="H832" s="83">
        <f t="shared" si="48"/>
        <v>5283</v>
      </c>
      <c r="I832" s="84">
        <f t="shared" si="49"/>
        <v>6.1145833333333337E-2</v>
      </c>
      <c r="J832" s="83">
        <v>6.2E-2</v>
      </c>
      <c r="K832" s="83" t="s">
        <v>280</v>
      </c>
      <c r="L832" s="83">
        <v>0.31900000000000001</v>
      </c>
      <c r="M832" s="83" t="s">
        <v>277</v>
      </c>
      <c r="N832" s="84">
        <f t="shared" si="50"/>
        <v>0.44214583333333335</v>
      </c>
      <c r="O832" s="83">
        <v>831</v>
      </c>
      <c r="P832" s="86">
        <f t="shared" si="51"/>
        <v>0.67386185243328101</v>
      </c>
      <c r="Q832" s="87">
        <f>Table2[[#This Row],[Decimal exceedance]]*100</f>
        <v>67.3861852433281</v>
      </c>
      <c r="R832" s="86">
        <f>ROUND(Table2[[#This Row],[Percent Exceedance]],1)</f>
        <v>67.400000000000006</v>
      </c>
    </row>
    <row r="833" spans="2:18">
      <c r="B833" s="79" t="s">
        <v>278</v>
      </c>
      <c r="C833" s="80">
        <v>10044187</v>
      </c>
      <c r="D833" s="80">
        <v>10019674</v>
      </c>
      <c r="E833" s="79" t="s">
        <v>276</v>
      </c>
      <c r="F833" s="81">
        <v>43180</v>
      </c>
      <c r="G833" s="82">
        <v>2.6339999999999999</v>
      </c>
      <c r="H833" s="83">
        <f t="shared" si="48"/>
        <v>2634</v>
      </c>
      <c r="I833" s="84">
        <f t="shared" si="49"/>
        <v>3.0486111111111106E-2</v>
      </c>
      <c r="J833" s="83">
        <v>0.25</v>
      </c>
      <c r="K833" s="83" t="s">
        <v>277</v>
      </c>
      <c r="L833" s="83">
        <v>0.16200000000000001</v>
      </c>
      <c r="M833" s="83" t="s">
        <v>277</v>
      </c>
      <c r="N833" s="84">
        <f t="shared" si="50"/>
        <v>0.44248611111111114</v>
      </c>
      <c r="O833" s="83">
        <v>832</v>
      </c>
      <c r="P833" s="86">
        <f t="shared" si="51"/>
        <v>0.67346938775510212</v>
      </c>
      <c r="Q833" s="87">
        <f>Table2[[#This Row],[Decimal exceedance]]*100</f>
        <v>67.34693877551021</v>
      </c>
      <c r="R833" s="86">
        <f>ROUND(Table2[[#This Row],[Percent Exceedance]],1)</f>
        <v>67.3</v>
      </c>
    </row>
    <row r="834" spans="2:18">
      <c r="B834" s="79" t="s">
        <v>278</v>
      </c>
      <c r="C834" s="80">
        <v>10044187</v>
      </c>
      <c r="D834" s="80">
        <v>10019674</v>
      </c>
      <c r="E834" s="79" t="s">
        <v>276</v>
      </c>
      <c r="F834" s="81">
        <v>43152</v>
      </c>
      <c r="G834" s="82">
        <v>2.1469999999999998</v>
      </c>
      <c r="H834" s="83">
        <f t="shared" ref="H834:H897" si="52">(G834*1000)</f>
        <v>2147</v>
      </c>
      <c r="I834" s="84">
        <f t="shared" ref="I834:I897" si="53">SUM(G834/86.4)</f>
        <v>2.4849537037037035E-2</v>
      </c>
      <c r="J834" s="83">
        <v>0.26200000000000001</v>
      </c>
      <c r="K834" s="83" t="s">
        <v>277</v>
      </c>
      <c r="L834" s="83">
        <v>0.156</v>
      </c>
      <c r="M834" s="83" t="s">
        <v>277</v>
      </c>
      <c r="N834" s="84">
        <f t="shared" ref="N834:N897" si="54">SUM(I834+J834+L834)</f>
        <v>0.442849537037037</v>
      </c>
      <c r="O834" s="83">
        <v>833</v>
      </c>
      <c r="P834" s="86">
        <f t="shared" ref="P834:P897" si="55">1-O834/2548</f>
        <v>0.67307692307692313</v>
      </c>
      <c r="Q834" s="87">
        <f>Table2[[#This Row],[Decimal exceedance]]*100</f>
        <v>67.307692307692307</v>
      </c>
      <c r="R834" s="86">
        <f>ROUND(Table2[[#This Row],[Percent Exceedance]],1)</f>
        <v>67.3</v>
      </c>
    </row>
    <row r="835" spans="2:18">
      <c r="B835" s="79" t="s">
        <v>278</v>
      </c>
      <c r="C835" s="80">
        <v>10044187</v>
      </c>
      <c r="D835" s="80">
        <v>10019674</v>
      </c>
      <c r="E835" s="79" t="s">
        <v>276</v>
      </c>
      <c r="F835" s="81">
        <v>43336</v>
      </c>
      <c r="G835" s="82">
        <v>2.3239999999999998</v>
      </c>
      <c r="H835" s="83">
        <f t="shared" si="52"/>
        <v>2324</v>
      </c>
      <c r="I835" s="84">
        <f t="shared" si="53"/>
        <v>2.6898148148148143E-2</v>
      </c>
      <c r="J835" s="83">
        <v>0.221</v>
      </c>
      <c r="K835" s="83" t="s">
        <v>277</v>
      </c>
      <c r="L835" s="83">
        <v>0.19500000000000001</v>
      </c>
      <c r="M835" s="83" t="s">
        <v>277</v>
      </c>
      <c r="N835" s="84">
        <f t="shared" si="54"/>
        <v>0.44289814814814815</v>
      </c>
      <c r="O835" s="83">
        <v>834</v>
      </c>
      <c r="P835" s="86">
        <f t="shared" si="55"/>
        <v>0.67268445839874413</v>
      </c>
      <c r="Q835" s="87">
        <f>Table2[[#This Row],[Decimal exceedance]]*100</f>
        <v>67.268445839874417</v>
      </c>
      <c r="R835" s="86">
        <f>ROUND(Table2[[#This Row],[Percent Exceedance]],1)</f>
        <v>67.3</v>
      </c>
    </row>
    <row r="836" spans="2:18">
      <c r="B836" s="79" t="s">
        <v>278</v>
      </c>
      <c r="C836" s="80">
        <v>10044187</v>
      </c>
      <c r="D836" s="80">
        <v>10019674</v>
      </c>
      <c r="E836" s="79" t="s">
        <v>276</v>
      </c>
      <c r="F836" s="81">
        <v>41841</v>
      </c>
      <c r="G836" s="82">
        <v>6.8209999999999997</v>
      </c>
      <c r="H836" s="83">
        <f t="shared" si="52"/>
        <v>6821</v>
      </c>
      <c r="I836" s="84">
        <f t="shared" si="53"/>
        <v>7.8946759259259244E-2</v>
      </c>
      <c r="J836" s="83">
        <v>8.7999999999999995E-2</v>
      </c>
      <c r="K836" s="83" t="s">
        <v>277</v>
      </c>
      <c r="L836" s="83">
        <v>0.27600000000000002</v>
      </c>
      <c r="M836" s="83" t="s">
        <v>277</v>
      </c>
      <c r="N836" s="84">
        <f t="shared" si="54"/>
        <v>0.44294675925925925</v>
      </c>
      <c r="O836" s="83">
        <v>835</v>
      </c>
      <c r="P836" s="86">
        <f t="shared" si="55"/>
        <v>0.67229199372056514</v>
      </c>
      <c r="Q836" s="87">
        <f>Table2[[#This Row],[Decimal exceedance]]*100</f>
        <v>67.229199372056513</v>
      </c>
      <c r="R836" s="86">
        <f>ROUND(Table2[[#This Row],[Percent Exceedance]],1)</f>
        <v>67.2</v>
      </c>
    </row>
    <row r="837" spans="2:18">
      <c r="B837" s="79" t="s">
        <v>278</v>
      </c>
      <c r="C837" s="80">
        <v>10044187</v>
      </c>
      <c r="D837" s="80">
        <v>10019674</v>
      </c>
      <c r="E837" s="79" t="s">
        <v>276</v>
      </c>
      <c r="F837" s="81">
        <v>42870</v>
      </c>
      <c r="G837" s="82">
        <v>3.9750000000000001</v>
      </c>
      <c r="H837" s="83">
        <f t="shared" si="52"/>
        <v>3975</v>
      </c>
      <c r="I837" s="84">
        <f t="shared" si="53"/>
        <v>4.6006944444444441E-2</v>
      </c>
      <c r="J837" s="83">
        <v>0.1</v>
      </c>
      <c r="K837" s="83" t="s">
        <v>277</v>
      </c>
      <c r="L837" s="83">
        <v>0.29699999999999999</v>
      </c>
      <c r="M837" s="83" t="s">
        <v>277</v>
      </c>
      <c r="N837" s="84">
        <f t="shared" si="54"/>
        <v>0.44300694444444444</v>
      </c>
      <c r="O837" s="83">
        <v>836</v>
      </c>
      <c r="P837" s="86">
        <f t="shared" si="55"/>
        <v>0.67189952904238615</v>
      </c>
      <c r="Q837" s="87">
        <f>Table2[[#This Row],[Decimal exceedance]]*100</f>
        <v>67.189952904238609</v>
      </c>
      <c r="R837" s="86">
        <f>ROUND(Table2[[#This Row],[Percent Exceedance]],1)</f>
        <v>67.2</v>
      </c>
    </row>
    <row r="838" spans="2:18">
      <c r="B838" s="79" t="s">
        <v>278</v>
      </c>
      <c r="C838" s="80">
        <v>10044187</v>
      </c>
      <c r="D838" s="80">
        <v>10019674</v>
      </c>
      <c r="E838" s="79" t="s">
        <v>276</v>
      </c>
      <c r="F838" s="81">
        <v>42573</v>
      </c>
      <c r="G838" s="82">
        <v>3.548</v>
      </c>
      <c r="H838" s="83">
        <f t="shared" si="52"/>
        <v>3548</v>
      </c>
      <c r="I838" s="84">
        <f t="shared" si="53"/>
        <v>4.1064814814814811E-2</v>
      </c>
      <c r="J838" s="83">
        <v>8.4000000000000005E-2</v>
      </c>
      <c r="K838" s="83" t="s">
        <v>277</v>
      </c>
      <c r="L838" s="83">
        <v>0.318</v>
      </c>
      <c r="M838" s="83" t="s">
        <v>277</v>
      </c>
      <c r="N838" s="84">
        <f t="shared" si="54"/>
        <v>0.44306481481481486</v>
      </c>
      <c r="O838" s="83">
        <v>837</v>
      </c>
      <c r="P838" s="86">
        <f t="shared" si="55"/>
        <v>0.67150706436420715</v>
      </c>
      <c r="Q838" s="87">
        <f>Table2[[#This Row],[Decimal exceedance]]*100</f>
        <v>67.15070643642072</v>
      </c>
      <c r="R838" s="86">
        <f>ROUND(Table2[[#This Row],[Percent Exceedance]],1)</f>
        <v>67.2</v>
      </c>
    </row>
    <row r="839" spans="2:18">
      <c r="B839" s="79" t="s">
        <v>278</v>
      </c>
      <c r="C839" s="80">
        <v>10044187</v>
      </c>
      <c r="D839" s="80">
        <v>10019674</v>
      </c>
      <c r="E839" s="79" t="s">
        <v>276</v>
      </c>
      <c r="F839" s="81">
        <v>42290</v>
      </c>
      <c r="G839" s="82">
        <v>3.7589999999999999</v>
      </c>
      <c r="H839" s="83">
        <f t="shared" si="52"/>
        <v>3759</v>
      </c>
      <c r="I839" s="84">
        <f t="shared" si="53"/>
        <v>4.3506944444444438E-2</v>
      </c>
      <c r="J839" s="83">
        <v>0.152</v>
      </c>
      <c r="K839" s="83" t="s">
        <v>277</v>
      </c>
      <c r="L839" s="83">
        <v>0.249</v>
      </c>
      <c r="M839" s="83" t="s">
        <v>277</v>
      </c>
      <c r="N839" s="84">
        <f t="shared" si="54"/>
        <v>0.44450694444444444</v>
      </c>
      <c r="O839" s="83">
        <v>838</v>
      </c>
      <c r="P839" s="86">
        <f t="shared" si="55"/>
        <v>0.67111459968602827</v>
      </c>
      <c r="Q839" s="87">
        <f>Table2[[#This Row],[Decimal exceedance]]*100</f>
        <v>67.11145996860283</v>
      </c>
      <c r="R839" s="86">
        <f>ROUND(Table2[[#This Row],[Percent Exceedance]],1)</f>
        <v>67.099999999999994</v>
      </c>
    </row>
    <row r="840" spans="2:18">
      <c r="B840" s="79" t="s">
        <v>278</v>
      </c>
      <c r="C840" s="80">
        <v>10044187</v>
      </c>
      <c r="D840" s="80">
        <v>10019674</v>
      </c>
      <c r="E840" s="79" t="s">
        <v>276</v>
      </c>
      <c r="F840" s="81">
        <v>43514</v>
      </c>
      <c r="G840" s="82">
        <v>1.444</v>
      </c>
      <c r="H840" s="83">
        <f t="shared" si="52"/>
        <v>1444</v>
      </c>
      <c r="I840" s="84">
        <f t="shared" si="53"/>
        <v>1.6712962962962961E-2</v>
      </c>
      <c r="J840" s="83">
        <v>0.26400000000000001</v>
      </c>
      <c r="K840" s="83" t="s">
        <v>277</v>
      </c>
      <c r="L840" s="83">
        <v>0.16400000000000001</v>
      </c>
      <c r="M840" s="83" t="s">
        <v>281</v>
      </c>
      <c r="N840" s="84">
        <f t="shared" si="54"/>
        <v>0.44471296296296303</v>
      </c>
      <c r="O840" s="83">
        <v>839</v>
      </c>
      <c r="P840" s="86">
        <f t="shared" si="55"/>
        <v>0.67072213500784927</v>
      </c>
      <c r="Q840" s="87">
        <f>Table2[[#This Row],[Decimal exceedance]]*100</f>
        <v>67.072213500784926</v>
      </c>
      <c r="R840" s="86">
        <f>ROUND(Table2[[#This Row],[Percent Exceedance]],1)</f>
        <v>67.099999999999994</v>
      </c>
    </row>
    <row r="841" spans="2:18">
      <c r="B841" s="83"/>
      <c r="C841" s="80">
        <v>10044187</v>
      </c>
      <c r="D841" s="80">
        <v>10019674</v>
      </c>
      <c r="E841" s="79" t="s">
        <v>276</v>
      </c>
      <c r="F841" s="85">
        <v>43777</v>
      </c>
      <c r="G841" s="82">
        <v>1.9370000000000001</v>
      </c>
      <c r="H841" s="83">
        <f t="shared" si="52"/>
        <v>1937</v>
      </c>
      <c r="I841" s="84">
        <f t="shared" si="53"/>
        <v>2.2418981481481481E-2</v>
      </c>
      <c r="J841" s="83">
        <v>0.28399999999999997</v>
      </c>
      <c r="K841" s="83" t="s">
        <v>277</v>
      </c>
      <c r="L841" s="83">
        <v>0.13900000000000001</v>
      </c>
      <c r="M841" s="83" t="s">
        <v>277</v>
      </c>
      <c r="N841" s="84">
        <f t="shared" si="54"/>
        <v>0.44541898148148146</v>
      </c>
      <c r="O841" s="83">
        <v>840</v>
      </c>
      <c r="P841" s="86">
        <f t="shared" si="55"/>
        <v>0.67032967032967039</v>
      </c>
      <c r="Q841" s="87">
        <f>Table2[[#This Row],[Decimal exceedance]]*100</f>
        <v>67.032967032967036</v>
      </c>
      <c r="R841" s="86">
        <f>ROUND(Table2[[#This Row],[Percent Exceedance]],1)</f>
        <v>67</v>
      </c>
    </row>
    <row r="842" spans="2:18">
      <c r="B842" s="83"/>
      <c r="C842" s="80">
        <v>10044187</v>
      </c>
      <c r="D842" s="80">
        <v>10019674</v>
      </c>
      <c r="E842" s="79" t="s">
        <v>276</v>
      </c>
      <c r="F842" s="85">
        <v>43631</v>
      </c>
      <c r="G842" s="82">
        <v>2.133</v>
      </c>
      <c r="H842" s="83">
        <f t="shared" si="52"/>
        <v>2133</v>
      </c>
      <c r="I842" s="84">
        <f t="shared" si="53"/>
        <v>2.4687499999999998E-2</v>
      </c>
      <c r="J842" s="83">
        <v>0.17799999999999999</v>
      </c>
      <c r="K842" s="83" t="s">
        <v>277</v>
      </c>
      <c r="L842" s="83">
        <v>0.24299999999999999</v>
      </c>
      <c r="M842" s="83" t="s">
        <v>277</v>
      </c>
      <c r="N842" s="84">
        <f t="shared" si="54"/>
        <v>0.44568750000000001</v>
      </c>
      <c r="O842" s="83">
        <v>841</v>
      </c>
      <c r="P842" s="86">
        <f t="shared" si="55"/>
        <v>0.6699372056514914</v>
      </c>
      <c r="Q842" s="87">
        <f>Table2[[#This Row],[Decimal exceedance]]*100</f>
        <v>66.993720565149147</v>
      </c>
      <c r="R842" s="86">
        <f>ROUND(Table2[[#This Row],[Percent Exceedance]],1)</f>
        <v>67</v>
      </c>
    </row>
    <row r="843" spans="2:18">
      <c r="B843" s="79" t="s">
        <v>278</v>
      </c>
      <c r="C843" s="80">
        <v>10044187</v>
      </c>
      <c r="D843" s="80">
        <v>10019674</v>
      </c>
      <c r="E843" s="79" t="s">
        <v>276</v>
      </c>
      <c r="F843" s="81">
        <v>42813</v>
      </c>
      <c r="G843" s="82">
        <v>7.52</v>
      </c>
      <c r="H843" s="83">
        <f t="shared" si="52"/>
        <v>7520</v>
      </c>
      <c r="I843" s="84">
        <f t="shared" si="53"/>
        <v>8.7037037037037024E-2</v>
      </c>
      <c r="J843" s="83">
        <v>0.113</v>
      </c>
      <c r="K843" s="83" t="s">
        <v>277</v>
      </c>
      <c r="L843" s="83">
        <v>0.246</v>
      </c>
      <c r="M843" s="83" t="s">
        <v>277</v>
      </c>
      <c r="N843" s="84">
        <f t="shared" si="54"/>
        <v>0.44603703703703701</v>
      </c>
      <c r="O843" s="83">
        <v>842</v>
      </c>
      <c r="P843" s="86">
        <f t="shared" si="55"/>
        <v>0.6695447409733124</v>
      </c>
      <c r="Q843" s="87">
        <f>Table2[[#This Row],[Decimal exceedance]]*100</f>
        <v>66.954474097331243</v>
      </c>
      <c r="R843" s="86">
        <f>ROUND(Table2[[#This Row],[Percent Exceedance]],1)</f>
        <v>67</v>
      </c>
    </row>
    <row r="844" spans="2:18">
      <c r="B844" s="79" t="s">
        <v>278</v>
      </c>
      <c r="C844" s="80">
        <v>10044187</v>
      </c>
      <c r="D844" s="80">
        <v>10019674</v>
      </c>
      <c r="E844" s="79" t="s">
        <v>276</v>
      </c>
      <c r="F844" s="81">
        <v>41496</v>
      </c>
      <c r="G844" s="82">
        <v>8.8369999999999997</v>
      </c>
      <c r="H844" s="83">
        <f t="shared" si="52"/>
        <v>8837</v>
      </c>
      <c r="I844" s="84">
        <f t="shared" si="53"/>
        <v>0.10228009259259259</v>
      </c>
      <c r="J844" s="83">
        <v>0.06</v>
      </c>
      <c r="K844" s="83" t="s">
        <v>277</v>
      </c>
      <c r="L844" s="83">
        <v>0.28399999999999997</v>
      </c>
      <c r="M844" s="83" t="s">
        <v>280</v>
      </c>
      <c r="N844" s="84">
        <f t="shared" si="54"/>
        <v>0.44628009259259255</v>
      </c>
      <c r="O844" s="83">
        <v>843</v>
      </c>
      <c r="P844" s="86">
        <f t="shared" si="55"/>
        <v>0.66915227629513341</v>
      </c>
      <c r="Q844" s="87">
        <f>Table2[[#This Row],[Decimal exceedance]]*100</f>
        <v>66.915227629513339</v>
      </c>
      <c r="R844" s="86">
        <f>ROUND(Table2[[#This Row],[Percent Exceedance]],1)</f>
        <v>66.900000000000006</v>
      </c>
    </row>
    <row r="845" spans="2:18">
      <c r="B845" s="79" t="s">
        <v>278</v>
      </c>
      <c r="C845" s="80">
        <v>10044187</v>
      </c>
      <c r="D845" s="80">
        <v>10019674</v>
      </c>
      <c r="E845" s="79" t="s">
        <v>276</v>
      </c>
      <c r="F845" s="81">
        <v>41621</v>
      </c>
      <c r="G845" s="82">
        <v>2.367</v>
      </c>
      <c r="H845" s="83">
        <f t="shared" si="52"/>
        <v>2367</v>
      </c>
      <c r="I845" s="84">
        <f t="shared" si="53"/>
        <v>2.7395833333333331E-2</v>
      </c>
      <c r="J845" s="83">
        <v>9.9000000000000005E-2</v>
      </c>
      <c r="K845" s="83" t="s">
        <v>277</v>
      </c>
      <c r="L845" s="83">
        <v>0.32</v>
      </c>
      <c r="M845" s="83" t="s">
        <v>277</v>
      </c>
      <c r="N845" s="84">
        <f t="shared" si="54"/>
        <v>0.44639583333333333</v>
      </c>
      <c r="O845" s="83">
        <v>844</v>
      </c>
      <c r="P845" s="86">
        <f t="shared" si="55"/>
        <v>0.66875981161695441</v>
      </c>
      <c r="Q845" s="87">
        <f>Table2[[#This Row],[Decimal exceedance]]*100</f>
        <v>66.875981161695435</v>
      </c>
      <c r="R845" s="86">
        <f>ROUND(Table2[[#This Row],[Percent Exceedance]],1)</f>
        <v>66.900000000000006</v>
      </c>
    </row>
    <row r="846" spans="2:18">
      <c r="B846" s="79" t="s">
        <v>278</v>
      </c>
      <c r="C846" s="80">
        <v>10044187</v>
      </c>
      <c r="D846" s="80">
        <v>10019674</v>
      </c>
      <c r="E846" s="79" t="s">
        <v>276</v>
      </c>
      <c r="F846" s="81">
        <v>43213</v>
      </c>
      <c r="G846" s="82">
        <v>2.0739999999999998</v>
      </c>
      <c r="H846" s="83">
        <f t="shared" si="52"/>
        <v>2074</v>
      </c>
      <c r="I846" s="84">
        <f t="shared" si="53"/>
        <v>2.4004629629629626E-2</v>
      </c>
      <c r="J846" s="83">
        <v>0.26800000000000002</v>
      </c>
      <c r="K846" s="83" t="s">
        <v>277</v>
      </c>
      <c r="L846" s="83">
        <v>0.155</v>
      </c>
      <c r="M846" s="83" t="s">
        <v>277</v>
      </c>
      <c r="N846" s="84">
        <f t="shared" si="54"/>
        <v>0.44700462962962961</v>
      </c>
      <c r="O846" s="83">
        <v>845</v>
      </c>
      <c r="P846" s="86">
        <f t="shared" si="55"/>
        <v>0.66836734693877553</v>
      </c>
      <c r="Q846" s="87">
        <f>Table2[[#This Row],[Decimal exceedance]]*100</f>
        <v>66.83673469387756</v>
      </c>
      <c r="R846" s="86">
        <f>ROUND(Table2[[#This Row],[Percent Exceedance]],1)</f>
        <v>66.8</v>
      </c>
    </row>
    <row r="847" spans="2:18">
      <c r="B847" s="79" t="s">
        <v>278</v>
      </c>
      <c r="C847" s="80">
        <v>10044187</v>
      </c>
      <c r="D847" s="80">
        <v>10019674</v>
      </c>
      <c r="E847" s="79" t="s">
        <v>276</v>
      </c>
      <c r="F847" s="81">
        <v>42160</v>
      </c>
      <c r="G847" s="82">
        <v>4.4950000000000001</v>
      </c>
      <c r="H847" s="83">
        <f t="shared" si="52"/>
        <v>4495</v>
      </c>
      <c r="I847" s="84">
        <f t="shared" si="53"/>
        <v>5.2025462962962961E-2</v>
      </c>
      <c r="J847" s="83">
        <v>6.8000000000000005E-2</v>
      </c>
      <c r="K847" s="83" t="s">
        <v>280</v>
      </c>
      <c r="L847" s="83">
        <v>0.32700000000000001</v>
      </c>
      <c r="M847" s="83" t="s">
        <v>277</v>
      </c>
      <c r="N847" s="84">
        <f t="shared" si="54"/>
        <v>0.44702546296296297</v>
      </c>
      <c r="O847" s="83">
        <v>846</v>
      </c>
      <c r="P847" s="86">
        <f t="shared" si="55"/>
        <v>0.66797488226059654</v>
      </c>
      <c r="Q847" s="87">
        <f>Table2[[#This Row],[Decimal exceedance]]*100</f>
        <v>66.797488226059656</v>
      </c>
      <c r="R847" s="86">
        <f>ROUND(Table2[[#This Row],[Percent Exceedance]],1)</f>
        <v>66.8</v>
      </c>
    </row>
    <row r="848" spans="2:18">
      <c r="B848" s="79" t="s">
        <v>278</v>
      </c>
      <c r="C848" s="80">
        <v>10044187</v>
      </c>
      <c r="D848" s="80">
        <v>10019674</v>
      </c>
      <c r="E848" s="79" t="s">
        <v>276</v>
      </c>
      <c r="F848" s="81">
        <v>41888</v>
      </c>
      <c r="G848" s="82">
        <v>3.2130000000000001</v>
      </c>
      <c r="H848" s="83">
        <f t="shared" si="52"/>
        <v>3213</v>
      </c>
      <c r="I848" s="84">
        <f t="shared" si="53"/>
        <v>3.7187499999999998E-2</v>
      </c>
      <c r="J848" s="83">
        <v>0.104</v>
      </c>
      <c r="K848" s="83" t="s">
        <v>277</v>
      </c>
      <c r="L848" s="83">
        <v>0.30599999999999999</v>
      </c>
      <c r="M848" s="83" t="s">
        <v>277</v>
      </c>
      <c r="N848" s="84">
        <f t="shared" si="54"/>
        <v>0.44718749999999996</v>
      </c>
      <c r="O848" s="83">
        <v>847</v>
      </c>
      <c r="P848" s="86">
        <f t="shared" si="55"/>
        <v>0.66758241758241765</v>
      </c>
      <c r="Q848" s="87">
        <f>Table2[[#This Row],[Decimal exceedance]]*100</f>
        <v>66.758241758241766</v>
      </c>
      <c r="R848" s="86">
        <f>ROUND(Table2[[#This Row],[Percent Exceedance]],1)</f>
        <v>66.8</v>
      </c>
    </row>
    <row r="849" spans="2:18">
      <c r="B849" s="79" t="s">
        <v>278</v>
      </c>
      <c r="C849" s="80">
        <v>10044187</v>
      </c>
      <c r="D849" s="80">
        <v>10019674</v>
      </c>
      <c r="E849" s="79" t="s">
        <v>276</v>
      </c>
      <c r="F849" s="81">
        <v>43001</v>
      </c>
      <c r="G849" s="82">
        <v>4.7969999999999997</v>
      </c>
      <c r="H849" s="83">
        <f t="shared" si="52"/>
        <v>4797</v>
      </c>
      <c r="I849" s="84">
        <f t="shared" si="53"/>
        <v>5.5520833333333325E-2</v>
      </c>
      <c r="J849" s="83">
        <v>8.4000000000000005E-2</v>
      </c>
      <c r="K849" s="83" t="s">
        <v>277</v>
      </c>
      <c r="L849" s="83">
        <v>0.308</v>
      </c>
      <c r="M849" s="83" t="s">
        <v>277</v>
      </c>
      <c r="N849" s="84">
        <f t="shared" si="54"/>
        <v>0.44752083333333331</v>
      </c>
      <c r="O849" s="83">
        <v>848</v>
      </c>
      <c r="P849" s="86">
        <f t="shared" si="55"/>
        <v>0.66718995290423866</v>
      </c>
      <c r="Q849" s="87">
        <f>Table2[[#This Row],[Decimal exceedance]]*100</f>
        <v>66.718995290423862</v>
      </c>
      <c r="R849" s="86">
        <f>ROUND(Table2[[#This Row],[Percent Exceedance]],1)</f>
        <v>66.7</v>
      </c>
    </row>
    <row r="850" spans="2:18">
      <c r="B850" s="79" t="s">
        <v>278</v>
      </c>
      <c r="C850" s="80">
        <v>10044187</v>
      </c>
      <c r="D850" s="80">
        <v>10019674</v>
      </c>
      <c r="E850" s="79" t="s">
        <v>276</v>
      </c>
      <c r="F850" s="81">
        <v>41463</v>
      </c>
      <c r="G850" s="82">
        <v>5.59</v>
      </c>
      <c r="H850" s="83">
        <f t="shared" si="52"/>
        <v>5590</v>
      </c>
      <c r="I850" s="84">
        <f t="shared" si="53"/>
        <v>6.4699074074074062E-2</v>
      </c>
      <c r="J850" s="83">
        <v>0.06</v>
      </c>
      <c r="K850" s="83" t="s">
        <v>277</v>
      </c>
      <c r="L850" s="83">
        <v>0.32300000000000001</v>
      </c>
      <c r="M850" s="83" t="s">
        <v>277</v>
      </c>
      <c r="N850" s="84">
        <f t="shared" si="54"/>
        <v>0.44769907407407405</v>
      </c>
      <c r="O850" s="83">
        <v>849</v>
      </c>
      <c r="P850" s="86">
        <f t="shared" si="55"/>
        <v>0.66679748822605966</v>
      </c>
      <c r="Q850" s="87">
        <f>Table2[[#This Row],[Decimal exceedance]]*100</f>
        <v>66.679748822605973</v>
      </c>
      <c r="R850" s="86">
        <f>ROUND(Table2[[#This Row],[Percent Exceedance]],1)</f>
        <v>66.7</v>
      </c>
    </row>
    <row r="851" spans="2:18">
      <c r="B851" s="79" t="s">
        <v>278</v>
      </c>
      <c r="C851" s="80">
        <v>10044187</v>
      </c>
      <c r="D851" s="80">
        <v>10019674</v>
      </c>
      <c r="E851" s="79" t="s">
        <v>276</v>
      </c>
      <c r="F851" s="81">
        <v>42287</v>
      </c>
      <c r="G851" s="82">
        <v>4.1429999999999998</v>
      </c>
      <c r="H851" s="83">
        <f t="shared" si="52"/>
        <v>4143</v>
      </c>
      <c r="I851" s="84">
        <f t="shared" si="53"/>
        <v>4.7951388888888884E-2</v>
      </c>
      <c r="J851" s="83">
        <v>0.10299999999999999</v>
      </c>
      <c r="K851" s="83" t="s">
        <v>277</v>
      </c>
      <c r="L851" s="83">
        <v>0.29699999999999999</v>
      </c>
      <c r="M851" s="83" t="s">
        <v>277</v>
      </c>
      <c r="N851" s="84">
        <f t="shared" si="54"/>
        <v>0.44795138888888886</v>
      </c>
      <c r="O851" s="83">
        <v>850</v>
      </c>
      <c r="P851" s="86">
        <f t="shared" si="55"/>
        <v>0.66640502354788067</v>
      </c>
      <c r="Q851" s="87">
        <f>Table2[[#This Row],[Decimal exceedance]]*100</f>
        <v>66.640502354788069</v>
      </c>
      <c r="R851" s="86">
        <f>ROUND(Table2[[#This Row],[Percent Exceedance]],1)</f>
        <v>66.599999999999994</v>
      </c>
    </row>
    <row r="852" spans="2:18">
      <c r="B852" s="79" t="s">
        <v>278</v>
      </c>
      <c r="C852" s="80">
        <v>10044187</v>
      </c>
      <c r="D852" s="80">
        <v>10019674</v>
      </c>
      <c r="E852" s="79" t="s">
        <v>276</v>
      </c>
      <c r="F852" s="81">
        <v>42572</v>
      </c>
      <c r="G852" s="82">
        <v>3.754</v>
      </c>
      <c r="H852" s="83">
        <f t="shared" si="52"/>
        <v>3754</v>
      </c>
      <c r="I852" s="84">
        <f t="shared" si="53"/>
        <v>4.3449074074074071E-2</v>
      </c>
      <c r="J852" s="83">
        <v>7.8E-2</v>
      </c>
      <c r="K852" s="83" t="s">
        <v>277</v>
      </c>
      <c r="L852" s="83">
        <v>0.32700000000000001</v>
      </c>
      <c r="M852" s="83" t="s">
        <v>277</v>
      </c>
      <c r="N852" s="84">
        <f t="shared" si="54"/>
        <v>0.44844907407407408</v>
      </c>
      <c r="O852" s="83">
        <v>851</v>
      </c>
      <c r="P852" s="86">
        <f t="shared" si="55"/>
        <v>0.66601255886970168</v>
      </c>
      <c r="Q852" s="87">
        <f>Table2[[#This Row],[Decimal exceedance]]*100</f>
        <v>66.601255886970165</v>
      </c>
      <c r="R852" s="86">
        <f>ROUND(Table2[[#This Row],[Percent Exceedance]],1)</f>
        <v>66.599999999999994</v>
      </c>
    </row>
    <row r="853" spans="2:18">
      <c r="B853" s="79" t="s">
        <v>278</v>
      </c>
      <c r="C853" s="80">
        <v>10044187</v>
      </c>
      <c r="D853" s="80">
        <v>10019674</v>
      </c>
      <c r="E853" s="79" t="s">
        <v>276</v>
      </c>
      <c r="F853" s="81">
        <v>42739</v>
      </c>
      <c r="G853" s="82">
        <v>5.7510000000000003</v>
      </c>
      <c r="H853" s="83">
        <f t="shared" si="52"/>
        <v>5751</v>
      </c>
      <c r="I853" s="84">
        <f t="shared" si="53"/>
        <v>6.6562499999999997E-2</v>
      </c>
      <c r="J853" s="83">
        <v>0.111</v>
      </c>
      <c r="K853" s="83" t="s">
        <v>277</v>
      </c>
      <c r="L853" s="83">
        <v>0.27100000000000002</v>
      </c>
      <c r="M853" s="83" t="s">
        <v>277</v>
      </c>
      <c r="N853" s="84">
        <f t="shared" si="54"/>
        <v>0.44856250000000003</v>
      </c>
      <c r="O853" s="83">
        <v>852</v>
      </c>
      <c r="P853" s="86">
        <f t="shared" si="55"/>
        <v>0.66562009419152268</v>
      </c>
      <c r="Q853" s="87">
        <f>Table2[[#This Row],[Decimal exceedance]]*100</f>
        <v>66.562009419152275</v>
      </c>
      <c r="R853" s="86">
        <f>ROUND(Table2[[#This Row],[Percent Exceedance]],1)</f>
        <v>66.599999999999994</v>
      </c>
    </row>
    <row r="854" spans="2:18">
      <c r="B854" s="79" t="s">
        <v>278</v>
      </c>
      <c r="C854" s="80">
        <v>10044187</v>
      </c>
      <c r="D854" s="80">
        <v>10019674</v>
      </c>
      <c r="E854" s="79" t="s">
        <v>276</v>
      </c>
      <c r="F854" s="81">
        <v>41615</v>
      </c>
      <c r="G854" s="82">
        <v>2.5670000000000002</v>
      </c>
      <c r="H854" s="83">
        <f t="shared" si="52"/>
        <v>2567</v>
      </c>
      <c r="I854" s="84">
        <f t="shared" si="53"/>
        <v>2.9710648148148149E-2</v>
      </c>
      <c r="J854" s="83">
        <v>8.5000000000000006E-2</v>
      </c>
      <c r="K854" s="83" t="s">
        <v>277</v>
      </c>
      <c r="L854" s="83">
        <v>0.33400000000000002</v>
      </c>
      <c r="M854" s="83" t="s">
        <v>277</v>
      </c>
      <c r="N854" s="84">
        <f t="shared" si="54"/>
        <v>0.44871064814814821</v>
      </c>
      <c r="O854" s="83">
        <v>853</v>
      </c>
      <c r="P854" s="86">
        <f t="shared" si="55"/>
        <v>0.6652276295133438</v>
      </c>
      <c r="Q854" s="87">
        <f>Table2[[#This Row],[Decimal exceedance]]*100</f>
        <v>66.522762951334386</v>
      </c>
      <c r="R854" s="86">
        <f>ROUND(Table2[[#This Row],[Percent Exceedance]],1)</f>
        <v>66.5</v>
      </c>
    </row>
    <row r="855" spans="2:18">
      <c r="B855" s="79" t="s">
        <v>278</v>
      </c>
      <c r="C855" s="80">
        <v>10044187</v>
      </c>
      <c r="D855" s="80">
        <v>10019674</v>
      </c>
      <c r="E855" s="79" t="s">
        <v>276</v>
      </c>
      <c r="F855" s="81">
        <v>41890</v>
      </c>
      <c r="G855" s="82">
        <v>3.21</v>
      </c>
      <c r="H855" s="83">
        <f t="shared" si="52"/>
        <v>3210</v>
      </c>
      <c r="I855" s="84">
        <f t="shared" si="53"/>
        <v>3.7152777777777778E-2</v>
      </c>
      <c r="J855" s="83">
        <v>0.107</v>
      </c>
      <c r="K855" s="83" t="s">
        <v>277</v>
      </c>
      <c r="L855" s="83">
        <v>0.30499999999999999</v>
      </c>
      <c r="M855" s="83" t="s">
        <v>277</v>
      </c>
      <c r="N855" s="84">
        <f t="shared" si="54"/>
        <v>0.44915277777777773</v>
      </c>
      <c r="O855" s="83">
        <v>854</v>
      </c>
      <c r="P855" s="86">
        <f t="shared" si="55"/>
        <v>0.66483516483516492</v>
      </c>
      <c r="Q855" s="87">
        <f>Table2[[#This Row],[Decimal exceedance]]*100</f>
        <v>66.483516483516496</v>
      </c>
      <c r="R855" s="86">
        <f>ROUND(Table2[[#This Row],[Percent Exceedance]],1)</f>
        <v>66.5</v>
      </c>
    </row>
    <row r="856" spans="2:18">
      <c r="B856" s="79" t="s">
        <v>278</v>
      </c>
      <c r="C856" s="80">
        <v>10044187</v>
      </c>
      <c r="D856" s="80">
        <v>10019674</v>
      </c>
      <c r="E856" s="79" t="s">
        <v>276</v>
      </c>
      <c r="F856" s="81">
        <v>42204</v>
      </c>
      <c r="G856" s="82">
        <v>4.6319999999999997</v>
      </c>
      <c r="H856" s="83">
        <f t="shared" si="52"/>
        <v>4632</v>
      </c>
      <c r="I856" s="84">
        <f t="shared" si="53"/>
        <v>5.3611111111111102E-2</v>
      </c>
      <c r="J856" s="83">
        <v>8.3000000000000004E-2</v>
      </c>
      <c r="K856" s="83" t="s">
        <v>277</v>
      </c>
      <c r="L856" s="83">
        <v>0.313</v>
      </c>
      <c r="M856" s="83" t="s">
        <v>277</v>
      </c>
      <c r="N856" s="84">
        <f t="shared" si="54"/>
        <v>0.44961111111111107</v>
      </c>
      <c r="O856" s="83">
        <v>855</v>
      </c>
      <c r="P856" s="86">
        <f t="shared" si="55"/>
        <v>0.66444270015698592</v>
      </c>
      <c r="Q856" s="87">
        <f>Table2[[#This Row],[Decimal exceedance]]*100</f>
        <v>66.444270015698592</v>
      </c>
      <c r="R856" s="86">
        <f>ROUND(Table2[[#This Row],[Percent Exceedance]],1)</f>
        <v>66.400000000000006</v>
      </c>
    </row>
    <row r="857" spans="2:18">
      <c r="B857" s="79" t="s">
        <v>278</v>
      </c>
      <c r="C857" s="80">
        <v>10044187</v>
      </c>
      <c r="D857" s="80">
        <v>10019674</v>
      </c>
      <c r="E857" s="79" t="s">
        <v>276</v>
      </c>
      <c r="F857" s="81">
        <v>42577</v>
      </c>
      <c r="G857" s="82">
        <v>3.5089999999999999</v>
      </c>
      <c r="H857" s="83">
        <f t="shared" si="52"/>
        <v>3509</v>
      </c>
      <c r="I857" s="84">
        <f t="shared" si="53"/>
        <v>4.0613425925925921E-2</v>
      </c>
      <c r="J857" s="83">
        <v>8.5999999999999993E-2</v>
      </c>
      <c r="K857" s="83" t="s">
        <v>277</v>
      </c>
      <c r="L857" s="83">
        <v>0.32300000000000001</v>
      </c>
      <c r="M857" s="83" t="s">
        <v>277</v>
      </c>
      <c r="N857" s="84">
        <f t="shared" si="54"/>
        <v>0.4496134259259259</v>
      </c>
      <c r="O857" s="83">
        <v>856</v>
      </c>
      <c r="P857" s="86">
        <f t="shared" si="55"/>
        <v>0.66405023547880693</v>
      </c>
      <c r="Q857" s="87">
        <f>Table2[[#This Row],[Decimal exceedance]]*100</f>
        <v>66.405023547880688</v>
      </c>
      <c r="R857" s="86">
        <f>ROUND(Table2[[#This Row],[Percent Exceedance]],1)</f>
        <v>66.400000000000006</v>
      </c>
    </row>
    <row r="858" spans="2:18">
      <c r="B858" s="79" t="s">
        <v>278</v>
      </c>
      <c r="C858" s="80">
        <v>10044187</v>
      </c>
      <c r="D858" s="80">
        <v>10019674</v>
      </c>
      <c r="E858" s="79" t="s">
        <v>276</v>
      </c>
      <c r="F858" s="81">
        <v>42812</v>
      </c>
      <c r="G858" s="82">
        <v>4.21</v>
      </c>
      <c r="H858" s="83">
        <f t="shared" si="52"/>
        <v>4210</v>
      </c>
      <c r="I858" s="84">
        <f t="shared" si="53"/>
        <v>4.8726851851851848E-2</v>
      </c>
      <c r="J858" s="83">
        <v>0.13200000000000001</v>
      </c>
      <c r="K858" s="83" t="s">
        <v>277</v>
      </c>
      <c r="L858" s="83">
        <v>0.26900000000000002</v>
      </c>
      <c r="M858" s="83" t="s">
        <v>277</v>
      </c>
      <c r="N858" s="84">
        <f t="shared" si="54"/>
        <v>0.44972685185185191</v>
      </c>
      <c r="O858" s="83">
        <v>857</v>
      </c>
      <c r="P858" s="86">
        <f t="shared" si="55"/>
        <v>0.66365777080062793</v>
      </c>
      <c r="Q858" s="87">
        <f>Table2[[#This Row],[Decimal exceedance]]*100</f>
        <v>66.365777080062799</v>
      </c>
      <c r="R858" s="86">
        <f>ROUND(Table2[[#This Row],[Percent Exceedance]],1)</f>
        <v>66.400000000000006</v>
      </c>
    </row>
    <row r="859" spans="2:18">
      <c r="B859" s="79" t="s">
        <v>278</v>
      </c>
      <c r="C859" s="80">
        <v>10044187</v>
      </c>
      <c r="D859" s="80">
        <v>10019674</v>
      </c>
      <c r="E859" s="79" t="s">
        <v>276</v>
      </c>
      <c r="F859" s="81">
        <v>41519</v>
      </c>
      <c r="G859" s="82">
        <v>7.5890000000000004</v>
      </c>
      <c r="H859" s="83">
        <f t="shared" si="52"/>
        <v>7589</v>
      </c>
      <c r="I859" s="84">
        <f t="shared" si="53"/>
        <v>8.7835648148148149E-2</v>
      </c>
      <c r="J859" s="83">
        <v>5.3999999999999999E-2</v>
      </c>
      <c r="K859" s="83" t="s">
        <v>277</v>
      </c>
      <c r="L859" s="83">
        <v>0.308</v>
      </c>
      <c r="M859" s="83" t="s">
        <v>277</v>
      </c>
      <c r="N859" s="84">
        <f t="shared" si="54"/>
        <v>0.44983564814814814</v>
      </c>
      <c r="O859" s="83">
        <v>858</v>
      </c>
      <c r="P859" s="86">
        <f t="shared" si="55"/>
        <v>0.66326530612244894</v>
      </c>
      <c r="Q859" s="87">
        <f>Table2[[#This Row],[Decimal exceedance]]*100</f>
        <v>66.326530612244895</v>
      </c>
      <c r="R859" s="86">
        <f>ROUND(Table2[[#This Row],[Percent Exceedance]],1)</f>
        <v>66.3</v>
      </c>
    </row>
    <row r="860" spans="2:18">
      <c r="B860" s="79" t="s">
        <v>278</v>
      </c>
      <c r="C860" s="80">
        <v>10044187</v>
      </c>
      <c r="D860" s="80">
        <v>10019674</v>
      </c>
      <c r="E860" s="79" t="s">
        <v>276</v>
      </c>
      <c r="F860" s="81">
        <v>43205</v>
      </c>
      <c r="G860" s="82">
        <v>2.0990000000000002</v>
      </c>
      <c r="H860" s="83">
        <f t="shared" si="52"/>
        <v>2099</v>
      </c>
      <c r="I860" s="84">
        <f t="shared" si="53"/>
        <v>2.4293981481481482E-2</v>
      </c>
      <c r="J860" s="83">
        <v>0.27400000000000002</v>
      </c>
      <c r="K860" s="83" t="s">
        <v>277</v>
      </c>
      <c r="L860" s="83">
        <v>0.152</v>
      </c>
      <c r="M860" s="83" t="s">
        <v>277</v>
      </c>
      <c r="N860" s="84">
        <f t="shared" si="54"/>
        <v>0.45029398148148148</v>
      </c>
      <c r="O860" s="83">
        <v>859</v>
      </c>
      <c r="P860" s="86">
        <f t="shared" si="55"/>
        <v>0.66287284144426994</v>
      </c>
      <c r="Q860" s="87">
        <f>Table2[[#This Row],[Decimal exceedance]]*100</f>
        <v>66.287284144426991</v>
      </c>
      <c r="R860" s="86">
        <f>ROUND(Table2[[#This Row],[Percent Exceedance]],1)</f>
        <v>66.3</v>
      </c>
    </row>
    <row r="861" spans="2:18">
      <c r="B861" s="79" t="s">
        <v>278</v>
      </c>
      <c r="C861" s="80">
        <v>10044187</v>
      </c>
      <c r="D861" s="80">
        <v>10019674</v>
      </c>
      <c r="E861" s="79" t="s">
        <v>276</v>
      </c>
      <c r="F861" s="81">
        <v>42175</v>
      </c>
      <c r="G861" s="82">
        <v>4.8810000000000002</v>
      </c>
      <c r="H861" s="83">
        <f t="shared" si="52"/>
        <v>4881</v>
      </c>
      <c r="I861" s="84">
        <f t="shared" si="53"/>
        <v>5.6493055555555553E-2</v>
      </c>
      <c r="J861" s="83">
        <v>8.5999999999999993E-2</v>
      </c>
      <c r="K861" s="83" t="s">
        <v>280</v>
      </c>
      <c r="L861" s="83">
        <v>0.308</v>
      </c>
      <c r="M861" s="83" t="s">
        <v>277</v>
      </c>
      <c r="N861" s="84">
        <f t="shared" si="54"/>
        <v>0.45049305555555552</v>
      </c>
      <c r="O861" s="83">
        <v>860</v>
      </c>
      <c r="P861" s="86">
        <f t="shared" si="55"/>
        <v>0.66248037676609106</v>
      </c>
      <c r="Q861" s="87">
        <f>Table2[[#This Row],[Decimal exceedance]]*100</f>
        <v>66.248037676609101</v>
      </c>
      <c r="R861" s="86">
        <f>ROUND(Table2[[#This Row],[Percent Exceedance]],1)</f>
        <v>66.2</v>
      </c>
    </row>
    <row r="862" spans="2:18">
      <c r="B862" s="79" t="s">
        <v>278</v>
      </c>
      <c r="C862" s="80">
        <v>10044187</v>
      </c>
      <c r="D862" s="80">
        <v>10019674</v>
      </c>
      <c r="E862" s="79" t="s">
        <v>276</v>
      </c>
      <c r="F862" s="81">
        <v>42576</v>
      </c>
      <c r="G862" s="82">
        <v>3.6230000000000002</v>
      </c>
      <c r="H862" s="83">
        <f t="shared" si="52"/>
        <v>3623</v>
      </c>
      <c r="I862" s="84">
        <f t="shared" si="53"/>
        <v>4.193287037037037E-2</v>
      </c>
      <c r="J862" s="83">
        <v>0.09</v>
      </c>
      <c r="K862" s="83" t="s">
        <v>277</v>
      </c>
      <c r="L862" s="83">
        <v>0.31900000000000001</v>
      </c>
      <c r="M862" s="83" t="s">
        <v>277</v>
      </c>
      <c r="N862" s="84">
        <f t="shared" si="54"/>
        <v>0.45093287037037039</v>
      </c>
      <c r="O862" s="83">
        <v>861</v>
      </c>
      <c r="P862" s="86">
        <f t="shared" si="55"/>
        <v>0.66208791208791207</v>
      </c>
      <c r="Q862" s="87">
        <f>Table2[[#This Row],[Decimal exceedance]]*100</f>
        <v>66.208791208791212</v>
      </c>
      <c r="R862" s="86">
        <f>ROUND(Table2[[#This Row],[Percent Exceedance]],1)</f>
        <v>66.2</v>
      </c>
    </row>
    <row r="863" spans="2:18">
      <c r="B863" s="83"/>
      <c r="C863" s="80">
        <v>10044187</v>
      </c>
      <c r="D863" s="80">
        <v>10019674</v>
      </c>
      <c r="E863" s="79" t="s">
        <v>276</v>
      </c>
      <c r="F863" s="85">
        <v>43833</v>
      </c>
      <c r="G863" s="82">
        <v>1.925</v>
      </c>
      <c r="H863" s="83">
        <f t="shared" si="52"/>
        <v>1925</v>
      </c>
      <c r="I863" s="84">
        <f t="shared" si="53"/>
        <v>2.2280092592592591E-2</v>
      </c>
      <c r="J863" s="83">
        <v>0.26800000000000002</v>
      </c>
      <c r="K863" s="83" t="s">
        <v>277</v>
      </c>
      <c r="L863" s="83">
        <v>0.161</v>
      </c>
      <c r="M863" s="83" t="s">
        <v>277</v>
      </c>
      <c r="N863" s="84">
        <f t="shared" si="54"/>
        <v>0.45128009259259261</v>
      </c>
      <c r="O863" s="83">
        <v>862</v>
      </c>
      <c r="P863" s="86">
        <f t="shared" si="55"/>
        <v>0.66169544740973318</v>
      </c>
      <c r="Q863" s="87">
        <f>Table2[[#This Row],[Decimal exceedance]]*100</f>
        <v>66.169544740973322</v>
      </c>
      <c r="R863" s="86">
        <f>ROUND(Table2[[#This Row],[Percent Exceedance]],1)</f>
        <v>66.2</v>
      </c>
    </row>
    <row r="864" spans="2:18">
      <c r="B864" s="83"/>
      <c r="C864" s="80">
        <v>10044187</v>
      </c>
      <c r="D864" s="80">
        <v>10019674</v>
      </c>
      <c r="E864" s="79" t="s">
        <v>276</v>
      </c>
      <c r="F864" s="85">
        <v>43595</v>
      </c>
      <c r="G864" s="82">
        <v>1.9330000000000001</v>
      </c>
      <c r="H864" s="83">
        <f t="shared" si="52"/>
        <v>1933</v>
      </c>
      <c r="I864" s="84">
        <f t="shared" si="53"/>
        <v>2.2372685185185183E-2</v>
      </c>
      <c r="J864" s="83">
        <v>0.16800000000000001</v>
      </c>
      <c r="K864" s="83" t="s">
        <v>277</v>
      </c>
      <c r="L864" s="83">
        <v>0.26100000000000001</v>
      </c>
      <c r="M864" s="83" t="s">
        <v>277</v>
      </c>
      <c r="N864" s="84">
        <f t="shared" si="54"/>
        <v>0.4513726851851852</v>
      </c>
      <c r="O864" s="83">
        <v>863</v>
      </c>
      <c r="P864" s="86">
        <f t="shared" si="55"/>
        <v>0.66130298273155419</v>
      </c>
      <c r="Q864" s="87">
        <f>Table2[[#This Row],[Decimal exceedance]]*100</f>
        <v>66.130298273155418</v>
      </c>
      <c r="R864" s="86">
        <f>ROUND(Table2[[#This Row],[Percent Exceedance]],1)</f>
        <v>66.099999999999994</v>
      </c>
    </row>
    <row r="865" spans="2:18">
      <c r="B865" s="79" t="s">
        <v>278</v>
      </c>
      <c r="C865" s="80">
        <v>10044187</v>
      </c>
      <c r="D865" s="80">
        <v>10019674</v>
      </c>
      <c r="E865" s="79" t="s">
        <v>276</v>
      </c>
      <c r="F865" s="81">
        <v>43165</v>
      </c>
      <c r="G865" s="82">
        <v>2.0219999999999998</v>
      </c>
      <c r="H865" s="83">
        <f t="shared" si="52"/>
        <v>2021.9999999999998</v>
      </c>
      <c r="I865" s="84">
        <f t="shared" si="53"/>
        <v>2.3402777777777772E-2</v>
      </c>
      <c r="J865" s="83">
        <v>0.249</v>
      </c>
      <c r="K865" s="83" t="s">
        <v>277</v>
      </c>
      <c r="L865" s="83">
        <v>0.17899999999999999</v>
      </c>
      <c r="M865" s="83" t="s">
        <v>277</v>
      </c>
      <c r="N865" s="84">
        <f t="shared" si="54"/>
        <v>0.45140277777777776</v>
      </c>
      <c r="O865" s="83">
        <v>864</v>
      </c>
      <c r="P865" s="86">
        <f t="shared" si="55"/>
        <v>0.6609105180533752</v>
      </c>
      <c r="Q865" s="87">
        <f>Table2[[#This Row],[Decimal exceedance]]*100</f>
        <v>66.091051805337514</v>
      </c>
      <c r="R865" s="86">
        <f>ROUND(Table2[[#This Row],[Percent Exceedance]],1)</f>
        <v>66.099999999999994</v>
      </c>
    </row>
    <row r="866" spans="2:18">
      <c r="B866" s="79" t="s">
        <v>278</v>
      </c>
      <c r="C866" s="80">
        <v>10044187</v>
      </c>
      <c r="D866" s="80">
        <v>10019674</v>
      </c>
      <c r="E866" s="79" t="s">
        <v>276</v>
      </c>
      <c r="F866" s="81">
        <v>43178</v>
      </c>
      <c r="G866" s="82">
        <v>2.1230000000000002</v>
      </c>
      <c r="H866" s="83">
        <f t="shared" si="52"/>
        <v>2123</v>
      </c>
      <c r="I866" s="84">
        <f t="shared" si="53"/>
        <v>2.4571759259259258E-2</v>
      </c>
      <c r="J866" s="83">
        <v>0.27400000000000002</v>
      </c>
      <c r="K866" s="83" t="s">
        <v>277</v>
      </c>
      <c r="L866" s="83">
        <v>0.153</v>
      </c>
      <c r="M866" s="83" t="s">
        <v>277</v>
      </c>
      <c r="N866" s="84">
        <f t="shared" si="54"/>
        <v>0.4515717592592593</v>
      </c>
      <c r="O866" s="83">
        <v>865</v>
      </c>
      <c r="P866" s="86">
        <f t="shared" si="55"/>
        <v>0.6605180533751962</v>
      </c>
      <c r="Q866" s="87">
        <f>Table2[[#This Row],[Decimal exceedance]]*100</f>
        <v>66.051805337519625</v>
      </c>
      <c r="R866" s="86">
        <f>ROUND(Table2[[#This Row],[Percent Exceedance]],1)</f>
        <v>66.099999999999994</v>
      </c>
    </row>
    <row r="867" spans="2:18">
      <c r="B867" s="79" t="s">
        <v>278</v>
      </c>
      <c r="C867" s="80">
        <v>10044187</v>
      </c>
      <c r="D867" s="80">
        <v>10019674</v>
      </c>
      <c r="E867" s="79" t="s">
        <v>276</v>
      </c>
      <c r="F867" s="81">
        <v>42821</v>
      </c>
      <c r="G867" s="82">
        <v>4.4580000000000002</v>
      </c>
      <c r="H867" s="83">
        <f t="shared" si="52"/>
        <v>4458</v>
      </c>
      <c r="I867" s="84">
        <f t="shared" si="53"/>
        <v>5.1597222222222218E-2</v>
      </c>
      <c r="J867" s="83">
        <v>9.4E-2</v>
      </c>
      <c r="K867" s="83" t="s">
        <v>277</v>
      </c>
      <c r="L867" s="83">
        <v>0.30599999999999999</v>
      </c>
      <c r="M867" s="83" t="s">
        <v>277</v>
      </c>
      <c r="N867" s="84">
        <f t="shared" si="54"/>
        <v>0.45159722222222221</v>
      </c>
      <c r="O867" s="83">
        <v>866</v>
      </c>
      <c r="P867" s="86">
        <f t="shared" si="55"/>
        <v>0.66012558869701721</v>
      </c>
      <c r="Q867" s="87">
        <f>Table2[[#This Row],[Decimal exceedance]]*100</f>
        <v>66.012558869701721</v>
      </c>
      <c r="R867" s="86">
        <f>ROUND(Table2[[#This Row],[Percent Exceedance]],1)</f>
        <v>66</v>
      </c>
    </row>
    <row r="868" spans="2:18">
      <c r="B868" s="79" t="s">
        <v>278</v>
      </c>
      <c r="C868" s="80">
        <v>10044187</v>
      </c>
      <c r="D868" s="80">
        <v>10019674</v>
      </c>
      <c r="E868" s="79" t="s">
        <v>276</v>
      </c>
      <c r="F868" s="81">
        <v>43310</v>
      </c>
      <c r="G868" s="82">
        <v>2.2290000000000001</v>
      </c>
      <c r="H868" s="83">
        <f t="shared" si="52"/>
        <v>2229</v>
      </c>
      <c r="I868" s="84">
        <f t="shared" si="53"/>
        <v>2.5798611111111109E-2</v>
      </c>
      <c r="J868" s="83">
        <v>0.218</v>
      </c>
      <c r="K868" s="83" t="s">
        <v>277</v>
      </c>
      <c r="L868" s="83">
        <v>0.20799999999999999</v>
      </c>
      <c r="M868" s="83" t="s">
        <v>277</v>
      </c>
      <c r="N868" s="84">
        <f t="shared" si="54"/>
        <v>0.45179861111111108</v>
      </c>
      <c r="O868" s="83">
        <v>867</v>
      </c>
      <c r="P868" s="86">
        <f t="shared" si="55"/>
        <v>0.65973312401883832</v>
      </c>
      <c r="Q868" s="87">
        <f>Table2[[#This Row],[Decimal exceedance]]*100</f>
        <v>65.973312401883831</v>
      </c>
      <c r="R868" s="86">
        <f>ROUND(Table2[[#This Row],[Percent Exceedance]],1)</f>
        <v>66</v>
      </c>
    </row>
    <row r="869" spans="2:18">
      <c r="B869" s="79" t="s">
        <v>278</v>
      </c>
      <c r="C869" s="80">
        <v>10044187</v>
      </c>
      <c r="D869" s="80">
        <v>10019674</v>
      </c>
      <c r="E869" s="79" t="s">
        <v>276</v>
      </c>
      <c r="F869" s="81">
        <v>41889</v>
      </c>
      <c r="G869" s="82">
        <v>3.2810000000000001</v>
      </c>
      <c r="H869" s="83">
        <f t="shared" si="52"/>
        <v>3281</v>
      </c>
      <c r="I869" s="84">
        <f t="shared" si="53"/>
        <v>3.7974537037037036E-2</v>
      </c>
      <c r="J869" s="83">
        <v>0.107</v>
      </c>
      <c r="K869" s="83" t="s">
        <v>277</v>
      </c>
      <c r="L869" s="83">
        <v>0.307</v>
      </c>
      <c r="M869" s="83" t="s">
        <v>277</v>
      </c>
      <c r="N869" s="84">
        <f t="shared" si="54"/>
        <v>0.45197453703703705</v>
      </c>
      <c r="O869" s="83">
        <v>868</v>
      </c>
      <c r="P869" s="86">
        <f t="shared" si="55"/>
        <v>0.65934065934065933</v>
      </c>
      <c r="Q869" s="87">
        <f>Table2[[#This Row],[Decimal exceedance]]*100</f>
        <v>65.934065934065927</v>
      </c>
      <c r="R869" s="86">
        <f>ROUND(Table2[[#This Row],[Percent Exceedance]],1)</f>
        <v>65.900000000000006</v>
      </c>
    </row>
    <row r="870" spans="2:18">
      <c r="B870" s="79" t="s">
        <v>278</v>
      </c>
      <c r="C870" s="80">
        <v>10044187</v>
      </c>
      <c r="D870" s="80">
        <v>10019674</v>
      </c>
      <c r="E870" s="79" t="s">
        <v>276</v>
      </c>
      <c r="F870" s="81">
        <v>41938</v>
      </c>
      <c r="G870" s="82">
        <v>2.8639999999999999</v>
      </c>
      <c r="H870" s="83">
        <f t="shared" si="52"/>
        <v>2864</v>
      </c>
      <c r="I870" s="84">
        <f t="shared" si="53"/>
        <v>3.3148148148148142E-2</v>
      </c>
      <c r="J870" s="83">
        <v>0.112</v>
      </c>
      <c r="K870" s="83" t="s">
        <v>277</v>
      </c>
      <c r="L870" s="83">
        <v>0.307</v>
      </c>
      <c r="M870" s="83" t="s">
        <v>277</v>
      </c>
      <c r="N870" s="84">
        <f t="shared" si="54"/>
        <v>0.45214814814814813</v>
      </c>
      <c r="O870" s="83">
        <v>869</v>
      </c>
      <c r="P870" s="86">
        <f t="shared" si="55"/>
        <v>0.65894819466248045</v>
      </c>
      <c r="Q870" s="87">
        <f>Table2[[#This Row],[Decimal exceedance]]*100</f>
        <v>65.894819466248038</v>
      </c>
      <c r="R870" s="86">
        <f>ROUND(Table2[[#This Row],[Percent Exceedance]],1)</f>
        <v>65.900000000000006</v>
      </c>
    </row>
    <row r="871" spans="2:18">
      <c r="B871" s="79" t="s">
        <v>278</v>
      </c>
      <c r="C871" s="80">
        <v>10044187</v>
      </c>
      <c r="D871" s="80">
        <v>10019674</v>
      </c>
      <c r="E871" s="79" t="s">
        <v>276</v>
      </c>
      <c r="F871" s="81">
        <v>42719</v>
      </c>
      <c r="G871" s="82">
        <v>6.0919999999999996</v>
      </c>
      <c r="H871" s="83">
        <f t="shared" si="52"/>
        <v>6092</v>
      </c>
      <c r="I871" s="84">
        <f t="shared" si="53"/>
        <v>7.0509259259259244E-2</v>
      </c>
      <c r="J871" s="83">
        <v>0.11600000000000001</v>
      </c>
      <c r="K871" s="83" t="s">
        <v>277</v>
      </c>
      <c r="L871" s="83">
        <v>0.26600000000000001</v>
      </c>
      <c r="M871" s="83" t="s">
        <v>277</v>
      </c>
      <c r="N871" s="84">
        <f t="shared" si="54"/>
        <v>0.45250925925925928</v>
      </c>
      <c r="O871" s="83">
        <v>870</v>
      </c>
      <c r="P871" s="86">
        <f t="shared" si="55"/>
        <v>0.65855572998430145</v>
      </c>
      <c r="Q871" s="87">
        <f>Table2[[#This Row],[Decimal exceedance]]*100</f>
        <v>65.855572998430148</v>
      </c>
      <c r="R871" s="86">
        <f>ROUND(Table2[[#This Row],[Percent Exceedance]],1)</f>
        <v>65.900000000000006</v>
      </c>
    </row>
    <row r="872" spans="2:18">
      <c r="B872" s="79" t="s">
        <v>278</v>
      </c>
      <c r="C872" s="80">
        <v>10044187</v>
      </c>
      <c r="D872" s="80">
        <v>10019674</v>
      </c>
      <c r="E872" s="79" t="s">
        <v>276</v>
      </c>
      <c r="F872" s="81">
        <v>41522</v>
      </c>
      <c r="G872" s="82">
        <v>5.5069999999999997</v>
      </c>
      <c r="H872" s="83">
        <f t="shared" si="52"/>
        <v>5507</v>
      </c>
      <c r="I872" s="84">
        <f t="shared" si="53"/>
        <v>6.3738425925925921E-2</v>
      </c>
      <c r="J872" s="83">
        <v>5.1999999999999998E-2</v>
      </c>
      <c r="K872" s="83" t="s">
        <v>277</v>
      </c>
      <c r="L872" s="83">
        <v>0.33700000000000002</v>
      </c>
      <c r="M872" s="83" t="s">
        <v>277</v>
      </c>
      <c r="N872" s="84">
        <f t="shared" si="54"/>
        <v>0.45273842592592595</v>
      </c>
      <c r="O872" s="83">
        <v>871</v>
      </c>
      <c r="P872" s="86">
        <f t="shared" si="55"/>
        <v>0.65816326530612246</v>
      </c>
      <c r="Q872" s="87">
        <f>Table2[[#This Row],[Decimal exceedance]]*100</f>
        <v>65.816326530612244</v>
      </c>
      <c r="R872" s="86">
        <f>ROUND(Table2[[#This Row],[Percent Exceedance]],1)</f>
        <v>65.8</v>
      </c>
    </row>
    <row r="873" spans="2:18">
      <c r="B873" s="79" t="s">
        <v>278</v>
      </c>
      <c r="C873" s="80">
        <v>10044187</v>
      </c>
      <c r="D873" s="80">
        <v>10019674</v>
      </c>
      <c r="E873" s="79" t="s">
        <v>276</v>
      </c>
      <c r="F873" s="81">
        <v>42237</v>
      </c>
      <c r="G873" s="82">
        <v>4.0419999999999998</v>
      </c>
      <c r="H873" s="83">
        <f t="shared" si="52"/>
        <v>4042</v>
      </c>
      <c r="I873" s="84">
        <f t="shared" si="53"/>
        <v>4.6782407407407404E-2</v>
      </c>
      <c r="J873" s="83">
        <v>9.0999999999999998E-2</v>
      </c>
      <c r="K873" s="83" t="s">
        <v>277</v>
      </c>
      <c r="L873" s="83">
        <v>0.315</v>
      </c>
      <c r="M873" s="83" t="s">
        <v>277</v>
      </c>
      <c r="N873" s="84">
        <f t="shared" si="54"/>
        <v>0.45278240740740738</v>
      </c>
      <c r="O873" s="83">
        <v>872</v>
      </c>
      <c r="P873" s="86">
        <f t="shared" si="55"/>
        <v>0.65777080062794346</v>
      </c>
      <c r="Q873" s="87">
        <f>Table2[[#This Row],[Decimal exceedance]]*100</f>
        <v>65.77708006279434</v>
      </c>
      <c r="R873" s="86">
        <f>ROUND(Table2[[#This Row],[Percent Exceedance]],1)</f>
        <v>65.8</v>
      </c>
    </row>
    <row r="874" spans="2:18">
      <c r="B874" s="79" t="s">
        <v>278</v>
      </c>
      <c r="C874" s="80">
        <v>10044187</v>
      </c>
      <c r="D874" s="80">
        <v>10019674</v>
      </c>
      <c r="E874" s="79" t="s">
        <v>276</v>
      </c>
      <c r="F874" s="81">
        <v>42869</v>
      </c>
      <c r="G874" s="82">
        <v>4.569</v>
      </c>
      <c r="H874" s="83">
        <f t="shared" si="52"/>
        <v>4569</v>
      </c>
      <c r="I874" s="84">
        <f t="shared" si="53"/>
        <v>5.288194444444444E-2</v>
      </c>
      <c r="J874" s="83">
        <v>0.17299999999999999</v>
      </c>
      <c r="K874" s="83" t="s">
        <v>277</v>
      </c>
      <c r="L874" s="83">
        <v>0.22800000000000001</v>
      </c>
      <c r="M874" s="83" t="s">
        <v>277</v>
      </c>
      <c r="N874" s="84">
        <f t="shared" si="54"/>
        <v>0.45388194444444441</v>
      </c>
      <c r="O874" s="83">
        <v>873</v>
      </c>
      <c r="P874" s="86">
        <f t="shared" si="55"/>
        <v>0.65737833594976447</v>
      </c>
      <c r="Q874" s="87">
        <f>Table2[[#This Row],[Decimal exceedance]]*100</f>
        <v>65.737833594976451</v>
      </c>
      <c r="R874" s="86">
        <f>ROUND(Table2[[#This Row],[Percent Exceedance]],1)</f>
        <v>65.7</v>
      </c>
    </row>
    <row r="875" spans="2:18">
      <c r="B875" s="79" t="s">
        <v>278</v>
      </c>
      <c r="C875" s="80">
        <v>10044187</v>
      </c>
      <c r="D875" s="80">
        <v>10019674</v>
      </c>
      <c r="E875" s="79" t="s">
        <v>276</v>
      </c>
      <c r="F875" s="81">
        <v>42879</v>
      </c>
      <c r="G875" s="82">
        <v>4.5949999999999998</v>
      </c>
      <c r="H875" s="83">
        <f t="shared" si="52"/>
        <v>4595</v>
      </c>
      <c r="I875" s="84">
        <f t="shared" si="53"/>
        <v>5.3182870370370366E-2</v>
      </c>
      <c r="J875" s="83">
        <v>0.108</v>
      </c>
      <c r="K875" s="83" t="s">
        <v>277</v>
      </c>
      <c r="L875" s="83">
        <v>0.29299999999999998</v>
      </c>
      <c r="M875" s="83" t="s">
        <v>277</v>
      </c>
      <c r="N875" s="84">
        <f t="shared" si="54"/>
        <v>0.45418287037037036</v>
      </c>
      <c r="O875" s="83">
        <v>874</v>
      </c>
      <c r="P875" s="86">
        <f t="shared" si="55"/>
        <v>0.65698587127158548</v>
      </c>
      <c r="Q875" s="87">
        <f>Table2[[#This Row],[Decimal exceedance]]*100</f>
        <v>65.698587127158547</v>
      </c>
      <c r="R875" s="86">
        <f>ROUND(Table2[[#This Row],[Percent Exceedance]],1)</f>
        <v>65.7</v>
      </c>
    </row>
    <row r="876" spans="2:18">
      <c r="B876" s="79" t="s">
        <v>278</v>
      </c>
      <c r="C876" s="80">
        <v>10044187</v>
      </c>
      <c r="D876" s="80">
        <v>10019674</v>
      </c>
      <c r="E876" s="79" t="s">
        <v>276</v>
      </c>
      <c r="F876" s="81">
        <v>42728</v>
      </c>
      <c r="G876" s="82">
        <v>5.6769999999999996</v>
      </c>
      <c r="H876" s="83">
        <f t="shared" si="52"/>
        <v>5677</v>
      </c>
      <c r="I876" s="84">
        <f t="shared" si="53"/>
        <v>6.5706018518518511E-2</v>
      </c>
      <c r="J876" s="83">
        <v>0.114</v>
      </c>
      <c r="K876" s="83" t="s">
        <v>277</v>
      </c>
      <c r="L876" s="83">
        <v>0.27500000000000002</v>
      </c>
      <c r="M876" s="83" t="s">
        <v>277</v>
      </c>
      <c r="N876" s="84">
        <f t="shared" si="54"/>
        <v>0.45470601851851855</v>
      </c>
      <c r="O876" s="83">
        <v>875</v>
      </c>
      <c r="P876" s="86">
        <f t="shared" si="55"/>
        <v>0.65659340659340659</v>
      </c>
      <c r="Q876" s="87">
        <f>Table2[[#This Row],[Decimal exceedance]]*100</f>
        <v>65.659340659340657</v>
      </c>
      <c r="R876" s="86">
        <f>ROUND(Table2[[#This Row],[Percent Exceedance]],1)</f>
        <v>65.7</v>
      </c>
    </row>
    <row r="877" spans="2:18">
      <c r="B877" s="79" t="s">
        <v>278</v>
      </c>
      <c r="C877" s="80">
        <v>10044187</v>
      </c>
      <c r="D877" s="80">
        <v>10019674</v>
      </c>
      <c r="E877" s="79" t="s">
        <v>276</v>
      </c>
      <c r="F877" s="81">
        <v>42498</v>
      </c>
      <c r="G877" s="82">
        <v>1.411</v>
      </c>
      <c r="H877" s="83">
        <f t="shared" si="52"/>
        <v>1411</v>
      </c>
      <c r="I877" s="84">
        <f t="shared" si="53"/>
        <v>1.6331018518518519E-2</v>
      </c>
      <c r="J877" s="83">
        <v>8.4000000000000005E-2</v>
      </c>
      <c r="K877" s="83" t="s">
        <v>280</v>
      </c>
      <c r="L877" s="83">
        <v>0.35499999999999998</v>
      </c>
      <c r="M877" s="83" t="s">
        <v>277</v>
      </c>
      <c r="N877" s="84">
        <f t="shared" si="54"/>
        <v>0.45533101851851854</v>
      </c>
      <c r="O877" s="83">
        <v>876</v>
      </c>
      <c r="P877" s="86">
        <f t="shared" si="55"/>
        <v>0.65620094191522771</v>
      </c>
      <c r="Q877" s="87">
        <f>Table2[[#This Row],[Decimal exceedance]]*100</f>
        <v>65.620094191522767</v>
      </c>
      <c r="R877" s="86">
        <f>ROUND(Table2[[#This Row],[Percent Exceedance]],1)</f>
        <v>65.599999999999994</v>
      </c>
    </row>
    <row r="878" spans="2:18">
      <c r="B878" s="79" t="s">
        <v>278</v>
      </c>
      <c r="C878" s="80">
        <v>10044187</v>
      </c>
      <c r="D878" s="80">
        <v>10019674</v>
      </c>
      <c r="E878" s="79" t="s">
        <v>276</v>
      </c>
      <c r="F878" s="81">
        <v>41506</v>
      </c>
      <c r="G878" s="82">
        <v>6.5990000000000002</v>
      </c>
      <c r="H878" s="83">
        <f t="shared" si="52"/>
        <v>6599</v>
      </c>
      <c r="I878" s="84">
        <f t="shared" si="53"/>
        <v>7.6377314814814815E-2</v>
      </c>
      <c r="J878" s="83">
        <v>0.08</v>
      </c>
      <c r="K878" s="83" t="s">
        <v>277</v>
      </c>
      <c r="L878" s="83">
        <v>0.29899999999999999</v>
      </c>
      <c r="M878" s="83" t="s">
        <v>280</v>
      </c>
      <c r="N878" s="84">
        <f t="shared" si="54"/>
        <v>0.4553773148148148</v>
      </c>
      <c r="O878" s="83">
        <v>877</v>
      </c>
      <c r="P878" s="86">
        <f t="shared" si="55"/>
        <v>0.65580847723704871</v>
      </c>
      <c r="Q878" s="87">
        <f>Table2[[#This Row],[Decimal exceedance]]*100</f>
        <v>65.580847723704878</v>
      </c>
      <c r="R878" s="86">
        <f>ROUND(Table2[[#This Row],[Percent Exceedance]],1)</f>
        <v>65.599999999999994</v>
      </c>
    </row>
    <row r="879" spans="2:18">
      <c r="B879" s="79" t="s">
        <v>278</v>
      </c>
      <c r="C879" s="80">
        <v>10044187</v>
      </c>
      <c r="D879" s="80">
        <v>10019674</v>
      </c>
      <c r="E879" s="79" t="s">
        <v>276</v>
      </c>
      <c r="F879" s="81">
        <v>41940</v>
      </c>
      <c r="G879" s="82">
        <v>2.738</v>
      </c>
      <c r="H879" s="83">
        <f t="shared" si="52"/>
        <v>2738</v>
      </c>
      <c r="I879" s="84">
        <f t="shared" si="53"/>
        <v>3.168981481481481E-2</v>
      </c>
      <c r="J879" s="83">
        <v>0.15</v>
      </c>
      <c r="K879" s="83" t="s">
        <v>277</v>
      </c>
      <c r="L879" s="83">
        <v>0.27500000000000002</v>
      </c>
      <c r="M879" s="83" t="s">
        <v>277</v>
      </c>
      <c r="N879" s="84">
        <f t="shared" si="54"/>
        <v>0.45668981481481485</v>
      </c>
      <c r="O879" s="83">
        <v>878</v>
      </c>
      <c r="P879" s="86">
        <f t="shared" si="55"/>
        <v>0.65541601255886972</v>
      </c>
      <c r="Q879" s="87">
        <f>Table2[[#This Row],[Decimal exceedance]]*100</f>
        <v>65.541601255886974</v>
      </c>
      <c r="R879" s="86">
        <f>ROUND(Table2[[#This Row],[Percent Exceedance]],1)</f>
        <v>65.5</v>
      </c>
    </row>
    <row r="880" spans="2:18">
      <c r="B880" s="79" t="s">
        <v>278</v>
      </c>
      <c r="C880" s="80">
        <v>10044187</v>
      </c>
      <c r="D880" s="80">
        <v>10019674</v>
      </c>
      <c r="E880" s="79" t="s">
        <v>276</v>
      </c>
      <c r="F880" s="81">
        <v>41472</v>
      </c>
      <c r="G880" s="82">
        <v>8.5370000000000008</v>
      </c>
      <c r="H880" s="83">
        <f t="shared" si="52"/>
        <v>8537</v>
      </c>
      <c r="I880" s="84">
        <f t="shared" si="53"/>
        <v>9.8807870370370379E-2</v>
      </c>
      <c r="J880" s="83">
        <v>6.8000000000000005E-2</v>
      </c>
      <c r="K880" s="83" t="s">
        <v>277</v>
      </c>
      <c r="L880" s="83">
        <v>0.28999999999999998</v>
      </c>
      <c r="M880" s="83" t="s">
        <v>279</v>
      </c>
      <c r="N880" s="84">
        <f t="shared" si="54"/>
        <v>0.45680787037037035</v>
      </c>
      <c r="O880" s="83">
        <v>879</v>
      </c>
      <c r="P880" s="86">
        <f t="shared" si="55"/>
        <v>0.65502354788069073</v>
      </c>
      <c r="Q880" s="87">
        <f>Table2[[#This Row],[Decimal exceedance]]*100</f>
        <v>65.50235478806907</v>
      </c>
      <c r="R880" s="86">
        <f>ROUND(Table2[[#This Row],[Percent Exceedance]],1)</f>
        <v>65.5</v>
      </c>
    </row>
    <row r="881" spans="2:18">
      <c r="B881" s="83"/>
      <c r="C881" s="80">
        <v>10044187</v>
      </c>
      <c r="D881" s="80">
        <v>10019674</v>
      </c>
      <c r="E881" s="79" t="s">
        <v>276</v>
      </c>
      <c r="F881" s="85">
        <v>43693</v>
      </c>
      <c r="G881" s="82">
        <v>2.0630000000000002</v>
      </c>
      <c r="H881" s="83">
        <f t="shared" si="52"/>
        <v>2063</v>
      </c>
      <c r="I881" s="84">
        <f t="shared" si="53"/>
        <v>2.3877314814814816E-2</v>
      </c>
      <c r="J881" s="83">
        <v>0.26100000000000001</v>
      </c>
      <c r="K881" s="83" t="s">
        <v>277</v>
      </c>
      <c r="L881" s="83">
        <v>0.17199999999999999</v>
      </c>
      <c r="M881" s="83" t="s">
        <v>277</v>
      </c>
      <c r="N881" s="84">
        <f t="shared" si="54"/>
        <v>0.45687731481481481</v>
      </c>
      <c r="O881" s="83">
        <v>880</v>
      </c>
      <c r="P881" s="86">
        <f t="shared" si="55"/>
        <v>0.65463108320251173</v>
      </c>
      <c r="Q881" s="87">
        <f>Table2[[#This Row],[Decimal exceedance]]*100</f>
        <v>65.463108320251166</v>
      </c>
      <c r="R881" s="86">
        <f>ROUND(Table2[[#This Row],[Percent Exceedance]],1)</f>
        <v>65.5</v>
      </c>
    </row>
    <row r="882" spans="2:18">
      <c r="B882" s="79" t="s">
        <v>278</v>
      </c>
      <c r="C882" s="80">
        <v>10044187</v>
      </c>
      <c r="D882" s="80">
        <v>10019674</v>
      </c>
      <c r="E882" s="79" t="s">
        <v>276</v>
      </c>
      <c r="F882" s="81">
        <v>42819</v>
      </c>
      <c r="G882" s="82">
        <v>4.2279999999999998</v>
      </c>
      <c r="H882" s="83">
        <f t="shared" si="52"/>
        <v>4228</v>
      </c>
      <c r="I882" s="84">
        <f t="shared" si="53"/>
        <v>4.8935185185185179E-2</v>
      </c>
      <c r="J882" s="83">
        <v>0.1</v>
      </c>
      <c r="K882" s="83" t="s">
        <v>277</v>
      </c>
      <c r="L882" s="83">
        <v>0.308</v>
      </c>
      <c r="M882" s="83" t="s">
        <v>277</v>
      </c>
      <c r="N882" s="84">
        <f t="shared" si="54"/>
        <v>0.45693518518518517</v>
      </c>
      <c r="O882" s="83">
        <v>881</v>
      </c>
      <c r="P882" s="86">
        <f t="shared" si="55"/>
        <v>0.65423861852433274</v>
      </c>
      <c r="Q882" s="87">
        <f>Table2[[#This Row],[Decimal exceedance]]*100</f>
        <v>65.423861852433276</v>
      </c>
      <c r="R882" s="86">
        <f>ROUND(Table2[[#This Row],[Percent Exceedance]],1)</f>
        <v>65.400000000000006</v>
      </c>
    </row>
    <row r="883" spans="2:18">
      <c r="B883" s="79" t="s">
        <v>278</v>
      </c>
      <c r="C883" s="80">
        <v>10044187</v>
      </c>
      <c r="D883" s="80">
        <v>10019674</v>
      </c>
      <c r="E883" s="79" t="s">
        <v>276</v>
      </c>
      <c r="F883" s="81">
        <v>42955</v>
      </c>
      <c r="G883" s="82">
        <v>3.1930000000000001</v>
      </c>
      <c r="H883" s="83">
        <f t="shared" si="52"/>
        <v>3193</v>
      </c>
      <c r="I883" s="84">
        <f t="shared" si="53"/>
        <v>3.695601851851852E-2</v>
      </c>
      <c r="J883" s="83">
        <v>0.126</v>
      </c>
      <c r="K883" s="83" t="s">
        <v>277</v>
      </c>
      <c r="L883" s="83">
        <v>0.29399999999999998</v>
      </c>
      <c r="M883" s="83" t="s">
        <v>277</v>
      </c>
      <c r="N883" s="84">
        <f t="shared" si="54"/>
        <v>0.45695601851851853</v>
      </c>
      <c r="O883" s="83">
        <v>882</v>
      </c>
      <c r="P883" s="86">
        <f t="shared" si="55"/>
        <v>0.65384615384615385</v>
      </c>
      <c r="Q883" s="87">
        <f>Table2[[#This Row],[Decimal exceedance]]*100</f>
        <v>65.384615384615387</v>
      </c>
      <c r="R883" s="86">
        <f>ROUND(Table2[[#This Row],[Percent Exceedance]],1)</f>
        <v>65.400000000000006</v>
      </c>
    </row>
    <row r="884" spans="2:18">
      <c r="B884" s="79" t="s">
        <v>278</v>
      </c>
      <c r="C884" s="80">
        <v>10044187</v>
      </c>
      <c r="D884" s="80">
        <v>10019674</v>
      </c>
      <c r="E884" s="79" t="s">
        <v>276</v>
      </c>
      <c r="F884" s="81">
        <v>41470</v>
      </c>
      <c r="G884" s="82">
        <v>8.6539999999999999</v>
      </c>
      <c r="H884" s="83">
        <f t="shared" si="52"/>
        <v>8654</v>
      </c>
      <c r="I884" s="84">
        <f t="shared" si="53"/>
        <v>0.10016203703703704</v>
      </c>
      <c r="J884" s="83">
        <v>6.8000000000000005E-2</v>
      </c>
      <c r="K884" s="83" t="s">
        <v>277</v>
      </c>
      <c r="L884" s="83">
        <v>0.28899999999999998</v>
      </c>
      <c r="M884" s="83" t="s">
        <v>277</v>
      </c>
      <c r="N884" s="84">
        <f t="shared" si="54"/>
        <v>0.45716203703703701</v>
      </c>
      <c r="O884" s="83">
        <v>883</v>
      </c>
      <c r="P884" s="86">
        <f t="shared" si="55"/>
        <v>0.65345368916797486</v>
      </c>
      <c r="Q884" s="87">
        <f>Table2[[#This Row],[Decimal exceedance]]*100</f>
        <v>65.345368916797483</v>
      </c>
      <c r="R884" s="86">
        <f>ROUND(Table2[[#This Row],[Percent Exceedance]],1)</f>
        <v>65.3</v>
      </c>
    </row>
    <row r="885" spans="2:18">
      <c r="B885" s="79" t="s">
        <v>278</v>
      </c>
      <c r="C885" s="80">
        <v>10044187</v>
      </c>
      <c r="D885" s="80">
        <v>10019674</v>
      </c>
      <c r="E885" s="79" t="s">
        <v>276</v>
      </c>
      <c r="F885" s="81">
        <v>42820</v>
      </c>
      <c r="G885" s="82">
        <v>3.9980000000000002</v>
      </c>
      <c r="H885" s="83">
        <f t="shared" si="52"/>
        <v>3998</v>
      </c>
      <c r="I885" s="84">
        <f t="shared" si="53"/>
        <v>4.6273148148148147E-2</v>
      </c>
      <c r="J885" s="83">
        <v>9.1999999999999998E-2</v>
      </c>
      <c r="K885" s="83" t="s">
        <v>277</v>
      </c>
      <c r="L885" s="83">
        <v>0.31900000000000001</v>
      </c>
      <c r="M885" s="83" t="s">
        <v>277</v>
      </c>
      <c r="N885" s="84">
        <f t="shared" si="54"/>
        <v>0.45727314814814812</v>
      </c>
      <c r="O885" s="83">
        <v>884</v>
      </c>
      <c r="P885" s="86">
        <f t="shared" si="55"/>
        <v>0.65306122448979598</v>
      </c>
      <c r="Q885" s="87">
        <f>Table2[[#This Row],[Decimal exceedance]]*100</f>
        <v>65.306122448979593</v>
      </c>
      <c r="R885" s="86">
        <f>ROUND(Table2[[#This Row],[Percent Exceedance]],1)</f>
        <v>65.3</v>
      </c>
    </row>
    <row r="886" spans="2:18">
      <c r="B886" s="79" t="s">
        <v>278</v>
      </c>
      <c r="C886" s="80">
        <v>10044187</v>
      </c>
      <c r="D886" s="80">
        <v>10019674</v>
      </c>
      <c r="E886" s="79" t="s">
        <v>276</v>
      </c>
      <c r="F886" s="81">
        <v>43197</v>
      </c>
      <c r="G886" s="82">
        <v>2.0110000000000001</v>
      </c>
      <c r="H886" s="83">
        <f t="shared" si="52"/>
        <v>2011.0000000000002</v>
      </c>
      <c r="I886" s="84">
        <f t="shared" si="53"/>
        <v>2.3275462962962963E-2</v>
      </c>
      <c r="J886" s="83">
        <v>0.29299999999999998</v>
      </c>
      <c r="K886" s="83" t="s">
        <v>277</v>
      </c>
      <c r="L886" s="83">
        <v>0.14199999999999999</v>
      </c>
      <c r="M886" s="83" t="s">
        <v>277</v>
      </c>
      <c r="N886" s="84">
        <f t="shared" si="54"/>
        <v>0.45827546296296295</v>
      </c>
      <c r="O886" s="83">
        <v>885</v>
      </c>
      <c r="P886" s="86">
        <f t="shared" si="55"/>
        <v>0.65266875981161698</v>
      </c>
      <c r="Q886" s="87">
        <f>Table2[[#This Row],[Decimal exceedance]]*100</f>
        <v>65.266875981161704</v>
      </c>
      <c r="R886" s="86">
        <f>ROUND(Table2[[#This Row],[Percent Exceedance]],1)</f>
        <v>65.3</v>
      </c>
    </row>
    <row r="887" spans="2:18">
      <c r="B887" s="79" t="s">
        <v>278</v>
      </c>
      <c r="C887" s="80">
        <v>10044187</v>
      </c>
      <c r="D887" s="80">
        <v>10019674</v>
      </c>
      <c r="E887" s="79" t="s">
        <v>276</v>
      </c>
      <c r="F887" s="81">
        <v>42995</v>
      </c>
      <c r="G887" s="82">
        <v>3.0059999999999998</v>
      </c>
      <c r="H887" s="83">
        <f t="shared" si="52"/>
        <v>3006</v>
      </c>
      <c r="I887" s="84">
        <f t="shared" si="53"/>
        <v>3.4791666666666665E-2</v>
      </c>
      <c r="J887" s="83">
        <v>0.157</v>
      </c>
      <c r="K887" s="83" t="s">
        <v>277</v>
      </c>
      <c r="L887" s="83">
        <v>0.26700000000000002</v>
      </c>
      <c r="M887" s="83" t="s">
        <v>277</v>
      </c>
      <c r="N887" s="84">
        <f t="shared" si="54"/>
        <v>0.45879166666666671</v>
      </c>
      <c r="O887" s="83">
        <v>886</v>
      </c>
      <c r="P887" s="86">
        <f t="shared" si="55"/>
        <v>0.65227629513343799</v>
      </c>
      <c r="Q887" s="87">
        <f>Table2[[#This Row],[Decimal exceedance]]*100</f>
        <v>65.2276295133438</v>
      </c>
      <c r="R887" s="86">
        <f>ROUND(Table2[[#This Row],[Percent Exceedance]],1)</f>
        <v>65.2</v>
      </c>
    </row>
    <row r="888" spans="2:18">
      <c r="B888" s="79" t="s">
        <v>278</v>
      </c>
      <c r="C888" s="80">
        <v>10044187</v>
      </c>
      <c r="D888" s="80">
        <v>10019674</v>
      </c>
      <c r="E888" s="79" t="s">
        <v>276</v>
      </c>
      <c r="F888" s="81">
        <v>43164</v>
      </c>
      <c r="G888" s="82">
        <v>2.069</v>
      </c>
      <c r="H888" s="83">
        <f t="shared" si="52"/>
        <v>2069</v>
      </c>
      <c r="I888" s="84">
        <f t="shared" si="53"/>
        <v>2.3946759259259258E-2</v>
      </c>
      <c r="J888" s="83">
        <v>0.246</v>
      </c>
      <c r="K888" s="83" t="s">
        <v>277</v>
      </c>
      <c r="L888" s="83">
        <v>0.189</v>
      </c>
      <c r="M888" s="83" t="s">
        <v>277</v>
      </c>
      <c r="N888" s="84">
        <f t="shared" si="54"/>
        <v>0.45894675925925926</v>
      </c>
      <c r="O888" s="83">
        <v>887</v>
      </c>
      <c r="P888" s="86">
        <f t="shared" si="55"/>
        <v>0.65188383045525899</v>
      </c>
      <c r="Q888" s="87">
        <f>Table2[[#This Row],[Decimal exceedance]]*100</f>
        <v>65.188383045525896</v>
      </c>
      <c r="R888" s="86">
        <f>ROUND(Table2[[#This Row],[Percent Exceedance]],1)</f>
        <v>65.2</v>
      </c>
    </row>
    <row r="889" spans="2:18">
      <c r="B889" s="79" t="s">
        <v>278</v>
      </c>
      <c r="C889" s="80">
        <v>10044187</v>
      </c>
      <c r="D889" s="80">
        <v>10019674</v>
      </c>
      <c r="E889" s="79" t="s">
        <v>276</v>
      </c>
      <c r="F889" s="81">
        <v>43311</v>
      </c>
      <c r="G889" s="82">
        <v>2.3069999999999999</v>
      </c>
      <c r="H889" s="83">
        <f t="shared" si="52"/>
        <v>2307</v>
      </c>
      <c r="I889" s="84">
        <f t="shared" si="53"/>
        <v>2.6701388888888886E-2</v>
      </c>
      <c r="J889" s="83">
        <v>0.19800000000000001</v>
      </c>
      <c r="K889" s="83" t="s">
        <v>277</v>
      </c>
      <c r="L889" s="83">
        <v>0.23499999999999999</v>
      </c>
      <c r="M889" s="83" t="s">
        <v>277</v>
      </c>
      <c r="N889" s="84">
        <f t="shared" si="54"/>
        <v>0.4597013888888889</v>
      </c>
      <c r="O889" s="83">
        <v>888</v>
      </c>
      <c r="P889" s="86">
        <f t="shared" si="55"/>
        <v>0.65149136577708</v>
      </c>
      <c r="Q889" s="87">
        <f>Table2[[#This Row],[Decimal exceedance]]*100</f>
        <v>65.149136577708006</v>
      </c>
      <c r="R889" s="86">
        <f>ROUND(Table2[[#This Row],[Percent Exceedance]],1)</f>
        <v>65.099999999999994</v>
      </c>
    </row>
    <row r="890" spans="2:18">
      <c r="B890" s="79" t="s">
        <v>278</v>
      </c>
      <c r="C890" s="80">
        <v>10044187</v>
      </c>
      <c r="D890" s="80">
        <v>10019674</v>
      </c>
      <c r="E890" s="79" t="s">
        <v>276</v>
      </c>
      <c r="F890" s="81">
        <v>42886</v>
      </c>
      <c r="G890" s="82">
        <v>2.6120000000000001</v>
      </c>
      <c r="H890" s="83">
        <f t="shared" si="52"/>
        <v>2612</v>
      </c>
      <c r="I890" s="84">
        <f t="shared" si="53"/>
        <v>3.0231481481481481E-2</v>
      </c>
      <c r="J890" s="83">
        <v>0.11899999999999999</v>
      </c>
      <c r="K890" s="83" t="s">
        <v>277</v>
      </c>
      <c r="L890" s="83">
        <v>0.311</v>
      </c>
      <c r="M890" s="83" t="s">
        <v>277</v>
      </c>
      <c r="N890" s="84">
        <f t="shared" si="54"/>
        <v>0.46023148148148146</v>
      </c>
      <c r="O890" s="83">
        <v>889</v>
      </c>
      <c r="P890" s="86">
        <f t="shared" si="55"/>
        <v>0.65109890109890112</v>
      </c>
      <c r="Q890" s="87">
        <f>Table2[[#This Row],[Decimal exceedance]]*100</f>
        <v>65.109890109890117</v>
      </c>
      <c r="R890" s="86">
        <f>ROUND(Table2[[#This Row],[Percent Exceedance]],1)</f>
        <v>65.099999999999994</v>
      </c>
    </row>
    <row r="891" spans="2:18">
      <c r="B891" s="79" t="s">
        <v>278</v>
      </c>
      <c r="C891" s="80">
        <v>10044187</v>
      </c>
      <c r="D891" s="80">
        <v>10019674</v>
      </c>
      <c r="E891" s="79" t="s">
        <v>276</v>
      </c>
      <c r="F891" s="81">
        <v>42148</v>
      </c>
      <c r="G891" s="82">
        <v>2.2829999999999999</v>
      </c>
      <c r="H891" s="83">
        <f t="shared" si="52"/>
        <v>2283</v>
      </c>
      <c r="I891" s="84">
        <f t="shared" si="53"/>
        <v>2.642361111111111E-2</v>
      </c>
      <c r="J891" s="83">
        <v>8.6999999999999994E-2</v>
      </c>
      <c r="K891" s="83" t="s">
        <v>280</v>
      </c>
      <c r="L891" s="83">
        <v>0.34699999999999998</v>
      </c>
      <c r="M891" s="83" t="s">
        <v>277</v>
      </c>
      <c r="N891" s="84">
        <f t="shared" si="54"/>
        <v>0.46042361111111108</v>
      </c>
      <c r="O891" s="83">
        <v>890</v>
      </c>
      <c r="P891" s="86">
        <f t="shared" si="55"/>
        <v>0.65070643642072212</v>
      </c>
      <c r="Q891" s="87">
        <f>Table2[[#This Row],[Decimal exceedance]]*100</f>
        <v>65.070643642072213</v>
      </c>
      <c r="R891" s="86">
        <f>ROUND(Table2[[#This Row],[Percent Exceedance]],1)</f>
        <v>65.099999999999994</v>
      </c>
    </row>
    <row r="892" spans="2:18">
      <c r="B892" s="83"/>
      <c r="C892" s="80">
        <v>10044187</v>
      </c>
      <c r="D892" s="80">
        <v>10019674</v>
      </c>
      <c r="E892" s="79" t="s">
        <v>276</v>
      </c>
      <c r="F892" s="85">
        <v>43774</v>
      </c>
      <c r="G892" s="82">
        <v>2.0150000000000001</v>
      </c>
      <c r="H892" s="83">
        <f t="shared" si="52"/>
        <v>2015.0000000000002</v>
      </c>
      <c r="I892" s="84">
        <f t="shared" si="53"/>
        <v>2.3321759259259261E-2</v>
      </c>
      <c r="J892" s="83">
        <v>0.218</v>
      </c>
      <c r="K892" s="83" t="s">
        <v>277</v>
      </c>
      <c r="L892" s="83">
        <v>0.22</v>
      </c>
      <c r="M892" s="83" t="s">
        <v>277</v>
      </c>
      <c r="N892" s="84">
        <f t="shared" si="54"/>
        <v>0.46132175925925922</v>
      </c>
      <c r="O892" s="83">
        <v>891</v>
      </c>
      <c r="P892" s="86">
        <f t="shared" si="55"/>
        <v>0.65031397174254324</v>
      </c>
      <c r="Q892" s="87">
        <f>Table2[[#This Row],[Decimal exceedance]]*100</f>
        <v>65.031397174254323</v>
      </c>
      <c r="R892" s="86">
        <f>ROUND(Table2[[#This Row],[Percent Exceedance]],1)</f>
        <v>65</v>
      </c>
    </row>
    <row r="893" spans="2:18">
      <c r="B893" s="79" t="s">
        <v>278</v>
      </c>
      <c r="C893" s="80">
        <v>10044187</v>
      </c>
      <c r="D893" s="80">
        <v>10019674</v>
      </c>
      <c r="E893" s="79" t="s">
        <v>276</v>
      </c>
      <c r="F893" s="81">
        <v>43004</v>
      </c>
      <c r="G893" s="82">
        <v>2.294</v>
      </c>
      <c r="H893" s="83">
        <f t="shared" si="52"/>
        <v>2294</v>
      </c>
      <c r="I893" s="84">
        <f t="shared" si="53"/>
        <v>2.6550925925925926E-2</v>
      </c>
      <c r="J893" s="83">
        <v>0.109</v>
      </c>
      <c r="K893" s="83" t="s">
        <v>277</v>
      </c>
      <c r="L893" s="83">
        <v>0.32600000000000001</v>
      </c>
      <c r="M893" s="83" t="s">
        <v>277</v>
      </c>
      <c r="N893" s="84">
        <f t="shared" si="54"/>
        <v>0.46155092592592595</v>
      </c>
      <c r="O893" s="83">
        <v>892</v>
      </c>
      <c r="P893" s="86">
        <f t="shared" si="55"/>
        <v>0.64992150706436425</v>
      </c>
      <c r="Q893" s="87">
        <f>Table2[[#This Row],[Decimal exceedance]]*100</f>
        <v>64.992150706436419</v>
      </c>
      <c r="R893" s="86">
        <f>ROUND(Table2[[#This Row],[Percent Exceedance]],1)</f>
        <v>65</v>
      </c>
    </row>
    <row r="894" spans="2:18">
      <c r="B894" s="79" t="s">
        <v>278</v>
      </c>
      <c r="C894" s="80">
        <v>10044187</v>
      </c>
      <c r="D894" s="80">
        <v>10019674</v>
      </c>
      <c r="E894" s="79" t="s">
        <v>276</v>
      </c>
      <c r="F894" s="81">
        <v>42627</v>
      </c>
      <c r="G894" s="82">
        <v>2.919</v>
      </c>
      <c r="H894" s="83">
        <f t="shared" si="52"/>
        <v>2919</v>
      </c>
      <c r="I894" s="84">
        <f t="shared" si="53"/>
        <v>3.3784722222222223E-2</v>
      </c>
      <c r="J894" s="83">
        <v>7.9000000000000001E-2</v>
      </c>
      <c r="K894" s="83" t="s">
        <v>277</v>
      </c>
      <c r="L894" s="83">
        <v>0.34899999999999998</v>
      </c>
      <c r="M894" s="83" t="s">
        <v>277</v>
      </c>
      <c r="N894" s="84">
        <f t="shared" si="54"/>
        <v>0.46178472222222222</v>
      </c>
      <c r="O894" s="83">
        <v>893</v>
      </c>
      <c r="P894" s="86">
        <f t="shared" si="55"/>
        <v>0.64952904238618525</v>
      </c>
      <c r="Q894" s="87">
        <f>Table2[[#This Row],[Decimal exceedance]]*100</f>
        <v>64.95290423861853</v>
      </c>
      <c r="R894" s="86">
        <f>ROUND(Table2[[#This Row],[Percent Exceedance]],1)</f>
        <v>65</v>
      </c>
    </row>
    <row r="895" spans="2:18">
      <c r="B895" s="79" t="s">
        <v>278</v>
      </c>
      <c r="C895" s="80">
        <v>10044187</v>
      </c>
      <c r="D895" s="80">
        <v>10019674</v>
      </c>
      <c r="E895" s="79" t="s">
        <v>276</v>
      </c>
      <c r="F895" s="81">
        <v>43330</v>
      </c>
      <c r="G895" s="82">
        <v>2.7229999999999999</v>
      </c>
      <c r="H895" s="83">
        <f t="shared" si="52"/>
        <v>2723</v>
      </c>
      <c r="I895" s="84">
        <f t="shared" si="53"/>
        <v>3.1516203703703699E-2</v>
      </c>
      <c r="J895" s="83">
        <v>0.14299999999999999</v>
      </c>
      <c r="K895" s="83" t="s">
        <v>277</v>
      </c>
      <c r="L895" s="83">
        <v>0.28799999999999998</v>
      </c>
      <c r="M895" s="83" t="s">
        <v>277</v>
      </c>
      <c r="N895" s="84">
        <f t="shared" si="54"/>
        <v>0.46251620370370367</v>
      </c>
      <c r="O895" s="83">
        <v>894</v>
      </c>
      <c r="P895" s="86">
        <f t="shared" si="55"/>
        <v>0.64913657770800626</v>
      </c>
      <c r="Q895" s="87">
        <f>Table2[[#This Row],[Decimal exceedance]]*100</f>
        <v>64.913657770800626</v>
      </c>
      <c r="R895" s="86">
        <f>ROUND(Table2[[#This Row],[Percent Exceedance]],1)</f>
        <v>64.900000000000006</v>
      </c>
    </row>
    <row r="896" spans="2:18">
      <c r="B896" s="79" t="s">
        <v>278</v>
      </c>
      <c r="C896" s="80">
        <v>10044187</v>
      </c>
      <c r="D896" s="80">
        <v>10019674</v>
      </c>
      <c r="E896" s="79" t="s">
        <v>276</v>
      </c>
      <c r="F896" s="81">
        <v>42575</v>
      </c>
      <c r="G896" s="82">
        <v>3.8540000000000001</v>
      </c>
      <c r="H896" s="83">
        <f t="shared" si="52"/>
        <v>3854</v>
      </c>
      <c r="I896" s="84">
        <f t="shared" si="53"/>
        <v>4.4606481481481483E-2</v>
      </c>
      <c r="J896" s="83">
        <v>8.5000000000000006E-2</v>
      </c>
      <c r="K896" s="83" t="s">
        <v>277</v>
      </c>
      <c r="L896" s="83">
        <v>0.33300000000000002</v>
      </c>
      <c r="M896" s="83" t="s">
        <v>277</v>
      </c>
      <c r="N896" s="84">
        <f t="shared" si="54"/>
        <v>0.46260648148148154</v>
      </c>
      <c r="O896" s="83">
        <v>895</v>
      </c>
      <c r="P896" s="86">
        <f t="shared" si="55"/>
        <v>0.64874411302982726</v>
      </c>
      <c r="Q896" s="87">
        <f>Table2[[#This Row],[Decimal exceedance]]*100</f>
        <v>64.874411302982722</v>
      </c>
      <c r="R896" s="86">
        <f>ROUND(Table2[[#This Row],[Percent Exceedance]],1)</f>
        <v>64.900000000000006</v>
      </c>
    </row>
    <row r="897" spans="2:18">
      <c r="B897" s="79" t="s">
        <v>278</v>
      </c>
      <c r="C897" s="80">
        <v>10044187</v>
      </c>
      <c r="D897" s="80">
        <v>10019674</v>
      </c>
      <c r="E897" s="79" t="s">
        <v>276</v>
      </c>
      <c r="F897" s="81">
        <v>41887</v>
      </c>
      <c r="G897" s="82">
        <v>3.4249999999999998</v>
      </c>
      <c r="H897" s="83">
        <f t="shared" si="52"/>
        <v>3425</v>
      </c>
      <c r="I897" s="84">
        <f t="shared" si="53"/>
        <v>3.9641203703703699E-2</v>
      </c>
      <c r="J897" s="83">
        <v>0.105</v>
      </c>
      <c r="K897" s="83" t="s">
        <v>277</v>
      </c>
      <c r="L897" s="83">
        <v>0.318</v>
      </c>
      <c r="M897" s="83" t="s">
        <v>277</v>
      </c>
      <c r="N897" s="84">
        <f t="shared" si="54"/>
        <v>0.46264120370370371</v>
      </c>
      <c r="O897" s="83">
        <v>896</v>
      </c>
      <c r="P897" s="86">
        <f t="shared" si="55"/>
        <v>0.64835164835164827</v>
      </c>
      <c r="Q897" s="87">
        <f>Table2[[#This Row],[Decimal exceedance]]*100</f>
        <v>64.835164835164832</v>
      </c>
      <c r="R897" s="86">
        <f>ROUND(Table2[[#This Row],[Percent Exceedance]],1)</f>
        <v>64.8</v>
      </c>
    </row>
    <row r="898" spans="2:18">
      <c r="B898" s="79" t="s">
        <v>278</v>
      </c>
      <c r="C898" s="80">
        <v>10044187</v>
      </c>
      <c r="D898" s="80">
        <v>10019674</v>
      </c>
      <c r="E898" s="79" t="s">
        <v>276</v>
      </c>
      <c r="F898" s="81">
        <v>42703</v>
      </c>
      <c r="G898" s="82">
        <v>3.6120000000000001</v>
      </c>
      <c r="H898" s="83">
        <f t="shared" ref="H898:H961" si="56">(G898*1000)</f>
        <v>3612</v>
      </c>
      <c r="I898" s="84">
        <f t="shared" ref="I898:I961" si="57">SUM(G898/86.4)</f>
        <v>4.1805555555555554E-2</v>
      </c>
      <c r="J898" s="83">
        <v>0.104</v>
      </c>
      <c r="K898" s="83" t="s">
        <v>277</v>
      </c>
      <c r="L898" s="83">
        <v>0.317</v>
      </c>
      <c r="M898" s="83" t="s">
        <v>277</v>
      </c>
      <c r="N898" s="84">
        <f t="shared" ref="N898:N961" si="58">SUM(I898+J898+L898)</f>
        <v>0.46280555555555558</v>
      </c>
      <c r="O898" s="83">
        <v>897</v>
      </c>
      <c r="P898" s="86">
        <f t="shared" ref="P898:P961" si="59">1-O898/2548</f>
        <v>0.64795918367346939</v>
      </c>
      <c r="Q898" s="87">
        <f>Table2[[#This Row],[Decimal exceedance]]*100</f>
        <v>64.795918367346943</v>
      </c>
      <c r="R898" s="86">
        <f>ROUND(Table2[[#This Row],[Percent Exceedance]],1)</f>
        <v>64.8</v>
      </c>
    </row>
    <row r="899" spans="2:18">
      <c r="B899" s="79" t="s">
        <v>278</v>
      </c>
      <c r="C899" s="80">
        <v>10044187</v>
      </c>
      <c r="D899" s="80">
        <v>10019674</v>
      </c>
      <c r="E899" s="79" t="s">
        <v>276</v>
      </c>
      <c r="F899" s="81">
        <v>43389</v>
      </c>
      <c r="G899" s="82">
        <v>1.728</v>
      </c>
      <c r="H899" s="83">
        <f t="shared" si="56"/>
        <v>1728</v>
      </c>
      <c r="I899" s="84">
        <f t="shared" si="57"/>
        <v>1.9999999999999997E-2</v>
      </c>
      <c r="J899" s="83">
        <v>0.317</v>
      </c>
      <c r="K899" s="83" t="s">
        <v>277</v>
      </c>
      <c r="L899" s="83">
        <v>0.126</v>
      </c>
      <c r="M899" s="83" t="s">
        <v>277</v>
      </c>
      <c r="N899" s="84">
        <f t="shared" si="58"/>
        <v>0.46300000000000002</v>
      </c>
      <c r="O899" s="83">
        <v>898</v>
      </c>
      <c r="P899" s="86">
        <f t="shared" si="59"/>
        <v>0.6475667189952905</v>
      </c>
      <c r="Q899" s="87">
        <f>Table2[[#This Row],[Decimal exceedance]]*100</f>
        <v>64.756671899529053</v>
      </c>
      <c r="R899" s="86">
        <f>ROUND(Table2[[#This Row],[Percent Exceedance]],1)</f>
        <v>64.8</v>
      </c>
    </row>
    <row r="900" spans="2:18">
      <c r="B900" s="79" t="s">
        <v>278</v>
      </c>
      <c r="C900" s="80">
        <v>10044187</v>
      </c>
      <c r="D900" s="80">
        <v>10019674</v>
      </c>
      <c r="E900" s="79" t="s">
        <v>276</v>
      </c>
      <c r="F900" s="81">
        <v>43076</v>
      </c>
      <c r="G900" s="82">
        <v>2.1949999999999998</v>
      </c>
      <c r="H900" s="83">
        <f t="shared" si="56"/>
        <v>2195</v>
      </c>
      <c r="I900" s="84">
        <f t="shared" si="57"/>
        <v>2.540509259259259E-2</v>
      </c>
      <c r="J900" s="83">
        <v>0.23499999999999999</v>
      </c>
      <c r="K900" s="83" t="s">
        <v>277</v>
      </c>
      <c r="L900" s="83">
        <v>0.20300000000000001</v>
      </c>
      <c r="M900" s="83" t="s">
        <v>277</v>
      </c>
      <c r="N900" s="84">
        <f t="shared" si="58"/>
        <v>0.4634050925925926</v>
      </c>
      <c r="O900" s="83">
        <v>899</v>
      </c>
      <c r="P900" s="86">
        <f t="shared" si="59"/>
        <v>0.64717425431711151</v>
      </c>
      <c r="Q900" s="87">
        <f>Table2[[#This Row],[Decimal exceedance]]*100</f>
        <v>64.717425431711149</v>
      </c>
      <c r="R900" s="86">
        <f>ROUND(Table2[[#This Row],[Percent Exceedance]],1)</f>
        <v>64.7</v>
      </c>
    </row>
    <row r="901" spans="2:18">
      <c r="B901" s="79" t="s">
        <v>278</v>
      </c>
      <c r="C901" s="80">
        <v>10044187</v>
      </c>
      <c r="D901" s="80">
        <v>10019674</v>
      </c>
      <c r="E901" s="79" t="s">
        <v>276</v>
      </c>
      <c r="F901" s="81">
        <v>41471</v>
      </c>
      <c r="G901" s="82">
        <v>8.9380000000000006</v>
      </c>
      <c r="H901" s="83">
        <f t="shared" si="56"/>
        <v>8938</v>
      </c>
      <c r="I901" s="84">
        <f t="shared" si="57"/>
        <v>0.10344907407407407</v>
      </c>
      <c r="J901" s="83">
        <v>6.8000000000000005E-2</v>
      </c>
      <c r="K901" s="83" t="s">
        <v>277</v>
      </c>
      <c r="L901" s="83">
        <v>0.29199999999999998</v>
      </c>
      <c r="M901" s="83" t="s">
        <v>277</v>
      </c>
      <c r="N901" s="84">
        <f t="shared" si="58"/>
        <v>0.46344907407407404</v>
      </c>
      <c r="O901" s="83">
        <v>900</v>
      </c>
      <c r="P901" s="86">
        <f t="shared" si="59"/>
        <v>0.64678178963893251</v>
      </c>
      <c r="Q901" s="87">
        <f>Table2[[#This Row],[Decimal exceedance]]*100</f>
        <v>64.678178963893245</v>
      </c>
      <c r="R901" s="86">
        <f>ROUND(Table2[[#This Row],[Percent Exceedance]],1)</f>
        <v>64.7</v>
      </c>
    </row>
    <row r="902" spans="2:18">
      <c r="B902" s="79" t="s">
        <v>278</v>
      </c>
      <c r="C902" s="80">
        <v>10044187</v>
      </c>
      <c r="D902" s="80">
        <v>10019674</v>
      </c>
      <c r="E902" s="79" t="s">
        <v>276</v>
      </c>
      <c r="F902" s="81">
        <v>42898</v>
      </c>
      <c r="G902" s="82">
        <v>2.5569999999999999</v>
      </c>
      <c r="H902" s="83">
        <f t="shared" si="56"/>
        <v>2557</v>
      </c>
      <c r="I902" s="84">
        <f t="shared" si="57"/>
        <v>2.9594907407407403E-2</v>
      </c>
      <c r="J902" s="83">
        <v>0.155</v>
      </c>
      <c r="K902" s="83" t="s">
        <v>277</v>
      </c>
      <c r="L902" s="83">
        <v>0.28000000000000003</v>
      </c>
      <c r="M902" s="83" t="s">
        <v>277</v>
      </c>
      <c r="N902" s="84">
        <f t="shared" si="58"/>
        <v>0.46459490740740744</v>
      </c>
      <c r="O902" s="83">
        <v>901</v>
      </c>
      <c r="P902" s="86">
        <f t="shared" si="59"/>
        <v>0.64638932496075352</v>
      </c>
      <c r="Q902" s="87">
        <f>Table2[[#This Row],[Decimal exceedance]]*100</f>
        <v>64.638932496075356</v>
      </c>
      <c r="R902" s="86">
        <f>ROUND(Table2[[#This Row],[Percent Exceedance]],1)</f>
        <v>64.599999999999994</v>
      </c>
    </row>
    <row r="903" spans="2:18">
      <c r="B903" s="83"/>
      <c r="C903" s="80">
        <v>10044187</v>
      </c>
      <c r="D903" s="80">
        <v>10019674</v>
      </c>
      <c r="E903" s="79" t="s">
        <v>276</v>
      </c>
      <c r="F903" s="85">
        <v>43623</v>
      </c>
      <c r="G903" s="82">
        <v>2.04</v>
      </c>
      <c r="H903" s="83">
        <f t="shared" si="56"/>
        <v>2040</v>
      </c>
      <c r="I903" s="84">
        <f t="shared" si="57"/>
        <v>2.361111111111111E-2</v>
      </c>
      <c r="J903" s="83">
        <v>0.28499999999999998</v>
      </c>
      <c r="K903" s="83" t="s">
        <v>277</v>
      </c>
      <c r="L903" s="83">
        <v>0.156</v>
      </c>
      <c r="M903" s="83" t="s">
        <v>277</v>
      </c>
      <c r="N903" s="84">
        <f t="shared" si="58"/>
        <v>0.46461111111111109</v>
      </c>
      <c r="O903" s="83">
        <v>902</v>
      </c>
      <c r="P903" s="86">
        <f t="shared" si="59"/>
        <v>0.64599686028257453</v>
      </c>
      <c r="Q903" s="87">
        <f>Table2[[#This Row],[Decimal exceedance]]*100</f>
        <v>64.599686028257452</v>
      </c>
      <c r="R903" s="86">
        <f>ROUND(Table2[[#This Row],[Percent Exceedance]],1)</f>
        <v>64.599999999999994</v>
      </c>
    </row>
    <row r="904" spans="2:18">
      <c r="B904" s="79" t="s">
        <v>278</v>
      </c>
      <c r="C904" s="80">
        <v>10044187</v>
      </c>
      <c r="D904" s="80">
        <v>10019674</v>
      </c>
      <c r="E904" s="79" t="s">
        <v>276</v>
      </c>
      <c r="F904" s="81">
        <v>42587</v>
      </c>
      <c r="G904" s="82">
        <v>3.44</v>
      </c>
      <c r="H904" s="83">
        <f t="shared" si="56"/>
        <v>3440</v>
      </c>
      <c r="I904" s="84">
        <f t="shared" si="57"/>
        <v>3.981481481481481E-2</v>
      </c>
      <c r="J904" s="83">
        <v>8.6999999999999994E-2</v>
      </c>
      <c r="K904" s="83" t="s">
        <v>277</v>
      </c>
      <c r="L904" s="83">
        <v>0.33800000000000002</v>
      </c>
      <c r="M904" s="83" t="s">
        <v>277</v>
      </c>
      <c r="N904" s="84">
        <f t="shared" si="58"/>
        <v>0.46481481481481479</v>
      </c>
      <c r="O904" s="83">
        <v>903</v>
      </c>
      <c r="P904" s="86">
        <f t="shared" si="59"/>
        <v>0.64560439560439553</v>
      </c>
      <c r="Q904" s="87">
        <f>Table2[[#This Row],[Decimal exceedance]]*100</f>
        <v>64.560439560439548</v>
      </c>
      <c r="R904" s="86">
        <f>ROUND(Table2[[#This Row],[Percent Exceedance]],1)</f>
        <v>64.599999999999994</v>
      </c>
    </row>
    <row r="905" spans="2:18">
      <c r="B905" s="79" t="s">
        <v>278</v>
      </c>
      <c r="C905" s="80">
        <v>10044187</v>
      </c>
      <c r="D905" s="80">
        <v>10019674</v>
      </c>
      <c r="E905" s="79" t="s">
        <v>276</v>
      </c>
      <c r="F905" s="81">
        <v>42610</v>
      </c>
      <c r="G905" s="82">
        <v>3.3559999999999999</v>
      </c>
      <c r="H905" s="83">
        <f t="shared" si="56"/>
        <v>3356</v>
      </c>
      <c r="I905" s="84">
        <f t="shared" si="57"/>
        <v>3.8842592592592588E-2</v>
      </c>
      <c r="J905" s="83">
        <v>0.186</v>
      </c>
      <c r="K905" s="83" t="s">
        <v>277</v>
      </c>
      <c r="L905" s="83">
        <v>0.24</v>
      </c>
      <c r="M905" s="83" t="s">
        <v>277</v>
      </c>
      <c r="N905" s="84">
        <f t="shared" si="58"/>
        <v>0.46484259259259259</v>
      </c>
      <c r="O905" s="83">
        <v>904</v>
      </c>
      <c r="P905" s="86">
        <f t="shared" si="59"/>
        <v>0.64521193092621665</v>
      </c>
      <c r="Q905" s="87">
        <f>Table2[[#This Row],[Decimal exceedance]]*100</f>
        <v>64.521193092621658</v>
      </c>
      <c r="R905" s="86">
        <f>ROUND(Table2[[#This Row],[Percent Exceedance]],1)</f>
        <v>64.5</v>
      </c>
    </row>
    <row r="906" spans="2:18">
      <c r="B906" s="79" t="s">
        <v>278</v>
      </c>
      <c r="C906" s="80">
        <v>10044187</v>
      </c>
      <c r="D906" s="80">
        <v>10019674</v>
      </c>
      <c r="E906" s="79" t="s">
        <v>276</v>
      </c>
      <c r="F906" s="81">
        <v>42218</v>
      </c>
      <c r="G906" s="82">
        <v>4.74</v>
      </c>
      <c r="H906" s="83">
        <f t="shared" si="56"/>
        <v>4740</v>
      </c>
      <c r="I906" s="84">
        <f t="shared" si="57"/>
        <v>5.486111111111111E-2</v>
      </c>
      <c r="J906" s="83">
        <v>0.124</v>
      </c>
      <c r="K906" s="83" t="s">
        <v>277</v>
      </c>
      <c r="L906" s="83">
        <v>0.28599999999999998</v>
      </c>
      <c r="M906" s="83" t="s">
        <v>277</v>
      </c>
      <c r="N906" s="84">
        <f t="shared" si="58"/>
        <v>0.46486111111111106</v>
      </c>
      <c r="O906" s="83">
        <v>905</v>
      </c>
      <c r="P906" s="86">
        <f t="shared" si="59"/>
        <v>0.64481946624803765</v>
      </c>
      <c r="Q906" s="87">
        <f>Table2[[#This Row],[Decimal exceedance]]*100</f>
        <v>64.481946624803768</v>
      </c>
      <c r="R906" s="86">
        <f>ROUND(Table2[[#This Row],[Percent Exceedance]],1)</f>
        <v>64.5</v>
      </c>
    </row>
    <row r="907" spans="2:18">
      <c r="B907" s="83"/>
      <c r="C907" s="80">
        <v>10044187</v>
      </c>
      <c r="D907" s="80">
        <v>10019674</v>
      </c>
      <c r="E907" s="79" t="s">
        <v>276</v>
      </c>
      <c r="F907" s="85">
        <v>43773</v>
      </c>
      <c r="G907" s="82">
        <v>1.903</v>
      </c>
      <c r="H907" s="83">
        <f t="shared" si="56"/>
        <v>1903</v>
      </c>
      <c r="I907" s="84">
        <f t="shared" si="57"/>
        <v>2.2025462962962962E-2</v>
      </c>
      <c r="J907" s="83">
        <v>0.245</v>
      </c>
      <c r="K907" s="83" t="s">
        <v>277</v>
      </c>
      <c r="L907" s="83">
        <v>0.19800000000000001</v>
      </c>
      <c r="M907" s="83" t="s">
        <v>277</v>
      </c>
      <c r="N907" s="84">
        <f t="shared" si="58"/>
        <v>0.46502546296296299</v>
      </c>
      <c r="O907" s="83">
        <v>906</v>
      </c>
      <c r="P907" s="86">
        <f t="shared" si="59"/>
        <v>0.64442700156985877</v>
      </c>
      <c r="Q907" s="87">
        <f>Table2[[#This Row],[Decimal exceedance]]*100</f>
        <v>64.442700156985879</v>
      </c>
      <c r="R907" s="86">
        <f>ROUND(Table2[[#This Row],[Percent Exceedance]],1)</f>
        <v>64.400000000000006</v>
      </c>
    </row>
    <row r="908" spans="2:18">
      <c r="B908" s="79" t="s">
        <v>278</v>
      </c>
      <c r="C908" s="80">
        <v>10044187</v>
      </c>
      <c r="D908" s="80">
        <v>10019674</v>
      </c>
      <c r="E908" s="79" t="s">
        <v>276</v>
      </c>
      <c r="F908" s="81">
        <v>42954</v>
      </c>
      <c r="G908" s="82">
        <v>2.48</v>
      </c>
      <c r="H908" s="83">
        <f t="shared" si="56"/>
        <v>2480</v>
      </c>
      <c r="I908" s="84">
        <f t="shared" si="57"/>
        <v>2.87037037037037E-2</v>
      </c>
      <c r="J908" s="83">
        <v>9.8000000000000004E-2</v>
      </c>
      <c r="K908" s="83" t="s">
        <v>277</v>
      </c>
      <c r="L908" s="83">
        <v>0.33900000000000002</v>
      </c>
      <c r="M908" s="83" t="s">
        <v>277</v>
      </c>
      <c r="N908" s="84">
        <f t="shared" si="58"/>
        <v>0.46570370370370373</v>
      </c>
      <c r="O908" s="83">
        <v>907</v>
      </c>
      <c r="P908" s="86">
        <f t="shared" si="59"/>
        <v>0.64403453689167978</v>
      </c>
      <c r="Q908" s="87">
        <f>Table2[[#This Row],[Decimal exceedance]]*100</f>
        <v>64.403453689167975</v>
      </c>
      <c r="R908" s="86">
        <f>ROUND(Table2[[#This Row],[Percent Exceedance]],1)</f>
        <v>64.400000000000006</v>
      </c>
    </row>
    <row r="909" spans="2:18">
      <c r="B909" s="79" t="s">
        <v>278</v>
      </c>
      <c r="C909" s="80">
        <v>10044187</v>
      </c>
      <c r="D909" s="80">
        <v>10019674</v>
      </c>
      <c r="E909" s="79" t="s">
        <v>276</v>
      </c>
      <c r="F909" s="81">
        <v>41853</v>
      </c>
      <c r="G909" s="82">
        <v>5.0830000000000002</v>
      </c>
      <c r="H909" s="83">
        <f t="shared" si="56"/>
        <v>5083</v>
      </c>
      <c r="I909" s="84">
        <f t="shared" si="57"/>
        <v>5.8831018518518519E-2</v>
      </c>
      <c r="J909" s="83">
        <v>0.11799999999999999</v>
      </c>
      <c r="K909" s="83" t="s">
        <v>277</v>
      </c>
      <c r="L909" s="83">
        <v>0.28899999999999998</v>
      </c>
      <c r="M909" s="83" t="s">
        <v>277</v>
      </c>
      <c r="N909" s="84">
        <f t="shared" si="58"/>
        <v>0.46583101851851849</v>
      </c>
      <c r="O909" s="83">
        <v>908</v>
      </c>
      <c r="P909" s="86">
        <f t="shared" si="59"/>
        <v>0.64364207221350078</v>
      </c>
      <c r="Q909" s="87">
        <f>Table2[[#This Row],[Decimal exceedance]]*100</f>
        <v>64.364207221350085</v>
      </c>
      <c r="R909" s="86">
        <f>ROUND(Table2[[#This Row],[Percent Exceedance]],1)</f>
        <v>64.400000000000006</v>
      </c>
    </row>
    <row r="910" spans="2:18">
      <c r="B910" s="79" t="s">
        <v>278</v>
      </c>
      <c r="C910" s="80">
        <v>10044187</v>
      </c>
      <c r="D910" s="80">
        <v>10019674</v>
      </c>
      <c r="E910" s="79" t="s">
        <v>276</v>
      </c>
      <c r="F910" s="81">
        <v>43027</v>
      </c>
      <c r="G910" s="82">
        <v>2.3069999999999999</v>
      </c>
      <c r="H910" s="83">
        <f t="shared" si="56"/>
        <v>2307</v>
      </c>
      <c r="I910" s="84">
        <f t="shared" si="57"/>
        <v>2.6701388888888886E-2</v>
      </c>
      <c r="J910" s="83">
        <v>0.17699999999999999</v>
      </c>
      <c r="K910" s="83" t="s">
        <v>277</v>
      </c>
      <c r="L910" s="83">
        <v>0.26300000000000001</v>
      </c>
      <c r="M910" s="83" t="s">
        <v>277</v>
      </c>
      <c r="N910" s="84">
        <f t="shared" si="58"/>
        <v>0.4667013888888889</v>
      </c>
      <c r="O910" s="83">
        <v>909</v>
      </c>
      <c r="P910" s="86">
        <f t="shared" si="59"/>
        <v>0.64324960753532179</v>
      </c>
      <c r="Q910" s="87">
        <f>Table2[[#This Row],[Decimal exceedance]]*100</f>
        <v>64.324960753532181</v>
      </c>
      <c r="R910" s="86">
        <f>ROUND(Table2[[#This Row],[Percent Exceedance]],1)</f>
        <v>64.3</v>
      </c>
    </row>
    <row r="911" spans="2:18">
      <c r="B911" s="79" t="s">
        <v>278</v>
      </c>
      <c r="C911" s="80">
        <v>10044187</v>
      </c>
      <c r="D911" s="80">
        <v>10019674</v>
      </c>
      <c r="E911" s="79" t="s">
        <v>276</v>
      </c>
      <c r="F911" s="81">
        <v>42158</v>
      </c>
      <c r="G911" s="82">
        <v>5.1740000000000004</v>
      </c>
      <c r="H911" s="83">
        <f t="shared" si="56"/>
        <v>5174</v>
      </c>
      <c r="I911" s="84">
        <f t="shared" si="57"/>
        <v>5.9884259259259262E-2</v>
      </c>
      <c r="J911" s="83">
        <v>7.0000000000000007E-2</v>
      </c>
      <c r="K911" s="83" t="s">
        <v>280</v>
      </c>
      <c r="L911" s="83">
        <v>0.33700000000000002</v>
      </c>
      <c r="M911" s="83" t="s">
        <v>277</v>
      </c>
      <c r="N911" s="84">
        <f t="shared" si="58"/>
        <v>0.4668842592592593</v>
      </c>
      <c r="O911" s="83">
        <v>910</v>
      </c>
      <c r="P911" s="86">
        <f t="shared" si="59"/>
        <v>0.64285714285714279</v>
      </c>
      <c r="Q911" s="87">
        <f>Table2[[#This Row],[Decimal exceedance]]*100</f>
        <v>64.285714285714278</v>
      </c>
      <c r="R911" s="86">
        <f>ROUND(Table2[[#This Row],[Percent Exceedance]],1)</f>
        <v>64.3</v>
      </c>
    </row>
    <row r="912" spans="2:18">
      <c r="B912" s="79" t="s">
        <v>278</v>
      </c>
      <c r="C912" s="80">
        <v>10044187</v>
      </c>
      <c r="D912" s="80">
        <v>10019674</v>
      </c>
      <c r="E912" s="79" t="s">
        <v>276</v>
      </c>
      <c r="F912" s="81">
        <v>41902</v>
      </c>
      <c r="G912" s="82">
        <v>3.218</v>
      </c>
      <c r="H912" s="83">
        <f t="shared" si="56"/>
        <v>3218</v>
      </c>
      <c r="I912" s="84">
        <f t="shared" si="57"/>
        <v>3.7245370370370366E-2</v>
      </c>
      <c r="J912" s="83">
        <v>0.13100000000000001</v>
      </c>
      <c r="K912" s="83" t="s">
        <v>277</v>
      </c>
      <c r="L912" s="83">
        <v>0.29899999999999999</v>
      </c>
      <c r="M912" s="83" t="s">
        <v>277</v>
      </c>
      <c r="N912" s="84">
        <f t="shared" si="58"/>
        <v>0.46724537037037039</v>
      </c>
      <c r="O912" s="83">
        <v>911</v>
      </c>
      <c r="P912" s="86">
        <f t="shared" si="59"/>
        <v>0.64246467817896391</v>
      </c>
      <c r="Q912" s="87">
        <f>Table2[[#This Row],[Decimal exceedance]]*100</f>
        <v>64.246467817896388</v>
      </c>
      <c r="R912" s="86">
        <f>ROUND(Table2[[#This Row],[Percent Exceedance]],1)</f>
        <v>64.2</v>
      </c>
    </row>
    <row r="913" spans="2:18">
      <c r="B913" s="79" t="s">
        <v>278</v>
      </c>
      <c r="C913" s="80">
        <v>10044187</v>
      </c>
      <c r="D913" s="80">
        <v>10019674</v>
      </c>
      <c r="E913" s="79" t="s">
        <v>276</v>
      </c>
      <c r="F913" s="81">
        <v>41607</v>
      </c>
      <c r="G913" s="82">
        <v>2.5470000000000002</v>
      </c>
      <c r="H913" s="83">
        <f t="shared" si="56"/>
        <v>2547</v>
      </c>
      <c r="I913" s="84">
        <f t="shared" si="57"/>
        <v>2.9479166666666667E-2</v>
      </c>
      <c r="J913" s="83">
        <v>8.4000000000000005E-2</v>
      </c>
      <c r="K913" s="83" t="s">
        <v>277</v>
      </c>
      <c r="L913" s="83">
        <v>0.35399999999999998</v>
      </c>
      <c r="M913" s="83" t="s">
        <v>277</v>
      </c>
      <c r="N913" s="84">
        <f t="shared" si="58"/>
        <v>0.46747916666666667</v>
      </c>
      <c r="O913" s="83">
        <v>912</v>
      </c>
      <c r="P913" s="86">
        <f t="shared" si="59"/>
        <v>0.64207221350078492</v>
      </c>
      <c r="Q913" s="87">
        <f>Table2[[#This Row],[Decimal exceedance]]*100</f>
        <v>64.207221350078498</v>
      </c>
      <c r="R913" s="86">
        <f>ROUND(Table2[[#This Row],[Percent Exceedance]],1)</f>
        <v>64.2</v>
      </c>
    </row>
    <row r="914" spans="2:18">
      <c r="B914" s="79" t="s">
        <v>278</v>
      </c>
      <c r="C914" s="80">
        <v>10044187</v>
      </c>
      <c r="D914" s="80">
        <v>10019674</v>
      </c>
      <c r="E914" s="79" t="s">
        <v>276</v>
      </c>
      <c r="F914" s="81">
        <v>42085</v>
      </c>
      <c r="G914" s="82">
        <v>2.7639999999999998</v>
      </c>
      <c r="H914" s="83">
        <f t="shared" si="56"/>
        <v>2764</v>
      </c>
      <c r="I914" s="84">
        <f t="shared" si="57"/>
        <v>3.1990740740740736E-2</v>
      </c>
      <c r="J914" s="83">
        <v>9.5000000000000001E-2</v>
      </c>
      <c r="K914" s="83" t="s">
        <v>277</v>
      </c>
      <c r="L914" s="83">
        <v>0.34100000000000003</v>
      </c>
      <c r="M914" s="83" t="s">
        <v>277</v>
      </c>
      <c r="N914" s="84">
        <f t="shared" si="58"/>
        <v>0.46799074074074076</v>
      </c>
      <c r="O914" s="83">
        <v>913</v>
      </c>
      <c r="P914" s="86">
        <f t="shared" si="59"/>
        <v>0.64167974882260603</v>
      </c>
      <c r="Q914" s="87">
        <f>Table2[[#This Row],[Decimal exceedance]]*100</f>
        <v>64.167974882260609</v>
      </c>
      <c r="R914" s="86">
        <f>ROUND(Table2[[#This Row],[Percent Exceedance]],1)</f>
        <v>64.2</v>
      </c>
    </row>
    <row r="915" spans="2:18">
      <c r="B915" s="79" t="s">
        <v>278</v>
      </c>
      <c r="C915" s="80">
        <v>10044187</v>
      </c>
      <c r="D915" s="80">
        <v>10019674</v>
      </c>
      <c r="E915" s="79" t="s">
        <v>276</v>
      </c>
      <c r="F915" s="81">
        <v>42574</v>
      </c>
      <c r="G915" s="82">
        <v>8.5690000000000008</v>
      </c>
      <c r="H915" s="83">
        <f t="shared" si="56"/>
        <v>8569</v>
      </c>
      <c r="I915" s="84">
        <f t="shared" si="57"/>
        <v>9.9178240740740747E-2</v>
      </c>
      <c r="J915" s="83">
        <v>8.7999999999999995E-2</v>
      </c>
      <c r="K915" s="83" t="s">
        <v>277</v>
      </c>
      <c r="L915" s="83">
        <v>0.28199999999999997</v>
      </c>
      <c r="M915" s="83" t="s">
        <v>277</v>
      </c>
      <c r="N915" s="84">
        <f t="shared" si="58"/>
        <v>0.46917824074074072</v>
      </c>
      <c r="O915" s="83">
        <v>914</v>
      </c>
      <c r="P915" s="86">
        <f t="shared" si="59"/>
        <v>0.64128728414442704</v>
      </c>
      <c r="Q915" s="87">
        <f>Table2[[#This Row],[Decimal exceedance]]*100</f>
        <v>64.128728414442705</v>
      </c>
      <c r="R915" s="86">
        <f>ROUND(Table2[[#This Row],[Percent Exceedance]],1)</f>
        <v>64.099999999999994</v>
      </c>
    </row>
    <row r="916" spans="2:18">
      <c r="B916" s="79" t="s">
        <v>278</v>
      </c>
      <c r="C916" s="80">
        <v>10044187</v>
      </c>
      <c r="D916" s="80">
        <v>10019674</v>
      </c>
      <c r="E916" s="79" t="s">
        <v>276</v>
      </c>
      <c r="F916" s="81">
        <v>41507</v>
      </c>
      <c r="G916" s="82">
        <v>7.2229999999999999</v>
      </c>
      <c r="H916" s="83">
        <f t="shared" si="56"/>
        <v>7223</v>
      </c>
      <c r="I916" s="84">
        <f t="shared" si="57"/>
        <v>8.3599537037037028E-2</v>
      </c>
      <c r="J916" s="83">
        <v>0.1</v>
      </c>
      <c r="K916" s="83" t="s">
        <v>277</v>
      </c>
      <c r="L916" s="83">
        <v>0.28599999999999998</v>
      </c>
      <c r="M916" s="83" t="s">
        <v>277</v>
      </c>
      <c r="N916" s="84">
        <f t="shared" si="58"/>
        <v>0.469599537037037</v>
      </c>
      <c r="O916" s="83">
        <v>915</v>
      </c>
      <c r="P916" s="86">
        <f t="shared" si="59"/>
        <v>0.64089481946624804</v>
      </c>
      <c r="Q916" s="87">
        <f>Table2[[#This Row],[Decimal exceedance]]*100</f>
        <v>64.089481946624801</v>
      </c>
      <c r="R916" s="86">
        <f>ROUND(Table2[[#This Row],[Percent Exceedance]],1)</f>
        <v>64.099999999999994</v>
      </c>
    </row>
    <row r="917" spans="2:18">
      <c r="B917" s="79" t="s">
        <v>278</v>
      </c>
      <c r="C917" s="80">
        <v>10044187</v>
      </c>
      <c r="D917" s="80">
        <v>10019674</v>
      </c>
      <c r="E917" s="79" t="s">
        <v>276</v>
      </c>
      <c r="F917" s="81">
        <v>42811</v>
      </c>
      <c r="G917" s="82">
        <v>4.3</v>
      </c>
      <c r="H917" s="83">
        <f t="shared" si="56"/>
        <v>4300</v>
      </c>
      <c r="I917" s="84">
        <f t="shared" si="57"/>
        <v>4.9768518518518511E-2</v>
      </c>
      <c r="J917" s="83">
        <v>0.128</v>
      </c>
      <c r="K917" s="83" t="s">
        <v>277</v>
      </c>
      <c r="L917" s="83">
        <v>0.29199999999999998</v>
      </c>
      <c r="M917" s="83" t="s">
        <v>277</v>
      </c>
      <c r="N917" s="84">
        <f t="shared" si="58"/>
        <v>0.46976851851851853</v>
      </c>
      <c r="O917" s="83">
        <v>916</v>
      </c>
      <c r="P917" s="86">
        <f t="shared" si="59"/>
        <v>0.64050235478806905</v>
      </c>
      <c r="Q917" s="87">
        <f>Table2[[#This Row],[Decimal exceedance]]*100</f>
        <v>64.050235478806911</v>
      </c>
      <c r="R917" s="86">
        <f>ROUND(Table2[[#This Row],[Percent Exceedance]],1)</f>
        <v>64.099999999999994</v>
      </c>
    </row>
    <row r="918" spans="2:18">
      <c r="B918" s="79" t="s">
        <v>278</v>
      </c>
      <c r="C918" s="80">
        <v>10044187</v>
      </c>
      <c r="D918" s="80">
        <v>10019674</v>
      </c>
      <c r="E918" s="79" t="s">
        <v>276</v>
      </c>
      <c r="F918" s="81">
        <v>41543</v>
      </c>
      <c r="G918" s="82">
        <v>5.6070000000000002</v>
      </c>
      <c r="H918" s="83">
        <f t="shared" si="56"/>
        <v>5607</v>
      </c>
      <c r="I918" s="84">
        <f t="shared" si="57"/>
        <v>6.4895833333333333E-2</v>
      </c>
      <c r="J918" s="83">
        <v>7.3999999999999996E-2</v>
      </c>
      <c r="K918" s="83" t="s">
        <v>277</v>
      </c>
      <c r="L918" s="83">
        <v>0.33100000000000002</v>
      </c>
      <c r="M918" s="83" t="s">
        <v>277</v>
      </c>
      <c r="N918" s="84">
        <f t="shared" si="58"/>
        <v>0.46989583333333335</v>
      </c>
      <c r="O918" s="83">
        <v>917</v>
      </c>
      <c r="P918" s="86">
        <f t="shared" si="59"/>
        <v>0.64010989010989006</v>
      </c>
      <c r="Q918" s="87">
        <f>Table2[[#This Row],[Decimal exceedance]]*100</f>
        <v>64.010989010989007</v>
      </c>
      <c r="R918" s="86">
        <f>ROUND(Table2[[#This Row],[Percent Exceedance]],1)</f>
        <v>64</v>
      </c>
    </row>
    <row r="919" spans="2:18">
      <c r="B919" s="79" t="s">
        <v>278</v>
      </c>
      <c r="C919" s="80">
        <v>10044187</v>
      </c>
      <c r="D919" s="80">
        <v>10019674</v>
      </c>
      <c r="E919" s="79" t="s">
        <v>276</v>
      </c>
      <c r="F919" s="81">
        <v>41604</v>
      </c>
      <c r="G919" s="82">
        <v>2.3290000000000002</v>
      </c>
      <c r="H919" s="83">
        <f t="shared" si="56"/>
        <v>2329</v>
      </c>
      <c r="I919" s="84">
        <f t="shared" si="57"/>
        <v>2.6956018518518518E-2</v>
      </c>
      <c r="J919" s="83">
        <v>9.5000000000000001E-2</v>
      </c>
      <c r="K919" s="83" t="s">
        <v>277</v>
      </c>
      <c r="L919" s="83">
        <v>0.34799999999999998</v>
      </c>
      <c r="M919" s="83" t="s">
        <v>277</v>
      </c>
      <c r="N919" s="84">
        <f t="shared" si="58"/>
        <v>0.46995601851851848</v>
      </c>
      <c r="O919" s="83">
        <v>918</v>
      </c>
      <c r="P919" s="86">
        <f t="shared" si="59"/>
        <v>0.63971742543171117</v>
      </c>
      <c r="Q919" s="87">
        <f>Table2[[#This Row],[Decimal exceedance]]*100</f>
        <v>63.971742543171118</v>
      </c>
      <c r="R919" s="86">
        <f>ROUND(Table2[[#This Row],[Percent Exceedance]],1)</f>
        <v>64</v>
      </c>
    </row>
    <row r="920" spans="2:18">
      <c r="B920" s="79" t="s">
        <v>278</v>
      </c>
      <c r="C920" s="80">
        <v>10044187</v>
      </c>
      <c r="D920" s="80">
        <v>10019674</v>
      </c>
      <c r="E920" s="79" t="s">
        <v>276</v>
      </c>
      <c r="F920" s="81">
        <v>42253</v>
      </c>
      <c r="G920" s="82">
        <v>3.117</v>
      </c>
      <c r="H920" s="83">
        <f t="shared" si="56"/>
        <v>3117</v>
      </c>
      <c r="I920" s="84">
        <f t="shared" si="57"/>
        <v>3.6076388888888887E-2</v>
      </c>
      <c r="J920" s="83">
        <v>0.10100000000000001</v>
      </c>
      <c r="K920" s="83" t="s">
        <v>277</v>
      </c>
      <c r="L920" s="83">
        <v>0.33300000000000002</v>
      </c>
      <c r="M920" s="83" t="s">
        <v>277</v>
      </c>
      <c r="N920" s="84">
        <f t="shared" si="58"/>
        <v>0.47007638888888892</v>
      </c>
      <c r="O920" s="83">
        <v>919</v>
      </c>
      <c r="P920" s="86">
        <f t="shared" si="59"/>
        <v>0.63932496075353218</v>
      </c>
      <c r="Q920" s="87">
        <f>Table2[[#This Row],[Decimal exceedance]]*100</f>
        <v>63.932496075353221</v>
      </c>
      <c r="R920" s="86">
        <f>ROUND(Table2[[#This Row],[Percent Exceedance]],1)</f>
        <v>63.9</v>
      </c>
    </row>
    <row r="921" spans="2:18">
      <c r="B921" s="79" t="s">
        <v>278</v>
      </c>
      <c r="C921" s="80">
        <v>10044187</v>
      </c>
      <c r="D921" s="80">
        <v>10019674</v>
      </c>
      <c r="E921" s="79" t="s">
        <v>276</v>
      </c>
      <c r="F921" s="81">
        <v>41504</v>
      </c>
      <c r="G921" s="82">
        <v>6.3869999999999996</v>
      </c>
      <c r="H921" s="83">
        <f t="shared" si="56"/>
        <v>6387</v>
      </c>
      <c r="I921" s="84">
        <f t="shared" si="57"/>
        <v>7.3923611111111107E-2</v>
      </c>
      <c r="J921" s="83">
        <v>8.4000000000000005E-2</v>
      </c>
      <c r="K921" s="83" t="s">
        <v>277</v>
      </c>
      <c r="L921" s="83">
        <v>0.313</v>
      </c>
      <c r="M921" s="83" t="s">
        <v>280</v>
      </c>
      <c r="N921" s="84">
        <f t="shared" si="58"/>
        <v>0.47092361111111114</v>
      </c>
      <c r="O921" s="83">
        <v>920</v>
      </c>
      <c r="P921" s="86">
        <f t="shared" si="59"/>
        <v>0.6389324960753533</v>
      </c>
      <c r="Q921" s="87">
        <f>Table2[[#This Row],[Decimal exceedance]]*100</f>
        <v>63.893249607535331</v>
      </c>
      <c r="R921" s="86">
        <f>ROUND(Table2[[#This Row],[Percent Exceedance]],1)</f>
        <v>63.9</v>
      </c>
    </row>
    <row r="922" spans="2:18">
      <c r="B922" s="83"/>
      <c r="C922" s="80">
        <v>10044187</v>
      </c>
      <c r="D922" s="80">
        <v>10019674</v>
      </c>
      <c r="E922" s="79" t="s">
        <v>276</v>
      </c>
      <c r="F922" s="85">
        <v>43809</v>
      </c>
      <c r="G922" s="82">
        <v>1.7509999999999999</v>
      </c>
      <c r="H922" s="83">
        <f t="shared" si="56"/>
        <v>1751</v>
      </c>
      <c r="I922" s="84">
        <f t="shared" si="57"/>
        <v>2.0266203703703699E-2</v>
      </c>
      <c r="J922" s="83">
        <v>0.32600000000000001</v>
      </c>
      <c r="K922" s="83" t="s">
        <v>277</v>
      </c>
      <c r="L922" s="83">
        <v>0.125</v>
      </c>
      <c r="M922" s="83" t="s">
        <v>277</v>
      </c>
      <c r="N922" s="84">
        <f t="shared" si="58"/>
        <v>0.4712662037037037</v>
      </c>
      <c r="O922" s="83">
        <v>921</v>
      </c>
      <c r="P922" s="86">
        <f t="shared" si="59"/>
        <v>0.6385400313971743</v>
      </c>
      <c r="Q922" s="87">
        <f>Table2[[#This Row],[Decimal exceedance]]*100</f>
        <v>63.854003139717427</v>
      </c>
      <c r="R922" s="86">
        <f>ROUND(Table2[[#This Row],[Percent Exceedance]],1)</f>
        <v>63.9</v>
      </c>
    </row>
    <row r="923" spans="2:18">
      <c r="B923" s="79" t="s">
        <v>278</v>
      </c>
      <c r="C923" s="80">
        <v>10044187</v>
      </c>
      <c r="D923" s="80">
        <v>10019674</v>
      </c>
      <c r="E923" s="79" t="s">
        <v>276</v>
      </c>
      <c r="F923" s="81">
        <v>42231</v>
      </c>
      <c r="G923" s="82">
        <v>4.532</v>
      </c>
      <c r="H923" s="83">
        <f t="shared" si="56"/>
        <v>4532</v>
      </c>
      <c r="I923" s="84">
        <f t="shared" si="57"/>
        <v>5.2453703703703704E-2</v>
      </c>
      <c r="J923" s="83">
        <v>9.1999999999999998E-2</v>
      </c>
      <c r="K923" s="83" t="s">
        <v>277</v>
      </c>
      <c r="L923" s="83">
        <v>0.32700000000000001</v>
      </c>
      <c r="M923" s="83" t="s">
        <v>277</v>
      </c>
      <c r="N923" s="84">
        <f t="shared" si="58"/>
        <v>0.47145370370370371</v>
      </c>
      <c r="O923" s="83">
        <v>922</v>
      </c>
      <c r="P923" s="86">
        <f t="shared" si="59"/>
        <v>0.63814756671899531</v>
      </c>
      <c r="Q923" s="87">
        <f>Table2[[#This Row],[Decimal exceedance]]*100</f>
        <v>63.814756671899531</v>
      </c>
      <c r="R923" s="86">
        <f>ROUND(Table2[[#This Row],[Percent Exceedance]],1)</f>
        <v>63.8</v>
      </c>
    </row>
    <row r="924" spans="2:18">
      <c r="B924" s="79" t="s">
        <v>278</v>
      </c>
      <c r="C924" s="80">
        <v>10044187</v>
      </c>
      <c r="D924" s="80">
        <v>10019674</v>
      </c>
      <c r="E924" s="79" t="s">
        <v>276</v>
      </c>
      <c r="F924" s="81">
        <v>43204</v>
      </c>
      <c r="G924" s="82">
        <v>1.7889999999999999</v>
      </c>
      <c r="H924" s="83">
        <f t="shared" si="56"/>
        <v>1789</v>
      </c>
      <c r="I924" s="84">
        <f t="shared" si="57"/>
        <v>2.0706018518518516E-2</v>
      </c>
      <c r="J924" s="83">
        <v>0.30099999999999999</v>
      </c>
      <c r="K924" s="83" t="s">
        <v>277</v>
      </c>
      <c r="L924" s="83">
        <v>0.15</v>
      </c>
      <c r="M924" s="83" t="s">
        <v>277</v>
      </c>
      <c r="N924" s="84">
        <f t="shared" si="58"/>
        <v>0.47170601851851846</v>
      </c>
      <c r="O924" s="83">
        <v>923</v>
      </c>
      <c r="P924" s="86">
        <f t="shared" si="59"/>
        <v>0.63775510204081631</v>
      </c>
      <c r="Q924" s="87">
        <f>Table2[[#This Row],[Decimal exceedance]]*100</f>
        <v>63.775510204081634</v>
      </c>
      <c r="R924" s="86">
        <f>ROUND(Table2[[#This Row],[Percent Exceedance]],1)</f>
        <v>63.8</v>
      </c>
    </row>
    <row r="925" spans="2:18">
      <c r="B925" s="79" t="s">
        <v>278</v>
      </c>
      <c r="C925" s="80">
        <v>10044187</v>
      </c>
      <c r="D925" s="80">
        <v>10019674</v>
      </c>
      <c r="E925" s="79" t="s">
        <v>276</v>
      </c>
      <c r="F925" s="81">
        <v>43196</v>
      </c>
      <c r="G925" s="82">
        <v>1.9379999999999999</v>
      </c>
      <c r="H925" s="83">
        <f t="shared" si="56"/>
        <v>1938</v>
      </c>
      <c r="I925" s="84">
        <f t="shared" si="57"/>
        <v>2.2430555555555554E-2</v>
      </c>
      <c r="J925" s="83">
        <v>0.312</v>
      </c>
      <c r="K925" s="83" t="s">
        <v>277</v>
      </c>
      <c r="L925" s="83">
        <v>0.13800000000000001</v>
      </c>
      <c r="M925" s="83" t="s">
        <v>277</v>
      </c>
      <c r="N925" s="84">
        <f t="shared" si="58"/>
        <v>0.47243055555555558</v>
      </c>
      <c r="O925" s="83">
        <v>924</v>
      </c>
      <c r="P925" s="86">
        <f t="shared" si="59"/>
        <v>0.63736263736263732</v>
      </c>
      <c r="Q925" s="87">
        <f>Table2[[#This Row],[Decimal exceedance]]*100</f>
        <v>63.73626373626373</v>
      </c>
      <c r="R925" s="86">
        <f>ROUND(Table2[[#This Row],[Percent Exceedance]],1)</f>
        <v>63.7</v>
      </c>
    </row>
    <row r="926" spans="2:18">
      <c r="B926" s="79" t="s">
        <v>278</v>
      </c>
      <c r="C926" s="80">
        <v>10044187</v>
      </c>
      <c r="D926" s="80">
        <v>10019674</v>
      </c>
      <c r="E926" s="79" t="s">
        <v>276</v>
      </c>
      <c r="F926" s="81">
        <v>43133</v>
      </c>
      <c r="G926" s="82">
        <v>2.4660000000000002</v>
      </c>
      <c r="H926" s="83">
        <f t="shared" si="56"/>
        <v>2466</v>
      </c>
      <c r="I926" s="84">
        <f t="shared" si="57"/>
        <v>2.8541666666666667E-2</v>
      </c>
      <c r="J926" s="83">
        <v>0.27900000000000003</v>
      </c>
      <c r="K926" s="83" t="s">
        <v>277</v>
      </c>
      <c r="L926" s="83">
        <v>0.16600000000000001</v>
      </c>
      <c r="M926" s="83" t="s">
        <v>277</v>
      </c>
      <c r="N926" s="84">
        <f t="shared" si="58"/>
        <v>0.47354166666666675</v>
      </c>
      <c r="O926" s="83">
        <v>925</v>
      </c>
      <c r="P926" s="86">
        <f t="shared" si="59"/>
        <v>0.63697017268445832</v>
      </c>
      <c r="Q926" s="87">
        <f>Table2[[#This Row],[Decimal exceedance]]*100</f>
        <v>63.697017268445833</v>
      </c>
      <c r="R926" s="86">
        <f>ROUND(Table2[[#This Row],[Percent Exceedance]],1)</f>
        <v>63.7</v>
      </c>
    </row>
    <row r="927" spans="2:18">
      <c r="B927" s="79" t="s">
        <v>278</v>
      </c>
      <c r="C927" s="80">
        <v>10044187</v>
      </c>
      <c r="D927" s="80">
        <v>10019674</v>
      </c>
      <c r="E927" s="79" t="s">
        <v>276</v>
      </c>
      <c r="F927" s="81">
        <v>43507</v>
      </c>
      <c r="G927" s="82">
        <v>1.8140000000000001</v>
      </c>
      <c r="H927" s="83">
        <f t="shared" si="56"/>
        <v>1814</v>
      </c>
      <c r="I927" s="84">
        <f t="shared" si="57"/>
        <v>2.0995370370370369E-2</v>
      </c>
      <c r="J927" s="83">
        <v>0.32700000000000001</v>
      </c>
      <c r="K927" s="83" t="s">
        <v>277</v>
      </c>
      <c r="L927" s="83">
        <v>0.126</v>
      </c>
      <c r="M927" s="83" t="s">
        <v>277</v>
      </c>
      <c r="N927" s="84">
        <f t="shared" si="58"/>
        <v>0.47399537037037037</v>
      </c>
      <c r="O927" s="83">
        <v>926</v>
      </c>
      <c r="P927" s="86">
        <f t="shared" si="59"/>
        <v>0.63657770800627944</v>
      </c>
      <c r="Q927" s="87">
        <f>Table2[[#This Row],[Decimal exceedance]]*100</f>
        <v>63.657770800627944</v>
      </c>
      <c r="R927" s="86">
        <f>ROUND(Table2[[#This Row],[Percent Exceedance]],1)</f>
        <v>63.7</v>
      </c>
    </row>
    <row r="928" spans="2:18">
      <c r="B928" s="79" t="s">
        <v>278</v>
      </c>
      <c r="C928" s="80">
        <v>10044187</v>
      </c>
      <c r="D928" s="80">
        <v>10019674</v>
      </c>
      <c r="E928" s="79" t="s">
        <v>276</v>
      </c>
      <c r="F928" s="81">
        <v>42580</v>
      </c>
      <c r="G928" s="82">
        <v>6.056</v>
      </c>
      <c r="H928" s="83">
        <f t="shared" si="56"/>
        <v>6056</v>
      </c>
      <c r="I928" s="84">
        <f t="shared" si="57"/>
        <v>7.0092592592592595E-2</v>
      </c>
      <c r="J928" s="83">
        <v>7.9000000000000001E-2</v>
      </c>
      <c r="K928" s="83" t="s">
        <v>277</v>
      </c>
      <c r="L928" s="83">
        <v>0.32500000000000001</v>
      </c>
      <c r="M928" s="83" t="s">
        <v>277</v>
      </c>
      <c r="N928" s="84">
        <f t="shared" si="58"/>
        <v>0.47409259259259262</v>
      </c>
      <c r="O928" s="83">
        <v>927</v>
      </c>
      <c r="P928" s="86">
        <f t="shared" si="59"/>
        <v>0.63618524332810045</v>
      </c>
      <c r="Q928" s="87">
        <f>Table2[[#This Row],[Decimal exceedance]]*100</f>
        <v>63.618524332810047</v>
      </c>
      <c r="R928" s="86">
        <f>ROUND(Table2[[#This Row],[Percent Exceedance]],1)</f>
        <v>63.6</v>
      </c>
    </row>
    <row r="929" spans="2:18">
      <c r="B929" s="79" t="s">
        <v>278</v>
      </c>
      <c r="C929" s="80">
        <v>10044187</v>
      </c>
      <c r="D929" s="80">
        <v>10019674</v>
      </c>
      <c r="E929" s="79" t="s">
        <v>276</v>
      </c>
      <c r="F929" s="81">
        <v>41542</v>
      </c>
      <c r="G929" s="82">
        <v>5.63</v>
      </c>
      <c r="H929" s="83">
        <f t="shared" si="56"/>
        <v>5630</v>
      </c>
      <c r="I929" s="84">
        <f t="shared" si="57"/>
        <v>6.5162037037037032E-2</v>
      </c>
      <c r="J929" s="83">
        <v>8.1000000000000003E-2</v>
      </c>
      <c r="K929" s="83" t="s">
        <v>277</v>
      </c>
      <c r="L929" s="83">
        <v>0.32800000000000001</v>
      </c>
      <c r="M929" s="83" t="s">
        <v>277</v>
      </c>
      <c r="N929" s="84">
        <f t="shared" si="58"/>
        <v>0.47416203703703708</v>
      </c>
      <c r="O929" s="83">
        <v>928</v>
      </c>
      <c r="P929" s="86">
        <f t="shared" si="59"/>
        <v>0.63579277864992156</v>
      </c>
      <c r="Q929" s="87">
        <f>Table2[[#This Row],[Decimal exceedance]]*100</f>
        <v>63.579277864992157</v>
      </c>
      <c r="R929" s="86">
        <f>ROUND(Table2[[#This Row],[Percent Exceedance]],1)</f>
        <v>63.6</v>
      </c>
    </row>
    <row r="930" spans="2:18">
      <c r="B930" s="79" t="s">
        <v>278</v>
      </c>
      <c r="C930" s="80">
        <v>10044187</v>
      </c>
      <c r="D930" s="80">
        <v>10019674</v>
      </c>
      <c r="E930" s="79" t="s">
        <v>276</v>
      </c>
      <c r="F930" s="81">
        <v>42199</v>
      </c>
      <c r="G930" s="82">
        <v>4.53</v>
      </c>
      <c r="H930" s="83">
        <f t="shared" si="56"/>
        <v>4530</v>
      </c>
      <c r="I930" s="84">
        <f t="shared" si="57"/>
        <v>5.2430555555555557E-2</v>
      </c>
      <c r="J930" s="83">
        <v>0.11600000000000001</v>
      </c>
      <c r="K930" s="83" t="s">
        <v>277</v>
      </c>
      <c r="L930" s="83">
        <v>0.307</v>
      </c>
      <c r="M930" s="83" t="s">
        <v>277</v>
      </c>
      <c r="N930" s="84">
        <f t="shared" si="58"/>
        <v>0.47543055555555558</v>
      </c>
      <c r="O930" s="83">
        <v>929</v>
      </c>
      <c r="P930" s="86">
        <f t="shared" si="59"/>
        <v>0.63540031397174257</v>
      </c>
      <c r="Q930" s="87">
        <f>Table2[[#This Row],[Decimal exceedance]]*100</f>
        <v>63.540031397174261</v>
      </c>
      <c r="R930" s="86">
        <f>ROUND(Table2[[#This Row],[Percent Exceedance]],1)</f>
        <v>63.5</v>
      </c>
    </row>
    <row r="931" spans="2:18">
      <c r="B931" s="79" t="s">
        <v>278</v>
      </c>
      <c r="C931" s="80">
        <v>10044187</v>
      </c>
      <c r="D931" s="80">
        <v>10019674</v>
      </c>
      <c r="E931" s="79" t="s">
        <v>276</v>
      </c>
      <c r="F931" s="81">
        <v>43252</v>
      </c>
      <c r="G931" s="82">
        <v>1.681</v>
      </c>
      <c r="H931" s="83">
        <f t="shared" si="56"/>
        <v>1681</v>
      </c>
      <c r="I931" s="84">
        <f t="shared" si="57"/>
        <v>1.9456018518518518E-2</v>
      </c>
      <c r="J931" s="83">
        <v>0.22</v>
      </c>
      <c r="K931" s="83" t="s">
        <v>277</v>
      </c>
      <c r="L931" s="83">
        <v>0.23599999999999999</v>
      </c>
      <c r="M931" s="83" t="s">
        <v>277</v>
      </c>
      <c r="N931" s="84">
        <f t="shared" si="58"/>
        <v>0.47545601851851849</v>
      </c>
      <c r="O931" s="83">
        <v>930</v>
      </c>
      <c r="P931" s="86">
        <f t="shared" si="59"/>
        <v>0.63500784929356358</v>
      </c>
      <c r="Q931" s="87">
        <f>Table2[[#This Row],[Decimal exceedance]]*100</f>
        <v>63.500784929356357</v>
      </c>
      <c r="R931" s="86">
        <f>ROUND(Table2[[#This Row],[Percent Exceedance]],1)</f>
        <v>63.5</v>
      </c>
    </row>
    <row r="932" spans="2:18">
      <c r="B932" s="83"/>
      <c r="C932" s="80">
        <v>10044187</v>
      </c>
      <c r="D932" s="80">
        <v>10019674</v>
      </c>
      <c r="E932" s="79" t="s">
        <v>276</v>
      </c>
      <c r="F932" s="85">
        <v>43828</v>
      </c>
      <c r="G932" s="82">
        <v>1.8959999999999999</v>
      </c>
      <c r="H932" s="83">
        <f t="shared" si="56"/>
        <v>1896</v>
      </c>
      <c r="I932" s="84">
        <f t="shared" si="57"/>
        <v>2.1944444444444444E-2</v>
      </c>
      <c r="J932" s="83">
        <v>0.28599999999999998</v>
      </c>
      <c r="K932" s="83" t="s">
        <v>277</v>
      </c>
      <c r="L932" s="83">
        <v>0.16800000000000001</v>
      </c>
      <c r="M932" s="83" t="s">
        <v>277</v>
      </c>
      <c r="N932" s="84">
        <f t="shared" si="58"/>
        <v>0.47594444444444439</v>
      </c>
      <c r="O932" s="83">
        <v>931</v>
      </c>
      <c r="P932" s="86">
        <f t="shared" si="59"/>
        <v>0.63461538461538458</v>
      </c>
      <c r="Q932" s="87">
        <f>Table2[[#This Row],[Decimal exceedance]]*100</f>
        <v>63.46153846153846</v>
      </c>
      <c r="R932" s="86">
        <f>ROUND(Table2[[#This Row],[Percent Exceedance]],1)</f>
        <v>63.5</v>
      </c>
    </row>
    <row r="933" spans="2:18">
      <c r="B933" s="79" t="s">
        <v>278</v>
      </c>
      <c r="C933" s="80">
        <v>10044187</v>
      </c>
      <c r="D933" s="80">
        <v>10019674</v>
      </c>
      <c r="E933" s="79" t="s">
        <v>276</v>
      </c>
      <c r="F933" s="81">
        <v>42497</v>
      </c>
      <c r="G933" s="82">
        <v>1.476</v>
      </c>
      <c r="H933" s="83">
        <f t="shared" si="56"/>
        <v>1476</v>
      </c>
      <c r="I933" s="84">
        <f t="shared" si="57"/>
        <v>1.7083333333333332E-2</v>
      </c>
      <c r="J933" s="83">
        <v>9.0999999999999998E-2</v>
      </c>
      <c r="K933" s="83" t="s">
        <v>280</v>
      </c>
      <c r="L933" s="83">
        <v>0.36799999999999999</v>
      </c>
      <c r="M933" s="83" t="s">
        <v>277</v>
      </c>
      <c r="N933" s="84">
        <f t="shared" si="58"/>
        <v>0.4760833333333333</v>
      </c>
      <c r="O933" s="83">
        <v>932</v>
      </c>
      <c r="P933" s="86">
        <f t="shared" si="59"/>
        <v>0.63422291993720559</v>
      </c>
      <c r="Q933" s="87">
        <f>Table2[[#This Row],[Decimal exceedance]]*100</f>
        <v>63.422291993720556</v>
      </c>
      <c r="R933" s="86">
        <f>ROUND(Table2[[#This Row],[Percent Exceedance]],1)</f>
        <v>63.4</v>
      </c>
    </row>
    <row r="934" spans="2:18">
      <c r="B934" s="79" t="s">
        <v>278</v>
      </c>
      <c r="C934" s="80">
        <v>10044187</v>
      </c>
      <c r="D934" s="80">
        <v>10019674</v>
      </c>
      <c r="E934" s="79" t="s">
        <v>276</v>
      </c>
      <c r="F934" s="81">
        <v>41605</v>
      </c>
      <c r="G934" s="82">
        <v>2.343</v>
      </c>
      <c r="H934" s="83">
        <f t="shared" si="56"/>
        <v>2343</v>
      </c>
      <c r="I934" s="84">
        <f t="shared" si="57"/>
        <v>2.7118055555555555E-2</v>
      </c>
      <c r="J934" s="83">
        <v>9.4E-2</v>
      </c>
      <c r="K934" s="83" t="s">
        <v>277</v>
      </c>
      <c r="L934" s="83">
        <v>0.35499999999999998</v>
      </c>
      <c r="M934" s="83" t="s">
        <v>277</v>
      </c>
      <c r="N934" s="84">
        <f t="shared" si="58"/>
        <v>0.47611805555555553</v>
      </c>
      <c r="O934" s="83">
        <v>933</v>
      </c>
      <c r="P934" s="86">
        <f t="shared" si="59"/>
        <v>0.6338304552590267</v>
      </c>
      <c r="Q934" s="87">
        <f>Table2[[#This Row],[Decimal exceedance]]*100</f>
        <v>63.383045525902673</v>
      </c>
      <c r="R934" s="86">
        <f>ROUND(Table2[[#This Row],[Percent Exceedance]],1)</f>
        <v>63.4</v>
      </c>
    </row>
    <row r="935" spans="2:18">
      <c r="B935" s="79" t="s">
        <v>278</v>
      </c>
      <c r="C935" s="80">
        <v>10044187</v>
      </c>
      <c r="D935" s="80">
        <v>10019674</v>
      </c>
      <c r="E935" s="79" t="s">
        <v>276</v>
      </c>
      <c r="F935" s="81">
        <v>42634</v>
      </c>
      <c r="G935" s="82">
        <v>3.0760000000000001</v>
      </c>
      <c r="H935" s="83">
        <f t="shared" si="56"/>
        <v>3076</v>
      </c>
      <c r="I935" s="84">
        <f t="shared" si="57"/>
        <v>3.560185185185185E-2</v>
      </c>
      <c r="J935" s="83">
        <v>0.10199999999999999</v>
      </c>
      <c r="K935" s="83" t="s">
        <v>277</v>
      </c>
      <c r="L935" s="83">
        <v>0.33900000000000002</v>
      </c>
      <c r="M935" s="83" t="s">
        <v>277</v>
      </c>
      <c r="N935" s="84">
        <f t="shared" si="58"/>
        <v>0.47660185185185189</v>
      </c>
      <c r="O935" s="83">
        <v>934</v>
      </c>
      <c r="P935" s="86">
        <f t="shared" si="59"/>
        <v>0.63343799058084771</v>
      </c>
      <c r="Q935" s="87">
        <f>Table2[[#This Row],[Decimal exceedance]]*100</f>
        <v>63.34379905808477</v>
      </c>
      <c r="R935" s="86">
        <f>ROUND(Table2[[#This Row],[Percent Exceedance]],1)</f>
        <v>63.3</v>
      </c>
    </row>
    <row r="936" spans="2:18">
      <c r="B936" s="79" t="s">
        <v>278</v>
      </c>
      <c r="C936" s="80">
        <v>10044187</v>
      </c>
      <c r="D936" s="80">
        <v>10019674</v>
      </c>
      <c r="E936" s="79" t="s">
        <v>276</v>
      </c>
      <c r="F936" s="81">
        <v>42191</v>
      </c>
      <c r="G936" s="82">
        <v>5.2549999999999999</v>
      </c>
      <c r="H936" s="83">
        <f t="shared" si="56"/>
        <v>5255</v>
      </c>
      <c r="I936" s="84">
        <f t="shared" si="57"/>
        <v>6.0821759259259256E-2</v>
      </c>
      <c r="J936" s="83">
        <v>0.10100000000000001</v>
      </c>
      <c r="K936" s="83" t="s">
        <v>277</v>
      </c>
      <c r="L936" s="83">
        <v>0.315</v>
      </c>
      <c r="M936" s="83" t="s">
        <v>277</v>
      </c>
      <c r="N936" s="84">
        <f t="shared" si="58"/>
        <v>0.47682175925925929</v>
      </c>
      <c r="O936" s="83">
        <v>935</v>
      </c>
      <c r="P936" s="86">
        <f t="shared" si="59"/>
        <v>0.63304552590266883</v>
      </c>
      <c r="Q936" s="87">
        <f>Table2[[#This Row],[Decimal exceedance]]*100</f>
        <v>63.30455259026688</v>
      </c>
      <c r="R936" s="86">
        <f>ROUND(Table2[[#This Row],[Percent Exceedance]],1)</f>
        <v>63.3</v>
      </c>
    </row>
    <row r="937" spans="2:18">
      <c r="B937" s="79" t="s">
        <v>278</v>
      </c>
      <c r="C937" s="80">
        <v>10044187</v>
      </c>
      <c r="D937" s="80">
        <v>10019674</v>
      </c>
      <c r="E937" s="79" t="s">
        <v>276</v>
      </c>
      <c r="F937" s="81">
        <v>43177</v>
      </c>
      <c r="G937" s="82">
        <v>2.0299999999999998</v>
      </c>
      <c r="H937" s="83">
        <f t="shared" si="56"/>
        <v>2029.9999999999998</v>
      </c>
      <c r="I937" s="84">
        <f t="shared" si="57"/>
        <v>2.3495370370370368E-2</v>
      </c>
      <c r="J937" s="83">
        <v>0.3</v>
      </c>
      <c r="K937" s="83" t="s">
        <v>277</v>
      </c>
      <c r="L937" s="83">
        <v>0.154</v>
      </c>
      <c r="M937" s="83" t="s">
        <v>277</v>
      </c>
      <c r="N937" s="84">
        <f t="shared" si="58"/>
        <v>0.47749537037037038</v>
      </c>
      <c r="O937" s="83">
        <v>936</v>
      </c>
      <c r="P937" s="86">
        <f t="shared" si="59"/>
        <v>0.63265306122448983</v>
      </c>
      <c r="Q937" s="87">
        <f>Table2[[#This Row],[Decimal exceedance]]*100</f>
        <v>63.265306122448983</v>
      </c>
      <c r="R937" s="86">
        <f>ROUND(Table2[[#This Row],[Percent Exceedance]],1)</f>
        <v>63.3</v>
      </c>
    </row>
    <row r="938" spans="2:18">
      <c r="B938" s="79" t="s">
        <v>278</v>
      </c>
      <c r="C938" s="80">
        <v>10044187</v>
      </c>
      <c r="D938" s="80">
        <v>10019674</v>
      </c>
      <c r="E938" s="79" t="s">
        <v>276</v>
      </c>
      <c r="F938" s="81">
        <v>41541</v>
      </c>
      <c r="G938" s="82">
        <v>5.6820000000000004</v>
      </c>
      <c r="H938" s="83">
        <f t="shared" si="56"/>
        <v>5682</v>
      </c>
      <c r="I938" s="84">
        <f t="shared" si="57"/>
        <v>6.5763888888888886E-2</v>
      </c>
      <c r="J938" s="83">
        <v>0.08</v>
      </c>
      <c r="K938" s="83" t="s">
        <v>277</v>
      </c>
      <c r="L938" s="83">
        <v>0.33200000000000002</v>
      </c>
      <c r="M938" s="83" t="s">
        <v>277</v>
      </c>
      <c r="N938" s="84">
        <f t="shared" si="58"/>
        <v>0.47776388888888888</v>
      </c>
      <c r="O938" s="83">
        <v>937</v>
      </c>
      <c r="P938" s="86">
        <f t="shared" si="59"/>
        <v>0.63226059654631084</v>
      </c>
      <c r="Q938" s="87">
        <f>Table2[[#This Row],[Decimal exceedance]]*100</f>
        <v>63.226059654631086</v>
      </c>
      <c r="R938" s="86">
        <f>ROUND(Table2[[#This Row],[Percent Exceedance]],1)</f>
        <v>63.2</v>
      </c>
    </row>
    <row r="939" spans="2:18">
      <c r="B939" s="79" t="s">
        <v>278</v>
      </c>
      <c r="C939" s="80">
        <v>10044187</v>
      </c>
      <c r="D939" s="80">
        <v>10019674</v>
      </c>
      <c r="E939" s="79" t="s">
        <v>276</v>
      </c>
      <c r="F939" s="81">
        <v>42570</v>
      </c>
      <c r="G939" s="82">
        <v>3.617</v>
      </c>
      <c r="H939" s="83">
        <f t="shared" si="56"/>
        <v>3617</v>
      </c>
      <c r="I939" s="84">
        <f t="shared" si="57"/>
        <v>4.1863425925925922E-2</v>
      </c>
      <c r="J939" s="83">
        <v>8.5000000000000006E-2</v>
      </c>
      <c r="K939" s="83" t="s">
        <v>277</v>
      </c>
      <c r="L939" s="83">
        <v>0.35099999999999998</v>
      </c>
      <c r="M939" s="83" t="s">
        <v>277</v>
      </c>
      <c r="N939" s="84">
        <f t="shared" si="58"/>
        <v>0.4778634259259259</v>
      </c>
      <c r="O939" s="83">
        <v>938</v>
      </c>
      <c r="P939" s="86">
        <f t="shared" si="59"/>
        <v>0.63186813186813184</v>
      </c>
      <c r="Q939" s="87">
        <f>Table2[[#This Row],[Decimal exceedance]]*100</f>
        <v>63.186813186813183</v>
      </c>
      <c r="R939" s="86">
        <f>ROUND(Table2[[#This Row],[Percent Exceedance]],1)</f>
        <v>63.2</v>
      </c>
    </row>
    <row r="940" spans="2:18">
      <c r="B940" s="83"/>
      <c r="C940" s="80">
        <v>10044187</v>
      </c>
      <c r="D940" s="80">
        <v>10019674</v>
      </c>
      <c r="E940" s="79" t="s">
        <v>276</v>
      </c>
      <c r="F940" s="85">
        <v>43867</v>
      </c>
      <c r="G940" s="82">
        <v>2.0099999999999998</v>
      </c>
      <c r="H940" s="83">
        <f t="shared" si="56"/>
        <v>2009.9999999999998</v>
      </c>
      <c r="I940" s="84">
        <f t="shared" si="57"/>
        <v>2.3263888888888886E-2</v>
      </c>
      <c r="J940" s="83">
        <v>0.20899999999999999</v>
      </c>
      <c r="K940" s="83" t="s">
        <v>277</v>
      </c>
      <c r="L940" s="83">
        <v>0.246</v>
      </c>
      <c r="M940" s="83" t="s">
        <v>277</v>
      </c>
      <c r="N940" s="84">
        <f t="shared" si="58"/>
        <v>0.47826388888888888</v>
      </c>
      <c r="O940" s="83">
        <v>939</v>
      </c>
      <c r="P940" s="86">
        <f t="shared" si="59"/>
        <v>0.63147566718995285</v>
      </c>
      <c r="Q940" s="87">
        <f>Table2[[#This Row],[Decimal exceedance]]*100</f>
        <v>63.147566718995286</v>
      </c>
      <c r="R940" s="86">
        <f>ROUND(Table2[[#This Row],[Percent Exceedance]],1)</f>
        <v>63.1</v>
      </c>
    </row>
    <row r="941" spans="2:18">
      <c r="B941" s="79" t="s">
        <v>278</v>
      </c>
      <c r="C941" s="80">
        <v>10044187</v>
      </c>
      <c r="D941" s="80">
        <v>10019674</v>
      </c>
      <c r="E941" s="79" t="s">
        <v>276</v>
      </c>
      <c r="F941" s="81">
        <v>42897</v>
      </c>
      <c r="G941" s="82">
        <v>2.367</v>
      </c>
      <c r="H941" s="83">
        <f t="shared" si="56"/>
        <v>2367</v>
      </c>
      <c r="I941" s="84">
        <f t="shared" si="57"/>
        <v>2.7395833333333331E-2</v>
      </c>
      <c r="J941" s="83">
        <v>0.152</v>
      </c>
      <c r="K941" s="83" t="s">
        <v>277</v>
      </c>
      <c r="L941" s="83">
        <v>0.29899999999999999</v>
      </c>
      <c r="M941" s="83" t="s">
        <v>277</v>
      </c>
      <c r="N941" s="84">
        <f t="shared" si="58"/>
        <v>0.47839583333333335</v>
      </c>
      <c r="O941" s="83">
        <v>940</v>
      </c>
      <c r="P941" s="86">
        <f t="shared" si="59"/>
        <v>0.63108320251177397</v>
      </c>
      <c r="Q941" s="87">
        <f>Table2[[#This Row],[Decimal exceedance]]*100</f>
        <v>63.108320251177396</v>
      </c>
      <c r="R941" s="86">
        <f>ROUND(Table2[[#This Row],[Percent Exceedance]],1)</f>
        <v>63.1</v>
      </c>
    </row>
    <row r="942" spans="2:18">
      <c r="B942" s="83"/>
      <c r="C942" s="80">
        <v>10044187</v>
      </c>
      <c r="D942" s="80">
        <v>10019674</v>
      </c>
      <c r="E942" s="79" t="s">
        <v>276</v>
      </c>
      <c r="F942" s="85">
        <v>43734</v>
      </c>
      <c r="G942" s="82">
        <v>1.9419999999999999</v>
      </c>
      <c r="H942" s="83">
        <f t="shared" si="56"/>
        <v>1942</v>
      </c>
      <c r="I942" s="84">
        <f t="shared" si="57"/>
        <v>2.2476851851851849E-2</v>
      </c>
      <c r="J942" s="83">
        <v>0.33900000000000002</v>
      </c>
      <c r="K942" s="83" t="s">
        <v>277</v>
      </c>
      <c r="L942" s="83">
        <v>0.11700000000000001</v>
      </c>
      <c r="M942" s="83" t="s">
        <v>277</v>
      </c>
      <c r="N942" s="84">
        <f t="shared" si="58"/>
        <v>0.47847685185185185</v>
      </c>
      <c r="O942" s="83">
        <v>941</v>
      </c>
      <c r="P942" s="86">
        <f t="shared" si="59"/>
        <v>0.63069073783359497</v>
      </c>
      <c r="Q942" s="87">
        <f>Table2[[#This Row],[Decimal exceedance]]*100</f>
        <v>63.069073783359499</v>
      </c>
      <c r="R942" s="86">
        <f>ROUND(Table2[[#This Row],[Percent Exceedance]],1)</f>
        <v>63.1</v>
      </c>
    </row>
    <row r="943" spans="2:18">
      <c r="B943" s="79" t="s">
        <v>278</v>
      </c>
      <c r="C943" s="80">
        <v>10044187</v>
      </c>
      <c r="D943" s="80">
        <v>10019674</v>
      </c>
      <c r="E943" s="79" t="s">
        <v>276</v>
      </c>
      <c r="F943" s="81">
        <v>43443</v>
      </c>
      <c r="G943" s="82">
        <v>2.0369999999999999</v>
      </c>
      <c r="H943" s="83">
        <f t="shared" si="56"/>
        <v>2037</v>
      </c>
      <c r="I943" s="84">
        <f t="shared" si="57"/>
        <v>2.3576388888888886E-2</v>
      </c>
      <c r="J943" s="83">
        <v>0.35299999999999998</v>
      </c>
      <c r="K943" s="83" t="s">
        <v>277</v>
      </c>
      <c r="L943" s="83">
        <v>0.10199999999999999</v>
      </c>
      <c r="M943" s="83" t="s">
        <v>277</v>
      </c>
      <c r="N943" s="84">
        <f t="shared" si="58"/>
        <v>0.47857638888888887</v>
      </c>
      <c r="O943" s="83">
        <v>942</v>
      </c>
      <c r="P943" s="86">
        <f t="shared" si="59"/>
        <v>0.63029827315541609</v>
      </c>
      <c r="Q943" s="87">
        <f>Table2[[#This Row],[Decimal exceedance]]*100</f>
        <v>63.02982731554161</v>
      </c>
      <c r="R943" s="86">
        <f>ROUND(Table2[[#This Row],[Percent Exceedance]],1)</f>
        <v>63</v>
      </c>
    </row>
    <row r="944" spans="2:18">
      <c r="B944" s="79" t="s">
        <v>278</v>
      </c>
      <c r="C944" s="80">
        <v>10044187</v>
      </c>
      <c r="D944" s="80">
        <v>10019674</v>
      </c>
      <c r="E944" s="79" t="s">
        <v>276</v>
      </c>
      <c r="F944" s="81">
        <v>41462</v>
      </c>
      <c r="G944" s="82">
        <v>5.7160000000000002</v>
      </c>
      <c r="H944" s="83">
        <f t="shared" si="56"/>
        <v>5716</v>
      </c>
      <c r="I944" s="84">
        <f t="shared" si="57"/>
        <v>6.6157407407407401E-2</v>
      </c>
      <c r="J944" s="83">
        <v>0.06</v>
      </c>
      <c r="K944" s="83" t="s">
        <v>277</v>
      </c>
      <c r="L944" s="83">
        <v>0.35299999999999998</v>
      </c>
      <c r="M944" s="83" t="s">
        <v>277</v>
      </c>
      <c r="N944" s="84">
        <f t="shared" si="58"/>
        <v>0.47915740740740737</v>
      </c>
      <c r="O944" s="83">
        <v>943</v>
      </c>
      <c r="P944" s="86">
        <f t="shared" si="59"/>
        <v>0.62990580847723709</v>
      </c>
      <c r="Q944" s="87">
        <f>Table2[[#This Row],[Decimal exceedance]]*100</f>
        <v>62.990580847723706</v>
      </c>
      <c r="R944" s="86">
        <f>ROUND(Table2[[#This Row],[Percent Exceedance]],1)</f>
        <v>63</v>
      </c>
    </row>
    <row r="945" spans="2:18">
      <c r="B945" s="79" t="s">
        <v>278</v>
      </c>
      <c r="C945" s="80">
        <v>10044187</v>
      </c>
      <c r="D945" s="80">
        <v>10019674</v>
      </c>
      <c r="E945" s="79" t="s">
        <v>276</v>
      </c>
      <c r="F945" s="81">
        <v>42579</v>
      </c>
      <c r="G945" s="82">
        <v>3.44</v>
      </c>
      <c r="H945" s="83">
        <f t="shared" si="56"/>
        <v>3440</v>
      </c>
      <c r="I945" s="84">
        <f t="shared" si="57"/>
        <v>3.981481481481481E-2</v>
      </c>
      <c r="J945" s="83">
        <v>9.8000000000000004E-2</v>
      </c>
      <c r="K945" s="83" t="s">
        <v>277</v>
      </c>
      <c r="L945" s="83">
        <v>0.34200000000000003</v>
      </c>
      <c r="M945" s="83" t="s">
        <v>277</v>
      </c>
      <c r="N945" s="84">
        <f t="shared" si="58"/>
        <v>0.47981481481481481</v>
      </c>
      <c r="O945" s="83">
        <v>944</v>
      </c>
      <c r="P945" s="86">
        <f t="shared" si="59"/>
        <v>0.6295133437990581</v>
      </c>
      <c r="Q945" s="87">
        <f>Table2[[#This Row],[Decimal exceedance]]*100</f>
        <v>62.951334379905809</v>
      </c>
      <c r="R945" s="86">
        <f>ROUND(Table2[[#This Row],[Percent Exceedance]],1)</f>
        <v>63</v>
      </c>
    </row>
    <row r="946" spans="2:18">
      <c r="B946" s="79" t="s">
        <v>278</v>
      </c>
      <c r="C946" s="80">
        <v>10044187</v>
      </c>
      <c r="D946" s="80">
        <v>10019674</v>
      </c>
      <c r="E946" s="79" t="s">
        <v>276</v>
      </c>
      <c r="F946" s="81">
        <v>43286</v>
      </c>
      <c r="G946" s="82">
        <v>2.1589999999999998</v>
      </c>
      <c r="H946" s="83">
        <f t="shared" si="56"/>
        <v>2159</v>
      </c>
      <c r="I946" s="84">
        <f t="shared" si="57"/>
        <v>2.4988425925925921E-2</v>
      </c>
      <c r="J946" s="83">
        <v>0.186</v>
      </c>
      <c r="K946" s="83" t="s">
        <v>277</v>
      </c>
      <c r="L946" s="83">
        <v>0.26900000000000002</v>
      </c>
      <c r="M946" s="83" t="s">
        <v>277</v>
      </c>
      <c r="N946" s="84">
        <f t="shared" si="58"/>
        <v>0.47998842592592594</v>
      </c>
      <c r="O946" s="83">
        <v>945</v>
      </c>
      <c r="P946" s="86">
        <f t="shared" si="59"/>
        <v>0.62912087912087911</v>
      </c>
      <c r="Q946" s="87">
        <f>Table2[[#This Row],[Decimal exceedance]]*100</f>
        <v>62.912087912087912</v>
      </c>
      <c r="R946" s="86">
        <f>ROUND(Table2[[#This Row],[Percent Exceedance]],1)</f>
        <v>62.9</v>
      </c>
    </row>
    <row r="947" spans="2:18">
      <c r="B947" s="79" t="s">
        <v>278</v>
      </c>
      <c r="C947" s="80">
        <v>10044187</v>
      </c>
      <c r="D947" s="80">
        <v>10019674</v>
      </c>
      <c r="E947" s="79" t="s">
        <v>276</v>
      </c>
      <c r="F947" s="81">
        <v>42643</v>
      </c>
      <c r="G947" s="82">
        <v>3.29</v>
      </c>
      <c r="H947" s="83">
        <f t="shared" si="56"/>
        <v>3290</v>
      </c>
      <c r="I947" s="84">
        <f t="shared" si="57"/>
        <v>3.8078703703703705E-2</v>
      </c>
      <c r="J947" s="83">
        <v>0.13500000000000001</v>
      </c>
      <c r="K947" s="83" t="s">
        <v>277</v>
      </c>
      <c r="L947" s="83">
        <v>0.307</v>
      </c>
      <c r="M947" s="83" t="s">
        <v>277</v>
      </c>
      <c r="N947" s="84">
        <f t="shared" si="58"/>
        <v>0.4800787037037037</v>
      </c>
      <c r="O947" s="83">
        <v>946</v>
      </c>
      <c r="P947" s="86">
        <f t="shared" si="59"/>
        <v>0.62872841444270011</v>
      </c>
      <c r="Q947" s="87">
        <f>Table2[[#This Row],[Decimal exceedance]]*100</f>
        <v>62.872841444270009</v>
      </c>
      <c r="R947" s="86">
        <f>ROUND(Table2[[#This Row],[Percent Exceedance]],1)</f>
        <v>62.9</v>
      </c>
    </row>
    <row r="948" spans="2:18">
      <c r="B948" s="79" t="s">
        <v>278</v>
      </c>
      <c r="C948" s="80">
        <v>10044187</v>
      </c>
      <c r="D948" s="80">
        <v>10019674</v>
      </c>
      <c r="E948" s="79" t="s">
        <v>276</v>
      </c>
      <c r="F948" s="81">
        <v>42658</v>
      </c>
      <c r="G948" s="82">
        <v>0.53100000000000003</v>
      </c>
      <c r="H948" s="83">
        <f t="shared" si="56"/>
        <v>531</v>
      </c>
      <c r="I948" s="84">
        <f t="shared" si="57"/>
        <v>6.145833333333333E-3</v>
      </c>
      <c r="J948" s="83">
        <v>0.2</v>
      </c>
      <c r="K948" s="83" t="s">
        <v>277</v>
      </c>
      <c r="L948" s="83">
        <v>0.27400000000000002</v>
      </c>
      <c r="M948" s="83" t="s">
        <v>277</v>
      </c>
      <c r="N948" s="84">
        <f t="shared" si="58"/>
        <v>0.48014583333333338</v>
      </c>
      <c r="O948" s="83">
        <v>947</v>
      </c>
      <c r="P948" s="86">
        <f t="shared" si="59"/>
        <v>0.62833594976452112</v>
      </c>
      <c r="Q948" s="87">
        <f>Table2[[#This Row],[Decimal exceedance]]*100</f>
        <v>62.833594976452112</v>
      </c>
      <c r="R948" s="86">
        <f>ROUND(Table2[[#This Row],[Percent Exceedance]],1)</f>
        <v>62.8</v>
      </c>
    </row>
    <row r="949" spans="2:18">
      <c r="B949" s="79" t="s">
        <v>278</v>
      </c>
      <c r="C949" s="80">
        <v>10044187</v>
      </c>
      <c r="D949" s="80">
        <v>10019674</v>
      </c>
      <c r="E949" s="79" t="s">
        <v>276</v>
      </c>
      <c r="F949" s="81">
        <v>42519</v>
      </c>
      <c r="G949" s="82">
        <v>2.113</v>
      </c>
      <c r="H949" s="83">
        <f t="shared" si="56"/>
        <v>2113</v>
      </c>
      <c r="I949" s="84">
        <f t="shared" si="57"/>
        <v>2.4456018518518516E-2</v>
      </c>
      <c r="J949" s="83">
        <v>9.0999999999999998E-2</v>
      </c>
      <c r="K949" s="83" t="s">
        <v>277</v>
      </c>
      <c r="L949" s="83">
        <v>0.36499999999999999</v>
      </c>
      <c r="M949" s="83" t="s">
        <v>277</v>
      </c>
      <c r="N949" s="84">
        <f t="shared" si="58"/>
        <v>0.48045601851851849</v>
      </c>
      <c r="O949" s="83">
        <v>948</v>
      </c>
      <c r="P949" s="86">
        <f t="shared" si="59"/>
        <v>0.62794348508634223</v>
      </c>
      <c r="Q949" s="87">
        <f>Table2[[#This Row],[Decimal exceedance]]*100</f>
        <v>62.794348508634222</v>
      </c>
      <c r="R949" s="86">
        <f>ROUND(Table2[[#This Row],[Percent Exceedance]],1)</f>
        <v>62.8</v>
      </c>
    </row>
    <row r="950" spans="2:18">
      <c r="B950" s="79" t="s">
        <v>278</v>
      </c>
      <c r="C950" s="80">
        <v>10044187</v>
      </c>
      <c r="D950" s="80">
        <v>10019674</v>
      </c>
      <c r="E950" s="79" t="s">
        <v>276</v>
      </c>
      <c r="F950" s="81">
        <v>42221</v>
      </c>
      <c r="G950" s="82">
        <v>4.3250000000000002</v>
      </c>
      <c r="H950" s="83">
        <f t="shared" si="56"/>
        <v>4325</v>
      </c>
      <c r="I950" s="84">
        <f t="shared" si="57"/>
        <v>5.0057870370370371E-2</v>
      </c>
      <c r="J950" s="83">
        <v>0.157</v>
      </c>
      <c r="K950" s="83" t="s">
        <v>277</v>
      </c>
      <c r="L950" s="83">
        <v>0.27400000000000002</v>
      </c>
      <c r="M950" s="83" t="s">
        <v>277</v>
      </c>
      <c r="N950" s="84">
        <f t="shared" si="58"/>
        <v>0.4810578703703704</v>
      </c>
      <c r="O950" s="83">
        <v>949</v>
      </c>
      <c r="P950" s="86">
        <f t="shared" si="59"/>
        <v>0.62755102040816324</v>
      </c>
      <c r="Q950" s="87">
        <f>Table2[[#This Row],[Decimal exceedance]]*100</f>
        <v>62.755102040816325</v>
      </c>
      <c r="R950" s="86">
        <f>ROUND(Table2[[#This Row],[Percent Exceedance]],1)</f>
        <v>62.8</v>
      </c>
    </row>
    <row r="951" spans="2:18">
      <c r="B951" s="79" t="s">
        <v>278</v>
      </c>
      <c r="C951" s="80">
        <v>10044187</v>
      </c>
      <c r="D951" s="80">
        <v>10019674</v>
      </c>
      <c r="E951" s="79" t="s">
        <v>276</v>
      </c>
      <c r="F951" s="81">
        <v>41558</v>
      </c>
      <c r="G951" s="82">
        <v>3.3940000000000001</v>
      </c>
      <c r="H951" s="83">
        <f t="shared" si="56"/>
        <v>3394</v>
      </c>
      <c r="I951" s="84">
        <f t="shared" si="57"/>
        <v>3.9282407407407405E-2</v>
      </c>
      <c r="J951" s="83">
        <v>0.161</v>
      </c>
      <c r="K951" s="83" t="s">
        <v>277</v>
      </c>
      <c r="L951" s="83">
        <v>0.28100000000000003</v>
      </c>
      <c r="M951" s="83" t="s">
        <v>277</v>
      </c>
      <c r="N951" s="84">
        <f t="shared" si="58"/>
        <v>0.48128240740740746</v>
      </c>
      <c r="O951" s="83">
        <v>950</v>
      </c>
      <c r="P951" s="86">
        <f t="shared" si="59"/>
        <v>0.62715855572998436</v>
      </c>
      <c r="Q951" s="87">
        <f>Table2[[#This Row],[Decimal exceedance]]*100</f>
        <v>62.715855572998436</v>
      </c>
      <c r="R951" s="86">
        <f>ROUND(Table2[[#This Row],[Percent Exceedance]],1)</f>
        <v>62.7</v>
      </c>
    </row>
    <row r="952" spans="2:18">
      <c r="B952" s="79" t="s">
        <v>278</v>
      </c>
      <c r="C952" s="80">
        <v>10044187</v>
      </c>
      <c r="D952" s="80">
        <v>10019674</v>
      </c>
      <c r="E952" s="79" t="s">
        <v>276</v>
      </c>
      <c r="F952" s="81">
        <v>42979</v>
      </c>
      <c r="G952" s="82">
        <v>3.1469999999999998</v>
      </c>
      <c r="H952" s="83">
        <f t="shared" si="56"/>
        <v>3147</v>
      </c>
      <c r="I952" s="84">
        <f t="shared" si="57"/>
        <v>3.6423611111111108E-2</v>
      </c>
      <c r="J952" s="83">
        <v>9.8000000000000004E-2</v>
      </c>
      <c r="K952" s="83" t="s">
        <v>277</v>
      </c>
      <c r="L952" s="83">
        <v>0.34699999999999998</v>
      </c>
      <c r="M952" s="83" t="s">
        <v>277</v>
      </c>
      <c r="N952" s="84">
        <f t="shared" si="58"/>
        <v>0.48142361111111109</v>
      </c>
      <c r="O952" s="83">
        <v>951</v>
      </c>
      <c r="P952" s="86">
        <f t="shared" si="59"/>
        <v>0.62676609105180536</v>
      </c>
      <c r="Q952" s="87">
        <f>Table2[[#This Row],[Decimal exceedance]]*100</f>
        <v>62.676609105180539</v>
      </c>
      <c r="R952" s="86">
        <f>ROUND(Table2[[#This Row],[Percent Exceedance]],1)</f>
        <v>62.7</v>
      </c>
    </row>
    <row r="953" spans="2:18">
      <c r="B953" s="79" t="s">
        <v>278</v>
      </c>
      <c r="C953" s="80">
        <v>10044187</v>
      </c>
      <c r="D953" s="80">
        <v>10019674</v>
      </c>
      <c r="E953" s="79" t="s">
        <v>276</v>
      </c>
      <c r="F953" s="81">
        <v>42786</v>
      </c>
      <c r="G953" s="82">
        <v>4.4080000000000004</v>
      </c>
      <c r="H953" s="83">
        <f t="shared" si="56"/>
        <v>4408</v>
      </c>
      <c r="I953" s="84">
        <f t="shared" si="57"/>
        <v>5.1018518518518519E-2</v>
      </c>
      <c r="J953" s="83">
        <v>0.129</v>
      </c>
      <c r="K953" s="83" t="s">
        <v>277</v>
      </c>
      <c r="L953" s="83">
        <v>0.30199999999999999</v>
      </c>
      <c r="M953" s="83" t="s">
        <v>277</v>
      </c>
      <c r="N953" s="84">
        <f t="shared" si="58"/>
        <v>0.48201851851851851</v>
      </c>
      <c r="O953" s="83">
        <v>952</v>
      </c>
      <c r="P953" s="86">
        <f t="shared" si="59"/>
        <v>0.62637362637362637</v>
      </c>
      <c r="Q953" s="87">
        <f>Table2[[#This Row],[Decimal exceedance]]*100</f>
        <v>62.637362637362635</v>
      </c>
      <c r="R953" s="86">
        <f>ROUND(Table2[[#This Row],[Percent Exceedance]],1)</f>
        <v>62.6</v>
      </c>
    </row>
    <row r="954" spans="2:18">
      <c r="B954" s="79" t="s">
        <v>278</v>
      </c>
      <c r="C954" s="80">
        <v>10044187</v>
      </c>
      <c r="D954" s="80">
        <v>10019674</v>
      </c>
      <c r="E954" s="79" t="s">
        <v>276</v>
      </c>
      <c r="F954" s="81">
        <v>42878</v>
      </c>
      <c r="G954" s="82">
        <v>3.7170000000000001</v>
      </c>
      <c r="H954" s="83">
        <f t="shared" si="56"/>
        <v>3717</v>
      </c>
      <c r="I954" s="84">
        <f t="shared" si="57"/>
        <v>4.3020833333333335E-2</v>
      </c>
      <c r="J954" s="83">
        <v>0.11600000000000001</v>
      </c>
      <c r="K954" s="83" t="s">
        <v>277</v>
      </c>
      <c r="L954" s="83">
        <v>0.32400000000000001</v>
      </c>
      <c r="M954" s="83" t="s">
        <v>277</v>
      </c>
      <c r="N954" s="84">
        <f t="shared" si="58"/>
        <v>0.48302083333333334</v>
      </c>
      <c r="O954" s="83">
        <v>953</v>
      </c>
      <c r="P954" s="86">
        <f t="shared" si="59"/>
        <v>0.62598116169544737</v>
      </c>
      <c r="Q954" s="87">
        <f>Table2[[#This Row],[Decimal exceedance]]*100</f>
        <v>62.598116169544738</v>
      </c>
      <c r="R954" s="86">
        <f>ROUND(Table2[[#This Row],[Percent Exceedance]],1)</f>
        <v>62.6</v>
      </c>
    </row>
    <row r="955" spans="2:18">
      <c r="B955" s="79" t="s">
        <v>278</v>
      </c>
      <c r="C955" s="80">
        <v>10044187</v>
      </c>
      <c r="D955" s="80">
        <v>10019674</v>
      </c>
      <c r="E955" s="79" t="s">
        <v>276</v>
      </c>
      <c r="F955" s="81">
        <v>43149</v>
      </c>
      <c r="G955" s="82">
        <v>1.917</v>
      </c>
      <c r="H955" s="83">
        <f t="shared" si="56"/>
        <v>1917</v>
      </c>
      <c r="I955" s="84">
        <f t="shared" si="57"/>
        <v>2.2187499999999999E-2</v>
      </c>
      <c r="J955" s="83">
        <v>0.32500000000000001</v>
      </c>
      <c r="K955" s="83" t="s">
        <v>277</v>
      </c>
      <c r="L955" s="83">
        <v>0.13600000000000001</v>
      </c>
      <c r="M955" s="83" t="s">
        <v>277</v>
      </c>
      <c r="N955" s="84">
        <f t="shared" si="58"/>
        <v>0.48318749999999999</v>
      </c>
      <c r="O955" s="83">
        <v>954</v>
      </c>
      <c r="P955" s="86">
        <f t="shared" si="59"/>
        <v>0.62558869701726838</v>
      </c>
      <c r="Q955" s="87">
        <f>Table2[[#This Row],[Decimal exceedance]]*100</f>
        <v>62.558869701726834</v>
      </c>
      <c r="R955" s="86">
        <f>ROUND(Table2[[#This Row],[Percent Exceedance]],1)</f>
        <v>62.6</v>
      </c>
    </row>
    <row r="956" spans="2:18">
      <c r="B956" s="79" t="s">
        <v>278</v>
      </c>
      <c r="C956" s="80">
        <v>10044187</v>
      </c>
      <c r="D956" s="80">
        <v>10019674</v>
      </c>
      <c r="E956" s="79" t="s">
        <v>276</v>
      </c>
      <c r="F956" s="81">
        <v>41539</v>
      </c>
      <c r="G956" s="82">
        <v>5.7240000000000002</v>
      </c>
      <c r="H956" s="83">
        <f t="shared" si="56"/>
        <v>5724</v>
      </c>
      <c r="I956" s="84">
        <f t="shared" si="57"/>
        <v>6.6250000000000003E-2</v>
      </c>
      <c r="J956" s="83">
        <v>7.1999999999999995E-2</v>
      </c>
      <c r="K956" s="83" t="s">
        <v>277</v>
      </c>
      <c r="L956" s="83">
        <v>0.34499999999999997</v>
      </c>
      <c r="M956" s="83" t="s">
        <v>277</v>
      </c>
      <c r="N956" s="84">
        <f t="shared" si="58"/>
        <v>0.48324999999999996</v>
      </c>
      <c r="O956" s="83">
        <v>955</v>
      </c>
      <c r="P956" s="86">
        <f t="shared" si="59"/>
        <v>0.6251962323390895</v>
      </c>
      <c r="Q956" s="87">
        <f>Table2[[#This Row],[Decimal exceedance]]*100</f>
        <v>62.519623233908952</v>
      </c>
      <c r="R956" s="86">
        <f>ROUND(Table2[[#This Row],[Percent Exceedance]],1)</f>
        <v>62.5</v>
      </c>
    </row>
    <row r="957" spans="2:18">
      <c r="B957" s="83"/>
      <c r="C957" s="80">
        <v>10044187</v>
      </c>
      <c r="D957" s="80">
        <v>10019674</v>
      </c>
      <c r="E957" s="79" t="s">
        <v>276</v>
      </c>
      <c r="F957" s="85">
        <v>43854</v>
      </c>
      <c r="G957" s="82">
        <v>1.786</v>
      </c>
      <c r="H957" s="83">
        <f t="shared" si="56"/>
        <v>1786</v>
      </c>
      <c r="I957" s="84">
        <f t="shared" si="57"/>
        <v>2.0671296296296295E-2</v>
      </c>
      <c r="J957" s="83">
        <v>0.19700000000000001</v>
      </c>
      <c r="K957" s="83" t="s">
        <v>277</v>
      </c>
      <c r="L957" s="83">
        <v>0.26600000000000001</v>
      </c>
      <c r="M957" s="83" t="s">
        <v>277</v>
      </c>
      <c r="N957" s="84">
        <f t="shared" si="58"/>
        <v>0.48367129629629635</v>
      </c>
      <c r="O957" s="83">
        <v>956</v>
      </c>
      <c r="P957" s="86">
        <f t="shared" si="59"/>
        <v>0.6248037676609105</v>
      </c>
      <c r="Q957" s="87">
        <f>Table2[[#This Row],[Decimal exceedance]]*100</f>
        <v>62.480376766091048</v>
      </c>
      <c r="R957" s="86">
        <f>ROUND(Table2[[#This Row],[Percent Exceedance]],1)</f>
        <v>62.5</v>
      </c>
    </row>
    <row r="958" spans="2:18">
      <c r="B958" s="79" t="s">
        <v>278</v>
      </c>
      <c r="C958" s="80">
        <v>10044187</v>
      </c>
      <c r="D958" s="80">
        <v>10019674</v>
      </c>
      <c r="E958" s="79" t="s">
        <v>276</v>
      </c>
      <c r="F958" s="81">
        <v>42970</v>
      </c>
      <c r="G958" s="82">
        <v>2.323</v>
      </c>
      <c r="H958" s="83">
        <f t="shared" si="56"/>
        <v>2323</v>
      </c>
      <c r="I958" s="84">
        <f t="shared" si="57"/>
        <v>2.6886574074074073E-2</v>
      </c>
      <c r="J958" s="83">
        <v>0.10199999999999999</v>
      </c>
      <c r="K958" s="83" t="s">
        <v>277</v>
      </c>
      <c r="L958" s="83">
        <v>0.35499999999999998</v>
      </c>
      <c r="M958" s="83" t="s">
        <v>277</v>
      </c>
      <c r="N958" s="84">
        <f t="shared" si="58"/>
        <v>0.48388657407407404</v>
      </c>
      <c r="O958" s="83">
        <v>957</v>
      </c>
      <c r="P958" s="86">
        <f t="shared" si="59"/>
        <v>0.62441130298273162</v>
      </c>
      <c r="Q958" s="87">
        <f>Table2[[#This Row],[Decimal exceedance]]*100</f>
        <v>62.441130298273166</v>
      </c>
      <c r="R958" s="86">
        <f>ROUND(Table2[[#This Row],[Percent Exceedance]],1)</f>
        <v>62.4</v>
      </c>
    </row>
    <row r="959" spans="2:18">
      <c r="B959" s="83"/>
      <c r="C959" s="80">
        <v>10044187</v>
      </c>
      <c r="D959" s="80">
        <v>10019674</v>
      </c>
      <c r="E959" s="79" t="s">
        <v>276</v>
      </c>
      <c r="F959" s="85">
        <v>43763</v>
      </c>
      <c r="G959" s="82">
        <v>1.782</v>
      </c>
      <c r="H959" s="83">
        <f t="shared" si="56"/>
        <v>1782</v>
      </c>
      <c r="I959" s="84">
        <f t="shared" si="57"/>
        <v>2.0624999999999998E-2</v>
      </c>
      <c r="J959" s="83">
        <v>0.30499999999999999</v>
      </c>
      <c r="K959" s="83" t="s">
        <v>277</v>
      </c>
      <c r="L959" s="83">
        <v>0.159</v>
      </c>
      <c r="M959" s="83" t="s">
        <v>277</v>
      </c>
      <c r="N959" s="84">
        <f t="shared" si="58"/>
        <v>0.48462499999999997</v>
      </c>
      <c r="O959" s="83">
        <v>958</v>
      </c>
      <c r="P959" s="86">
        <f t="shared" si="59"/>
        <v>0.62401883830455263</v>
      </c>
      <c r="Q959" s="87">
        <f>Table2[[#This Row],[Decimal exceedance]]*100</f>
        <v>62.401883830455262</v>
      </c>
      <c r="R959" s="86">
        <f>ROUND(Table2[[#This Row],[Percent Exceedance]],1)</f>
        <v>62.4</v>
      </c>
    </row>
    <row r="960" spans="2:18">
      <c r="B960" s="79" t="s">
        <v>278</v>
      </c>
      <c r="C960" s="80">
        <v>10044187</v>
      </c>
      <c r="D960" s="80">
        <v>10019674</v>
      </c>
      <c r="E960" s="79" t="s">
        <v>276</v>
      </c>
      <c r="F960" s="81">
        <v>43176</v>
      </c>
      <c r="G960" s="82">
        <v>2.0470000000000002</v>
      </c>
      <c r="H960" s="83">
        <f t="shared" si="56"/>
        <v>2047.0000000000002</v>
      </c>
      <c r="I960" s="84">
        <f t="shared" si="57"/>
        <v>2.3692129629629629E-2</v>
      </c>
      <c r="J960" s="83">
        <v>0.31</v>
      </c>
      <c r="K960" s="83" t="s">
        <v>277</v>
      </c>
      <c r="L960" s="83">
        <v>0.151</v>
      </c>
      <c r="M960" s="83" t="s">
        <v>277</v>
      </c>
      <c r="N960" s="84">
        <f t="shared" si="58"/>
        <v>0.4846921296296296</v>
      </c>
      <c r="O960" s="83">
        <v>959</v>
      </c>
      <c r="P960" s="86">
        <f t="shared" si="59"/>
        <v>0.62362637362637363</v>
      </c>
      <c r="Q960" s="87">
        <f>Table2[[#This Row],[Decimal exceedance]]*100</f>
        <v>62.362637362637365</v>
      </c>
      <c r="R960" s="86">
        <f>ROUND(Table2[[#This Row],[Percent Exceedance]],1)</f>
        <v>62.4</v>
      </c>
    </row>
    <row r="961" spans="2:18">
      <c r="B961" s="79" t="s">
        <v>278</v>
      </c>
      <c r="C961" s="80">
        <v>10044187</v>
      </c>
      <c r="D961" s="80">
        <v>10019674</v>
      </c>
      <c r="E961" s="79" t="s">
        <v>276</v>
      </c>
      <c r="F961" s="81">
        <v>41461</v>
      </c>
      <c r="G961" s="82">
        <v>5.5469999999999997</v>
      </c>
      <c r="H961" s="83">
        <f t="shared" si="56"/>
        <v>5547</v>
      </c>
      <c r="I961" s="84">
        <f t="shared" si="57"/>
        <v>6.4201388888888877E-2</v>
      </c>
      <c r="J961" s="83">
        <v>0.06</v>
      </c>
      <c r="K961" s="83" t="s">
        <v>277</v>
      </c>
      <c r="L961" s="83">
        <v>0.36099999999999999</v>
      </c>
      <c r="M961" s="83" t="s">
        <v>277</v>
      </c>
      <c r="N961" s="84">
        <f t="shared" si="58"/>
        <v>0.48520138888888886</v>
      </c>
      <c r="O961" s="83">
        <v>960</v>
      </c>
      <c r="P961" s="86">
        <f t="shared" si="59"/>
        <v>0.62323390894819464</v>
      </c>
      <c r="Q961" s="87">
        <f>Table2[[#This Row],[Decimal exceedance]]*100</f>
        <v>62.323390894819461</v>
      </c>
      <c r="R961" s="86">
        <f>ROUND(Table2[[#This Row],[Percent Exceedance]],1)</f>
        <v>62.3</v>
      </c>
    </row>
    <row r="962" spans="2:18">
      <c r="B962" s="79" t="s">
        <v>278</v>
      </c>
      <c r="C962" s="80">
        <v>10044187</v>
      </c>
      <c r="D962" s="80">
        <v>10019674</v>
      </c>
      <c r="E962" s="79" t="s">
        <v>276</v>
      </c>
      <c r="F962" s="81">
        <v>42107</v>
      </c>
      <c r="G962" s="82">
        <v>2.7149999999999999</v>
      </c>
      <c r="H962" s="83">
        <f t="shared" ref="H962:H1025" si="60">(G962*1000)</f>
        <v>2715</v>
      </c>
      <c r="I962" s="84">
        <f t="shared" ref="I962:I1025" si="61">SUM(G962/86.4)</f>
        <v>3.142361111111111E-2</v>
      </c>
      <c r="J962" s="83">
        <v>0.115</v>
      </c>
      <c r="K962" s="83" t="s">
        <v>277</v>
      </c>
      <c r="L962" s="83">
        <v>0.33900000000000002</v>
      </c>
      <c r="M962" s="83" t="s">
        <v>277</v>
      </c>
      <c r="N962" s="84">
        <f t="shared" ref="N962:N1025" si="62">SUM(I962+J962+L962)</f>
        <v>0.48542361111111115</v>
      </c>
      <c r="O962" s="83">
        <v>961</v>
      </c>
      <c r="P962" s="86">
        <f t="shared" ref="P962:P1025" si="63">1-O962/2548</f>
        <v>0.62284144427001564</v>
      </c>
      <c r="Q962" s="87">
        <f>Table2[[#This Row],[Decimal exceedance]]*100</f>
        <v>62.284144427001564</v>
      </c>
      <c r="R962" s="86">
        <f>ROUND(Table2[[#This Row],[Percent Exceedance]],1)</f>
        <v>62.3</v>
      </c>
    </row>
    <row r="963" spans="2:18">
      <c r="B963" s="79" t="s">
        <v>278</v>
      </c>
      <c r="C963" s="80">
        <v>10044187</v>
      </c>
      <c r="D963" s="80">
        <v>10019674</v>
      </c>
      <c r="E963" s="79" t="s">
        <v>276</v>
      </c>
      <c r="F963" s="81">
        <v>42814</v>
      </c>
      <c r="G963" s="82">
        <v>0.98699999999999999</v>
      </c>
      <c r="H963" s="83">
        <f t="shared" si="60"/>
        <v>987</v>
      </c>
      <c r="I963" s="84">
        <f t="shared" si="61"/>
        <v>1.142361111111111E-2</v>
      </c>
      <c r="J963" s="83">
        <v>0.2</v>
      </c>
      <c r="K963" s="83" t="s">
        <v>277</v>
      </c>
      <c r="L963" s="83">
        <v>0.27400000000000002</v>
      </c>
      <c r="M963" s="83" t="s">
        <v>277</v>
      </c>
      <c r="N963" s="84">
        <f t="shared" si="62"/>
        <v>0.48542361111111115</v>
      </c>
      <c r="O963" s="83">
        <v>962</v>
      </c>
      <c r="P963" s="86">
        <f t="shared" si="63"/>
        <v>0.62244897959183676</v>
      </c>
      <c r="Q963" s="87">
        <f>Table2[[#This Row],[Decimal exceedance]]*100</f>
        <v>62.244897959183675</v>
      </c>
      <c r="R963" s="86">
        <f>ROUND(Table2[[#This Row],[Percent Exceedance]],1)</f>
        <v>62.2</v>
      </c>
    </row>
    <row r="964" spans="2:18">
      <c r="B964" s="79" t="s">
        <v>278</v>
      </c>
      <c r="C964" s="80">
        <v>10044187</v>
      </c>
      <c r="D964" s="80">
        <v>10019674</v>
      </c>
      <c r="E964" s="79" t="s">
        <v>276</v>
      </c>
      <c r="F964" s="81">
        <v>42178</v>
      </c>
      <c r="G964" s="82">
        <v>4.8650000000000002</v>
      </c>
      <c r="H964" s="83">
        <f t="shared" si="60"/>
        <v>4865</v>
      </c>
      <c r="I964" s="84">
        <f t="shared" si="61"/>
        <v>5.6307870370370369E-2</v>
      </c>
      <c r="J964" s="83">
        <v>0.06</v>
      </c>
      <c r="K964" s="83" t="s">
        <v>280</v>
      </c>
      <c r="L964" s="83">
        <v>0.37</v>
      </c>
      <c r="M964" s="83" t="s">
        <v>277</v>
      </c>
      <c r="N964" s="84">
        <f t="shared" si="62"/>
        <v>0.48630787037037038</v>
      </c>
      <c r="O964" s="83">
        <v>963</v>
      </c>
      <c r="P964" s="86">
        <f t="shared" si="63"/>
        <v>0.62205651491365777</v>
      </c>
      <c r="Q964" s="87">
        <f>Table2[[#This Row],[Decimal exceedance]]*100</f>
        <v>62.205651491365778</v>
      </c>
      <c r="R964" s="86">
        <f>ROUND(Table2[[#This Row],[Percent Exceedance]],1)</f>
        <v>62.2</v>
      </c>
    </row>
    <row r="965" spans="2:18">
      <c r="B965" s="83"/>
      <c r="C965" s="80">
        <v>10044187</v>
      </c>
      <c r="D965" s="80">
        <v>10019674</v>
      </c>
      <c r="E965" s="79" t="s">
        <v>276</v>
      </c>
      <c r="F965" s="85">
        <v>43868</v>
      </c>
      <c r="G965" s="82">
        <v>1.7649999999999999</v>
      </c>
      <c r="H965" s="83">
        <f t="shared" si="60"/>
        <v>1765</v>
      </c>
      <c r="I965" s="84">
        <f t="shared" si="61"/>
        <v>2.042824074074074E-2</v>
      </c>
      <c r="J965" s="83">
        <v>0.22600000000000001</v>
      </c>
      <c r="K965" s="83" t="s">
        <v>277</v>
      </c>
      <c r="L965" s="83">
        <v>0.24</v>
      </c>
      <c r="M965" s="83" t="s">
        <v>277</v>
      </c>
      <c r="N965" s="84">
        <f t="shared" si="62"/>
        <v>0.48642824074074076</v>
      </c>
      <c r="O965" s="83">
        <v>964</v>
      </c>
      <c r="P965" s="86">
        <f t="shared" si="63"/>
        <v>0.62166405023547888</v>
      </c>
      <c r="Q965" s="87">
        <f>Table2[[#This Row],[Decimal exceedance]]*100</f>
        <v>62.166405023547888</v>
      </c>
      <c r="R965" s="86">
        <f>ROUND(Table2[[#This Row],[Percent Exceedance]],1)</f>
        <v>62.2</v>
      </c>
    </row>
    <row r="966" spans="2:18">
      <c r="B966" s="79" t="s">
        <v>278</v>
      </c>
      <c r="C966" s="80">
        <v>10044187</v>
      </c>
      <c r="D966" s="80">
        <v>10019674</v>
      </c>
      <c r="E966" s="79" t="s">
        <v>276</v>
      </c>
      <c r="F966" s="81">
        <v>42118</v>
      </c>
      <c r="G966" s="82">
        <v>2.8809999999999998</v>
      </c>
      <c r="H966" s="83">
        <f t="shared" si="60"/>
        <v>2881</v>
      </c>
      <c r="I966" s="84">
        <f t="shared" si="61"/>
        <v>3.33449074074074E-2</v>
      </c>
      <c r="J966" s="83">
        <v>8.7999999999999995E-2</v>
      </c>
      <c r="K966" s="83" t="s">
        <v>277</v>
      </c>
      <c r="L966" s="83">
        <v>0.36599999999999999</v>
      </c>
      <c r="M966" s="83" t="s">
        <v>280</v>
      </c>
      <c r="N966" s="84">
        <f t="shared" si="62"/>
        <v>0.48734490740740738</v>
      </c>
      <c r="O966" s="83">
        <v>965</v>
      </c>
      <c r="P966" s="86">
        <f t="shared" si="63"/>
        <v>0.62127158555729989</v>
      </c>
      <c r="Q966" s="87">
        <f>Table2[[#This Row],[Decimal exceedance]]*100</f>
        <v>62.127158555729991</v>
      </c>
      <c r="R966" s="86">
        <f>ROUND(Table2[[#This Row],[Percent Exceedance]],1)</f>
        <v>62.1</v>
      </c>
    </row>
    <row r="967" spans="2:18">
      <c r="B967" s="79" t="s">
        <v>278</v>
      </c>
      <c r="C967" s="80">
        <v>10044187</v>
      </c>
      <c r="D967" s="80">
        <v>10019674</v>
      </c>
      <c r="E967" s="79" t="s">
        <v>276</v>
      </c>
      <c r="F967" s="81">
        <v>42789</v>
      </c>
      <c r="G967" s="82">
        <v>3.4340000000000002</v>
      </c>
      <c r="H967" s="83">
        <f t="shared" si="60"/>
        <v>3434</v>
      </c>
      <c r="I967" s="84">
        <f t="shared" si="61"/>
        <v>3.9745370370370368E-2</v>
      </c>
      <c r="J967" s="83">
        <v>0.21</v>
      </c>
      <c r="K967" s="83" t="s">
        <v>277</v>
      </c>
      <c r="L967" s="83">
        <v>0.23799999999999999</v>
      </c>
      <c r="M967" s="83" t="s">
        <v>277</v>
      </c>
      <c r="N967" s="84">
        <f t="shared" si="62"/>
        <v>0.48774537037037036</v>
      </c>
      <c r="O967" s="83">
        <v>966</v>
      </c>
      <c r="P967" s="86">
        <f t="shared" si="63"/>
        <v>0.62087912087912089</v>
      </c>
      <c r="Q967" s="87">
        <f>Table2[[#This Row],[Decimal exceedance]]*100</f>
        <v>62.087912087912088</v>
      </c>
      <c r="R967" s="86">
        <f>ROUND(Table2[[#This Row],[Percent Exceedance]],1)</f>
        <v>62.1</v>
      </c>
    </row>
    <row r="968" spans="2:18">
      <c r="B968" s="79" t="s">
        <v>278</v>
      </c>
      <c r="C968" s="80">
        <v>10044187</v>
      </c>
      <c r="D968" s="80">
        <v>10019674</v>
      </c>
      <c r="E968" s="79" t="s">
        <v>276</v>
      </c>
      <c r="F968" s="81">
        <v>42712</v>
      </c>
      <c r="G968" s="82">
        <v>7.5010000000000003</v>
      </c>
      <c r="H968" s="83">
        <f t="shared" si="60"/>
        <v>7501</v>
      </c>
      <c r="I968" s="84">
        <f t="shared" si="61"/>
        <v>8.6817129629629633E-2</v>
      </c>
      <c r="J968" s="83">
        <v>9.5000000000000001E-2</v>
      </c>
      <c r="K968" s="83" t="s">
        <v>277</v>
      </c>
      <c r="L968" s="83">
        <v>0.30599999999999999</v>
      </c>
      <c r="M968" s="83" t="s">
        <v>277</v>
      </c>
      <c r="N968" s="84">
        <f t="shared" si="62"/>
        <v>0.48781712962962964</v>
      </c>
      <c r="O968" s="83">
        <v>967</v>
      </c>
      <c r="P968" s="86">
        <f t="shared" si="63"/>
        <v>0.6204866562009419</v>
      </c>
      <c r="Q968" s="87">
        <f>Table2[[#This Row],[Decimal exceedance]]*100</f>
        <v>62.048665620094191</v>
      </c>
      <c r="R968" s="86">
        <f>ROUND(Table2[[#This Row],[Percent Exceedance]],1)</f>
        <v>62</v>
      </c>
    </row>
    <row r="969" spans="2:18">
      <c r="B969" s="79" t="s">
        <v>278</v>
      </c>
      <c r="C969" s="80">
        <v>10044187</v>
      </c>
      <c r="D969" s="80">
        <v>10019674</v>
      </c>
      <c r="E969" s="79" t="s">
        <v>276</v>
      </c>
      <c r="F969" s="81">
        <v>42169</v>
      </c>
      <c r="G969" s="82">
        <v>6.12</v>
      </c>
      <c r="H969" s="83">
        <f t="shared" si="60"/>
        <v>6120</v>
      </c>
      <c r="I969" s="84">
        <f t="shared" si="61"/>
        <v>7.0833333333333331E-2</v>
      </c>
      <c r="J969" s="83">
        <v>6.7000000000000004E-2</v>
      </c>
      <c r="K969" s="83" t="s">
        <v>280</v>
      </c>
      <c r="L969" s="83">
        <v>0.35</v>
      </c>
      <c r="M969" s="83" t="s">
        <v>277</v>
      </c>
      <c r="N969" s="84">
        <f t="shared" si="62"/>
        <v>0.48783333333333334</v>
      </c>
      <c r="O969" s="83">
        <v>968</v>
      </c>
      <c r="P969" s="86">
        <f t="shared" si="63"/>
        <v>0.62009419152276291</v>
      </c>
      <c r="Q969" s="87">
        <f>Table2[[#This Row],[Decimal exceedance]]*100</f>
        <v>62.009419152276294</v>
      </c>
      <c r="R969" s="86">
        <f>ROUND(Table2[[#This Row],[Percent Exceedance]],1)</f>
        <v>62</v>
      </c>
    </row>
    <row r="970" spans="2:18">
      <c r="B970" s="79" t="s">
        <v>278</v>
      </c>
      <c r="C970" s="80">
        <v>10044187</v>
      </c>
      <c r="D970" s="80">
        <v>10019674</v>
      </c>
      <c r="E970" s="79" t="s">
        <v>276</v>
      </c>
      <c r="F970" s="81">
        <v>42106</v>
      </c>
      <c r="G970" s="82">
        <v>2.7530000000000001</v>
      </c>
      <c r="H970" s="83">
        <f t="shared" si="60"/>
        <v>2753</v>
      </c>
      <c r="I970" s="84">
        <f t="shared" si="61"/>
        <v>3.1863425925925927E-2</v>
      </c>
      <c r="J970" s="83">
        <v>0.112</v>
      </c>
      <c r="K970" s="83" t="s">
        <v>277</v>
      </c>
      <c r="L970" s="83">
        <v>0.34399999999999997</v>
      </c>
      <c r="M970" s="83" t="s">
        <v>277</v>
      </c>
      <c r="N970" s="84">
        <f t="shared" si="62"/>
        <v>0.48786342592592591</v>
      </c>
      <c r="O970" s="83">
        <v>969</v>
      </c>
      <c r="P970" s="86">
        <f t="shared" si="63"/>
        <v>0.61970172684458391</v>
      </c>
      <c r="Q970" s="87">
        <f>Table2[[#This Row],[Decimal exceedance]]*100</f>
        <v>61.97017268445839</v>
      </c>
      <c r="R970" s="86">
        <f>ROUND(Table2[[#This Row],[Percent Exceedance]],1)</f>
        <v>62</v>
      </c>
    </row>
    <row r="971" spans="2:18">
      <c r="B971" s="79" t="s">
        <v>278</v>
      </c>
      <c r="C971" s="80">
        <v>10044187</v>
      </c>
      <c r="D971" s="80">
        <v>10019674</v>
      </c>
      <c r="E971" s="79" t="s">
        <v>276</v>
      </c>
      <c r="F971" s="81">
        <v>41495</v>
      </c>
      <c r="G971" s="82">
        <v>5.7</v>
      </c>
      <c r="H971" s="83">
        <f t="shared" si="60"/>
        <v>5700</v>
      </c>
      <c r="I971" s="84">
        <f t="shared" si="61"/>
        <v>6.5972222222222224E-2</v>
      </c>
      <c r="J971" s="83">
        <v>6.6000000000000003E-2</v>
      </c>
      <c r="K971" s="83" t="s">
        <v>277</v>
      </c>
      <c r="L971" s="83">
        <v>0.35599999999999998</v>
      </c>
      <c r="M971" s="83" t="s">
        <v>280</v>
      </c>
      <c r="N971" s="84">
        <f t="shared" si="62"/>
        <v>0.4879722222222222</v>
      </c>
      <c r="O971" s="83">
        <v>970</v>
      </c>
      <c r="P971" s="86">
        <f t="shared" si="63"/>
        <v>0.61930926216640503</v>
      </c>
      <c r="Q971" s="87">
        <f>Table2[[#This Row],[Decimal exceedance]]*100</f>
        <v>61.930926216640501</v>
      </c>
      <c r="R971" s="86">
        <f>ROUND(Table2[[#This Row],[Percent Exceedance]],1)</f>
        <v>61.9</v>
      </c>
    </row>
    <row r="972" spans="2:18">
      <c r="B972" s="83"/>
      <c r="C972" s="80">
        <v>10044187</v>
      </c>
      <c r="D972" s="80">
        <v>10019674</v>
      </c>
      <c r="E972" s="79" t="s">
        <v>276</v>
      </c>
      <c r="F972" s="85">
        <v>43674</v>
      </c>
      <c r="G972" s="82">
        <v>2.004</v>
      </c>
      <c r="H972" s="83">
        <f t="shared" si="60"/>
        <v>2004</v>
      </c>
      <c r="I972" s="84">
        <f t="shared" si="61"/>
        <v>2.3194444444444445E-2</v>
      </c>
      <c r="J972" s="83">
        <v>0.22</v>
      </c>
      <c r="K972" s="83" t="s">
        <v>277</v>
      </c>
      <c r="L972" s="83">
        <v>0.245</v>
      </c>
      <c r="M972" s="83" t="s">
        <v>277</v>
      </c>
      <c r="N972" s="84">
        <f t="shared" si="62"/>
        <v>0.48819444444444443</v>
      </c>
      <c r="O972" s="83">
        <v>971</v>
      </c>
      <c r="P972" s="86">
        <f t="shared" si="63"/>
        <v>0.61891679748822603</v>
      </c>
      <c r="Q972" s="87">
        <f>Table2[[#This Row],[Decimal exceedance]]*100</f>
        <v>61.891679748822604</v>
      </c>
      <c r="R972" s="86">
        <f>ROUND(Table2[[#This Row],[Percent Exceedance]],1)</f>
        <v>61.9</v>
      </c>
    </row>
    <row r="973" spans="2:18">
      <c r="B973" s="79" t="s">
        <v>278</v>
      </c>
      <c r="C973" s="80">
        <v>10044187</v>
      </c>
      <c r="D973" s="80">
        <v>10019674</v>
      </c>
      <c r="E973" s="79" t="s">
        <v>276</v>
      </c>
      <c r="F973" s="81">
        <v>41540</v>
      </c>
      <c r="G973" s="82">
        <v>5.7430000000000003</v>
      </c>
      <c r="H973" s="83">
        <f t="shared" si="60"/>
        <v>5743</v>
      </c>
      <c r="I973" s="84">
        <f t="shared" si="61"/>
        <v>6.6469907407407408E-2</v>
      </c>
      <c r="J973" s="83">
        <v>7.9000000000000001E-2</v>
      </c>
      <c r="K973" s="83" t="s">
        <v>277</v>
      </c>
      <c r="L973" s="83">
        <v>0.34300000000000003</v>
      </c>
      <c r="M973" s="83" t="s">
        <v>277</v>
      </c>
      <c r="N973" s="84">
        <f t="shared" si="62"/>
        <v>0.48846990740740742</v>
      </c>
      <c r="O973" s="83">
        <v>972</v>
      </c>
      <c r="P973" s="86">
        <f t="shared" si="63"/>
        <v>0.61852433281004715</v>
      </c>
      <c r="Q973" s="87">
        <f>Table2[[#This Row],[Decimal exceedance]]*100</f>
        <v>61.852433281004714</v>
      </c>
      <c r="R973" s="86">
        <f>ROUND(Table2[[#This Row],[Percent Exceedance]],1)</f>
        <v>61.9</v>
      </c>
    </row>
    <row r="974" spans="2:18">
      <c r="B974" s="79" t="s">
        <v>278</v>
      </c>
      <c r="C974" s="80">
        <v>10044187</v>
      </c>
      <c r="D974" s="80">
        <v>10019674</v>
      </c>
      <c r="E974" s="79" t="s">
        <v>276</v>
      </c>
      <c r="F974" s="81">
        <v>42571</v>
      </c>
      <c r="G974" s="82">
        <v>3.9470000000000001</v>
      </c>
      <c r="H974" s="83">
        <f t="shared" si="60"/>
        <v>3947</v>
      </c>
      <c r="I974" s="84">
        <f t="shared" si="61"/>
        <v>4.5682870370370367E-2</v>
      </c>
      <c r="J974" s="83">
        <v>8.5000000000000006E-2</v>
      </c>
      <c r="K974" s="83" t="s">
        <v>277</v>
      </c>
      <c r="L974" s="83">
        <v>0.35799999999999998</v>
      </c>
      <c r="M974" s="83" t="s">
        <v>277</v>
      </c>
      <c r="N974" s="84">
        <f t="shared" si="62"/>
        <v>0.48868287037037039</v>
      </c>
      <c r="O974" s="83">
        <v>973</v>
      </c>
      <c r="P974" s="86">
        <f t="shared" si="63"/>
        <v>0.61813186813186816</v>
      </c>
      <c r="Q974" s="87">
        <f>Table2[[#This Row],[Decimal exceedance]]*100</f>
        <v>61.813186813186817</v>
      </c>
      <c r="R974" s="86">
        <f>ROUND(Table2[[#This Row],[Percent Exceedance]],1)</f>
        <v>61.8</v>
      </c>
    </row>
    <row r="975" spans="2:18">
      <c r="B975" s="79" t="s">
        <v>278</v>
      </c>
      <c r="C975" s="80">
        <v>10044187</v>
      </c>
      <c r="D975" s="80">
        <v>10019674</v>
      </c>
      <c r="E975" s="79" t="s">
        <v>276</v>
      </c>
      <c r="F975" s="81">
        <v>41603</v>
      </c>
      <c r="G975" s="82">
        <v>2.3290000000000002</v>
      </c>
      <c r="H975" s="83">
        <f t="shared" si="60"/>
        <v>2329</v>
      </c>
      <c r="I975" s="84">
        <f t="shared" si="61"/>
        <v>2.6956018518518518E-2</v>
      </c>
      <c r="J975" s="83">
        <v>0.109</v>
      </c>
      <c r="K975" s="83" t="s">
        <v>277</v>
      </c>
      <c r="L975" s="83">
        <v>0.35299999999999998</v>
      </c>
      <c r="M975" s="83" t="s">
        <v>277</v>
      </c>
      <c r="N975" s="84">
        <f t="shared" si="62"/>
        <v>0.4889560185185185</v>
      </c>
      <c r="O975" s="83">
        <v>974</v>
      </c>
      <c r="P975" s="86">
        <f t="shared" si="63"/>
        <v>0.61773940345368916</v>
      </c>
      <c r="Q975" s="87">
        <f>Table2[[#This Row],[Decimal exceedance]]*100</f>
        <v>61.773940345368914</v>
      </c>
      <c r="R975" s="86">
        <f>ROUND(Table2[[#This Row],[Percent Exceedance]],1)</f>
        <v>61.8</v>
      </c>
    </row>
    <row r="976" spans="2:18">
      <c r="B976" s="79" t="s">
        <v>278</v>
      </c>
      <c r="C976" s="80">
        <v>10044187</v>
      </c>
      <c r="D976" s="80">
        <v>10019674</v>
      </c>
      <c r="E976" s="79" t="s">
        <v>276</v>
      </c>
      <c r="F976" s="81">
        <v>42215</v>
      </c>
      <c r="G976" s="82">
        <v>5.1909999999999998</v>
      </c>
      <c r="H976" s="83">
        <f t="shared" si="60"/>
        <v>5191</v>
      </c>
      <c r="I976" s="84">
        <f t="shared" si="61"/>
        <v>6.0081018518518513E-2</v>
      </c>
      <c r="J976" s="83">
        <v>8.1000000000000003E-2</v>
      </c>
      <c r="K976" s="83" t="s">
        <v>277</v>
      </c>
      <c r="L976" s="83">
        <v>0.34799999999999998</v>
      </c>
      <c r="M976" s="83" t="s">
        <v>277</v>
      </c>
      <c r="N976" s="84">
        <f t="shared" si="62"/>
        <v>0.48908101851851848</v>
      </c>
      <c r="O976" s="83">
        <v>975</v>
      </c>
      <c r="P976" s="86">
        <f t="shared" si="63"/>
        <v>0.61734693877551017</v>
      </c>
      <c r="Q976" s="87">
        <f>Table2[[#This Row],[Decimal exceedance]]*100</f>
        <v>61.734693877551017</v>
      </c>
      <c r="R976" s="86">
        <f>ROUND(Table2[[#This Row],[Percent Exceedance]],1)</f>
        <v>61.7</v>
      </c>
    </row>
    <row r="977" spans="2:18">
      <c r="B977" s="79" t="s">
        <v>278</v>
      </c>
      <c r="C977" s="80">
        <v>10044187</v>
      </c>
      <c r="D977" s="80">
        <v>10019674</v>
      </c>
      <c r="E977" s="79" t="s">
        <v>276</v>
      </c>
      <c r="F977" s="81">
        <v>41835</v>
      </c>
      <c r="G977" s="82">
        <v>2.6059999999999999</v>
      </c>
      <c r="H977" s="83">
        <f t="shared" si="60"/>
        <v>2606</v>
      </c>
      <c r="I977" s="84">
        <f t="shared" si="61"/>
        <v>3.0162037037037032E-2</v>
      </c>
      <c r="J977" s="83">
        <v>0.114</v>
      </c>
      <c r="K977" s="83" t="s">
        <v>277</v>
      </c>
      <c r="L977" s="83">
        <v>0.34499999999999997</v>
      </c>
      <c r="M977" s="83" t="s">
        <v>277</v>
      </c>
      <c r="N977" s="84">
        <f t="shared" si="62"/>
        <v>0.48916203703703698</v>
      </c>
      <c r="O977" s="83">
        <v>976</v>
      </c>
      <c r="P977" s="86">
        <f t="shared" si="63"/>
        <v>0.61695447409733117</v>
      </c>
      <c r="Q977" s="87">
        <f>Table2[[#This Row],[Decimal exceedance]]*100</f>
        <v>61.69544740973312</v>
      </c>
      <c r="R977" s="86">
        <f>ROUND(Table2[[#This Row],[Percent Exceedance]],1)</f>
        <v>61.7</v>
      </c>
    </row>
    <row r="978" spans="2:18">
      <c r="B978" s="79" t="s">
        <v>278</v>
      </c>
      <c r="C978" s="80">
        <v>10044187</v>
      </c>
      <c r="D978" s="80">
        <v>10019674</v>
      </c>
      <c r="E978" s="79" t="s">
        <v>276</v>
      </c>
      <c r="F978" s="81">
        <v>41516</v>
      </c>
      <c r="G978" s="82">
        <v>5.5739999999999998</v>
      </c>
      <c r="H978" s="83">
        <f t="shared" si="60"/>
        <v>5574</v>
      </c>
      <c r="I978" s="84">
        <f t="shared" si="61"/>
        <v>6.4513888888888885E-2</v>
      </c>
      <c r="J978" s="83">
        <v>5.8000000000000003E-2</v>
      </c>
      <c r="K978" s="83" t="s">
        <v>277</v>
      </c>
      <c r="L978" s="83">
        <v>0.36699999999999999</v>
      </c>
      <c r="M978" s="83" t="s">
        <v>277</v>
      </c>
      <c r="N978" s="84">
        <f t="shared" si="62"/>
        <v>0.48951388888888892</v>
      </c>
      <c r="O978" s="83">
        <v>977</v>
      </c>
      <c r="P978" s="86">
        <f t="shared" si="63"/>
        <v>0.61656200941915229</v>
      </c>
      <c r="Q978" s="87">
        <f>Table2[[#This Row],[Decimal exceedance]]*100</f>
        <v>61.65620094191523</v>
      </c>
      <c r="R978" s="86">
        <f>ROUND(Table2[[#This Row],[Percent Exceedance]],1)</f>
        <v>61.7</v>
      </c>
    </row>
    <row r="979" spans="2:18">
      <c r="B979" s="83"/>
      <c r="C979" s="80">
        <v>10044187</v>
      </c>
      <c r="D979" s="80">
        <v>10019674</v>
      </c>
      <c r="E979" s="79" t="s">
        <v>276</v>
      </c>
      <c r="F979" s="85">
        <v>43695</v>
      </c>
      <c r="G979" s="82">
        <v>2.0630000000000002</v>
      </c>
      <c r="H979" s="83">
        <f t="shared" si="60"/>
        <v>2063</v>
      </c>
      <c r="I979" s="84">
        <f t="shared" si="61"/>
        <v>2.3877314814814816E-2</v>
      </c>
      <c r="J979" s="83">
        <v>0.253</v>
      </c>
      <c r="K979" s="83" t="s">
        <v>277</v>
      </c>
      <c r="L979" s="83">
        <v>0.21299999999999999</v>
      </c>
      <c r="M979" s="83" t="s">
        <v>277</v>
      </c>
      <c r="N979" s="84">
        <f t="shared" si="62"/>
        <v>0.48987731481481478</v>
      </c>
      <c r="O979" s="83">
        <v>978</v>
      </c>
      <c r="P979" s="86">
        <f t="shared" si="63"/>
        <v>0.6161695447409733</v>
      </c>
      <c r="Q979" s="87">
        <f>Table2[[#This Row],[Decimal exceedance]]*100</f>
        <v>61.616954474097327</v>
      </c>
      <c r="R979" s="86">
        <f>ROUND(Table2[[#This Row],[Percent Exceedance]],1)</f>
        <v>61.6</v>
      </c>
    </row>
    <row r="980" spans="2:18">
      <c r="B980" s="83"/>
      <c r="C980" s="80">
        <v>10044187</v>
      </c>
      <c r="D980" s="80">
        <v>10019674</v>
      </c>
      <c r="E980" s="79" t="s">
        <v>276</v>
      </c>
      <c r="F980" s="85">
        <v>43836</v>
      </c>
      <c r="G980" s="82">
        <v>1.9039999999999999</v>
      </c>
      <c r="H980" s="83">
        <f t="shared" si="60"/>
        <v>1904</v>
      </c>
      <c r="I980" s="84">
        <f t="shared" si="61"/>
        <v>2.2037037037037036E-2</v>
      </c>
      <c r="J980" s="83">
        <v>0.186</v>
      </c>
      <c r="K980" s="83" t="s">
        <v>277</v>
      </c>
      <c r="L980" s="83">
        <v>0.28199999999999997</v>
      </c>
      <c r="M980" s="83" t="s">
        <v>277</v>
      </c>
      <c r="N980" s="84">
        <f t="shared" si="62"/>
        <v>0.49003703703703699</v>
      </c>
      <c r="O980" s="83">
        <v>979</v>
      </c>
      <c r="P980" s="86">
        <f t="shared" si="63"/>
        <v>0.61577708006279441</v>
      </c>
      <c r="Q980" s="87">
        <f>Table2[[#This Row],[Decimal exceedance]]*100</f>
        <v>61.577708006279444</v>
      </c>
      <c r="R980" s="86">
        <f>ROUND(Table2[[#This Row],[Percent Exceedance]],1)</f>
        <v>61.6</v>
      </c>
    </row>
    <row r="981" spans="2:18">
      <c r="B981" s="79" t="s">
        <v>278</v>
      </c>
      <c r="C981" s="80">
        <v>10044187</v>
      </c>
      <c r="D981" s="80">
        <v>10019674</v>
      </c>
      <c r="E981" s="79" t="s">
        <v>276</v>
      </c>
      <c r="F981" s="81">
        <v>41906</v>
      </c>
      <c r="G981" s="82">
        <v>2.9660000000000002</v>
      </c>
      <c r="H981" s="83">
        <f t="shared" si="60"/>
        <v>2966</v>
      </c>
      <c r="I981" s="84">
        <f t="shared" si="61"/>
        <v>3.4328703703703702E-2</v>
      </c>
      <c r="J981" s="83">
        <v>0.17699999999999999</v>
      </c>
      <c r="K981" s="83" t="s">
        <v>277</v>
      </c>
      <c r="L981" s="83">
        <v>0.27900000000000003</v>
      </c>
      <c r="M981" s="83" t="s">
        <v>277</v>
      </c>
      <c r="N981" s="84">
        <f t="shared" si="62"/>
        <v>0.49032870370370374</v>
      </c>
      <c r="O981" s="83">
        <v>980</v>
      </c>
      <c r="P981" s="86">
        <f t="shared" si="63"/>
        <v>0.61538461538461542</v>
      </c>
      <c r="Q981" s="87">
        <f>Table2[[#This Row],[Decimal exceedance]]*100</f>
        <v>61.53846153846154</v>
      </c>
      <c r="R981" s="86">
        <f>ROUND(Table2[[#This Row],[Percent Exceedance]],1)</f>
        <v>61.5</v>
      </c>
    </row>
    <row r="982" spans="2:18">
      <c r="B982" s="79" t="s">
        <v>278</v>
      </c>
      <c r="C982" s="80">
        <v>10044187</v>
      </c>
      <c r="D982" s="80">
        <v>10019674</v>
      </c>
      <c r="E982" s="79" t="s">
        <v>276</v>
      </c>
      <c r="F982" s="81">
        <v>41810</v>
      </c>
      <c r="G982" s="82">
        <v>2.3679999999999999</v>
      </c>
      <c r="H982" s="83">
        <f t="shared" si="60"/>
        <v>2368</v>
      </c>
      <c r="I982" s="84">
        <f t="shared" si="61"/>
        <v>2.7407407407407405E-2</v>
      </c>
      <c r="J982" s="83">
        <v>8.4000000000000005E-2</v>
      </c>
      <c r="K982" s="83" t="s">
        <v>277</v>
      </c>
      <c r="L982" s="83">
        <v>0.38100000000000001</v>
      </c>
      <c r="M982" s="83" t="s">
        <v>277</v>
      </c>
      <c r="N982" s="84">
        <f t="shared" si="62"/>
        <v>0.4924074074074074</v>
      </c>
      <c r="O982" s="83">
        <v>981</v>
      </c>
      <c r="P982" s="86">
        <f t="shared" si="63"/>
        <v>0.61499215070643642</v>
      </c>
      <c r="Q982" s="87">
        <f>Table2[[#This Row],[Decimal exceedance]]*100</f>
        <v>61.499215070643643</v>
      </c>
      <c r="R982" s="86">
        <f>ROUND(Table2[[#This Row],[Percent Exceedance]],1)</f>
        <v>61.5</v>
      </c>
    </row>
    <row r="983" spans="2:18">
      <c r="B983" s="79" t="s">
        <v>278</v>
      </c>
      <c r="C983" s="80">
        <v>10044187</v>
      </c>
      <c r="D983" s="80">
        <v>10019674</v>
      </c>
      <c r="E983" s="79" t="s">
        <v>276</v>
      </c>
      <c r="F983" s="81">
        <v>43114</v>
      </c>
      <c r="G983" s="82">
        <v>2.1259999999999999</v>
      </c>
      <c r="H983" s="83">
        <f t="shared" si="60"/>
        <v>2126</v>
      </c>
      <c r="I983" s="84">
        <f t="shared" si="61"/>
        <v>2.4606481481481479E-2</v>
      </c>
      <c r="J983" s="83">
        <v>0.315</v>
      </c>
      <c r="K983" s="83" t="s">
        <v>277</v>
      </c>
      <c r="L983" s="83">
        <v>0.153</v>
      </c>
      <c r="M983" s="83" t="s">
        <v>277</v>
      </c>
      <c r="N983" s="84">
        <f t="shared" si="62"/>
        <v>0.49260648148148145</v>
      </c>
      <c r="O983" s="83">
        <v>982</v>
      </c>
      <c r="P983" s="86">
        <f t="shared" si="63"/>
        <v>0.61459968602825743</v>
      </c>
      <c r="Q983" s="87">
        <f>Table2[[#This Row],[Decimal exceedance]]*100</f>
        <v>61.459968602825739</v>
      </c>
      <c r="R983" s="86">
        <f>ROUND(Table2[[#This Row],[Percent Exceedance]],1)</f>
        <v>61.5</v>
      </c>
    </row>
    <row r="984" spans="2:18">
      <c r="B984" s="79" t="s">
        <v>278</v>
      </c>
      <c r="C984" s="80">
        <v>10044187</v>
      </c>
      <c r="D984" s="80">
        <v>10019674</v>
      </c>
      <c r="E984" s="79" t="s">
        <v>276</v>
      </c>
      <c r="F984" s="81">
        <v>41840</v>
      </c>
      <c r="G984" s="82">
        <v>6.5380000000000003</v>
      </c>
      <c r="H984" s="83">
        <f t="shared" si="60"/>
        <v>6538</v>
      </c>
      <c r="I984" s="84">
        <f t="shared" si="61"/>
        <v>7.5671296296296292E-2</v>
      </c>
      <c r="J984" s="83">
        <v>9.5000000000000001E-2</v>
      </c>
      <c r="K984" s="83" t="s">
        <v>277</v>
      </c>
      <c r="L984" s="83">
        <v>0.32300000000000001</v>
      </c>
      <c r="M984" s="83" t="s">
        <v>277</v>
      </c>
      <c r="N984" s="84">
        <f t="shared" si="62"/>
        <v>0.4936712962962963</v>
      </c>
      <c r="O984" s="83">
        <v>983</v>
      </c>
      <c r="P984" s="86">
        <f t="shared" si="63"/>
        <v>0.61420722135007844</v>
      </c>
      <c r="Q984" s="87">
        <f>Table2[[#This Row],[Decimal exceedance]]*100</f>
        <v>61.420722135007843</v>
      </c>
      <c r="R984" s="86">
        <f>ROUND(Table2[[#This Row],[Percent Exceedance]],1)</f>
        <v>61.4</v>
      </c>
    </row>
    <row r="985" spans="2:18">
      <c r="B985" s="83"/>
      <c r="C985" s="80">
        <v>10044187</v>
      </c>
      <c r="D985" s="80">
        <v>10019674</v>
      </c>
      <c r="E985" s="79" t="s">
        <v>276</v>
      </c>
      <c r="F985" s="85">
        <v>43829</v>
      </c>
      <c r="G985" s="82">
        <v>1.974</v>
      </c>
      <c r="H985" s="83">
        <f t="shared" si="60"/>
        <v>1974</v>
      </c>
      <c r="I985" s="84">
        <f t="shared" si="61"/>
        <v>2.284722222222222E-2</v>
      </c>
      <c r="J985" s="83">
        <v>0.311</v>
      </c>
      <c r="K985" s="83" t="s">
        <v>277</v>
      </c>
      <c r="L985" s="83">
        <v>0.16</v>
      </c>
      <c r="M985" s="83" t="s">
        <v>277</v>
      </c>
      <c r="N985" s="84">
        <f t="shared" si="62"/>
        <v>0.49384722222222222</v>
      </c>
      <c r="O985" s="83">
        <v>984</v>
      </c>
      <c r="P985" s="86">
        <f t="shared" si="63"/>
        <v>0.61381475667189955</v>
      </c>
      <c r="Q985" s="87">
        <f>Table2[[#This Row],[Decimal exceedance]]*100</f>
        <v>61.381475667189953</v>
      </c>
      <c r="R985" s="86">
        <f>ROUND(Table2[[#This Row],[Percent Exceedance]],1)</f>
        <v>61.4</v>
      </c>
    </row>
    <row r="986" spans="2:18">
      <c r="B986" s="79" t="s">
        <v>278</v>
      </c>
      <c r="C986" s="80">
        <v>10044187</v>
      </c>
      <c r="D986" s="80">
        <v>10019674</v>
      </c>
      <c r="E986" s="79" t="s">
        <v>276</v>
      </c>
      <c r="F986" s="81">
        <v>43162</v>
      </c>
      <c r="G986" s="82">
        <v>2.1760000000000002</v>
      </c>
      <c r="H986" s="83">
        <f t="shared" si="60"/>
        <v>2176</v>
      </c>
      <c r="I986" s="84">
        <f t="shared" si="61"/>
        <v>2.5185185185185185E-2</v>
      </c>
      <c r="J986" s="83">
        <v>0.29799999999999999</v>
      </c>
      <c r="K986" s="83" t="s">
        <v>277</v>
      </c>
      <c r="L986" s="83">
        <v>0.17100000000000001</v>
      </c>
      <c r="M986" s="83" t="s">
        <v>277</v>
      </c>
      <c r="N986" s="84">
        <f t="shared" si="62"/>
        <v>0.49418518518518517</v>
      </c>
      <c r="O986" s="83">
        <v>985</v>
      </c>
      <c r="P986" s="86">
        <f t="shared" si="63"/>
        <v>0.61342229199372056</v>
      </c>
      <c r="Q986" s="87">
        <f>Table2[[#This Row],[Decimal exceedance]]*100</f>
        <v>61.342229199372056</v>
      </c>
      <c r="R986" s="86">
        <f>ROUND(Table2[[#This Row],[Percent Exceedance]],1)</f>
        <v>61.3</v>
      </c>
    </row>
    <row r="987" spans="2:18">
      <c r="B987" s="79" t="s">
        <v>278</v>
      </c>
      <c r="C987" s="80">
        <v>10044187</v>
      </c>
      <c r="D987" s="80">
        <v>10019674</v>
      </c>
      <c r="E987" s="79" t="s">
        <v>276</v>
      </c>
      <c r="F987" s="81">
        <v>42984</v>
      </c>
      <c r="G987" s="82">
        <v>2.4500000000000002</v>
      </c>
      <c r="H987" s="83">
        <f t="shared" si="60"/>
        <v>2450</v>
      </c>
      <c r="I987" s="84">
        <f t="shared" si="61"/>
        <v>2.8356481481481483E-2</v>
      </c>
      <c r="J987" s="83">
        <v>0.122</v>
      </c>
      <c r="K987" s="83" t="s">
        <v>277</v>
      </c>
      <c r="L987" s="83">
        <v>0.34399999999999997</v>
      </c>
      <c r="M987" s="83" t="s">
        <v>277</v>
      </c>
      <c r="N987" s="84">
        <f t="shared" si="62"/>
        <v>0.49435648148148148</v>
      </c>
      <c r="O987" s="83">
        <v>986</v>
      </c>
      <c r="P987" s="86">
        <f t="shared" si="63"/>
        <v>0.61302982731554168</v>
      </c>
      <c r="Q987" s="87">
        <f>Table2[[#This Row],[Decimal exceedance]]*100</f>
        <v>61.302982731554167</v>
      </c>
      <c r="R987" s="86">
        <f>ROUND(Table2[[#This Row],[Percent Exceedance]],1)</f>
        <v>61.3</v>
      </c>
    </row>
    <row r="988" spans="2:18">
      <c r="B988" s="79" t="s">
        <v>278</v>
      </c>
      <c r="C988" s="80">
        <v>10044187</v>
      </c>
      <c r="D988" s="80">
        <v>10019674</v>
      </c>
      <c r="E988" s="79" t="s">
        <v>276</v>
      </c>
      <c r="F988" s="81">
        <v>41622</v>
      </c>
      <c r="G988" s="82">
        <v>2.149</v>
      </c>
      <c r="H988" s="83">
        <f t="shared" si="60"/>
        <v>2149</v>
      </c>
      <c r="I988" s="84">
        <f t="shared" si="61"/>
        <v>2.4872685185185185E-2</v>
      </c>
      <c r="J988" s="83">
        <v>0.115</v>
      </c>
      <c r="K988" s="83" t="s">
        <v>277</v>
      </c>
      <c r="L988" s="83">
        <v>0.35499999999999998</v>
      </c>
      <c r="M988" s="83" t="s">
        <v>277</v>
      </c>
      <c r="N988" s="84">
        <f t="shared" si="62"/>
        <v>0.49487268518518518</v>
      </c>
      <c r="O988" s="83">
        <v>987</v>
      </c>
      <c r="P988" s="86">
        <f t="shared" si="63"/>
        <v>0.61263736263736268</v>
      </c>
      <c r="Q988" s="87">
        <f>Table2[[#This Row],[Decimal exceedance]]*100</f>
        <v>61.26373626373627</v>
      </c>
      <c r="R988" s="86">
        <f>ROUND(Table2[[#This Row],[Percent Exceedance]],1)</f>
        <v>61.3</v>
      </c>
    </row>
    <row r="989" spans="2:18">
      <c r="B989" s="79" t="s">
        <v>278</v>
      </c>
      <c r="C989" s="80">
        <v>10044187</v>
      </c>
      <c r="D989" s="80">
        <v>10019674</v>
      </c>
      <c r="E989" s="79" t="s">
        <v>276</v>
      </c>
      <c r="F989" s="81">
        <v>41809</v>
      </c>
      <c r="G989" s="82">
        <v>2.327</v>
      </c>
      <c r="H989" s="83">
        <f t="shared" si="60"/>
        <v>2327</v>
      </c>
      <c r="I989" s="84">
        <f t="shared" si="61"/>
        <v>2.6932870370370367E-2</v>
      </c>
      <c r="J989" s="83">
        <v>8.5000000000000006E-2</v>
      </c>
      <c r="K989" s="83" t="s">
        <v>277</v>
      </c>
      <c r="L989" s="83">
        <v>0.38300000000000001</v>
      </c>
      <c r="M989" s="83" t="s">
        <v>277</v>
      </c>
      <c r="N989" s="84">
        <f t="shared" si="62"/>
        <v>0.49493287037037037</v>
      </c>
      <c r="O989" s="83">
        <v>988</v>
      </c>
      <c r="P989" s="86">
        <f t="shared" si="63"/>
        <v>0.61224489795918369</v>
      </c>
      <c r="Q989" s="87">
        <f>Table2[[#This Row],[Decimal exceedance]]*100</f>
        <v>61.224489795918366</v>
      </c>
      <c r="R989" s="86">
        <f>ROUND(Table2[[#This Row],[Percent Exceedance]],1)</f>
        <v>61.2</v>
      </c>
    </row>
    <row r="990" spans="2:18">
      <c r="B990" s="79" t="s">
        <v>278</v>
      </c>
      <c r="C990" s="80">
        <v>10044187</v>
      </c>
      <c r="D990" s="80">
        <v>10019674</v>
      </c>
      <c r="E990" s="79" t="s">
        <v>276</v>
      </c>
      <c r="F990" s="81">
        <v>42104</v>
      </c>
      <c r="G990" s="82">
        <v>1.8160000000000001</v>
      </c>
      <c r="H990" s="83">
        <f t="shared" si="60"/>
        <v>1816</v>
      </c>
      <c r="I990" s="84">
        <f t="shared" si="61"/>
        <v>2.1018518518518516E-2</v>
      </c>
      <c r="J990" s="83">
        <v>0.126</v>
      </c>
      <c r="K990" s="83" t="s">
        <v>277</v>
      </c>
      <c r="L990" s="83">
        <v>0.34799999999999998</v>
      </c>
      <c r="M990" s="83" t="s">
        <v>277</v>
      </c>
      <c r="N990" s="84">
        <f t="shared" si="62"/>
        <v>0.49501851851851852</v>
      </c>
      <c r="O990" s="83">
        <v>989</v>
      </c>
      <c r="P990" s="86">
        <f t="shared" si="63"/>
        <v>0.61185243328100469</v>
      </c>
      <c r="Q990" s="87">
        <f>Table2[[#This Row],[Decimal exceedance]]*100</f>
        <v>61.185243328100469</v>
      </c>
      <c r="R990" s="86">
        <f>ROUND(Table2[[#This Row],[Percent Exceedance]],1)</f>
        <v>61.2</v>
      </c>
    </row>
    <row r="991" spans="2:18">
      <c r="B991" s="79" t="s">
        <v>278</v>
      </c>
      <c r="C991" s="80">
        <v>10044187</v>
      </c>
      <c r="D991" s="80">
        <v>10019674</v>
      </c>
      <c r="E991" s="79" t="s">
        <v>276</v>
      </c>
      <c r="F991" s="81">
        <v>42857</v>
      </c>
      <c r="G991" s="82">
        <v>4.32</v>
      </c>
      <c r="H991" s="83">
        <f t="shared" si="60"/>
        <v>4320</v>
      </c>
      <c r="I991" s="84">
        <f t="shared" si="61"/>
        <v>0.05</v>
      </c>
      <c r="J991" s="83">
        <v>8.3000000000000004E-2</v>
      </c>
      <c r="K991" s="83" t="s">
        <v>277</v>
      </c>
      <c r="L991" s="83">
        <v>0.36299999999999999</v>
      </c>
      <c r="M991" s="83" t="s">
        <v>277</v>
      </c>
      <c r="N991" s="84">
        <f t="shared" si="62"/>
        <v>0.496</v>
      </c>
      <c r="O991" s="83">
        <v>990</v>
      </c>
      <c r="P991" s="86">
        <f t="shared" si="63"/>
        <v>0.6114599686028257</v>
      </c>
      <c r="Q991" s="87">
        <f>Table2[[#This Row],[Decimal exceedance]]*100</f>
        <v>61.145996860282573</v>
      </c>
      <c r="R991" s="86">
        <f>ROUND(Table2[[#This Row],[Percent Exceedance]],1)</f>
        <v>61.1</v>
      </c>
    </row>
    <row r="992" spans="2:18">
      <c r="B992" s="79" t="s">
        <v>278</v>
      </c>
      <c r="C992" s="80">
        <v>10044187</v>
      </c>
      <c r="D992" s="80">
        <v>10019674</v>
      </c>
      <c r="E992" s="79" t="s">
        <v>276</v>
      </c>
      <c r="F992" s="81">
        <v>42704</v>
      </c>
      <c r="G992" s="82">
        <v>3.0310000000000001</v>
      </c>
      <c r="H992" s="83">
        <f t="shared" si="60"/>
        <v>3031</v>
      </c>
      <c r="I992" s="84">
        <f t="shared" si="61"/>
        <v>3.5081018518518518E-2</v>
      </c>
      <c r="J992" s="83">
        <v>0.17299999999999999</v>
      </c>
      <c r="K992" s="83" t="s">
        <v>277</v>
      </c>
      <c r="L992" s="83">
        <v>0.28799999999999998</v>
      </c>
      <c r="M992" s="83" t="s">
        <v>277</v>
      </c>
      <c r="N992" s="84">
        <f t="shared" si="62"/>
        <v>0.49608101851851849</v>
      </c>
      <c r="O992" s="83">
        <v>991</v>
      </c>
      <c r="P992" s="86">
        <f t="shared" si="63"/>
        <v>0.6110675039246467</v>
      </c>
      <c r="Q992" s="87">
        <f>Table2[[#This Row],[Decimal exceedance]]*100</f>
        <v>61.106750392464669</v>
      </c>
      <c r="R992" s="86">
        <f>ROUND(Table2[[#This Row],[Percent Exceedance]],1)</f>
        <v>61.1</v>
      </c>
    </row>
    <row r="993" spans="2:18">
      <c r="B993" s="79" t="s">
        <v>278</v>
      </c>
      <c r="C993" s="80">
        <v>10044187</v>
      </c>
      <c r="D993" s="80">
        <v>10019674</v>
      </c>
      <c r="E993" s="79" t="s">
        <v>276</v>
      </c>
      <c r="F993" s="81">
        <v>42157</v>
      </c>
      <c r="G993" s="82">
        <v>5.1740000000000004</v>
      </c>
      <c r="H993" s="83">
        <f t="shared" si="60"/>
        <v>5174</v>
      </c>
      <c r="I993" s="84">
        <f t="shared" si="61"/>
        <v>5.9884259259259262E-2</v>
      </c>
      <c r="J993" s="83">
        <v>8.1000000000000003E-2</v>
      </c>
      <c r="K993" s="83" t="s">
        <v>280</v>
      </c>
      <c r="L993" s="83">
        <v>0.35599999999999998</v>
      </c>
      <c r="M993" s="83" t="s">
        <v>277</v>
      </c>
      <c r="N993" s="84">
        <f t="shared" si="62"/>
        <v>0.49688425925925928</v>
      </c>
      <c r="O993" s="83">
        <v>992</v>
      </c>
      <c r="P993" s="86">
        <f t="shared" si="63"/>
        <v>0.61067503924646782</v>
      </c>
      <c r="Q993" s="87">
        <f>Table2[[#This Row],[Decimal exceedance]]*100</f>
        <v>61.067503924646779</v>
      </c>
      <c r="R993" s="86">
        <f>ROUND(Table2[[#This Row],[Percent Exceedance]],1)</f>
        <v>61.1</v>
      </c>
    </row>
    <row r="994" spans="2:18">
      <c r="B994" s="79" t="s">
        <v>278</v>
      </c>
      <c r="C994" s="80">
        <v>10044187</v>
      </c>
      <c r="D994" s="80">
        <v>10019674</v>
      </c>
      <c r="E994" s="79" t="s">
        <v>276</v>
      </c>
      <c r="F994" s="81">
        <v>42147</v>
      </c>
      <c r="G994" s="82">
        <v>3.8170000000000002</v>
      </c>
      <c r="H994" s="83">
        <f t="shared" si="60"/>
        <v>3817</v>
      </c>
      <c r="I994" s="84">
        <f t="shared" si="61"/>
        <v>4.417824074074074E-2</v>
      </c>
      <c r="J994" s="83">
        <v>8.8999999999999996E-2</v>
      </c>
      <c r="K994" s="83" t="s">
        <v>277</v>
      </c>
      <c r="L994" s="83">
        <v>0.36399999999999999</v>
      </c>
      <c r="M994" s="83" t="s">
        <v>277</v>
      </c>
      <c r="N994" s="84">
        <f t="shared" si="62"/>
        <v>0.49717824074074074</v>
      </c>
      <c r="O994" s="83">
        <v>993</v>
      </c>
      <c r="P994" s="86">
        <f t="shared" si="63"/>
        <v>0.61028257456828883</v>
      </c>
      <c r="Q994" s="87">
        <f>Table2[[#This Row],[Decimal exceedance]]*100</f>
        <v>61.028257456828882</v>
      </c>
      <c r="R994" s="86">
        <f>ROUND(Table2[[#This Row],[Percent Exceedance]],1)</f>
        <v>61</v>
      </c>
    </row>
    <row r="995" spans="2:18">
      <c r="B995" s="79" t="s">
        <v>278</v>
      </c>
      <c r="C995" s="80">
        <v>10044187</v>
      </c>
      <c r="D995" s="80">
        <v>10019674</v>
      </c>
      <c r="E995" s="79" t="s">
        <v>276</v>
      </c>
      <c r="F995" s="81">
        <v>42084</v>
      </c>
      <c r="G995" s="82">
        <v>2.7949999999999999</v>
      </c>
      <c r="H995" s="83">
        <f t="shared" si="60"/>
        <v>2795</v>
      </c>
      <c r="I995" s="84">
        <f t="shared" si="61"/>
        <v>3.2349537037037031E-2</v>
      </c>
      <c r="J995" s="83">
        <v>0.106</v>
      </c>
      <c r="K995" s="83" t="s">
        <v>277</v>
      </c>
      <c r="L995" s="83">
        <v>0.35899999999999999</v>
      </c>
      <c r="M995" s="83" t="s">
        <v>277</v>
      </c>
      <c r="N995" s="84">
        <f t="shared" si="62"/>
        <v>0.49734953703703699</v>
      </c>
      <c r="O995" s="83">
        <v>994</v>
      </c>
      <c r="P995" s="86">
        <f t="shared" si="63"/>
        <v>0.60989010989010994</v>
      </c>
      <c r="Q995" s="87">
        <f>Table2[[#This Row],[Decimal exceedance]]*100</f>
        <v>60.989010989010993</v>
      </c>
      <c r="R995" s="86">
        <f>ROUND(Table2[[#This Row],[Percent Exceedance]],1)</f>
        <v>61</v>
      </c>
    </row>
    <row r="996" spans="2:18">
      <c r="B996" s="79" t="s">
        <v>278</v>
      </c>
      <c r="C996" s="80">
        <v>10044187</v>
      </c>
      <c r="D996" s="80">
        <v>10019674</v>
      </c>
      <c r="E996" s="79" t="s">
        <v>276</v>
      </c>
      <c r="F996" s="81">
        <v>42977</v>
      </c>
      <c r="G996" s="82">
        <v>1.76</v>
      </c>
      <c r="H996" s="83">
        <f t="shared" si="60"/>
        <v>1760</v>
      </c>
      <c r="I996" s="84">
        <f t="shared" si="61"/>
        <v>2.0370370370370369E-2</v>
      </c>
      <c r="J996" s="83">
        <v>0.19400000000000001</v>
      </c>
      <c r="K996" s="83" t="s">
        <v>277</v>
      </c>
      <c r="L996" s="83">
        <v>0.28299999999999997</v>
      </c>
      <c r="M996" s="83" t="s">
        <v>277</v>
      </c>
      <c r="N996" s="84">
        <f t="shared" si="62"/>
        <v>0.49737037037037035</v>
      </c>
      <c r="O996" s="83">
        <v>995</v>
      </c>
      <c r="P996" s="86">
        <f t="shared" si="63"/>
        <v>0.60949764521193095</v>
      </c>
      <c r="Q996" s="87">
        <f>Table2[[#This Row],[Decimal exceedance]]*100</f>
        <v>60.949764521193096</v>
      </c>
      <c r="R996" s="86">
        <f>ROUND(Table2[[#This Row],[Percent Exceedance]],1)</f>
        <v>60.9</v>
      </c>
    </row>
    <row r="997" spans="2:18">
      <c r="B997" s="79" t="s">
        <v>278</v>
      </c>
      <c r="C997" s="80">
        <v>10044187</v>
      </c>
      <c r="D997" s="80">
        <v>10019674</v>
      </c>
      <c r="E997" s="79" t="s">
        <v>276</v>
      </c>
      <c r="F997" s="81">
        <v>41524</v>
      </c>
      <c r="G997" s="82">
        <v>5.492</v>
      </c>
      <c r="H997" s="83">
        <f t="shared" si="60"/>
        <v>5492</v>
      </c>
      <c r="I997" s="84">
        <f t="shared" si="61"/>
        <v>6.356481481481481E-2</v>
      </c>
      <c r="J997" s="83">
        <v>6.7000000000000004E-2</v>
      </c>
      <c r="K997" s="83" t="s">
        <v>277</v>
      </c>
      <c r="L997" s="83">
        <v>0.36699999999999999</v>
      </c>
      <c r="M997" s="83" t="s">
        <v>277</v>
      </c>
      <c r="N997" s="84">
        <f t="shared" si="62"/>
        <v>0.49756481481481479</v>
      </c>
      <c r="O997" s="83">
        <v>996</v>
      </c>
      <c r="P997" s="86">
        <f t="shared" si="63"/>
        <v>0.60910518053375196</v>
      </c>
      <c r="Q997" s="87">
        <f>Table2[[#This Row],[Decimal exceedance]]*100</f>
        <v>60.910518053375199</v>
      </c>
      <c r="R997" s="86">
        <f>ROUND(Table2[[#This Row],[Percent Exceedance]],1)</f>
        <v>60.9</v>
      </c>
    </row>
    <row r="998" spans="2:18">
      <c r="B998" s="79" t="s">
        <v>278</v>
      </c>
      <c r="C998" s="80">
        <v>10044187</v>
      </c>
      <c r="D998" s="80">
        <v>10019674</v>
      </c>
      <c r="E998" s="79" t="s">
        <v>276</v>
      </c>
      <c r="F998" s="81">
        <v>42818</v>
      </c>
      <c r="G998" s="82">
        <v>4.343</v>
      </c>
      <c r="H998" s="83">
        <f t="shared" si="60"/>
        <v>4343</v>
      </c>
      <c r="I998" s="84">
        <f t="shared" si="61"/>
        <v>5.0266203703703702E-2</v>
      </c>
      <c r="J998" s="83">
        <v>0.112</v>
      </c>
      <c r="K998" s="83" t="s">
        <v>277</v>
      </c>
      <c r="L998" s="83">
        <v>0.33600000000000002</v>
      </c>
      <c r="M998" s="83" t="s">
        <v>277</v>
      </c>
      <c r="N998" s="84">
        <f t="shared" si="62"/>
        <v>0.49826620370370373</v>
      </c>
      <c r="O998" s="83">
        <v>997</v>
      </c>
      <c r="P998" s="86">
        <f t="shared" si="63"/>
        <v>0.60871271585557296</v>
      </c>
      <c r="Q998" s="87">
        <f>Table2[[#This Row],[Decimal exceedance]]*100</f>
        <v>60.871271585557295</v>
      </c>
      <c r="R998" s="86">
        <f>ROUND(Table2[[#This Row],[Percent Exceedance]],1)</f>
        <v>60.9</v>
      </c>
    </row>
    <row r="999" spans="2:18">
      <c r="B999" s="79" t="s">
        <v>278</v>
      </c>
      <c r="C999" s="80">
        <v>10044187</v>
      </c>
      <c r="D999" s="80">
        <v>10019674</v>
      </c>
      <c r="E999" s="79" t="s">
        <v>276</v>
      </c>
      <c r="F999" s="81">
        <v>42578</v>
      </c>
      <c r="G999" s="82">
        <v>1.548</v>
      </c>
      <c r="H999" s="83">
        <f t="shared" si="60"/>
        <v>1548</v>
      </c>
      <c r="I999" s="84">
        <f t="shared" si="61"/>
        <v>1.7916666666666668E-2</v>
      </c>
      <c r="J999" s="83">
        <v>0.124</v>
      </c>
      <c r="K999" s="83" t="s">
        <v>277</v>
      </c>
      <c r="L999" s="83">
        <v>0.35699999999999998</v>
      </c>
      <c r="M999" s="83" t="s">
        <v>277</v>
      </c>
      <c r="N999" s="84">
        <f t="shared" si="62"/>
        <v>0.49891666666666667</v>
      </c>
      <c r="O999" s="83">
        <v>998</v>
      </c>
      <c r="P999" s="86">
        <f t="shared" si="63"/>
        <v>0.60832025117739397</v>
      </c>
      <c r="Q999" s="87">
        <f>Table2[[#This Row],[Decimal exceedance]]*100</f>
        <v>60.832025117739398</v>
      </c>
      <c r="R999" s="86">
        <f>ROUND(Table2[[#This Row],[Percent Exceedance]],1)</f>
        <v>60.8</v>
      </c>
    </row>
    <row r="1000" spans="2:18">
      <c r="B1000" s="79" t="s">
        <v>278</v>
      </c>
      <c r="C1000" s="80">
        <v>10044187</v>
      </c>
      <c r="D1000" s="80">
        <v>10019674</v>
      </c>
      <c r="E1000" s="79" t="s">
        <v>276</v>
      </c>
      <c r="F1000" s="81">
        <v>41855</v>
      </c>
      <c r="G1000" s="82">
        <v>4.9690000000000003</v>
      </c>
      <c r="H1000" s="83">
        <f t="shared" si="60"/>
        <v>4969</v>
      </c>
      <c r="I1000" s="84">
        <f t="shared" si="61"/>
        <v>5.7511574074074076E-2</v>
      </c>
      <c r="J1000" s="83">
        <v>0.11799999999999999</v>
      </c>
      <c r="K1000" s="83" t="s">
        <v>277</v>
      </c>
      <c r="L1000" s="83">
        <v>0.32400000000000001</v>
      </c>
      <c r="M1000" s="83" t="s">
        <v>277</v>
      </c>
      <c r="N1000" s="84">
        <f t="shared" si="62"/>
        <v>0.49951157407407409</v>
      </c>
      <c r="O1000" s="83">
        <v>999</v>
      </c>
      <c r="P1000" s="86">
        <f t="shared" si="63"/>
        <v>0.60792778649921508</v>
      </c>
      <c r="Q1000" s="87">
        <f>Table2[[#This Row],[Decimal exceedance]]*100</f>
        <v>60.792778649921509</v>
      </c>
      <c r="R1000" s="86">
        <f>ROUND(Table2[[#This Row],[Percent Exceedance]],1)</f>
        <v>60.8</v>
      </c>
    </row>
    <row r="1001" spans="2:18">
      <c r="B1001" s="79" t="s">
        <v>278</v>
      </c>
      <c r="C1001" s="80">
        <v>10044187</v>
      </c>
      <c r="D1001" s="80">
        <v>10019674</v>
      </c>
      <c r="E1001" s="79" t="s">
        <v>276</v>
      </c>
      <c r="F1001" s="81">
        <v>41942</v>
      </c>
      <c r="G1001" s="82">
        <v>2.8420000000000001</v>
      </c>
      <c r="H1001" s="83">
        <f t="shared" si="60"/>
        <v>2842</v>
      </c>
      <c r="I1001" s="84">
        <f t="shared" si="61"/>
        <v>3.2893518518518516E-2</v>
      </c>
      <c r="J1001" s="83">
        <v>0.13800000000000001</v>
      </c>
      <c r="K1001" s="83" t="s">
        <v>277</v>
      </c>
      <c r="L1001" s="83">
        <v>0.32900000000000001</v>
      </c>
      <c r="M1001" s="83" t="s">
        <v>277</v>
      </c>
      <c r="N1001" s="84">
        <f t="shared" si="62"/>
        <v>0.49989351851851854</v>
      </c>
      <c r="O1001" s="83">
        <v>1000</v>
      </c>
      <c r="P1001" s="86">
        <f t="shared" si="63"/>
        <v>0.60753532182103609</v>
      </c>
      <c r="Q1001" s="87">
        <f>Table2[[#This Row],[Decimal exceedance]]*100</f>
        <v>60.753532182103612</v>
      </c>
      <c r="R1001" s="86">
        <f>ROUND(Table2[[#This Row],[Percent Exceedance]],1)</f>
        <v>60.8</v>
      </c>
    </row>
    <row r="1002" spans="2:18">
      <c r="B1002" s="79" t="s">
        <v>278</v>
      </c>
      <c r="C1002" s="80">
        <v>10044187</v>
      </c>
      <c r="D1002" s="80">
        <v>10019674</v>
      </c>
      <c r="E1002" s="79" t="s">
        <v>276</v>
      </c>
      <c r="F1002" s="81">
        <v>42311</v>
      </c>
      <c r="G1002" s="82">
        <v>4.101</v>
      </c>
      <c r="H1002" s="83">
        <f t="shared" si="60"/>
        <v>4101</v>
      </c>
      <c r="I1002" s="84">
        <f t="shared" si="61"/>
        <v>4.7465277777777773E-2</v>
      </c>
      <c r="J1002" s="83">
        <v>0.153</v>
      </c>
      <c r="K1002" s="83" t="s">
        <v>277</v>
      </c>
      <c r="L1002" s="83">
        <v>0.3</v>
      </c>
      <c r="M1002" s="83" t="s">
        <v>277</v>
      </c>
      <c r="N1002" s="84">
        <f t="shared" si="62"/>
        <v>0.50046527777777783</v>
      </c>
      <c r="O1002" s="83">
        <v>1001</v>
      </c>
      <c r="P1002" s="86">
        <f t="shared" si="63"/>
        <v>0.60714285714285721</v>
      </c>
      <c r="Q1002" s="87">
        <f>Table2[[#This Row],[Decimal exceedance]]*100</f>
        <v>60.714285714285722</v>
      </c>
      <c r="R1002" s="86">
        <f>ROUND(Table2[[#This Row],[Percent Exceedance]],1)</f>
        <v>60.7</v>
      </c>
    </row>
    <row r="1003" spans="2:18">
      <c r="B1003" s="79" t="s">
        <v>278</v>
      </c>
      <c r="C1003" s="80">
        <v>10044187</v>
      </c>
      <c r="D1003" s="80">
        <v>10019674</v>
      </c>
      <c r="E1003" s="79" t="s">
        <v>276</v>
      </c>
      <c r="F1003" s="81">
        <v>42785</v>
      </c>
      <c r="G1003" s="82">
        <v>3.359</v>
      </c>
      <c r="H1003" s="83">
        <f t="shared" si="60"/>
        <v>3359</v>
      </c>
      <c r="I1003" s="84">
        <f t="shared" si="61"/>
        <v>3.8877314814814809E-2</v>
      </c>
      <c r="J1003" s="83">
        <v>0.13700000000000001</v>
      </c>
      <c r="K1003" s="83" t="s">
        <v>277</v>
      </c>
      <c r="L1003" s="83">
        <v>0.32500000000000001</v>
      </c>
      <c r="M1003" s="83" t="s">
        <v>277</v>
      </c>
      <c r="N1003" s="84">
        <f t="shared" si="62"/>
        <v>0.5008773148148149</v>
      </c>
      <c r="O1003" s="83">
        <v>1002</v>
      </c>
      <c r="P1003" s="86">
        <f t="shared" si="63"/>
        <v>0.60675039246467821</v>
      </c>
      <c r="Q1003" s="87">
        <f>Table2[[#This Row],[Decimal exceedance]]*100</f>
        <v>60.675039246467819</v>
      </c>
      <c r="R1003" s="86">
        <f>ROUND(Table2[[#This Row],[Percent Exceedance]],1)</f>
        <v>60.7</v>
      </c>
    </row>
    <row r="1004" spans="2:18">
      <c r="B1004" s="79" t="s">
        <v>278</v>
      </c>
      <c r="C1004" s="80">
        <v>10044187</v>
      </c>
      <c r="D1004" s="80">
        <v>10019674</v>
      </c>
      <c r="E1004" s="79" t="s">
        <v>276</v>
      </c>
      <c r="F1004" s="81">
        <v>42083</v>
      </c>
      <c r="G1004" s="82">
        <v>2.089</v>
      </c>
      <c r="H1004" s="83">
        <f t="shared" si="60"/>
        <v>2089</v>
      </c>
      <c r="I1004" s="84">
        <f t="shared" si="61"/>
        <v>2.417824074074074E-2</v>
      </c>
      <c r="J1004" s="83">
        <v>0.106</v>
      </c>
      <c r="K1004" s="83" t="s">
        <v>277</v>
      </c>
      <c r="L1004" s="83">
        <v>0.371</v>
      </c>
      <c r="M1004" s="83" t="s">
        <v>277</v>
      </c>
      <c r="N1004" s="84">
        <f t="shared" si="62"/>
        <v>0.5011782407407408</v>
      </c>
      <c r="O1004" s="83">
        <v>1003</v>
      </c>
      <c r="P1004" s="86">
        <f t="shared" si="63"/>
        <v>0.60635792778649922</v>
      </c>
      <c r="Q1004" s="87">
        <f>Table2[[#This Row],[Decimal exceedance]]*100</f>
        <v>60.635792778649922</v>
      </c>
      <c r="R1004" s="86">
        <f>ROUND(Table2[[#This Row],[Percent Exceedance]],1)</f>
        <v>60.6</v>
      </c>
    </row>
    <row r="1005" spans="2:18">
      <c r="B1005" s="83"/>
      <c r="C1005" s="80">
        <v>10044187</v>
      </c>
      <c r="D1005" s="80">
        <v>10019674</v>
      </c>
      <c r="E1005" s="79" t="s">
        <v>276</v>
      </c>
      <c r="F1005" s="85">
        <v>43596</v>
      </c>
      <c r="G1005" s="82">
        <v>1.9379999999999999</v>
      </c>
      <c r="H1005" s="83">
        <f t="shared" si="60"/>
        <v>1938</v>
      </c>
      <c r="I1005" s="84">
        <f t="shared" si="61"/>
        <v>2.2430555555555554E-2</v>
      </c>
      <c r="J1005" s="83">
        <v>0.22500000000000001</v>
      </c>
      <c r="K1005" s="83" t="s">
        <v>277</v>
      </c>
      <c r="L1005" s="83">
        <v>0.254</v>
      </c>
      <c r="M1005" s="83" t="s">
        <v>277</v>
      </c>
      <c r="N1005" s="84">
        <f t="shared" si="62"/>
        <v>0.5014305555555556</v>
      </c>
      <c r="O1005" s="83">
        <v>1004</v>
      </c>
      <c r="P1005" s="86">
        <f t="shared" si="63"/>
        <v>0.60596546310832022</v>
      </c>
      <c r="Q1005" s="87">
        <f>Table2[[#This Row],[Decimal exceedance]]*100</f>
        <v>60.596546310832025</v>
      </c>
      <c r="R1005" s="86">
        <f>ROUND(Table2[[#This Row],[Percent Exceedance]],1)</f>
        <v>60.6</v>
      </c>
    </row>
    <row r="1006" spans="2:18">
      <c r="B1006" s="79" t="s">
        <v>278</v>
      </c>
      <c r="C1006" s="80">
        <v>10044187</v>
      </c>
      <c r="D1006" s="80">
        <v>10019674</v>
      </c>
      <c r="E1006" s="79" t="s">
        <v>276</v>
      </c>
      <c r="F1006" s="81">
        <v>42518</v>
      </c>
      <c r="G1006" s="82">
        <v>2.2890000000000001</v>
      </c>
      <c r="H1006" s="83">
        <f t="shared" si="60"/>
        <v>2289</v>
      </c>
      <c r="I1006" s="84">
        <f t="shared" si="61"/>
        <v>2.6493055555555554E-2</v>
      </c>
      <c r="J1006" s="83">
        <v>9.0999999999999998E-2</v>
      </c>
      <c r="K1006" s="83" t="s">
        <v>277</v>
      </c>
      <c r="L1006" s="83">
        <v>0.38400000000000001</v>
      </c>
      <c r="M1006" s="83" t="s">
        <v>277</v>
      </c>
      <c r="N1006" s="84">
        <f t="shared" si="62"/>
        <v>0.50149305555555557</v>
      </c>
      <c r="O1006" s="83">
        <v>1005</v>
      </c>
      <c r="P1006" s="86">
        <f t="shared" si="63"/>
        <v>0.60557299843014123</v>
      </c>
      <c r="Q1006" s="87">
        <f>Table2[[#This Row],[Decimal exceedance]]*100</f>
        <v>60.557299843014121</v>
      </c>
      <c r="R1006" s="86">
        <f>ROUND(Table2[[#This Row],[Percent Exceedance]],1)</f>
        <v>60.6</v>
      </c>
    </row>
    <row r="1007" spans="2:18">
      <c r="B1007" s="79" t="s">
        <v>278</v>
      </c>
      <c r="C1007" s="80">
        <v>10044187</v>
      </c>
      <c r="D1007" s="80">
        <v>10019674</v>
      </c>
      <c r="E1007" s="79" t="s">
        <v>276</v>
      </c>
      <c r="F1007" s="81">
        <v>42239</v>
      </c>
      <c r="G1007" s="82">
        <v>5.25</v>
      </c>
      <c r="H1007" s="83">
        <f t="shared" si="60"/>
        <v>5250</v>
      </c>
      <c r="I1007" s="84">
        <f t="shared" si="61"/>
        <v>6.0763888888888888E-2</v>
      </c>
      <c r="J1007" s="83">
        <v>0.16600000000000001</v>
      </c>
      <c r="K1007" s="83" t="s">
        <v>277</v>
      </c>
      <c r="L1007" s="83">
        <v>0.27500000000000002</v>
      </c>
      <c r="M1007" s="83" t="s">
        <v>277</v>
      </c>
      <c r="N1007" s="84">
        <f t="shared" si="62"/>
        <v>0.5017638888888889</v>
      </c>
      <c r="O1007" s="83">
        <v>1006</v>
      </c>
      <c r="P1007" s="86">
        <f t="shared" si="63"/>
        <v>0.60518053375196235</v>
      </c>
      <c r="Q1007" s="87">
        <f>Table2[[#This Row],[Decimal exceedance]]*100</f>
        <v>60.518053375196232</v>
      </c>
      <c r="R1007" s="86">
        <f>ROUND(Table2[[#This Row],[Percent Exceedance]],1)</f>
        <v>60.5</v>
      </c>
    </row>
    <row r="1008" spans="2:18">
      <c r="B1008" s="79" t="s">
        <v>278</v>
      </c>
      <c r="C1008" s="80">
        <v>10044187</v>
      </c>
      <c r="D1008" s="80">
        <v>10019674</v>
      </c>
      <c r="E1008" s="79" t="s">
        <v>276</v>
      </c>
      <c r="F1008" s="81">
        <v>42738</v>
      </c>
      <c r="G1008" s="82">
        <v>4.2320000000000002</v>
      </c>
      <c r="H1008" s="83">
        <f t="shared" si="60"/>
        <v>4232</v>
      </c>
      <c r="I1008" s="84">
        <f t="shared" si="61"/>
        <v>4.898148148148148E-2</v>
      </c>
      <c r="J1008" s="83">
        <v>0.128</v>
      </c>
      <c r="K1008" s="83" t="s">
        <v>277</v>
      </c>
      <c r="L1008" s="83">
        <v>0.32500000000000001</v>
      </c>
      <c r="M1008" s="83" t="s">
        <v>277</v>
      </c>
      <c r="N1008" s="84">
        <f t="shared" si="62"/>
        <v>0.50198148148148147</v>
      </c>
      <c r="O1008" s="83">
        <v>1007</v>
      </c>
      <c r="P1008" s="86">
        <f t="shared" si="63"/>
        <v>0.60478806907378335</v>
      </c>
      <c r="Q1008" s="87">
        <f>Table2[[#This Row],[Decimal exceedance]]*100</f>
        <v>60.478806907378335</v>
      </c>
      <c r="R1008" s="86">
        <f>ROUND(Table2[[#This Row],[Percent Exceedance]],1)</f>
        <v>60.5</v>
      </c>
    </row>
    <row r="1009" spans="2:18">
      <c r="B1009" s="79" t="s">
        <v>278</v>
      </c>
      <c r="C1009" s="80">
        <v>10044187</v>
      </c>
      <c r="D1009" s="80">
        <v>10019674</v>
      </c>
      <c r="E1009" s="79" t="s">
        <v>276</v>
      </c>
      <c r="F1009" s="81">
        <v>41477</v>
      </c>
      <c r="G1009" s="82">
        <v>9.7889999999999997</v>
      </c>
      <c r="H1009" s="83">
        <f t="shared" si="60"/>
        <v>9789</v>
      </c>
      <c r="I1009" s="84">
        <f t="shared" si="61"/>
        <v>0.1132986111111111</v>
      </c>
      <c r="J1009" s="83">
        <v>5.6000000000000001E-2</v>
      </c>
      <c r="K1009" s="83" t="s">
        <v>277</v>
      </c>
      <c r="L1009" s="83">
        <v>0.33300000000000002</v>
      </c>
      <c r="M1009" s="83" t="s">
        <v>277</v>
      </c>
      <c r="N1009" s="84">
        <f t="shared" si="62"/>
        <v>0.50229861111111118</v>
      </c>
      <c r="O1009" s="83">
        <v>1008</v>
      </c>
      <c r="P1009" s="86">
        <f t="shared" si="63"/>
        <v>0.60439560439560447</v>
      </c>
      <c r="Q1009" s="87">
        <f>Table2[[#This Row],[Decimal exceedance]]*100</f>
        <v>60.439560439560445</v>
      </c>
      <c r="R1009" s="86">
        <f>ROUND(Table2[[#This Row],[Percent Exceedance]],1)</f>
        <v>60.4</v>
      </c>
    </row>
    <row r="1010" spans="2:18">
      <c r="B1010" s="79" t="s">
        <v>278</v>
      </c>
      <c r="C1010" s="80">
        <v>10044187</v>
      </c>
      <c r="D1010" s="80">
        <v>10019674</v>
      </c>
      <c r="E1010" s="79" t="s">
        <v>276</v>
      </c>
      <c r="F1010" s="81">
        <v>42787</v>
      </c>
      <c r="G1010" s="82">
        <v>5.7309999999999999</v>
      </c>
      <c r="H1010" s="83">
        <f t="shared" si="60"/>
        <v>5731</v>
      </c>
      <c r="I1010" s="84">
        <f t="shared" si="61"/>
        <v>6.6331018518518511E-2</v>
      </c>
      <c r="J1010" s="83">
        <v>0.126</v>
      </c>
      <c r="K1010" s="83" t="s">
        <v>277</v>
      </c>
      <c r="L1010" s="83">
        <v>0.31</v>
      </c>
      <c r="M1010" s="83" t="s">
        <v>277</v>
      </c>
      <c r="N1010" s="84">
        <f t="shared" si="62"/>
        <v>0.50233101851851858</v>
      </c>
      <c r="O1010" s="83">
        <v>1009</v>
      </c>
      <c r="P1010" s="86">
        <f t="shared" si="63"/>
        <v>0.60400313971742547</v>
      </c>
      <c r="Q1010" s="87">
        <f>Table2[[#This Row],[Decimal exceedance]]*100</f>
        <v>60.400313971742548</v>
      </c>
      <c r="R1010" s="86">
        <f>ROUND(Table2[[#This Row],[Percent Exceedance]],1)</f>
        <v>60.4</v>
      </c>
    </row>
    <row r="1011" spans="2:18">
      <c r="B1011" s="83"/>
      <c r="C1011" s="80">
        <v>10044187</v>
      </c>
      <c r="D1011" s="80">
        <v>10019674</v>
      </c>
      <c r="E1011" s="79" t="s">
        <v>276</v>
      </c>
      <c r="F1011" s="85">
        <v>43827</v>
      </c>
      <c r="G1011" s="82">
        <v>1.764</v>
      </c>
      <c r="H1011" s="83">
        <f t="shared" si="60"/>
        <v>1764</v>
      </c>
      <c r="I1011" s="84">
        <f t="shared" si="61"/>
        <v>2.0416666666666666E-2</v>
      </c>
      <c r="J1011" s="83">
        <v>0.32500000000000001</v>
      </c>
      <c r="K1011" s="83" t="s">
        <v>277</v>
      </c>
      <c r="L1011" s="83">
        <v>0.157</v>
      </c>
      <c r="M1011" s="83" t="s">
        <v>277</v>
      </c>
      <c r="N1011" s="84">
        <f t="shared" si="62"/>
        <v>0.50241666666666673</v>
      </c>
      <c r="O1011" s="83">
        <v>1010</v>
      </c>
      <c r="P1011" s="86">
        <f t="shared" si="63"/>
        <v>0.60361067503924648</v>
      </c>
      <c r="Q1011" s="87">
        <f>Table2[[#This Row],[Decimal exceedance]]*100</f>
        <v>60.361067503924644</v>
      </c>
      <c r="R1011" s="86">
        <f>ROUND(Table2[[#This Row],[Percent Exceedance]],1)</f>
        <v>60.4</v>
      </c>
    </row>
    <row r="1012" spans="2:18">
      <c r="B1012" s="79" t="s">
        <v>278</v>
      </c>
      <c r="C1012" s="80">
        <v>10044187</v>
      </c>
      <c r="D1012" s="80">
        <v>10019674</v>
      </c>
      <c r="E1012" s="79" t="s">
        <v>276</v>
      </c>
      <c r="F1012" s="81">
        <v>42310</v>
      </c>
      <c r="G1012" s="82">
        <v>3.9470000000000001</v>
      </c>
      <c r="H1012" s="83">
        <f t="shared" si="60"/>
        <v>3947</v>
      </c>
      <c r="I1012" s="84">
        <f t="shared" si="61"/>
        <v>4.5682870370370367E-2</v>
      </c>
      <c r="J1012" s="83">
        <v>0.13</v>
      </c>
      <c r="K1012" s="83" t="s">
        <v>277</v>
      </c>
      <c r="L1012" s="83">
        <v>0.32700000000000001</v>
      </c>
      <c r="M1012" s="83" t="s">
        <v>277</v>
      </c>
      <c r="N1012" s="84">
        <f t="shared" si="62"/>
        <v>0.5026828703703704</v>
      </c>
      <c r="O1012" s="83">
        <v>1011</v>
      </c>
      <c r="P1012" s="86">
        <f t="shared" si="63"/>
        <v>0.60321821036106749</v>
      </c>
      <c r="Q1012" s="87">
        <f>Table2[[#This Row],[Decimal exceedance]]*100</f>
        <v>60.321821036106748</v>
      </c>
      <c r="R1012" s="86">
        <f>ROUND(Table2[[#This Row],[Percent Exceedance]],1)</f>
        <v>60.3</v>
      </c>
    </row>
    <row r="1013" spans="2:18">
      <c r="B1013" s="79" t="s">
        <v>278</v>
      </c>
      <c r="C1013" s="80">
        <v>10044187</v>
      </c>
      <c r="D1013" s="80">
        <v>10019674</v>
      </c>
      <c r="E1013" s="79" t="s">
        <v>276</v>
      </c>
      <c r="F1013" s="81">
        <v>43248</v>
      </c>
      <c r="G1013" s="82">
        <v>2.2269999999999999</v>
      </c>
      <c r="H1013" s="83">
        <f t="shared" si="60"/>
        <v>2227</v>
      </c>
      <c r="I1013" s="84">
        <f t="shared" si="61"/>
        <v>2.5775462962962958E-2</v>
      </c>
      <c r="J1013" s="83">
        <v>0.216</v>
      </c>
      <c r="K1013" s="83" t="s">
        <v>277</v>
      </c>
      <c r="L1013" s="83">
        <v>0.26100000000000001</v>
      </c>
      <c r="M1013" s="83" t="s">
        <v>277</v>
      </c>
      <c r="N1013" s="84">
        <f t="shared" si="62"/>
        <v>0.50277546296296294</v>
      </c>
      <c r="O1013" s="83">
        <v>1012</v>
      </c>
      <c r="P1013" s="86">
        <f t="shared" si="63"/>
        <v>0.60282574568288849</v>
      </c>
      <c r="Q1013" s="87">
        <f>Table2[[#This Row],[Decimal exceedance]]*100</f>
        <v>60.282574568288851</v>
      </c>
      <c r="R1013" s="86">
        <f>ROUND(Table2[[#This Row],[Percent Exceedance]],1)</f>
        <v>60.3</v>
      </c>
    </row>
    <row r="1014" spans="2:18">
      <c r="B1014" s="79" t="s">
        <v>278</v>
      </c>
      <c r="C1014" s="80">
        <v>10044187</v>
      </c>
      <c r="D1014" s="80">
        <v>10019674</v>
      </c>
      <c r="E1014" s="79" t="s">
        <v>276</v>
      </c>
      <c r="F1014" s="81">
        <v>41460</v>
      </c>
      <c r="G1014" s="82">
        <v>5.1959999999999997</v>
      </c>
      <c r="H1014" s="83">
        <f t="shared" si="60"/>
        <v>5196</v>
      </c>
      <c r="I1014" s="84">
        <f t="shared" si="61"/>
        <v>6.0138888888888881E-2</v>
      </c>
      <c r="J1014" s="83">
        <v>6.0999999999999999E-2</v>
      </c>
      <c r="K1014" s="83" t="s">
        <v>277</v>
      </c>
      <c r="L1014" s="83">
        <v>0.38200000000000001</v>
      </c>
      <c r="M1014" s="83" t="s">
        <v>277</v>
      </c>
      <c r="N1014" s="84">
        <f t="shared" si="62"/>
        <v>0.50313888888888891</v>
      </c>
      <c r="O1014" s="83">
        <v>1013</v>
      </c>
      <c r="P1014" s="86">
        <f t="shared" si="63"/>
        <v>0.6024332810047095</v>
      </c>
      <c r="Q1014" s="87">
        <f>Table2[[#This Row],[Decimal exceedance]]*100</f>
        <v>60.243328100470947</v>
      </c>
      <c r="R1014" s="86">
        <f>ROUND(Table2[[#This Row],[Percent Exceedance]],1)</f>
        <v>60.2</v>
      </c>
    </row>
    <row r="1015" spans="2:18">
      <c r="B1015" s="79" t="s">
        <v>278</v>
      </c>
      <c r="C1015" s="80">
        <v>10044187</v>
      </c>
      <c r="D1015" s="80">
        <v>10019674</v>
      </c>
      <c r="E1015" s="79" t="s">
        <v>276</v>
      </c>
      <c r="F1015" s="81">
        <v>43137</v>
      </c>
      <c r="G1015" s="82">
        <v>2.016</v>
      </c>
      <c r="H1015" s="83">
        <f t="shared" si="60"/>
        <v>2016</v>
      </c>
      <c r="I1015" s="84">
        <f t="shared" si="61"/>
        <v>2.3333333333333331E-2</v>
      </c>
      <c r="J1015" s="83">
        <v>0.29299999999999998</v>
      </c>
      <c r="K1015" s="83" t="s">
        <v>277</v>
      </c>
      <c r="L1015" s="83">
        <v>0.187</v>
      </c>
      <c r="M1015" s="83" t="s">
        <v>277</v>
      </c>
      <c r="N1015" s="84">
        <f t="shared" si="62"/>
        <v>0.5033333333333333</v>
      </c>
      <c r="O1015" s="83">
        <v>1014</v>
      </c>
      <c r="P1015" s="86">
        <f t="shared" si="63"/>
        <v>0.60204081632653061</v>
      </c>
      <c r="Q1015" s="87">
        <f>Table2[[#This Row],[Decimal exceedance]]*100</f>
        <v>60.204081632653065</v>
      </c>
      <c r="R1015" s="86">
        <f>ROUND(Table2[[#This Row],[Percent Exceedance]],1)</f>
        <v>60.2</v>
      </c>
    </row>
    <row r="1016" spans="2:18">
      <c r="B1016" s="79" t="s">
        <v>278</v>
      </c>
      <c r="C1016" s="80">
        <v>10044187</v>
      </c>
      <c r="D1016" s="80">
        <v>10019674</v>
      </c>
      <c r="E1016" s="79" t="s">
        <v>276</v>
      </c>
      <c r="F1016" s="81">
        <v>42200</v>
      </c>
      <c r="G1016" s="82">
        <v>4.4800000000000004</v>
      </c>
      <c r="H1016" s="83">
        <f t="shared" si="60"/>
        <v>4480</v>
      </c>
      <c r="I1016" s="84">
        <f t="shared" si="61"/>
        <v>5.185185185185185E-2</v>
      </c>
      <c r="J1016" s="83">
        <v>0.152</v>
      </c>
      <c r="K1016" s="83" t="s">
        <v>277</v>
      </c>
      <c r="L1016" s="83">
        <v>0.3</v>
      </c>
      <c r="M1016" s="83" t="s">
        <v>277</v>
      </c>
      <c r="N1016" s="84">
        <f t="shared" si="62"/>
        <v>0.50385185185185177</v>
      </c>
      <c r="O1016" s="83">
        <v>1015</v>
      </c>
      <c r="P1016" s="86">
        <f t="shared" si="63"/>
        <v>0.60164835164835173</v>
      </c>
      <c r="Q1016" s="87">
        <f>Table2[[#This Row],[Decimal exceedance]]*100</f>
        <v>60.164835164835175</v>
      </c>
      <c r="R1016" s="86">
        <f>ROUND(Table2[[#This Row],[Percent Exceedance]],1)</f>
        <v>60.2</v>
      </c>
    </row>
    <row r="1017" spans="2:18">
      <c r="B1017" s="79" t="s">
        <v>278</v>
      </c>
      <c r="C1017" s="80">
        <v>10044187</v>
      </c>
      <c r="D1017" s="80">
        <v>10019674</v>
      </c>
      <c r="E1017" s="79" t="s">
        <v>276</v>
      </c>
      <c r="F1017" s="81">
        <v>42960</v>
      </c>
      <c r="G1017" s="82">
        <v>2.625</v>
      </c>
      <c r="H1017" s="83">
        <f t="shared" si="60"/>
        <v>2625</v>
      </c>
      <c r="I1017" s="84">
        <f t="shared" si="61"/>
        <v>3.0381944444444444E-2</v>
      </c>
      <c r="J1017" s="83">
        <v>0.11799999999999999</v>
      </c>
      <c r="K1017" s="83" t="s">
        <v>277</v>
      </c>
      <c r="L1017" s="83">
        <v>0.35599999999999998</v>
      </c>
      <c r="M1017" s="83" t="s">
        <v>277</v>
      </c>
      <c r="N1017" s="84">
        <f t="shared" si="62"/>
        <v>0.5043819444444444</v>
      </c>
      <c r="O1017" s="83">
        <v>1016</v>
      </c>
      <c r="P1017" s="86">
        <f t="shared" si="63"/>
        <v>0.60125588697017274</v>
      </c>
      <c r="Q1017" s="87">
        <f>Table2[[#This Row],[Decimal exceedance]]*100</f>
        <v>60.125588697017271</v>
      </c>
      <c r="R1017" s="86">
        <f>ROUND(Table2[[#This Row],[Percent Exceedance]],1)</f>
        <v>60.1</v>
      </c>
    </row>
    <row r="1018" spans="2:18">
      <c r="B1018" s="79" t="s">
        <v>278</v>
      </c>
      <c r="C1018" s="80">
        <v>10044187</v>
      </c>
      <c r="D1018" s="80">
        <v>10019674</v>
      </c>
      <c r="E1018" s="79" t="s">
        <v>276</v>
      </c>
      <c r="F1018" s="81">
        <v>42086</v>
      </c>
      <c r="G1018" s="82">
        <v>2.6659999999999999</v>
      </c>
      <c r="H1018" s="83">
        <f t="shared" si="60"/>
        <v>2666</v>
      </c>
      <c r="I1018" s="84">
        <f t="shared" si="61"/>
        <v>3.0856481481481478E-2</v>
      </c>
      <c r="J1018" s="83">
        <v>0.11700000000000001</v>
      </c>
      <c r="K1018" s="83" t="s">
        <v>277</v>
      </c>
      <c r="L1018" s="83">
        <v>0.35699999999999998</v>
      </c>
      <c r="M1018" s="83" t="s">
        <v>277</v>
      </c>
      <c r="N1018" s="84">
        <f t="shared" si="62"/>
        <v>0.50485648148148143</v>
      </c>
      <c r="O1018" s="83">
        <v>1017</v>
      </c>
      <c r="P1018" s="86">
        <f t="shared" si="63"/>
        <v>0.60086342229199374</v>
      </c>
      <c r="Q1018" s="87">
        <f>Table2[[#This Row],[Decimal exceedance]]*100</f>
        <v>60.086342229199374</v>
      </c>
      <c r="R1018" s="86">
        <f>ROUND(Table2[[#This Row],[Percent Exceedance]],1)</f>
        <v>60.1</v>
      </c>
    </row>
    <row r="1019" spans="2:18">
      <c r="B1019" s="79" t="s">
        <v>278</v>
      </c>
      <c r="C1019" s="80">
        <v>10044187</v>
      </c>
      <c r="D1019" s="80">
        <v>10019674</v>
      </c>
      <c r="E1019" s="79" t="s">
        <v>276</v>
      </c>
      <c r="F1019" s="81">
        <v>42494</v>
      </c>
      <c r="G1019" s="82">
        <v>1.65</v>
      </c>
      <c r="H1019" s="83">
        <f t="shared" si="60"/>
        <v>1650</v>
      </c>
      <c r="I1019" s="84">
        <f t="shared" si="61"/>
        <v>1.909722222222222E-2</v>
      </c>
      <c r="J1019" s="83">
        <v>0.104</v>
      </c>
      <c r="K1019" s="83" t="s">
        <v>280</v>
      </c>
      <c r="L1019" s="83">
        <v>0.38200000000000001</v>
      </c>
      <c r="M1019" s="83" t="s">
        <v>277</v>
      </c>
      <c r="N1019" s="84">
        <f t="shared" si="62"/>
        <v>0.5050972222222222</v>
      </c>
      <c r="O1019" s="83">
        <v>1018</v>
      </c>
      <c r="P1019" s="86">
        <f t="shared" si="63"/>
        <v>0.60047095761381475</v>
      </c>
      <c r="Q1019" s="87">
        <f>Table2[[#This Row],[Decimal exceedance]]*100</f>
        <v>60.047095761381478</v>
      </c>
      <c r="R1019" s="86">
        <f>ROUND(Table2[[#This Row],[Percent Exceedance]],1)</f>
        <v>60</v>
      </c>
    </row>
    <row r="1020" spans="2:18">
      <c r="B1020" s="79" t="s">
        <v>278</v>
      </c>
      <c r="C1020" s="80">
        <v>10044187</v>
      </c>
      <c r="D1020" s="80">
        <v>10019674</v>
      </c>
      <c r="E1020" s="79" t="s">
        <v>276</v>
      </c>
      <c r="F1020" s="81">
        <v>41808</v>
      </c>
      <c r="G1020" s="82">
        <v>2.1760000000000002</v>
      </c>
      <c r="H1020" s="83">
        <f t="shared" si="60"/>
        <v>2176</v>
      </c>
      <c r="I1020" s="84">
        <f t="shared" si="61"/>
        <v>2.5185185185185185E-2</v>
      </c>
      <c r="J1020" s="83">
        <v>8.5999999999999993E-2</v>
      </c>
      <c r="K1020" s="83" t="s">
        <v>277</v>
      </c>
      <c r="L1020" s="83">
        <v>0.39400000000000002</v>
      </c>
      <c r="M1020" s="83" t="s">
        <v>277</v>
      </c>
      <c r="N1020" s="84">
        <f t="shared" si="62"/>
        <v>0.50518518518518518</v>
      </c>
      <c r="O1020" s="83">
        <v>1019</v>
      </c>
      <c r="P1020" s="86">
        <f t="shared" si="63"/>
        <v>0.60007849293563575</v>
      </c>
      <c r="Q1020" s="87">
        <f>Table2[[#This Row],[Decimal exceedance]]*100</f>
        <v>60.007849293563574</v>
      </c>
      <c r="R1020" s="86">
        <f>ROUND(Table2[[#This Row],[Percent Exceedance]],1)</f>
        <v>60</v>
      </c>
    </row>
    <row r="1021" spans="2:18">
      <c r="B1021" s="83"/>
      <c r="C1021" s="80">
        <v>10044187</v>
      </c>
      <c r="D1021" s="80">
        <v>10019674</v>
      </c>
      <c r="E1021" s="79" t="s">
        <v>276</v>
      </c>
      <c r="F1021" s="85">
        <v>43837</v>
      </c>
      <c r="G1021" s="82">
        <v>1.9390000000000001</v>
      </c>
      <c r="H1021" s="83">
        <f t="shared" si="60"/>
        <v>1939</v>
      </c>
      <c r="I1021" s="84">
        <f t="shared" si="61"/>
        <v>2.2442129629629628E-2</v>
      </c>
      <c r="J1021" s="83">
        <v>0.19900000000000001</v>
      </c>
      <c r="K1021" s="83" t="s">
        <v>277</v>
      </c>
      <c r="L1021" s="83">
        <v>0.28399999999999997</v>
      </c>
      <c r="M1021" s="83" t="s">
        <v>277</v>
      </c>
      <c r="N1021" s="84">
        <f t="shared" si="62"/>
        <v>0.50544212962962964</v>
      </c>
      <c r="O1021" s="83">
        <v>1020</v>
      </c>
      <c r="P1021" s="86">
        <f t="shared" si="63"/>
        <v>0.59968602825745676</v>
      </c>
      <c r="Q1021" s="87">
        <f>Table2[[#This Row],[Decimal exceedance]]*100</f>
        <v>59.968602825745677</v>
      </c>
      <c r="R1021" s="86">
        <f>ROUND(Table2[[#This Row],[Percent Exceedance]],1)</f>
        <v>60</v>
      </c>
    </row>
    <row r="1022" spans="2:18">
      <c r="B1022" s="79" t="s">
        <v>278</v>
      </c>
      <c r="C1022" s="80">
        <v>10044187</v>
      </c>
      <c r="D1022" s="80">
        <v>10019674</v>
      </c>
      <c r="E1022" s="79" t="s">
        <v>276</v>
      </c>
      <c r="F1022" s="81">
        <v>42112</v>
      </c>
      <c r="G1022" s="82">
        <v>2.5649999999999999</v>
      </c>
      <c r="H1022" s="83">
        <f t="shared" si="60"/>
        <v>2565</v>
      </c>
      <c r="I1022" s="84">
        <f t="shared" si="61"/>
        <v>2.9687499999999999E-2</v>
      </c>
      <c r="J1022" s="83">
        <v>9.1999999999999998E-2</v>
      </c>
      <c r="K1022" s="83" t="s">
        <v>277</v>
      </c>
      <c r="L1022" s="83">
        <v>0.38400000000000001</v>
      </c>
      <c r="M1022" s="83" t="s">
        <v>277</v>
      </c>
      <c r="N1022" s="84">
        <f t="shared" si="62"/>
        <v>0.50568750000000007</v>
      </c>
      <c r="O1022" s="83">
        <v>1021</v>
      </c>
      <c r="P1022" s="86">
        <f t="shared" si="63"/>
        <v>0.59929356357927788</v>
      </c>
      <c r="Q1022" s="87">
        <f>Table2[[#This Row],[Decimal exceedance]]*100</f>
        <v>59.929356357927787</v>
      </c>
      <c r="R1022" s="86">
        <f>ROUND(Table2[[#This Row],[Percent Exceedance]],1)</f>
        <v>59.9</v>
      </c>
    </row>
    <row r="1023" spans="2:18">
      <c r="B1023" s="79" t="s">
        <v>278</v>
      </c>
      <c r="C1023" s="80">
        <v>10044187</v>
      </c>
      <c r="D1023" s="80">
        <v>10019674</v>
      </c>
      <c r="E1023" s="79" t="s">
        <v>276</v>
      </c>
      <c r="F1023" s="81">
        <v>41538</v>
      </c>
      <c r="G1023" s="82">
        <v>5.7229999999999999</v>
      </c>
      <c r="H1023" s="83">
        <f t="shared" si="60"/>
        <v>5723</v>
      </c>
      <c r="I1023" s="84">
        <f t="shared" si="61"/>
        <v>6.6238425925925923E-2</v>
      </c>
      <c r="J1023" s="83">
        <v>7.3999999999999996E-2</v>
      </c>
      <c r="K1023" s="83" t="s">
        <v>277</v>
      </c>
      <c r="L1023" s="83">
        <v>0.36599999999999999</v>
      </c>
      <c r="M1023" s="83" t="s">
        <v>277</v>
      </c>
      <c r="N1023" s="84">
        <f t="shared" si="62"/>
        <v>0.50623842592592594</v>
      </c>
      <c r="O1023" s="83">
        <v>1022</v>
      </c>
      <c r="P1023" s="86">
        <f t="shared" si="63"/>
        <v>0.59890109890109888</v>
      </c>
      <c r="Q1023" s="87">
        <f>Table2[[#This Row],[Decimal exceedance]]*100</f>
        <v>59.890109890109891</v>
      </c>
      <c r="R1023" s="86">
        <f>ROUND(Table2[[#This Row],[Percent Exceedance]],1)</f>
        <v>59.9</v>
      </c>
    </row>
    <row r="1024" spans="2:18">
      <c r="B1024" s="79" t="s">
        <v>278</v>
      </c>
      <c r="C1024" s="80">
        <v>10044187</v>
      </c>
      <c r="D1024" s="80">
        <v>10019674</v>
      </c>
      <c r="E1024" s="79" t="s">
        <v>276</v>
      </c>
      <c r="F1024" s="81">
        <v>42176</v>
      </c>
      <c r="G1024" s="82">
        <v>4.9470000000000001</v>
      </c>
      <c r="H1024" s="83">
        <f t="shared" si="60"/>
        <v>4947</v>
      </c>
      <c r="I1024" s="84">
        <f t="shared" si="61"/>
        <v>5.7256944444444444E-2</v>
      </c>
      <c r="J1024" s="83">
        <v>0.1</v>
      </c>
      <c r="K1024" s="83" t="s">
        <v>280</v>
      </c>
      <c r="L1024" s="83">
        <v>0.34899999999999998</v>
      </c>
      <c r="M1024" s="83" t="s">
        <v>277</v>
      </c>
      <c r="N1024" s="84">
        <f t="shared" si="62"/>
        <v>0.50625694444444447</v>
      </c>
      <c r="O1024" s="83">
        <v>1023</v>
      </c>
      <c r="P1024" s="86">
        <f t="shared" si="63"/>
        <v>0.59850863422292</v>
      </c>
      <c r="Q1024" s="87">
        <f>Table2[[#This Row],[Decimal exceedance]]*100</f>
        <v>59.850863422292001</v>
      </c>
      <c r="R1024" s="86">
        <f>ROUND(Table2[[#This Row],[Percent Exceedance]],1)</f>
        <v>59.9</v>
      </c>
    </row>
    <row r="1025" spans="2:18">
      <c r="B1025" s="79" t="s">
        <v>278</v>
      </c>
      <c r="C1025" s="80">
        <v>10044187</v>
      </c>
      <c r="D1025" s="80">
        <v>10019674</v>
      </c>
      <c r="E1025" s="79" t="s">
        <v>276</v>
      </c>
      <c r="F1025" s="81">
        <v>42496</v>
      </c>
      <c r="G1025" s="82">
        <v>1.55</v>
      </c>
      <c r="H1025" s="83">
        <f t="shared" si="60"/>
        <v>1550</v>
      </c>
      <c r="I1025" s="84">
        <f t="shared" si="61"/>
        <v>1.7939814814814815E-2</v>
      </c>
      <c r="J1025" s="83">
        <v>9.9000000000000005E-2</v>
      </c>
      <c r="K1025" s="83" t="s">
        <v>280</v>
      </c>
      <c r="L1025" s="83">
        <v>0.39</v>
      </c>
      <c r="M1025" s="83" t="s">
        <v>277</v>
      </c>
      <c r="N1025" s="84">
        <f t="shared" si="62"/>
        <v>0.50693981481481487</v>
      </c>
      <c r="O1025" s="83">
        <v>1024</v>
      </c>
      <c r="P1025" s="86">
        <f t="shared" si="63"/>
        <v>0.59811616954474101</v>
      </c>
      <c r="Q1025" s="87">
        <f>Table2[[#This Row],[Decimal exceedance]]*100</f>
        <v>59.811616954474104</v>
      </c>
      <c r="R1025" s="86">
        <f>ROUND(Table2[[#This Row],[Percent Exceedance]],1)</f>
        <v>59.8</v>
      </c>
    </row>
    <row r="1026" spans="2:18">
      <c r="B1026" s="79" t="s">
        <v>278</v>
      </c>
      <c r="C1026" s="80">
        <v>10044187</v>
      </c>
      <c r="D1026" s="80">
        <v>10019674</v>
      </c>
      <c r="E1026" s="79" t="s">
        <v>276</v>
      </c>
      <c r="F1026" s="81">
        <v>42718</v>
      </c>
      <c r="G1026" s="82">
        <v>5.9379999999999997</v>
      </c>
      <c r="H1026" s="83">
        <f t="shared" ref="H1026:H1089" si="64">(G1026*1000)</f>
        <v>5938</v>
      </c>
      <c r="I1026" s="84">
        <f t="shared" ref="I1026:I1089" si="65">SUM(G1026/86.4)</f>
        <v>6.8726851851851845E-2</v>
      </c>
      <c r="J1026" s="83">
        <v>0.13700000000000001</v>
      </c>
      <c r="K1026" s="83" t="s">
        <v>277</v>
      </c>
      <c r="L1026" s="83">
        <v>0.30199999999999999</v>
      </c>
      <c r="M1026" s="83" t="s">
        <v>277</v>
      </c>
      <c r="N1026" s="84">
        <f t="shared" ref="N1026:N1089" si="66">SUM(I1026+J1026+L1026)</f>
        <v>0.50772685185185185</v>
      </c>
      <c r="O1026" s="83">
        <v>1025</v>
      </c>
      <c r="P1026" s="86">
        <f t="shared" ref="P1026:P1089" si="67">1-O1026/2548</f>
        <v>0.59772370486656201</v>
      </c>
      <c r="Q1026" s="87">
        <f>Table2[[#This Row],[Decimal exceedance]]*100</f>
        <v>59.7723704866562</v>
      </c>
      <c r="R1026" s="86">
        <f>ROUND(Table2[[#This Row],[Percent Exceedance]],1)</f>
        <v>59.8</v>
      </c>
    </row>
    <row r="1027" spans="2:18">
      <c r="B1027" s="79" t="s">
        <v>278</v>
      </c>
      <c r="C1027" s="80">
        <v>10044187</v>
      </c>
      <c r="D1027" s="80">
        <v>10019674</v>
      </c>
      <c r="E1027" s="79" t="s">
        <v>276</v>
      </c>
      <c r="F1027" s="81">
        <v>41854</v>
      </c>
      <c r="G1027" s="82">
        <v>5.1929999999999996</v>
      </c>
      <c r="H1027" s="83">
        <f t="shared" si="64"/>
        <v>5193</v>
      </c>
      <c r="I1027" s="84">
        <f t="shared" si="65"/>
        <v>6.010416666666666E-2</v>
      </c>
      <c r="J1027" s="83">
        <v>0.14099999999999999</v>
      </c>
      <c r="K1027" s="83" t="s">
        <v>277</v>
      </c>
      <c r="L1027" s="83">
        <v>0.307</v>
      </c>
      <c r="M1027" s="83" t="s">
        <v>277</v>
      </c>
      <c r="N1027" s="84">
        <f t="shared" si="66"/>
        <v>0.50810416666666658</v>
      </c>
      <c r="O1027" s="83">
        <v>1026</v>
      </c>
      <c r="P1027" s="86">
        <f t="shared" si="67"/>
        <v>0.59733124018838302</v>
      </c>
      <c r="Q1027" s="87">
        <f>Table2[[#This Row],[Decimal exceedance]]*100</f>
        <v>59.733124018838303</v>
      </c>
      <c r="R1027" s="86">
        <f>ROUND(Table2[[#This Row],[Percent Exceedance]],1)</f>
        <v>59.7</v>
      </c>
    </row>
    <row r="1028" spans="2:18">
      <c r="B1028" s="79" t="s">
        <v>278</v>
      </c>
      <c r="C1028" s="80">
        <v>10044187</v>
      </c>
      <c r="D1028" s="80">
        <v>10019674</v>
      </c>
      <c r="E1028" s="79" t="s">
        <v>276</v>
      </c>
      <c r="F1028" s="81">
        <v>42108</v>
      </c>
      <c r="G1028" s="82">
        <v>2.6389999999999998</v>
      </c>
      <c r="H1028" s="83">
        <f t="shared" si="64"/>
        <v>2639</v>
      </c>
      <c r="I1028" s="84">
        <f t="shared" si="65"/>
        <v>3.0543981481481478E-2</v>
      </c>
      <c r="J1028" s="83">
        <v>0.11</v>
      </c>
      <c r="K1028" s="83" t="s">
        <v>277</v>
      </c>
      <c r="L1028" s="83">
        <v>0.36799999999999999</v>
      </c>
      <c r="M1028" s="83" t="s">
        <v>277</v>
      </c>
      <c r="N1028" s="84">
        <f t="shared" si="66"/>
        <v>0.5085439814814815</v>
      </c>
      <c r="O1028" s="83">
        <v>1027</v>
      </c>
      <c r="P1028" s="86">
        <f t="shared" si="67"/>
        <v>0.59693877551020402</v>
      </c>
      <c r="Q1028" s="87">
        <f>Table2[[#This Row],[Decimal exceedance]]*100</f>
        <v>59.6938775510204</v>
      </c>
      <c r="R1028" s="86">
        <f>ROUND(Table2[[#This Row],[Percent Exceedance]],1)</f>
        <v>59.7</v>
      </c>
    </row>
    <row r="1029" spans="2:18">
      <c r="B1029" s="79" t="s">
        <v>278</v>
      </c>
      <c r="C1029" s="80">
        <v>10044187</v>
      </c>
      <c r="D1029" s="80">
        <v>10019674</v>
      </c>
      <c r="E1029" s="79" t="s">
        <v>276</v>
      </c>
      <c r="F1029" s="81">
        <v>42190</v>
      </c>
      <c r="G1029" s="82">
        <v>4.2240000000000002</v>
      </c>
      <c r="H1029" s="83">
        <f t="shared" si="64"/>
        <v>4224</v>
      </c>
      <c r="I1029" s="84">
        <f t="shared" si="65"/>
        <v>4.8888888888888885E-2</v>
      </c>
      <c r="J1029" s="83">
        <v>0.09</v>
      </c>
      <c r="K1029" s="83" t="s">
        <v>277</v>
      </c>
      <c r="L1029" s="83">
        <v>0.37</v>
      </c>
      <c r="M1029" s="83" t="s">
        <v>277</v>
      </c>
      <c r="N1029" s="84">
        <f t="shared" si="66"/>
        <v>0.50888888888888895</v>
      </c>
      <c r="O1029" s="83">
        <v>1028</v>
      </c>
      <c r="P1029" s="86">
        <f t="shared" si="67"/>
        <v>0.59654631083202514</v>
      </c>
      <c r="Q1029" s="87">
        <f>Table2[[#This Row],[Decimal exceedance]]*100</f>
        <v>59.654631083202517</v>
      </c>
      <c r="R1029" s="86">
        <f>ROUND(Table2[[#This Row],[Percent Exceedance]],1)</f>
        <v>59.7</v>
      </c>
    </row>
    <row r="1030" spans="2:18">
      <c r="B1030" s="79" t="s">
        <v>278</v>
      </c>
      <c r="C1030" s="80">
        <v>10044187</v>
      </c>
      <c r="D1030" s="80">
        <v>10019674</v>
      </c>
      <c r="E1030" s="79" t="s">
        <v>276</v>
      </c>
      <c r="F1030" s="81">
        <v>42088</v>
      </c>
      <c r="G1030" s="82">
        <v>0.68700000000000006</v>
      </c>
      <c r="H1030" s="83">
        <f t="shared" si="64"/>
        <v>687</v>
      </c>
      <c r="I1030" s="84">
        <f t="shared" si="65"/>
        <v>7.9513888888888898E-3</v>
      </c>
      <c r="J1030" s="83">
        <v>0.13600000000000001</v>
      </c>
      <c r="K1030" s="83" t="s">
        <v>277</v>
      </c>
      <c r="L1030" s="83">
        <v>0.36499999999999999</v>
      </c>
      <c r="M1030" s="83" t="s">
        <v>277</v>
      </c>
      <c r="N1030" s="84">
        <f t="shared" si="66"/>
        <v>0.50895138888888891</v>
      </c>
      <c r="O1030" s="83">
        <v>1029</v>
      </c>
      <c r="P1030" s="86">
        <f t="shared" si="67"/>
        <v>0.59615384615384615</v>
      </c>
      <c r="Q1030" s="87">
        <f>Table2[[#This Row],[Decimal exceedance]]*100</f>
        <v>59.615384615384613</v>
      </c>
      <c r="R1030" s="86">
        <f>ROUND(Table2[[#This Row],[Percent Exceedance]],1)</f>
        <v>59.6</v>
      </c>
    </row>
    <row r="1031" spans="2:18">
      <c r="B1031" s="79" t="s">
        <v>278</v>
      </c>
      <c r="C1031" s="80">
        <v>10044187</v>
      </c>
      <c r="D1031" s="80">
        <v>10019674</v>
      </c>
      <c r="E1031" s="79" t="s">
        <v>276</v>
      </c>
      <c r="F1031" s="81">
        <v>41873</v>
      </c>
      <c r="G1031" s="82">
        <v>4.7670000000000003</v>
      </c>
      <c r="H1031" s="83">
        <f t="shared" si="64"/>
        <v>4767</v>
      </c>
      <c r="I1031" s="84">
        <f t="shared" si="65"/>
        <v>5.5173611111111111E-2</v>
      </c>
      <c r="J1031" s="83">
        <v>0.14399999999999999</v>
      </c>
      <c r="K1031" s="83" t="s">
        <v>277</v>
      </c>
      <c r="L1031" s="83">
        <v>0.31</v>
      </c>
      <c r="M1031" s="83" t="s">
        <v>277</v>
      </c>
      <c r="N1031" s="84">
        <f t="shared" si="66"/>
        <v>0.50917361111111115</v>
      </c>
      <c r="O1031" s="83">
        <v>1030</v>
      </c>
      <c r="P1031" s="86">
        <f t="shared" si="67"/>
        <v>0.59576138147566726</v>
      </c>
      <c r="Q1031" s="87">
        <f>Table2[[#This Row],[Decimal exceedance]]*100</f>
        <v>59.576138147566724</v>
      </c>
      <c r="R1031" s="86">
        <f>ROUND(Table2[[#This Row],[Percent Exceedance]],1)</f>
        <v>59.6</v>
      </c>
    </row>
    <row r="1032" spans="2:18">
      <c r="B1032" s="79" t="s">
        <v>278</v>
      </c>
      <c r="C1032" s="80">
        <v>10044187</v>
      </c>
      <c r="D1032" s="80">
        <v>10019674</v>
      </c>
      <c r="E1032" s="79" t="s">
        <v>276</v>
      </c>
      <c r="F1032" s="81">
        <v>43028</v>
      </c>
      <c r="G1032" s="82">
        <v>2.3759999999999999</v>
      </c>
      <c r="H1032" s="83">
        <f t="shared" si="64"/>
        <v>2376</v>
      </c>
      <c r="I1032" s="84">
        <f t="shared" si="65"/>
        <v>2.7499999999999997E-2</v>
      </c>
      <c r="J1032" s="83">
        <v>0.182</v>
      </c>
      <c r="K1032" s="83" t="s">
        <v>277</v>
      </c>
      <c r="L1032" s="83">
        <v>0.3</v>
      </c>
      <c r="M1032" s="83" t="s">
        <v>277</v>
      </c>
      <c r="N1032" s="84">
        <f t="shared" si="66"/>
        <v>0.50949999999999995</v>
      </c>
      <c r="O1032" s="83">
        <v>1031</v>
      </c>
      <c r="P1032" s="86">
        <f t="shared" si="67"/>
        <v>0.59536891679748827</v>
      </c>
      <c r="Q1032" s="87">
        <f>Table2[[#This Row],[Decimal exceedance]]*100</f>
        <v>59.536891679748827</v>
      </c>
      <c r="R1032" s="86">
        <f>ROUND(Table2[[#This Row],[Percent Exceedance]],1)</f>
        <v>59.5</v>
      </c>
    </row>
    <row r="1033" spans="2:18">
      <c r="B1033" s="79" t="s">
        <v>278</v>
      </c>
      <c r="C1033" s="80">
        <v>10044187</v>
      </c>
      <c r="D1033" s="80">
        <v>10019674</v>
      </c>
      <c r="E1033" s="79" t="s">
        <v>276</v>
      </c>
      <c r="F1033" s="81">
        <v>41602</v>
      </c>
      <c r="G1033" s="82">
        <v>2.294</v>
      </c>
      <c r="H1033" s="83">
        <f t="shared" si="64"/>
        <v>2294</v>
      </c>
      <c r="I1033" s="84">
        <f t="shared" si="65"/>
        <v>2.6550925925925926E-2</v>
      </c>
      <c r="J1033" s="83">
        <v>0.106</v>
      </c>
      <c r="K1033" s="83" t="s">
        <v>277</v>
      </c>
      <c r="L1033" s="83">
        <v>0.377</v>
      </c>
      <c r="M1033" s="83" t="s">
        <v>277</v>
      </c>
      <c r="N1033" s="84">
        <f t="shared" si="66"/>
        <v>0.50955092592592588</v>
      </c>
      <c r="O1033" s="83">
        <v>1032</v>
      </c>
      <c r="P1033" s="86">
        <f t="shared" si="67"/>
        <v>0.59497645211930927</v>
      </c>
      <c r="Q1033" s="87">
        <f>Table2[[#This Row],[Decimal exceedance]]*100</f>
        <v>59.49764521193093</v>
      </c>
      <c r="R1033" s="86">
        <f>ROUND(Table2[[#This Row],[Percent Exceedance]],1)</f>
        <v>59.5</v>
      </c>
    </row>
    <row r="1034" spans="2:18">
      <c r="B1034" s="79" t="s">
        <v>278</v>
      </c>
      <c r="C1034" s="80">
        <v>10044187</v>
      </c>
      <c r="D1034" s="80">
        <v>10019674</v>
      </c>
      <c r="E1034" s="79" t="s">
        <v>276</v>
      </c>
      <c r="F1034" s="81">
        <v>41811</v>
      </c>
      <c r="G1034" s="82">
        <v>2.4279999999999999</v>
      </c>
      <c r="H1034" s="83">
        <f t="shared" si="64"/>
        <v>2428</v>
      </c>
      <c r="I1034" s="84">
        <f t="shared" si="65"/>
        <v>2.810185185185185E-2</v>
      </c>
      <c r="J1034" s="83">
        <v>8.3000000000000004E-2</v>
      </c>
      <c r="K1034" s="83" t="s">
        <v>277</v>
      </c>
      <c r="L1034" s="83">
        <v>0.39900000000000002</v>
      </c>
      <c r="M1034" s="83" t="s">
        <v>277</v>
      </c>
      <c r="N1034" s="84">
        <f t="shared" si="66"/>
        <v>0.51010185185185186</v>
      </c>
      <c r="O1034" s="83">
        <v>1033</v>
      </c>
      <c r="P1034" s="86">
        <f t="shared" si="67"/>
        <v>0.59458398744113028</v>
      </c>
      <c r="Q1034" s="87">
        <f>Table2[[#This Row],[Decimal exceedance]]*100</f>
        <v>59.458398744113026</v>
      </c>
      <c r="R1034" s="86">
        <f>ROUND(Table2[[#This Row],[Percent Exceedance]],1)</f>
        <v>59.5</v>
      </c>
    </row>
    <row r="1035" spans="2:18">
      <c r="B1035" s="79" t="s">
        <v>278</v>
      </c>
      <c r="C1035" s="80">
        <v>10044187</v>
      </c>
      <c r="D1035" s="80">
        <v>10019674</v>
      </c>
      <c r="E1035" s="79" t="s">
        <v>276</v>
      </c>
      <c r="F1035" s="81">
        <v>42320</v>
      </c>
      <c r="G1035" s="82">
        <v>3.7869999999999999</v>
      </c>
      <c r="H1035" s="83">
        <f t="shared" si="64"/>
        <v>3787</v>
      </c>
      <c r="I1035" s="84">
        <f t="shared" si="65"/>
        <v>4.3831018518518512E-2</v>
      </c>
      <c r="J1035" s="83">
        <v>0.14599999999999999</v>
      </c>
      <c r="K1035" s="83" t="s">
        <v>277</v>
      </c>
      <c r="L1035" s="83">
        <v>0.32100000000000001</v>
      </c>
      <c r="M1035" s="83" t="s">
        <v>277</v>
      </c>
      <c r="N1035" s="84">
        <f t="shared" si="66"/>
        <v>0.51083101851851853</v>
      </c>
      <c r="O1035" s="83">
        <v>1034</v>
      </c>
      <c r="P1035" s="86">
        <f t="shared" si="67"/>
        <v>0.59419152276295129</v>
      </c>
      <c r="Q1035" s="87">
        <f>Table2[[#This Row],[Decimal exceedance]]*100</f>
        <v>59.419152276295129</v>
      </c>
      <c r="R1035" s="86">
        <f>ROUND(Table2[[#This Row],[Percent Exceedance]],1)</f>
        <v>59.4</v>
      </c>
    </row>
    <row r="1036" spans="2:18">
      <c r="B1036" s="79" t="s">
        <v>278</v>
      </c>
      <c r="C1036" s="80">
        <v>10044187</v>
      </c>
      <c r="D1036" s="80">
        <v>10019674</v>
      </c>
      <c r="E1036" s="79" t="s">
        <v>276</v>
      </c>
      <c r="F1036" s="81">
        <v>42645</v>
      </c>
      <c r="G1036" s="82">
        <v>2.6269999999999998</v>
      </c>
      <c r="H1036" s="83">
        <f t="shared" si="64"/>
        <v>2627</v>
      </c>
      <c r="I1036" s="84">
        <f t="shared" si="65"/>
        <v>3.0405092592592588E-2</v>
      </c>
      <c r="J1036" s="83">
        <v>0.11799999999999999</v>
      </c>
      <c r="K1036" s="83" t="s">
        <v>277</v>
      </c>
      <c r="L1036" s="83">
        <v>0.36299999999999999</v>
      </c>
      <c r="M1036" s="83" t="s">
        <v>277</v>
      </c>
      <c r="N1036" s="84">
        <f t="shared" si="66"/>
        <v>0.51140509259259259</v>
      </c>
      <c r="O1036" s="83">
        <v>1035</v>
      </c>
      <c r="P1036" s="86">
        <f t="shared" si="67"/>
        <v>0.59379905808477229</v>
      </c>
      <c r="Q1036" s="87">
        <f>Table2[[#This Row],[Decimal exceedance]]*100</f>
        <v>59.379905808477233</v>
      </c>
      <c r="R1036" s="86">
        <f>ROUND(Table2[[#This Row],[Percent Exceedance]],1)</f>
        <v>59.4</v>
      </c>
    </row>
    <row r="1037" spans="2:18">
      <c r="B1037" s="79" t="s">
        <v>278</v>
      </c>
      <c r="C1037" s="80">
        <v>10044187</v>
      </c>
      <c r="D1037" s="80">
        <v>10019674</v>
      </c>
      <c r="E1037" s="79" t="s">
        <v>276</v>
      </c>
      <c r="F1037" s="81">
        <v>42492</v>
      </c>
      <c r="G1037" s="82">
        <v>0.57899999999999996</v>
      </c>
      <c r="H1037" s="83">
        <f t="shared" si="64"/>
        <v>579</v>
      </c>
      <c r="I1037" s="84">
        <f t="shared" si="65"/>
        <v>6.7013888888888878E-3</v>
      </c>
      <c r="J1037" s="83">
        <v>0.107</v>
      </c>
      <c r="K1037" s="83" t="s">
        <v>280</v>
      </c>
      <c r="L1037" s="83">
        <v>0.39800000000000002</v>
      </c>
      <c r="M1037" s="83" t="s">
        <v>277</v>
      </c>
      <c r="N1037" s="84">
        <f t="shared" si="66"/>
        <v>0.51170138888888894</v>
      </c>
      <c r="O1037" s="83">
        <v>1036</v>
      </c>
      <c r="P1037" s="86">
        <f t="shared" si="67"/>
        <v>0.59340659340659341</v>
      </c>
      <c r="Q1037" s="87">
        <f>Table2[[#This Row],[Decimal exceedance]]*100</f>
        <v>59.340659340659343</v>
      </c>
      <c r="R1037" s="86">
        <f>ROUND(Table2[[#This Row],[Percent Exceedance]],1)</f>
        <v>59.3</v>
      </c>
    </row>
    <row r="1038" spans="2:18">
      <c r="B1038" s="83"/>
      <c r="C1038" s="80">
        <v>10044187</v>
      </c>
      <c r="D1038" s="80">
        <v>10019674</v>
      </c>
      <c r="E1038" s="79" t="s">
        <v>276</v>
      </c>
      <c r="F1038" s="85">
        <v>43806</v>
      </c>
      <c r="G1038" s="82">
        <v>1.9139999999999999</v>
      </c>
      <c r="H1038" s="83">
        <f t="shared" si="64"/>
        <v>1914</v>
      </c>
      <c r="I1038" s="84">
        <f t="shared" si="65"/>
        <v>2.2152777777777775E-2</v>
      </c>
      <c r="J1038" s="83">
        <v>0.314</v>
      </c>
      <c r="K1038" s="83" t="s">
        <v>277</v>
      </c>
      <c r="L1038" s="83">
        <v>0.17599999999999999</v>
      </c>
      <c r="M1038" s="83" t="s">
        <v>277</v>
      </c>
      <c r="N1038" s="84">
        <f t="shared" si="66"/>
        <v>0.51215277777777779</v>
      </c>
      <c r="O1038" s="83">
        <v>1037</v>
      </c>
      <c r="P1038" s="86">
        <f t="shared" si="67"/>
        <v>0.59301412872841452</v>
      </c>
      <c r="Q1038" s="87">
        <f>Table2[[#This Row],[Decimal exceedance]]*100</f>
        <v>59.301412872841453</v>
      </c>
      <c r="R1038" s="86">
        <f>ROUND(Table2[[#This Row],[Percent Exceedance]],1)</f>
        <v>59.3</v>
      </c>
    </row>
    <row r="1039" spans="2:18">
      <c r="B1039" s="79" t="s">
        <v>278</v>
      </c>
      <c r="C1039" s="80">
        <v>10044187</v>
      </c>
      <c r="D1039" s="80">
        <v>10019674</v>
      </c>
      <c r="E1039" s="79" t="s">
        <v>276</v>
      </c>
      <c r="F1039" s="81">
        <v>41523</v>
      </c>
      <c r="G1039" s="82">
        <v>5.2</v>
      </c>
      <c r="H1039" s="83">
        <f t="shared" si="64"/>
        <v>5200</v>
      </c>
      <c r="I1039" s="84">
        <f t="shared" si="65"/>
        <v>6.0185185185185182E-2</v>
      </c>
      <c r="J1039" s="83">
        <v>6.7000000000000004E-2</v>
      </c>
      <c r="K1039" s="83" t="s">
        <v>277</v>
      </c>
      <c r="L1039" s="83">
        <v>0.38500000000000001</v>
      </c>
      <c r="M1039" s="83" t="s">
        <v>277</v>
      </c>
      <c r="N1039" s="84">
        <f t="shared" si="66"/>
        <v>0.51218518518518519</v>
      </c>
      <c r="O1039" s="83">
        <v>1038</v>
      </c>
      <c r="P1039" s="86">
        <f t="shared" si="67"/>
        <v>0.59262166405023553</v>
      </c>
      <c r="Q1039" s="87">
        <f>Table2[[#This Row],[Decimal exceedance]]*100</f>
        <v>59.262166405023549</v>
      </c>
      <c r="R1039" s="86">
        <f>ROUND(Table2[[#This Row],[Percent Exceedance]],1)</f>
        <v>59.3</v>
      </c>
    </row>
    <row r="1040" spans="2:18">
      <c r="B1040" s="79" t="s">
        <v>278</v>
      </c>
      <c r="C1040" s="80">
        <v>10044187</v>
      </c>
      <c r="D1040" s="80">
        <v>10019674</v>
      </c>
      <c r="E1040" s="79" t="s">
        <v>276</v>
      </c>
      <c r="F1040" s="81">
        <v>41606</v>
      </c>
      <c r="G1040" s="82">
        <v>2.1880000000000002</v>
      </c>
      <c r="H1040" s="83">
        <f t="shared" si="64"/>
        <v>2188</v>
      </c>
      <c r="I1040" s="84">
        <f t="shared" si="65"/>
        <v>2.5324074074074075E-2</v>
      </c>
      <c r="J1040" s="83">
        <v>0.14599999999999999</v>
      </c>
      <c r="K1040" s="83" t="s">
        <v>277</v>
      </c>
      <c r="L1040" s="83">
        <v>0.34100000000000003</v>
      </c>
      <c r="M1040" s="83" t="s">
        <v>277</v>
      </c>
      <c r="N1040" s="84">
        <f t="shared" si="66"/>
        <v>0.5123240740740741</v>
      </c>
      <c r="O1040" s="83">
        <v>1039</v>
      </c>
      <c r="P1040" s="86">
        <f t="shared" si="67"/>
        <v>0.59222919937205654</v>
      </c>
      <c r="Q1040" s="87">
        <f>Table2[[#This Row],[Decimal exceedance]]*100</f>
        <v>59.222919937205653</v>
      </c>
      <c r="R1040" s="86">
        <f>ROUND(Table2[[#This Row],[Percent Exceedance]],1)</f>
        <v>59.2</v>
      </c>
    </row>
    <row r="1041" spans="2:18">
      <c r="B1041" s="83"/>
      <c r="C1041" s="80">
        <v>10044187</v>
      </c>
      <c r="D1041" s="80">
        <v>10019674</v>
      </c>
      <c r="E1041" s="79" t="s">
        <v>276</v>
      </c>
      <c r="F1041" s="85">
        <v>43794</v>
      </c>
      <c r="G1041" s="82">
        <v>1.9903333333333333</v>
      </c>
      <c r="H1041" s="83">
        <f t="shared" si="64"/>
        <v>1990.3333333333333</v>
      </c>
      <c r="I1041" s="84">
        <f t="shared" si="65"/>
        <v>2.3036265432098763E-2</v>
      </c>
      <c r="J1041" s="83">
        <v>0.316</v>
      </c>
      <c r="K1041" s="83" t="s">
        <v>277</v>
      </c>
      <c r="L1041" s="83">
        <v>0.17399999999999999</v>
      </c>
      <c r="M1041" s="83" t="s">
        <v>277</v>
      </c>
      <c r="N1041" s="84">
        <f t="shared" si="66"/>
        <v>0.51303626543209879</v>
      </c>
      <c r="O1041" s="83">
        <v>1040</v>
      </c>
      <c r="P1041" s="86">
        <f t="shared" si="67"/>
        <v>0.59183673469387754</v>
      </c>
      <c r="Q1041" s="87">
        <f>Table2[[#This Row],[Decimal exceedance]]*100</f>
        <v>59.183673469387756</v>
      </c>
      <c r="R1041" s="86">
        <f>ROUND(Table2[[#This Row],[Percent Exceedance]],1)</f>
        <v>59.2</v>
      </c>
    </row>
    <row r="1042" spans="2:18">
      <c r="B1042" s="79" t="s">
        <v>278</v>
      </c>
      <c r="C1042" s="80">
        <v>10044187</v>
      </c>
      <c r="D1042" s="80">
        <v>10019674</v>
      </c>
      <c r="E1042" s="79" t="s">
        <v>276</v>
      </c>
      <c r="F1042" s="81">
        <v>43459</v>
      </c>
      <c r="G1042" s="82">
        <v>2.3679999999999999</v>
      </c>
      <c r="H1042" s="83">
        <f t="shared" si="64"/>
        <v>2368</v>
      </c>
      <c r="I1042" s="84">
        <f t="shared" si="65"/>
        <v>2.7407407407407405E-2</v>
      </c>
      <c r="J1042" s="83">
        <v>0.36699999999999999</v>
      </c>
      <c r="K1042" s="83" t="s">
        <v>277</v>
      </c>
      <c r="L1042" s="83">
        <v>0.11899999999999999</v>
      </c>
      <c r="M1042" s="83" t="s">
        <v>277</v>
      </c>
      <c r="N1042" s="84">
        <f t="shared" si="66"/>
        <v>0.51340740740740731</v>
      </c>
      <c r="O1042" s="83">
        <v>1041</v>
      </c>
      <c r="P1042" s="86">
        <f t="shared" si="67"/>
        <v>0.59144427001569855</v>
      </c>
      <c r="Q1042" s="87">
        <f>Table2[[#This Row],[Decimal exceedance]]*100</f>
        <v>59.144427001569852</v>
      </c>
      <c r="R1042" s="86">
        <f>ROUND(Table2[[#This Row],[Percent Exceedance]],1)</f>
        <v>59.1</v>
      </c>
    </row>
    <row r="1043" spans="2:18">
      <c r="B1043" s="79" t="s">
        <v>278</v>
      </c>
      <c r="C1043" s="80">
        <v>10044187</v>
      </c>
      <c r="D1043" s="80">
        <v>10019674</v>
      </c>
      <c r="E1043" s="79" t="s">
        <v>276</v>
      </c>
      <c r="F1043" s="81">
        <v>42953</v>
      </c>
      <c r="G1043" s="82">
        <v>2.37</v>
      </c>
      <c r="H1043" s="83">
        <f t="shared" si="64"/>
        <v>2370</v>
      </c>
      <c r="I1043" s="84">
        <f t="shared" si="65"/>
        <v>2.7430555555555555E-2</v>
      </c>
      <c r="J1043" s="83">
        <v>0.13700000000000001</v>
      </c>
      <c r="K1043" s="83" t="s">
        <v>277</v>
      </c>
      <c r="L1043" s="83">
        <v>0.34899999999999998</v>
      </c>
      <c r="M1043" s="83" t="s">
        <v>277</v>
      </c>
      <c r="N1043" s="84">
        <f t="shared" si="66"/>
        <v>0.51343055555555561</v>
      </c>
      <c r="O1043" s="83">
        <v>1042</v>
      </c>
      <c r="P1043" s="86">
        <f t="shared" si="67"/>
        <v>0.59105180533751955</v>
      </c>
      <c r="Q1043" s="87">
        <f>Table2[[#This Row],[Decimal exceedance]]*100</f>
        <v>59.105180533751955</v>
      </c>
      <c r="R1043" s="86">
        <f>ROUND(Table2[[#This Row],[Percent Exceedance]],1)</f>
        <v>59.1</v>
      </c>
    </row>
    <row r="1044" spans="2:18">
      <c r="B1044" s="79" t="s">
        <v>278</v>
      </c>
      <c r="C1044" s="80">
        <v>10044187</v>
      </c>
      <c r="D1044" s="80">
        <v>10019674</v>
      </c>
      <c r="E1044" s="79" t="s">
        <v>276</v>
      </c>
      <c r="F1044" s="81">
        <v>42516</v>
      </c>
      <c r="G1044" s="82">
        <v>2.2890000000000001</v>
      </c>
      <c r="H1044" s="83">
        <f t="shared" si="64"/>
        <v>2289</v>
      </c>
      <c r="I1044" s="84">
        <f t="shared" si="65"/>
        <v>2.6493055555555554E-2</v>
      </c>
      <c r="J1044" s="83">
        <v>0.10199999999999999</v>
      </c>
      <c r="K1044" s="83" t="s">
        <v>277</v>
      </c>
      <c r="L1044" s="83">
        <v>0.38500000000000001</v>
      </c>
      <c r="M1044" s="83" t="s">
        <v>277</v>
      </c>
      <c r="N1044" s="84">
        <f t="shared" si="66"/>
        <v>0.51349305555555558</v>
      </c>
      <c r="O1044" s="83">
        <v>1043</v>
      </c>
      <c r="P1044" s="86">
        <f t="shared" si="67"/>
        <v>0.59065934065934067</v>
      </c>
      <c r="Q1044" s="87">
        <f>Table2[[#This Row],[Decimal exceedance]]*100</f>
        <v>59.065934065934066</v>
      </c>
      <c r="R1044" s="86">
        <f>ROUND(Table2[[#This Row],[Percent Exceedance]],1)</f>
        <v>59.1</v>
      </c>
    </row>
    <row r="1045" spans="2:18">
      <c r="B1045" s="83"/>
      <c r="C1045" s="80">
        <v>10044187</v>
      </c>
      <c r="D1045" s="80">
        <v>10019674</v>
      </c>
      <c r="E1045" s="79" t="s">
        <v>276</v>
      </c>
      <c r="F1045" s="85">
        <v>43564</v>
      </c>
      <c r="G1045" s="82">
        <v>2.12</v>
      </c>
      <c r="H1045" s="83">
        <f t="shared" si="64"/>
        <v>2120</v>
      </c>
      <c r="I1045" s="84">
        <f t="shared" si="65"/>
        <v>2.4537037037037038E-2</v>
      </c>
      <c r="J1045" s="83">
        <v>0.23599999999999999</v>
      </c>
      <c r="K1045" s="83" t="s">
        <v>277</v>
      </c>
      <c r="L1045" s="83">
        <v>0.253</v>
      </c>
      <c r="M1045" s="83" t="s">
        <v>277</v>
      </c>
      <c r="N1045" s="84">
        <f t="shared" si="66"/>
        <v>0.51353703703703701</v>
      </c>
      <c r="O1045" s="83">
        <v>1044</v>
      </c>
      <c r="P1045" s="86">
        <f t="shared" si="67"/>
        <v>0.59026687598116168</v>
      </c>
      <c r="Q1045" s="87">
        <f>Table2[[#This Row],[Decimal exceedance]]*100</f>
        <v>59.026687598116169</v>
      </c>
      <c r="R1045" s="86">
        <f>ROUND(Table2[[#This Row],[Percent Exceedance]],1)</f>
        <v>59</v>
      </c>
    </row>
    <row r="1046" spans="2:18">
      <c r="B1046" s="79" t="s">
        <v>278</v>
      </c>
      <c r="C1046" s="80">
        <v>10044187</v>
      </c>
      <c r="D1046" s="80">
        <v>10019674</v>
      </c>
      <c r="E1046" s="79" t="s">
        <v>276</v>
      </c>
      <c r="F1046" s="81">
        <v>42763</v>
      </c>
      <c r="G1046" s="82">
        <v>5.4829999999999997</v>
      </c>
      <c r="H1046" s="83">
        <f t="shared" si="64"/>
        <v>5483</v>
      </c>
      <c r="I1046" s="84">
        <f t="shared" si="65"/>
        <v>6.3460648148148141E-2</v>
      </c>
      <c r="J1046" s="83">
        <v>0.14699999999999999</v>
      </c>
      <c r="K1046" s="83" t="s">
        <v>277</v>
      </c>
      <c r="L1046" s="83">
        <v>0.30399999999999999</v>
      </c>
      <c r="M1046" s="83" t="s">
        <v>277</v>
      </c>
      <c r="N1046" s="84">
        <f t="shared" si="66"/>
        <v>0.51446064814814818</v>
      </c>
      <c r="O1046" s="83">
        <v>1045</v>
      </c>
      <c r="P1046" s="86">
        <f t="shared" si="67"/>
        <v>0.58987441130298279</v>
      </c>
      <c r="Q1046" s="87">
        <f>Table2[[#This Row],[Decimal exceedance]]*100</f>
        <v>58.987441130298279</v>
      </c>
      <c r="R1046" s="86">
        <f>ROUND(Table2[[#This Row],[Percent Exceedance]],1)</f>
        <v>59</v>
      </c>
    </row>
    <row r="1047" spans="2:18">
      <c r="B1047" s="83"/>
      <c r="C1047" s="80">
        <v>10044187</v>
      </c>
      <c r="D1047" s="80">
        <v>10019674</v>
      </c>
      <c r="E1047" s="79" t="s">
        <v>276</v>
      </c>
      <c r="F1047" s="85">
        <v>43764</v>
      </c>
      <c r="G1047" s="82">
        <v>2.1720000000000002</v>
      </c>
      <c r="H1047" s="83">
        <f t="shared" si="64"/>
        <v>2172</v>
      </c>
      <c r="I1047" s="84">
        <f t="shared" si="65"/>
        <v>2.5138888888888888E-2</v>
      </c>
      <c r="J1047" s="83">
        <v>0.34799999999999998</v>
      </c>
      <c r="K1047" s="83" t="s">
        <v>277</v>
      </c>
      <c r="L1047" s="83">
        <v>0.14199999999999999</v>
      </c>
      <c r="M1047" s="83" t="s">
        <v>277</v>
      </c>
      <c r="N1047" s="84">
        <f t="shared" si="66"/>
        <v>0.51513888888888881</v>
      </c>
      <c r="O1047" s="83">
        <v>1046</v>
      </c>
      <c r="P1047" s="86">
        <f t="shared" si="67"/>
        <v>0.5894819466248038</v>
      </c>
      <c r="Q1047" s="87">
        <f>Table2[[#This Row],[Decimal exceedance]]*100</f>
        <v>58.948194662480383</v>
      </c>
      <c r="R1047" s="86">
        <f>ROUND(Table2[[#This Row],[Percent Exceedance]],1)</f>
        <v>58.9</v>
      </c>
    </row>
    <row r="1048" spans="2:18">
      <c r="B1048" s="79" t="s">
        <v>278</v>
      </c>
      <c r="C1048" s="80">
        <v>10044187</v>
      </c>
      <c r="D1048" s="80">
        <v>10019674</v>
      </c>
      <c r="E1048" s="79" t="s">
        <v>276</v>
      </c>
      <c r="F1048" s="81">
        <v>41546</v>
      </c>
      <c r="G1048" s="82">
        <v>4.7329999999999997</v>
      </c>
      <c r="H1048" s="83">
        <f t="shared" si="64"/>
        <v>4733</v>
      </c>
      <c r="I1048" s="84">
        <f t="shared" si="65"/>
        <v>5.4780092592592582E-2</v>
      </c>
      <c r="J1048" s="83">
        <v>8.3000000000000004E-2</v>
      </c>
      <c r="K1048" s="83" t="s">
        <v>277</v>
      </c>
      <c r="L1048" s="83">
        <v>0.378</v>
      </c>
      <c r="M1048" s="83" t="s">
        <v>277</v>
      </c>
      <c r="N1048" s="84">
        <f t="shared" si="66"/>
        <v>0.51578009259259261</v>
      </c>
      <c r="O1048" s="83">
        <v>1047</v>
      </c>
      <c r="P1048" s="86">
        <f t="shared" si="67"/>
        <v>0.5890894819466248</v>
      </c>
      <c r="Q1048" s="87">
        <f>Table2[[#This Row],[Decimal exceedance]]*100</f>
        <v>58.908948194662479</v>
      </c>
      <c r="R1048" s="86">
        <f>ROUND(Table2[[#This Row],[Percent Exceedance]],1)</f>
        <v>58.9</v>
      </c>
    </row>
    <row r="1049" spans="2:18">
      <c r="B1049" s="79" t="s">
        <v>278</v>
      </c>
      <c r="C1049" s="80">
        <v>10044187</v>
      </c>
      <c r="D1049" s="80">
        <v>10019674</v>
      </c>
      <c r="E1049" s="79" t="s">
        <v>276</v>
      </c>
      <c r="F1049" s="81">
        <v>42105</v>
      </c>
      <c r="G1049" s="82">
        <v>2.7160000000000002</v>
      </c>
      <c r="H1049" s="83">
        <f t="shared" si="64"/>
        <v>2716</v>
      </c>
      <c r="I1049" s="84">
        <f t="shared" si="65"/>
        <v>3.1435185185185184E-2</v>
      </c>
      <c r="J1049" s="83">
        <v>0.126</v>
      </c>
      <c r="K1049" s="83" t="s">
        <v>277</v>
      </c>
      <c r="L1049" s="83">
        <v>0.35899999999999999</v>
      </c>
      <c r="M1049" s="83" t="s">
        <v>277</v>
      </c>
      <c r="N1049" s="84">
        <f t="shared" si="66"/>
        <v>0.51643518518518516</v>
      </c>
      <c r="O1049" s="83">
        <v>1048</v>
      </c>
      <c r="P1049" s="86">
        <f t="shared" si="67"/>
        <v>0.58869701726844581</v>
      </c>
      <c r="Q1049" s="87">
        <f>Table2[[#This Row],[Decimal exceedance]]*100</f>
        <v>58.869701726844582</v>
      </c>
      <c r="R1049" s="86">
        <f>ROUND(Table2[[#This Row],[Percent Exceedance]],1)</f>
        <v>58.9</v>
      </c>
    </row>
    <row r="1050" spans="2:18">
      <c r="B1050" s="79" t="s">
        <v>278</v>
      </c>
      <c r="C1050" s="80">
        <v>10044187</v>
      </c>
      <c r="D1050" s="80">
        <v>10019674</v>
      </c>
      <c r="E1050" s="79" t="s">
        <v>276</v>
      </c>
      <c r="F1050" s="81">
        <v>42561</v>
      </c>
      <c r="G1050" s="82">
        <v>1.365</v>
      </c>
      <c r="H1050" s="83">
        <f t="shared" si="64"/>
        <v>1365</v>
      </c>
      <c r="I1050" s="84">
        <f t="shared" si="65"/>
        <v>1.579861111111111E-2</v>
      </c>
      <c r="J1050" s="83">
        <v>8.8999999999999996E-2</v>
      </c>
      <c r="K1050" s="83" t="s">
        <v>277</v>
      </c>
      <c r="L1050" s="83">
        <v>0.41299999999999998</v>
      </c>
      <c r="M1050" s="83" t="s">
        <v>277</v>
      </c>
      <c r="N1050" s="84">
        <f t="shared" si="66"/>
        <v>0.51779861111111103</v>
      </c>
      <c r="O1050" s="83">
        <v>1049</v>
      </c>
      <c r="P1050" s="86">
        <f t="shared" si="67"/>
        <v>0.58830455259026682</v>
      </c>
      <c r="Q1050" s="87">
        <f>Table2[[#This Row],[Decimal exceedance]]*100</f>
        <v>58.830455259026678</v>
      </c>
      <c r="R1050" s="86">
        <f>ROUND(Table2[[#This Row],[Percent Exceedance]],1)</f>
        <v>58.8</v>
      </c>
    </row>
    <row r="1051" spans="2:18">
      <c r="B1051" s="79" t="s">
        <v>278</v>
      </c>
      <c r="C1051" s="80">
        <v>10044187</v>
      </c>
      <c r="D1051" s="80">
        <v>10019674</v>
      </c>
      <c r="E1051" s="79" t="s">
        <v>276</v>
      </c>
      <c r="F1051" s="81">
        <v>42110</v>
      </c>
      <c r="G1051" s="82">
        <v>2.6640000000000001</v>
      </c>
      <c r="H1051" s="83">
        <f t="shared" si="64"/>
        <v>2664</v>
      </c>
      <c r="I1051" s="84">
        <f t="shared" si="65"/>
        <v>3.0833333333333334E-2</v>
      </c>
      <c r="J1051" s="83">
        <v>0.11</v>
      </c>
      <c r="K1051" s="83" t="s">
        <v>277</v>
      </c>
      <c r="L1051" s="83">
        <v>0.377</v>
      </c>
      <c r="M1051" s="83" t="s">
        <v>277</v>
      </c>
      <c r="N1051" s="84">
        <f t="shared" si="66"/>
        <v>0.51783333333333337</v>
      </c>
      <c r="O1051" s="83">
        <v>1050</v>
      </c>
      <c r="P1051" s="86">
        <f t="shared" si="67"/>
        <v>0.58791208791208793</v>
      </c>
      <c r="Q1051" s="87">
        <f>Table2[[#This Row],[Decimal exceedance]]*100</f>
        <v>58.791208791208796</v>
      </c>
      <c r="R1051" s="86">
        <f>ROUND(Table2[[#This Row],[Percent Exceedance]],1)</f>
        <v>58.8</v>
      </c>
    </row>
    <row r="1052" spans="2:18">
      <c r="B1052" s="79" t="s">
        <v>278</v>
      </c>
      <c r="C1052" s="80">
        <v>10044187</v>
      </c>
      <c r="D1052" s="80">
        <v>10019674</v>
      </c>
      <c r="E1052" s="79" t="s">
        <v>276</v>
      </c>
      <c r="F1052" s="81">
        <v>42567</v>
      </c>
      <c r="G1052" s="82">
        <v>3.802</v>
      </c>
      <c r="H1052" s="83">
        <f t="shared" si="64"/>
        <v>3802</v>
      </c>
      <c r="I1052" s="84">
        <f t="shared" si="65"/>
        <v>4.400462962962963E-2</v>
      </c>
      <c r="J1052" s="83">
        <v>9.6000000000000002E-2</v>
      </c>
      <c r="K1052" s="83" t="s">
        <v>277</v>
      </c>
      <c r="L1052" s="83">
        <v>0.378</v>
      </c>
      <c r="M1052" s="83" t="s">
        <v>277</v>
      </c>
      <c r="N1052" s="84">
        <f t="shared" si="66"/>
        <v>0.51800462962962968</v>
      </c>
      <c r="O1052" s="83">
        <v>1051</v>
      </c>
      <c r="P1052" s="86">
        <f t="shared" si="67"/>
        <v>0.58751962323390894</v>
      </c>
      <c r="Q1052" s="87">
        <f>Table2[[#This Row],[Decimal exceedance]]*100</f>
        <v>58.751962323390892</v>
      </c>
      <c r="R1052" s="86">
        <f>ROUND(Table2[[#This Row],[Percent Exceedance]],1)</f>
        <v>58.8</v>
      </c>
    </row>
    <row r="1053" spans="2:18">
      <c r="B1053" s="79" t="s">
        <v>278</v>
      </c>
      <c r="C1053" s="80">
        <v>10044187</v>
      </c>
      <c r="D1053" s="80">
        <v>10019674</v>
      </c>
      <c r="E1053" s="79" t="s">
        <v>276</v>
      </c>
      <c r="F1053" s="81">
        <v>42603</v>
      </c>
      <c r="G1053" s="82">
        <v>5.0620000000000003</v>
      </c>
      <c r="H1053" s="83">
        <f t="shared" si="64"/>
        <v>5062</v>
      </c>
      <c r="I1053" s="84">
        <f t="shared" si="65"/>
        <v>5.858796296296296E-2</v>
      </c>
      <c r="J1053" s="83">
        <v>0.13900000000000001</v>
      </c>
      <c r="K1053" s="83" t="s">
        <v>277</v>
      </c>
      <c r="L1053" s="83">
        <v>0.32100000000000001</v>
      </c>
      <c r="M1053" s="83" t="s">
        <v>277</v>
      </c>
      <c r="N1053" s="84">
        <f t="shared" si="66"/>
        <v>0.51858796296296295</v>
      </c>
      <c r="O1053" s="83">
        <v>1052</v>
      </c>
      <c r="P1053" s="86">
        <f t="shared" si="67"/>
        <v>0.58712715855573006</v>
      </c>
      <c r="Q1053" s="87">
        <f>Table2[[#This Row],[Decimal exceedance]]*100</f>
        <v>58.712715855573009</v>
      </c>
      <c r="R1053" s="86">
        <f>ROUND(Table2[[#This Row],[Percent Exceedance]],1)</f>
        <v>58.7</v>
      </c>
    </row>
    <row r="1054" spans="2:18">
      <c r="B1054" s="79" t="s">
        <v>278</v>
      </c>
      <c r="C1054" s="80">
        <v>10044187</v>
      </c>
      <c r="D1054" s="80">
        <v>10019674</v>
      </c>
      <c r="E1054" s="79" t="s">
        <v>276</v>
      </c>
      <c r="F1054" s="81">
        <v>41886</v>
      </c>
      <c r="G1054" s="82">
        <v>3.2839999999999998</v>
      </c>
      <c r="H1054" s="83">
        <f t="shared" si="64"/>
        <v>3284</v>
      </c>
      <c r="I1054" s="84">
        <f t="shared" si="65"/>
        <v>3.8009259259259257E-2</v>
      </c>
      <c r="J1054" s="83">
        <v>0.112</v>
      </c>
      <c r="K1054" s="83" t="s">
        <v>277</v>
      </c>
      <c r="L1054" s="83">
        <v>0.36899999999999999</v>
      </c>
      <c r="M1054" s="83" t="s">
        <v>277</v>
      </c>
      <c r="N1054" s="84">
        <f t="shared" si="66"/>
        <v>0.51900925925925923</v>
      </c>
      <c r="O1054" s="83">
        <v>1053</v>
      </c>
      <c r="P1054" s="86">
        <f t="shared" si="67"/>
        <v>0.58673469387755106</v>
      </c>
      <c r="Q1054" s="87">
        <f>Table2[[#This Row],[Decimal exceedance]]*100</f>
        <v>58.673469387755105</v>
      </c>
      <c r="R1054" s="86">
        <f>ROUND(Table2[[#This Row],[Percent Exceedance]],1)</f>
        <v>58.7</v>
      </c>
    </row>
    <row r="1055" spans="2:18">
      <c r="B1055" s="79" t="s">
        <v>278</v>
      </c>
      <c r="C1055" s="80">
        <v>10044187</v>
      </c>
      <c r="D1055" s="80">
        <v>10019674</v>
      </c>
      <c r="E1055" s="79" t="s">
        <v>276</v>
      </c>
      <c r="F1055" s="81">
        <v>41545</v>
      </c>
      <c r="G1055" s="82">
        <v>4.8079999999999998</v>
      </c>
      <c r="H1055" s="83">
        <f t="shared" si="64"/>
        <v>4808</v>
      </c>
      <c r="I1055" s="84">
        <f t="shared" si="65"/>
        <v>5.5648148148148141E-2</v>
      </c>
      <c r="J1055" s="83">
        <v>6.5000000000000002E-2</v>
      </c>
      <c r="K1055" s="83" t="s">
        <v>277</v>
      </c>
      <c r="L1055" s="83">
        <v>0.39900000000000002</v>
      </c>
      <c r="M1055" s="83" t="s">
        <v>277</v>
      </c>
      <c r="N1055" s="84">
        <f t="shared" si="66"/>
        <v>0.51964814814814819</v>
      </c>
      <c r="O1055" s="83">
        <v>1054</v>
      </c>
      <c r="P1055" s="86">
        <f t="shared" si="67"/>
        <v>0.58634222919937207</v>
      </c>
      <c r="Q1055" s="87">
        <f>Table2[[#This Row],[Decimal exceedance]]*100</f>
        <v>58.634222919937208</v>
      </c>
      <c r="R1055" s="86">
        <f>ROUND(Table2[[#This Row],[Percent Exceedance]],1)</f>
        <v>58.6</v>
      </c>
    </row>
    <row r="1056" spans="2:18">
      <c r="B1056" s="79" t="s">
        <v>278</v>
      </c>
      <c r="C1056" s="80">
        <v>10044187</v>
      </c>
      <c r="D1056" s="80">
        <v>10019674</v>
      </c>
      <c r="E1056" s="79" t="s">
        <v>276</v>
      </c>
      <c r="F1056" s="81">
        <v>42762</v>
      </c>
      <c r="G1056" s="82">
        <v>5.6820000000000004</v>
      </c>
      <c r="H1056" s="83">
        <f t="shared" si="64"/>
        <v>5682</v>
      </c>
      <c r="I1056" s="84">
        <f t="shared" si="65"/>
        <v>6.5763888888888886E-2</v>
      </c>
      <c r="J1056" s="83">
        <v>0.13</v>
      </c>
      <c r="K1056" s="83" t="s">
        <v>277</v>
      </c>
      <c r="L1056" s="83">
        <v>0.32500000000000001</v>
      </c>
      <c r="M1056" s="83" t="s">
        <v>277</v>
      </c>
      <c r="N1056" s="84">
        <f t="shared" si="66"/>
        <v>0.52076388888888892</v>
      </c>
      <c r="O1056" s="83">
        <v>1055</v>
      </c>
      <c r="P1056" s="86">
        <f t="shared" si="67"/>
        <v>0.58594976452119307</v>
      </c>
      <c r="Q1056" s="87">
        <f>Table2[[#This Row],[Decimal exceedance]]*100</f>
        <v>58.594976452119305</v>
      </c>
      <c r="R1056" s="86">
        <f>ROUND(Table2[[#This Row],[Percent Exceedance]],1)</f>
        <v>58.6</v>
      </c>
    </row>
    <row r="1057" spans="2:18">
      <c r="B1057" s="79" t="s">
        <v>278</v>
      </c>
      <c r="C1057" s="80">
        <v>10044187</v>
      </c>
      <c r="D1057" s="80">
        <v>10019674</v>
      </c>
      <c r="E1057" s="79" t="s">
        <v>276</v>
      </c>
      <c r="F1057" s="81">
        <v>42113</v>
      </c>
      <c r="G1057" s="82">
        <v>2.9540000000000002</v>
      </c>
      <c r="H1057" s="83">
        <f t="shared" si="64"/>
        <v>2954</v>
      </c>
      <c r="I1057" s="84">
        <f t="shared" si="65"/>
        <v>3.4189814814814812E-2</v>
      </c>
      <c r="J1057" s="83">
        <v>9.0999999999999998E-2</v>
      </c>
      <c r="K1057" s="83" t="s">
        <v>277</v>
      </c>
      <c r="L1057" s="83">
        <v>0.39600000000000002</v>
      </c>
      <c r="M1057" s="83" t="s">
        <v>277</v>
      </c>
      <c r="N1057" s="84">
        <f t="shared" si="66"/>
        <v>0.52118981481481486</v>
      </c>
      <c r="O1057" s="83">
        <v>1056</v>
      </c>
      <c r="P1057" s="86">
        <f t="shared" si="67"/>
        <v>0.58555729984301408</v>
      </c>
      <c r="Q1057" s="87">
        <f>Table2[[#This Row],[Decimal exceedance]]*100</f>
        <v>58.555729984301408</v>
      </c>
      <c r="R1057" s="86">
        <f>ROUND(Table2[[#This Row],[Percent Exceedance]],1)</f>
        <v>58.6</v>
      </c>
    </row>
    <row r="1058" spans="2:18">
      <c r="B1058" s="79" t="s">
        <v>278</v>
      </c>
      <c r="C1058" s="80">
        <v>10044187</v>
      </c>
      <c r="D1058" s="80">
        <v>10019674</v>
      </c>
      <c r="E1058" s="79" t="s">
        <v>276</v>
      </c>
      <c r="F1058" s="81">
        <v>42495</v>
      </c>
      <c r="G1058" s="82">
        <v>1.32</v>
      </c>
      <c r="H1058" s="83">
        <f t="shared" si="64"/>
        <v>1320</v>
      </c>
      <c r="I1058" s="84">
        <f t="shared" si="65"/>
        <v>1.5277777777777777E-2</v>
      </c>
      <c r="J1058" s="83">
        <v>0.114</v>
      </c>
      <c r="K1058" s="83" t="s">
        <v>280</v>
      </c>
      <c r="L1058" s="83">
        <v>0.39200000000000002</v>
      </c>
      <c r="M1058" s="83" t="s">
        <v>277</v>
      </c>
      <c r="N1058" s="84">
        <f t="shared" si="66"/>
        <v>0.52127777777777773</v>
      </c>
      <c r="O1058" s="83">
        <v>1057</v>
      </c>
      <c r="P1058" s="86">
        <f t="shared" si="67"/>
        <v>0.58516483516483508</v>
      </c>
      <c r="Q1058" s="87">
        <f>Table2[[#This Row],[Decimal exceedance]]*100</f>
        <v>58.516483516483511</v>
      </c>
      <c r="R1058" s="86">
        <f>ROUND(Table2[[#This Row],[Percent Exceedance]],1)</f>
        <v>58.5</v>
      </c>
    </row>
    <row r="1059" spans="2:18">
      <c r="B1059" s="79" t="s">
        <v>278</v>
      </c>
      <c r="C1059" s="80">
        <v>10044187</v>
      </c>
      <c r="D1059" s="80">
        <v>10019674</v>
      </c>
      <c r="E1059" s="79" t="s">
        <v>276</v>
      </c>
      <c r="F1059" s="81">
        <v>42109</v>
      </c>
      <c r="G1059" s="82">
        <v>2.8780000000000001</v>
      </c>
      <c r="H1059" s="83">
        <f t="shared" si="64"/>
        <v>2878</v>
      </c>
      <c r="I1059" s="84">
        <f t="shared" si="65"/>
        <v>3.3310185185185186E-2</v>
      </c>
      <c r="J1059" s="83">
        <v>0.111</v>
      </c>
      <c r="K1059" s="83" t="s">
        <v>277</v>
      </c>
      <c r="L1059" s="83">
        <v>0.377</v>
      </c>
      <c r="M1059" s="83" t="s">
        <v>277</v>
      </c>
      <c r="N1059" s="84">
        <f t="shared" si="66"/>
        <v>0.52131018518518513</v>
      </c>
      <c r="O1059" s="83">
        <v>1058</v>
      </c>
      <c r="P1059" s="86">
        <f t="shared" si="67"/>
        <v>0.5847723704866562</v>
      </c>
      <c r="Q1059" s="87">
        <f>Table2[[#This Row],[Decimal exceedance]]*100</f>
        <v>58.477237048665621</v>
      </c>
      <c r="R1059" s="86">
        <f>ROUND(Table2[[#This Row],[Percent Exceedance]],1)</f>
        <v>58.5</v>
      </c>
    </row>
    <row r="1060" spans="2:18">
      <c r="B1060" s="79" t="s">
        <v>278</v>
      </c>
      <c r="C1060" s="80">
        <v>10044187</v>
      </c>
      <c r="D1060" s="80">
        <v>10019674</v>
      </c>
      <c r="E1060" s="79" t="s">
        <v>276</v>
      </c>
      <c r="F1060" s="81">
        <v>42126</v>
      </c>
      <c r="G1060" s="82">
        <v>2.6230000000000002</v>
      </c>
      <c r="H1060" s="83">
        <f t="shared" si="64"/>
        <v>2623</v>
      </c>
      <c r="I1060" s="84">
        <f t="shared" si="65"/>
        <v>3.0358796296296297E-2</v>
      </c>
      <c r="J1060" s="83">
        <v>0.106</v>
      </c>
      <c r="K1060" s="83" t="s">
        <v>277</v>
      </c>
      <c r="L1060" s="83">
        <v>0.38600000000000001</v>
      </c>
      <c r="M1060" s="83" t="s">
        <v>280</v>
      </c>
      <c r="N1060" s="84">
        <f t="shared" si="66"/>
        <v>0.52235879629629633</v>
      </c>
      <c r="O1060" s="83">
        <v>1059</v>
      </c>
      <c r="P1060" s="86">
        <f t="shared" si="67"/>
        <v>0.58437990580847732</v>
      </c>
      <c r="Q1060" s="87">
        <f>Table2[[#This Row],[Decimal exceedance]]*100</f>
        <v>58.437990580847732</v>
      </c>
      <c r="R1060" s="86">
        <f>ROUND(Table2[[#This Row],[Percent Exceedance]],1)</f>
        <v>58.4</v>
      </c>
    </row>
    <row r="1061" spans="2:18">
      <c r="B1061" s="79" t="s">
        <v>278</v>
      </c>
      <c r="C1061" s="80">
        <v>10044187</v>
      </c>
      <c r="D1061" s="80">
        <v>10019674</v>
      </c>
      <c r="E1061" s="79" t="s">
        <v>276</v>
      </c>
      <c r="F1061" s="81">
        <v>42491</v>
      </c>
      <c r="G1061" s="82">
        <v>1.5229999999999999</v>
      </c>
      <c r="H1061" s="83">
        <f t="shared" si="64"/>
        <v>1523</v>
      </c>
      <c r="I1061" s="84">
        <f t="shared" si="65"/>
        <v>1.7627314814814811E-2</v>
      </c>
      <c r="J1061" s="83">
        <v>0.105</v>
      </c>
      <c r="K1061" s="83" t="s">
        <v>280</v>
      </c>
      <c r="L1061" s="83">
        <v>0.4</v>
      </c>
      <c r="M1061" s="83" t="s">
        <v>277</v>
      </c>
      <c r="N1061" s="84">
        <f t="shared" si="66"/>
        <v>0.52262731481481484</v>
      </c>
      <c r="O1061" s="83">
        <v>1060</v>
      </c>
      <c r="P1061" s="86">
        <f t="shared" si="67"/>
        <v>0.58398744113029832</v>
      </c>
      <c r="Q1061" s="87">
        <f>Table2[[#This Row],[Decimal exceedance]]*100</f>
        <v>58.398744113029835</v>
      </c>
      <c r="R1061" s="86">
        <f>ROUND(Table2[[#This Row],[Percent Exceedance]],1)</f>
        <v>58.4</v>
      </c>
    </row>
    <row r="1062" spans="2:18">
      <c r="B1062" s="79" t="s">
        <v>278</v>
      </c>
      <c r="C1062" s="80">
        <v>10044187</v>
      </c>
      <c r="D1062" s="80">
        <v>10019674</v>
      </c>
      <c r="E1062" s="79" t="s">
        <v>276</v>
      </c>
      <c r="F1062" s="81">
        <v>41600</v>
      </c>
      <c r="G1062" s="82">
        <v>2.3919999999999999</v>
      </c>
      <c r="H1062" s="83">
        <f t="shared" si="64"/>
        <v>2392</v>
      </c>
      <c r="I1062" s="84">
        <f t="shared" si="65"/>
        <v>2.7685185185185181E-2</v>
      </c>
      <c r="J1062" s="83">
        <v>0.154</v>
      </c>
      <c r="K1062" s="83" t="s">
        <v>277</v>
      </c>
      <c r="L1062" s="83">
        <v>0.34100000000000003</v>
      </c>
      <c r="M1062" s="83" t="s">
        <v>277</v>
      </c>
      <c r="N1062" s="84">
        <f t="shared" si="66"/>
        <v>0.52268518518518525</v>
      </c>
      <c r="O1062" s="83">
        <v>1061</v>
      </c>
      <c r="P1062" s="86">
        <f t="shared" si="67"/>
        <v>0.58359497645211933</v>
      </c>
      <c r="Q1062" s="87">
        <f>Table2[[#This Row],[Decimal exceedance]]*100</f>
        <v>58.359497645211931</v>
      </c>
      <c r="R1062" s="86">
        <f>ROUND(Table2[[#This Row],[Percent Exceedance]],1)</f>
        <v>58.4</v>
      </c>
    </row>
    <row r="1063" spans="2:18">
      <c r="B1063" s="79" t="s">
        <v>278</v>
      </c>
      <c r="C1063" s="80">
        <v>10044187</v>
      </c>
      <c r="D1063" s="80">
        <v>10019674</v>
      </c>
      <c r="E1063" s="79" t="s">
        <v>276</v>
      </c>
      <c r="F1063" s="81">
        <v>42082</v>
      </c>
      <c r="G1063" s="82">
        <v>3.2650000000000001</v>
      </c>
      <c r="H1063" s="83">
        <f t="shared" si="64"/>
        <v>3265</v>
      </c>
      <c r="I1063" s="84">
        <f t="shared" si="65"/>
        <v>3.7789351851851852E-2</v>
      </c>
      <c r="J1063" s="83">
        <v>0.115</v>
      </c>
      <c r="K1063" s="83" t="s">
        <v>277</v>
      </c>
      <c r="L1063" s="83">
        <v>0.37</v>
      </c>
      <c r="M1063" s="83" t="s">
        <v>277</v>
      </c>
      <c r="N1063" s="84">
        <f t="shared" si="66"/>
        <v>0.52278935185185182</v>
      </c>
      <c r="O1063" s="83">
        <v>1062</v>
      </c>
      <c r="P1063" s="86">
        <f t="shared" si="67"/>
        <v>0.58320251177394034</v>
      </c>
      <c r="Q1063" s="87">
        <f>Table2[[#This Row],[Decimal exceedance]]*100</f>
        <v>58.320251177394034</v>
      </c>
      <c r="R1063" s="86">
        <f>ROUND(Table2[[#This Row],[Percent Exceedance]],1)</f>
        <v>58.3</v>
      </c>
    </row>
    <row r="1064" spans="2:18">
      <c r="B1064" s="79" t="s">
        <v>278</v>
      </c>
      <c r="C1064" s="80">
        <v>10044187</v>
      </c>
      <c r="D1064" s="80">
        <v>10019674</v>
      </c>
      <c r="E1064" s="79" t="s">
        <v>276</v>
      </c>
      <c r="F1064" s="81">
        <v>41872</v>
      </c>
      <c r="G1064" s="82">
        <v>4.2249999999999996</v>
      </c>
      <c r="H1064" s="83">
        <f t="shared" si="64"/>
        <v>4225</v>
      </c>
      <c r="I1064" s="84">
        <f t="shared" si="65"/>
        <v>4.8900462962962958E-2</v>
      </c>
      <c r="J1064" s="83">
        <v>0.14899999999999999</v>
      </c>
      <c r="K1064" s="83" t="s">
        <v>277</v>
      </c>
      <c r="L1064" s="83">
        <v>0.32500000000000001</v>
      </c>
      <c r="M1064" s="83" t="s">
        <v>277</v>
      </c>
      <c r="N1064" s="84">
        <f t="shared" si="66"/>
        <v>0.522900462962963</v>
      </c>
      <c r="O1064" s="83">
        <v>1063</v>
      </c>
      <c r="P1064" s="86">
        <f t="shared" si="67"/>
        <v>0.58281004709576134</v>
      </c>
      <c r="Q1064" s="87">
        <f>Table2[[#This Row],[Decimal exceedance]]*100</f>
        <v>58.281004709576138</v>
      </c>
      <c r="R1064" s="86">
        <f>ROUND(Table2[[#This Row],[Percent Exceedance]],1)</f>
        <v>58.3</v>
      </c>
    </row>
    <row r="1065" spans="2:18">
      <c r="B1065" s="79" t="s">
        <v>278</v>
      </c>
      <c r="C1065" s="80">
        <v>10044187</v>
      </c>
      <c r="D1065" s="80">
        <v>10019674</v>
      </c>
      <c r="E1065" s="79" t="s">
        <v>276</v>
      </c>
      <c r="F1065" s="81">
        <v>42077</v>
      </c>
      <c r="G1065" s="82">
        <v>2.5990000000000002</v>
      </c>
      <c r="H1065" s="83">
        <f t="shared" si="64"/>
        <v>2599</v>
      </c>
      <c r="I1065" s="84">
        <f t="shared" si="65"/>
        <v>3.0081018518518517E-2</v>
      </c>
      <c r="J1065" s="83">
        <v>0.11899999999999999</v>
      </c>
      <c r="K1065" s="83" t="s">
        <v>277</v>
      </c>
      <c r="L1065" s="83">
        <v>0.374</v>
      </c>
      <c r="M1065" s="83" t="s">
        <v>277</v>
      </c>
      <c r="N1065" s="84">
        <f t="shared" si="66"/>
        <v>0.52308101851851851</v>
      </c>
      <c r="O1065" s="83">
        <v>1064</v>
      </c>
      <c r="P1065" s="86">
        <f t="shared" si="67"/>
        <v>0.58241758241758235</v>
      </c>
      <c r="Q1065" s="87">
        <f>Table2[[#This Row],[Decimal exceedance]]*100</f>
        <v>58.241758241758234</v>
      </c>
      <c r="R1065" s="86">
        <f>ROUND(Table2[[#This Row],[Percent Exceedance]],1)</f>
        <v>58.2</v>
      </c>
    </row>
    <row r="1066" spans="2:18">
      <c r="B1066" s="83"/>
      <c r="C1066" s="80">
        <v>10044187</v>
      </c>
      <c r="D1066" s="80">
        <v>10019674</v>
      </c>
      <c r="E1066" s="79" t="s">
        <v>276</v>
      </c>
      <c r="F1066" s="85">
        <v>43571</v>
      </c>
      <c r="G1066" s="82">
        <v>2.0979999999999999</v>
      </c>
      <c r="H1066" s="83">
        <f t="shared" si="64"/>
        <v>2098</v>
      </c>
      <c r="I1066" s="84">
        <f t="shared" si="65"/>
        <v>2.4282407407407405E-2</v>
      </c>
      <c r="J1066" s="83">
        <v>0.28799999999999998</v>
      </c>
      <c r="K1066" s="83" t="s">
        <v>277</v>
      </c>
      <c r="L1066" s="83">
        <v>0.21099999999999999</v>
      </c>
      <c r="M1066" s="83" t="s">
        <v>277</v>
      </c>
      <c r="N1066" s="84">
        <f t="shared" si="66"/>
        <v>0.52328240740740739</v>
      </c>
      <c r="O1066" s="83">
        <v>1065</v>
      </c>
      <c r="P1066" s="86">
        <f t="shared" si="67"/>
        <v>0.58202511773940346</v>
      </c>
      <c r="Q1066" s="87">
        <f>Table2[[#This Row],[Decimal exceedance]]*100</f>
        <v>58.202511773940344</v>
      </c>
      <c r="R1066" s="86">
        <f>ROUND(Table2[[#This Row],[Percent Exceedance]],1)</f>
        <v>58.2</v>
      </c>
    </row>
    <row r="1067" spans="2:18">
      <c r="B1067" s="79" t="s">
        <v>278</v>
      </c>
      <c r="C1067" s="80">
        <v>10044187</v>
      </c>
      <c r="D1067" s="80">
        <v>10019674</v>
      </c>
      <c r="E1067" s="79" t="s">
        <v>276</v>
      </c>
      <c r="F1067" s="81">
        <v>43156</v>
      </c>
      <c r="G1067" s="82">
        <v>2.1040000000000001</v>
      </c>
      <c r="H1067" s="83">
        <f t="shared" si="64"/>
        <v>2104</v>
      </c>
      <c r="I1067" s="84">
        <f t="shared" si="65"/>
        <v>2.435185185185185E-2</v>
      </c>
      <c r="J1067" s="83">
        <v>0.35199999999999998</v>
      </c>
      <c r="K1067" s="83" t="s">
        <v>277</v>
      </c>
      <c r="L1067" s="83">
        <v>0.14699999999999999</v>
      </c>
      <c r="M1067" s="83" t="s">
        <v>277</v>
      </c>
      <c r="N1067" s="84">
        <f t="shared" si="66"/>
        <v>0.52335185185185185</v>
      </c>
      <c r="O1067" s="83">
        <v>1066</v>
      </c>
      <c r="P1067" s="86">
        <f t="shared" si="67"/>
        <v>0.58163265306122447</v>
      </c>
      <c r="Q1067" s="87">
        <f>Table2[[#This Row],[Decimal exceedance]]*100</f>
        <v>58.163265306122447</v>
      </c>
      <c r="R1067" s="86">
        <f>ROUND(Table2[[#This Row],[Percent Exceedance]],1)</f>
        <v>58.2</v>
      </c>
    </row>
    <row r="1068" spans="2:18">
      <c r="B1068" s="79" t="s">
        <v>278</v>
      </c>
      <c r="C1068" s="80">
        <v>10044187</v>
      </c>
      <c r="D1068" s="80">
        <v>10019674</v>
      </c>
      <c r="E1068" s="79" t="s">
        <v>276</v>
      </c>
      <c r="F1068" s="81">
        <v>42286</v>
      </c>
      <c r="G1068" s="82">
        <v>3.093</v>
      </c>
      <c r="H1068" s="83">
        <f t="shared" si="64"/>
        <v>3093</v>
      </c>
      <c r="I1068" s="84">
        <f t="shared" si="65"/>
        <v>3.5798611111111107E-2</v>
      </c>
      <c r="J1068" s="83">
        <v>0.12</v>
      </c>
      <c r="K1068" s="83" t="s">
        <v>277</v>
      </c>
      <c r="L1068" s="83">
        <v>0.36799999999999999</v>
      </c>
      <c r="M1068" s="83" t="s">
        <v>277</v>
      </c>
      <c r="N1068" s="84">
        <f t="shared" si="66"/>
        <v>0.52379861111111103</v>
      </c>
      <c r="O1068" s="83">
        <v>1067</v>
      </c>
      <c r="P1068" s="86">
        <f t="shared" si="67"/>
        <v>0.58124018838304559</v>
      </c>
      <c r="Q1068" s="87">
        <f>Table2[[#This Row],[Decimal exceedance]]*100</f>
        <v>58.124018838304558</v>
      </c>
      <c r="R1068" s="86">
        <f>ROUND(Table2[[#This Row],[Percent Exceedance]],1)</f>
        <v>58.1</v>
      </c>
    </row>
    <row r="1069" spans="2:18">
      <c r="B1069" s="79" t="s">
        <v>278</v>
      </c>
      <c r="C1069" s="80">
        <v>10044187</v>
      </c>
      <c r="D1069" s="80">
        <v>10019674</v>
      </c>
      <c r="E1069" s="79" t="s">
        <v>276</v>
      </c>
      <c r="F1069" s="81">
        <v>42896</v>
      </c>
      <c r="G1069" s="82">
        <v>2.35</v>
      </c>
      <c r="H1069" s="83">
        <f t="shared" si="64"/>
        <v>2350</v>
      </c>
      <c r="I1069" s="84">
        <f t="shared" si="65"/>
        <v>2.7199074074074073E-2</v>
      </c>
      <c r="J1069" s="83">
        <v>0.16500000000000001</v>
      </c>
      <c r="K1069" s="83" t="s">
        <v>277</v>
      </c>
      <c r="L1069" s="83">
        <v>0.33200000000000002</v>
      </c>
      <c r="M1069" s="83" t="s">
        <v>277</v>
      </c>
      <c r="N1069" s="84">
        <f t="shared" si="66"/>
        <v>0.52419907407407407</v>
      </c>
      <c r="O1069" s="83">
        <v>1068</v>
      </c>
      <c r="P1069" s="86">
        <f t="shared" si="67"/>
        <v>0.58084772370486659</v>
      </c>
      <c r="Q1069" s="87">
        <f>Table2[[#This Row],[Decimal exceedance]]*100</f>
        <v>58.084772370486661</v>
      </c>
      <c r="R1069" s="86">
        <f>ROUND(Table2[[#This Row],[Percent Exceedance]],1)</f>
        <v>58.1</v>
      </c>
    </row>
    <row r="1070" spans="2:18">
      <c r="B1070" s="79" t="s">
        <v>278</v>
      </c>
      <c r="C1070" s="80">
        <v>10044187</v>
      </c>
      <c r="D1070" s="80">
        <v>10019674</v>
      </c>
      <c r="E1070" s="79" t="s">
        <v>276</v>
      </c>
      <c r="F1070" s="81">
        <v>42527</v>
      </c>
      <c r="G1070" s="82">
        <v>2.1560000000000001</v>
      </c>
      <c r="H1070" s="83">
        <f t="shared" si="64"/>
        <v>2156</v>
      </c>
      <c r="I1070" s="84">
        <f t="shared" si="65"/>
        <v>2.4953703703703704E-2</v>
      </c>
      <c r="J1070" s="83">
        <v>0.108</v>
      </c>
      <c r="K1070" s="83" t="s">
        <v>277</v>
      </c>
      <c r="L1070" s="83">
        <v>0.39200000000000002</v>
      </c>
      <c r="M1070" s="83" t="s">
        <v>277</v>
      </c>
      <c r="N1070" s="84">
        <f t="shared" si="66"/>
        <v>0.52495370370370376</v>
      </c>
      <c r="O1070" s="83">
        <v>1069</v>
      </c>
      <c r="P1070" s="86">
        <f t="shared" si="67"/>
        <v>0.5804552590266876</v>
      </c>
      <c r="Q1070" s="87">
        <f>Table2[[#This Row],[Decimal exceedance]]*100</f>
        <v>58.045525902668757</v>
      </c>
      <c r="R1070" s="86">
        <f>ROUND(Table2[[#This Row],[Percent Exceedance]],1)</f>
        <v>58</v>
      </c>
    </row>
    <row r="1071" spans="2:18">
      <c r="B1071" s="79" t="s">
        <v>278</v>
      </c>
      <c r="C1071" s="80">
        <v>10044187</v>
      </c>
      <c r="D1071" s="80">
        <v>10019674</v>
      </c>
      <c r="E1071" s="79" t="s">
        <v>276</v>
      </c>
      <c r="F1071" s="81">
        <v>41823</v>
      </c>
      <c r="G1071" s="82">
        <v>2.4169999999999998</v>
      </c>
      <c r="H1071" s="83">
        <f t="shared" si="64"/>
        <v>2417</v>
      </c>
      <c r="I1071" s="84">
        <f t="shared" si="65"/>
        <v>2.7974537037037034E-2</v>
      </c>
      <c r="J1071" s="83">
        <v>0.1</v>
      </c>
      <c r="K1071" s="83" t="s">
        <v>277</v>
      </c>
      <c r="L1071" s="83">
        <v>0.39700000000000002</v>
      </c>
      <c r="M1071" s="83" t="s">
        <v>277</v>
      </c>
      <c r="N1071" s="84">
        <f t="shared" si="66"/>
        <v>0.52497453703703711</v>
      </c>
      <c r="O1071" s="83">
        <v>1070</v>
      </c>
      <c r="P1071" s="86">
        <f t="shared" si="67"/>
        <v>0.5800627943485086</v>
      </c>
      <c r="Q1071" s="87">
        <f>Table2[[#This Row],[Decimal exceedance]]*100</f>
        <v>58.00627943485086</v>
      </c>
      <c r="R1071" s="86">
        <f>ROUND(Table2[[#This Row],[Percent Exceedance]],1)</f>
        <v>58</v>
      </c>
    </row>
    <row r="1072" spans="2:18">
      <c r="B1072" s="79" t="s">
        <v>278</v>
      </c>
      <c r="C1072" s="80">
        <v>10044187</v>
      </c>
      <c r="D1072" s="80">
        <v>10019674</v>
      </c>
      <c r="E1072" s="79" t="s">
        <v>276</v>
      </c>
      <c r="F1072" s="81">
        <v>42616</v>
      </c>
      <c r="G1072" s="82">
        <v>3.4670000000000001</v>
      </c>
      <c r="H1072" s="83">
        <f t="shared" si="64"/>
        <v>3467</v>
      </c>
      <c r="I1072" s="84">
        <f t="shared" si="65"/>
        <v>4.012731481481481E-2</v>
      </c>
      <c r="J1072" s="83">
        <v>0.23</v>
      </c>
      <c r="K1072" s="83" t="s">
        <v>277</v>
      </c>
      <c r="L1072" s="83">
        <v>0.255</v>
      </c>
      <c r="M1072" s="83" t="s">
        <v>277</v>
      </c>
      <c r="N1072" s="84">
        <f t="shared" si="66"/>
        <v>0.52512731481481478</v>
      </c>
      <c r="O1072" s="83">
        <v>1071</v>
      </c>
      <c r="P1072" s="86">
        <f t="shared" si="67"/>
        <v>0.57967032967032961</v>
      </c>
      <c r="Q1072" s="87">
        <f>Table2[[#This Row],[Decimal exceedance]]*100</f>
        <v>57.967032967032964</v>
      </c>
      <c r="R1072" s="86">
        <f>ROUND(Table2[[#This Row],[Percent Exceedance]],1)</f>
        <v>58</v>
      </c>
    </row>
    <row r="1073" spans="2:18">
      <c r="B1073" s="79" t="s">
        <v>278</v>
      </c>
      <c r="C1073" s="80">
        <v>10044187</v>
      </c>
      <c r="D1073" s="80">
        <v>10019674</v>
      </c>
      <c r="E1073" s="79" t="s">
        <v>276</v>
      </c>
      <c r="F1073" s="81">
        <v>42125</v>
      </c>
      <c r="G1073" s="82">
        <v>2.7610000000000001</v>
      </c>
      <c r="H1073" s="83">
        <f t="shared" si="64"/>
        <v>2761</v>
      </c>
      <c r="I1073" s="84">
        <f t="shared" si="65"/>
        <v>3.1956018518518516E-2</v>
      </c>
      <c r="J1073" s="83">
        <v>0.1</v>
      </c>
      <c r="K1073" s="83" t="s">
        <v>277</v>
      </c>
      <c r="L1073" s="83">
        <v>0.39400000000000002</v>
      </c>
      <c r="M1073" s="83" t="s">
        <v>280</v>
      </c>
      <c r="N1073" s="84">
        <f t="shared" si="66"/>
        <v>0.52595601851851859</v>
      </c>
      <c r="O1073" s="83">
        <v>1072</v>
      </c>
      <c r="P1073" s="86">
        <f t="shared" si="67"/>
        <v>0.57927786499215073</v>
      </c>
      <c r="Q1073" s="87">
        <f>Table2[[#This Row],[Decimal exceedance]]*100</f>
        <v>57.927786499215074</v>
      </c>
      <c r="R1073" s="86">
        <f>ROUND(Table2[[#This Row],[Percent Exceedance]],1)</f>
        <v>57.9</v>
      </c>
    </row>
    <row r="1074" spans="2:18">
      <c r="B1074" s="83"/>
      <c r="C1074" s="80">
        <v>10044187</v>
      </c>
      <c r="D1074" s="80">
        <v>10019674</v>
      </c>
      <c r="E1074" s="79" t="s">
        <v>276</v>
      </c>
      <c r="F1074" s="85">
        <v>43785</v>
      </c>
      <c r="G1074" s="82">
        <v>1.8120000000000001</v>
      </c>
      <c r="H1074" s="83">
        <f t="shared" si="64"/>
        <v>1812</v>
      </c>
      <c r="I1074" s="84">
        <f t="shared" si="65"/>
        <v>2.0972222222222222E-2</v>
      </c>
      <c r="J1074" s="83">
        <v>0.38300000000000001</v>
      </c>
      <c r="K1074" s="83" t="s">
        <v>277</v>
      </c>
      <c r="L1074" s="83">
        <v>0.122</v>
      </c>
      <c r="M1074" s="83" t="s">
        <v>277</v>
      </c>
      <c r="N1074" s="84">
        <f t="shared" si="66"/>
        <v>0.52597222222222229</v>
      </c>
      <c r="O1074" s="83">
        <v>1073</v>
      </c>
      <c r="P1074" s="86">
        <f t="shared" si="67"/>
        <v>0.57888540031397173</v>
      </c>
      <c r="Q1074" s="87">
        <f>Table2[[#This Row],[Decimal exceedance]]*100</f>
        <v>57.88854003139717</v>
      </c>
      <c r="R1074" s="86">
        <f>ROUND(Table2[[#This Row],[Percent Exceedance]],1)</f>
        <v>57.9</v>
      </c>
    </row>
    <row r="1075" spans="2:18">
      <c r="B1075" s="83"/>
      <c r="C1075" s="80">
        <v>10044187</v>
      </c>
      <c r="D1075" s="80">
        <v>10019674</v>
      </c>
      <c r="E1075" s="79" t="s">
        <v>276</v>
      </c>
      <c r="F1075" s="85">
        <v>43869</v>
      </c>
      <c r="G1075" s="82">
        <v>1.8240000000000001</v>
      </c>
      <c r="H1075" s="83">
        <f t="shared" si="64"/>
        <v>1824</v>
      </c>
      <c r="I1075" s="84">
        <f t="shared" si="65"/>
        <v>2.1111111111111112E-2</v>
      </c>
      <c r="J1075" s="83">
        <v>0.24199999999999999</v>
      </c>
      <c r="K1075" s="83" t="s">
        <v>277</v>
      </c>
      <c r="L1075" s="83">
        <v>0.26400000000000001</v>
      </c>
      <c r="M1075" s="83" t="s">
        <v>277</v>
      </c>
      <c r="N1075" s="84">
        <f t="shared" si="66"/>
        <v>0.52711111111111109</v>
      </c>
      <c r="O1075" s="83">
        <v>1074</v>
      </c>
      <c r="P1075" s="86">
        <f t="shared" si="67"/>
        <v>0.57849293563579285</v>
      </c>
      <c r="Q1075" s="87">
        <f>Table2[[#This Row],[Decimal exceedance]]*100</f>
        <v>57.849293563579288</v>
      </c>
      <c r="R1075" s="86">
        <f>ROUND(Table2[[#This Row],[Percent Exceedance]],1)</f>
        <v>57.8</v>
      </c>
    </row>
    <row r="1076" spans="2:18">
      <c r="B1076" s="79" t="s">
        <v>278</v>
      </c>
      <c r="C1076" s="80">
        <v>10044187</v>
      </c>
      <c r="D1076" s="80">
        <v>10019674</v>
      </c>
      <c r="E1076" s="79" t="s">
        <v>276</v>
      </c>
      <c r="F1076" s="81">
        <v>41601</v>
      </c>
      <c r="G1076" s="82">
        <v>2.3460000000000001</v>
      </c>
      <c r="H1076" s="83">
        <f t="shared" si="64"/>
        <v>2346</v>
      </c>
      <c r="I1076" s="84">
        <f t="shared" si="65"/>
        <v>2.7152777777777776E-2</v>
      </c>
      <c r="J1076" s="83">
        <v>0.11799999999999999</v>
      </c>
      <c r="K1076" s="83" t="s">
        <v>277</v>
      </c>
      <c r="L1076" s="83">
        <v>0.38200000000000001</v>
      </c>
      <c r="M1076" s="83" t="s">
        <v>277</v>
      </c>
      <c r="N1076" s="84">
        <f t="shared" si="66"/>
        <v>0.5271527777777778</v>
      </c>
      <c r="O1076" s="83">
        <v>1075</v>
      </c>
      <c r="P1076" s="86">
        <f t="shared" si="67"/>
        <v>0.57810047095761385</v>
      </c>
      <c r="Q1076" s="87">
        <f>Table2[[#This Row],[Decimal exceedance]]*100</f>
        <v>57.810047095761384</v>
      </c>
      <c r="R1076" s="86">
        <f>ROUND(Table2[[#This Row],[Percent Exceedance]],1)</f>
        <v>57.8</v>
      </c>
    </row>
    <row r="1077" spans="2:18">
      <c r="B1077" s="83"/>
      <c r="C1077" s="80">
        <v>10044187</v>
      </c>
      <c r="D1077" s="80">
        <v>10019674</v>
      </c>
      <c r="E1077" s="79" t="s">
        <v>276</v>
      </c>
      <c r="F1077" s="85">
        <v>43557</v>
      </c>
      <c r="G1077" s="82">
        <v>1.948</v>
      </c>
      <c r="H1077" s="83">
        <f t="shared" si="64"/>
        <v>1948</v>
      </c>
      <c r="I1077" s="84">
        <f t="shared" si="65"/>
        <v>2.2546296296296293E-2</v>
      </c>
      <c r="J1077" s="83">
        <v>0.30199999999999999</v>
      </c>
      <c r="K1077" s="83" t="s">
        <v>277</v>
      </c>
      <c r="L1077" s="83">
        <v>0.20300000000000001</v>
      </c>
      <c r="M1077" s="83" t="s">
        <v>277</v>
      </c>
      <c r="N1077" s="84">
        <f t="shared" si="66"/>
        <v>0.52754629629629624</v>
      </c>
      <c r="O1077" s="83">
        <v>1076</v>
      </c>
      <c r="P1077" s="86">
        <f t="shared" si="67"/>
        <v>0.57770800627943486</v>
      </c>
      <c r="Q1077" s="87">
        <f>Table2[[#This Row],[Decimal exceedance]]*100</f>
        <v>57.770800627943487</v>
      </c>
      <c r="R1077" s="86">
        <f>ROUND(Table2[[#This Row],[Percent Exceedance]],1)</f>
        <v>57.8</v>
      </c>
    </row>
    <row r="1078" spans="2:18">
      <c r="B1078" s="79" t="s">
        <v>278</v>
      </c>
      <c r="C1078" s="80">
        <v>10044187</v>
      </c>
      <c r="D1078" s="80">
        <v>10019674</v>
      </c>
      <c r="E1078" s="79" t="s">
        <v>276</v>
      </c>
      <c r="F1078" s="81">
        <v>41844</v>
      </c>
      <c r="G1078" s="82">
        <v>6.9740000000000002</v>
      </c>
      <c r="H1078" s="83">
        <f t="shared" si="64"/>
        <v>6974</v>
      </c>
      <c r="I1078" s="84">
        <f t="shared" si="65"/>
        <v>8.0717592592592591E-2</v>
      </c>
      <c r="J1078" s="83">
        <v>0.09</v>
      </c>
      <c r="K1078" s="83" t="s">
        <v>277</v>
      </c>
      <c r="L1078" s="83">
        <v>0.35699999999999998</v>
      </c>
      <c r="M1078" s="83" t="s">
        <v>277</v>
      </c>
      <c r="N1078" s="84">
        <f t="shared" si="66"/>
        <v>0.52771759259259254</v>
      </c>
      <c r="O1078" s="83">
        <v>1077</v>
      </c>
      <c r="P1078" s="86">
        <f t="shared" si="67"/>
        <v>0.57731554160125587</v>
      </c>
      <c r="Q1078" s="87">
        <f>Table2[[#This Row],[Decimal exceedance]]*100</f>
        <v>57.731554160125583</v>
      </c>
      <c r="R1078" s="86">
        <f>ROUND(Table2[[#This Row],[Percent Exceedance]],1)</f>
        <v>57.7</v>
      </c>
    </row>
    <row r="1079" spans="2:18">
      <c r="B1079" s="79" t="s">
        <v>278</v>
      </c>
      <c r="C1079" s="80">
        <v>10044187</v>
      </c>
      <c r="D1079" s="80">
        <v>10019674</v>
      </c>
      <c r="E1079" s="79" t="s">
        <v>276</v>
      </c>
      <c r="F1079" s="81">
        <v>42103</v>
      </c>
      <c r="G1079" s="82">
        <v>3.4630000000000001</v>
      </c>
      <c r="H1079" s="83">
        <f t="shared" si="64"/>
        <v>3463</v>
      </c>
      <c r="I1079" s="84">
        <f t="shared" si="65"/>
        <v>4.0081018518518516E-2</v>
      </c>
      <c r="J1079" s="83">
        <v>0.127</v>
      </c>
      <c r="K1079" s="83" t="s">
        <v>277</v>
      </c>
      <c r="L1079" s="83">
        <v>0.36099999999999999</v>
      </c>
      <c r="M1079" s="83" t="s">
        <v>277</v>
      </c>
      <c r="N1079" s="84">
        <f t="shared" si="66"/>
        <v>0.52808101851851852</v>
      </c>
      <c r="O1079" s="83">
        <v>1078</v>
      </c>
      <c r="P1079" s="86">
        <f t="shared" si="67"/>
        <v>0.57692307692307687</v>
      </c>
      <c r="Q1079" s="87">
        <f>Table2[[#This Row],[Decimal exceedance]]*100</f>
        <v>57.692307692307686</v>
      </c>
      <c r="R1079" s="86">
        <f>ROUND(Table2[[#This Row],[Percent Exceedance]],1)</f>
        <v>57.7</v>
      </c>
    </row>
    <row r="1080" spans="2:18">
      <c r="B1080" s="79" t="s">
        <v>278</v>
      </c>
      <c r="C1080" s="80">
        <v>10044187</v>
      </c>
      <c r="D1080" s="80">
        <v>10019674</v>
      </c>
      <c r="E1080" s="79" t="s">
        <v>276</v>
      </c>
      <c r="F1080" s="81">
        <v>42493</v>
      </c>
      <c r="G1080" s="82">
        <v>2.3119999999999998</v>
      </c>
      <c r="H1080" s="83">
        <f t="shared" si="64"/>
        <v>2312</v>
      </c>
      <c r="I1080" s="84">
        <f t="shared" si="65"/>
        <v>2.6759259259259257E-2</v>
      </c>
      <c r="J1080" s="83">
        <v>0.108</v>
      </c>
      <c r="K1080" s="83" t="s">
        <v>280</v>
      </c>
      <c r="L1080" s="83">
        <v>0.39400000000000002</v>
      </c>
      <c r="M1080" s="83" t="s">
        <v>277</v>
      </c>
      <c r="N1080" s="84">
        <f t="shared" si="66"/>
        <v>0.52875925925925926</v>
      </c>
      <c r="O1080" s="83">
        <v>1079</v>
      </c>
      <c r="P1080" s="86">
        <f t="shared" si="67"/>
        <v>0.57653061224489788</v>
      </c>
      <c r="Q1080" s="87">
        <f>Table2[[#This Row],[Decimal exceedance]]*100</f>
        <v>57.65306122448979</v>
      </c>
      <c r="R1080" s="86">
        <f>ROUND(Table2[[#This Row],[Percent Exceedance]],1)</f>
        <v>57.7</v>
      </c>
    </row>
    <row r="1081" spans="2:18">
      <c r="B1081" s="83"/>
      <c r="C1081" s="80">
        <v>10044187</v>
      </c>
      <c r="D1081" s="80">
        <v>10019674</v>
      </c>
      <c r="E1081" s="79" t="s">
        <v>276</v>
      </c>
      <c r="F1081" s="85">
        <v>43692</v>
      </c>
      <c r="G1081" s="82">
        <v>2.15</v>
      </c>
      <c r="H1081" s="83">
        <f t="shared" si="64"/>
        <v>2150</v>
      </c>
      <c r="I1081" s="84">
        <f t="shared" si="65"/>
        <v>2.4884259259259255E-2</v>
      </c>
      <c r="J1081" s="83">
        <v>0.253</v>
      </c>
      <c r="K1081" s="83" t="s">
        <v>277</v>
      </c>
      <c r="L1081" s="83">
        <v>0.251</v>
      </c>
      <c r="M1081" s="83" t="s">
        <v>277</v>
      </c>
      <c r="N1081" s="84">
        <f t="shared" si="66"/>
        <v>0.5288842592592593</v>
      </c>
      <c r="O1081" s="83">
        <v>1080</v>
      </c>
      <c r="P1081" s="86">
        <f t="shared" si="67"/>
        <v>0.57613814756671899</v>
      </c>
      <c r="Q1081" s="87">
        <f>Table2[[#This Row],[Decimal exceedance]]*100</f>
        <v>57.6138147566719</v>
      </c>
      <c r="R1081" s="86">
        <f>ROUND(Table2[[#This Row],[Percent Exceedance]],1)</f>
        <v>57.6</v>
      </c>
    </row>
    <row r="1082" spans="2:18">
      <c r="B1082" s="79" t="s">
        <v>278</v>
      </c>
      <c r="C1082" s="80">
        <v>10044187</v>
      </c>
      <c r="D1082" s="80">
        <v>10019674</v>
      </c>
      <c r="E1082" s="79" t="s">
        <v>276</v>
      </c>
      <c r="F1082" s="81">
        <v>41544</v>
      </c>
      <c r="G1082" s="82">
        <v>5.6070000000000002</v>
      </c>
      <c r="H1082" s="83">
        <f t="shared" si="64"/>
        <v>5607</v>
      </c>
      <c r="I1082" s="84">
        <f t="shared" si="65"/>
        <v>6.4895833333333333E-2</v>
      </c>
      <c r="J1082" s="83">
        <v>6.7000000000000004E-2</v>
      </c>
      <c r="K1082" s="83" t="s">
        <v>277</v>
      </c>
      <c r="L1082" s="83">
        <v>0.39700000000000002</v>
      </c>
      <c r="M1082" s="83" t="s">
        <v>277</v>
      </c>
      <c r="N1082" s="84">
        <f t="shared" si="66"/>
        <v>0.52889583333333334</v>
      </c>
      <c r="O1082" s="83">
        <v>1081</v>
      </c>
      <c r="P1082" s="86">
        <f t="shared" si="67"/>
        <v>0.57574568288854011</v>
      </c>
      <c r="Q1082" s="87">
        <f>Table2[[#This Row],[Decimal exceedance]]*100</f>
        <v>57.57456828885401</v>
      </c>
      <c r="R1082" s="86">
        <f>ROUND(Table2[[#This Row],[Percent Exceedance]],1)</f>
        <v>57.6</v>
      </c>
    </row>
    <row r="1083" spans="2:18">
      <c r="B1083" s="79" t="s">
        <v>278</v>
      </c>
      <c r="C1083" s="80">
        <v>10044187</v>
      </c>
      <c r="D1083" s="80">
        <v>10019674</v>
      </c>
      <c r="E1083" s="79" t="s">
        <v>276</v>
      </c>
      <c r="F1083" s="81">
        <v>42520</v>
      </c>
      <c r="G1083" s="82">
        <v>2.5070000000000001</v>
      </c>
      <c r="H1083" s="83">
        <f t="shared" si="64"/>
        <v>2507</v>
      </c>
      <c r="I1083" s="84">
        <f t="shared" si="65"/>
        <v>2.9016203703703704E-2</v>
      </c>
      <c r="J1083" s="83">
        <v>0.112</v>
      </c>
      <c r="K1083" s="83" t="s">
        <v>277</v>
      </c>
      <c r="L1083" s="83">
        <v>0.38800000000000001</v>
      </c>
      <c r="M1083" s="83" t="s">
        <v>277</v>
      </c>
      <c r="N1083" s="84">
        <f t="shared" si="66"/>
        <v>0.52901620370370372</v>
      </c>
      <c r="O1083" s="83">
        <v>1082</v>
      </c>
      <c r="P1083" s="86">
        <f t="shared" si="67"/>
        <v>0.57535321821036112</v>
      </c>
      <c r="Q1083" s="87">
        <f>Table2[[#This Row],[Decimal exceedance]]*100</f>
        <v>57.535321821036113</v>
      </c>
      <c r="R1083" s="86">
        <f>ROUND(Table2[[#This Row],[Percent Exceedance]],1)</f>
        <v>57.5</v>
      </c>
    </row>
    <row r="1084" spans="2:18">
      <c r="B1084" s="79" t="s">
        <v>278</v>
      </c>
      <c r="C1084" s="80">
        <v>10044187</v>
      </c>
      <c r="D1084" s="80">
        <v>10019674</v>
      </c>
      <c r="E1084" s="79" t="s">
        <v>276</v>
      </c>
      <c r="F1084" s="81">
        <v>43223</v>
      </c>
      <c r="G1084" s="82">
        <v>2.7189999999999999</v>
      </c>
      <c r="H1084" s="83">
        <f t="shared" si="64"/>
        <v>2719</v>
      </c>
      <c r="I1084" s="84">
        <f t="shared" si="65"/>
        <v>3.1469907407407405E-2</v>
      </c>
      <c r="J1084" s="83">
        <v>0.23799999999999999</v>
      </c>
      <c r="K1084" s="83" t="s">
        <v>277</v>
      </c>
      <c r="L1084" s="83">
        <v>0.26</v>
      </c>
      <c r="M1084" s="83" t="s">
        <v>277</v>
      </c>
      <c r="N1084" s="84">
        <f t="shared" si="66"/>
        <v>0.5294699074074074</v>
      </c>
      <c r="O1084" s="83">
        <v>1083</v>
      </c>
      <c r="P1084" s="86">
        <f t="shared" si="67"/>
        <v>0.57496075353218212</v>
      </c>
      <c r="Q1084" s="87">
        <f>Table2[[#This Row],[Decimal exceedance]]*100</f>
        <v>57.49607535321821</v>
      </c>
      <c r="R1084" s="86">
        <f>ROUND(Table2[[#This Row],[Percent Exceedance]],1)</f>
        <v>57.5</v>
      </c>
    </row>
    <row r="1085" spans="2:18">
      <c r="B1085" s="79" t="s">
        <v>278</v>
      </c>
      <c r="C1085" s="80">
        <v>10044187</v>
      </c>
      <c r="D1085" s="80">
        <v>10019674</v>
      </c>
      <c r="E1085" s="79" t="s">
        <v>276</v>
      </c>
      <c r="F1085" s="81">
        <v>42122</v>
      </c>
      <c r="G1085" s="82">
        <v>2.67</v>
      </c>
      <c r="H1085" s="83">
        <f t="shared" si="64"/>
        <v>2670</v>
      </c>
      <c r="I1085" s="84">
        <f t="shared" si="65"/>
        <v>3.0902777777777776E-2</v>
      </c>
      <c r="J1085" s="83">
        <v>9.0999999999999998E-2</v>
      </c>
      <c r="K1085" s="83" t="s">
        <v>277</v>
      </c>
      <c r="L1085" s="83">
        <v>0.40799999999999997</v>
      </c>
      <c r="M1085" s="83" t="s">
        <v>280</v>
      </c>
      <c r="N1085" s="84">
        <f t="shared" si="66"/>
        <v>0.52990277777777772</v>
      </c>
      <c r="O1085" s="83">
        <v>1084</v>
      </c>
      <c r="P1085" s="86">
        <f t="shared" si="67"/>
        <v>0.57456828885400313</v>
      </c>
      <c r="Q1085" s="87">
        <f>Table2[[#This Row],[Decimal exceedance]]*100</f>
        <v>57.456828885400313</v>
      </c>
      <c r="R1085" s="86">
        <f>ROUND(Table2[[#This Row],[Percent Exceedance]],1)</f>
        <v>57.5</v>
      </c>
    </row>
    <row r="1086" spans="2:18">
      <c r="B1086" s="83"/>
      <c r="C1086" s="80">
        <v>10044187</v>
      </c>
      <c r="D1086" s="80">
        <v>10019674</v>
      </c>
      <c r="E1086" s="79" t="s">
        <v>276</v>
      </c>
      <c r="F1086" s="85">
        <v>43810</v>
      </c>
      <c r="G1086" s="82">
        <v>1.9179999999999999</v>
      </c>
      <c r="H1086" s="83">
        <f t="shared" si="64"/>
        <v>1918</v>
      </c>
      <c r="I1086" s="84">
        <f t="shared" si="65"/>
        <v>2.2199074074074072E-2</v>
      </c>
      <c r="J1086" s="83">
        <v>0.34699999999999998</v>
      </c>
      <c r="K1086" s="83" t="s">
        <v>277</v>
      </c>
      <c r="L1086" s="83">
        <v>0.161</v>
      </c>
      <c r="M1086" s="83" t="s">
        <v>277</v>
      </c>
      <c r="N1086" s="84">
        <f t="shared" si="66"/>
        <v>0.53019907407407407</v>
      </c>
      <c r="O1086" s="83">
        <v>1085</v>
      </c>
      <c r="P1086" s="86">
        <f t="shared" si="67"/>
        <v>0.57417582417582413</v>
      </c>
      <c r="Q1086" s="87">
        <f>Table2[[#This Row],[Decimal exceedance]]*100</f>
        <v>57.417582417582416</v>
      </c>
      <c r="R1086" s="86">
        <f>ROUND(Table2[[#This Row],[Percent Exceedance]],1)</f>
        <v>57.4</v>
      </c>
    </row>
    <row r="1087" spans="2:18">
      <c r="B1087" s="79" t="s">
        <v>278</v>
      </c>
      <c r="C1087" s="80">
        <v>10044187</v>
      </c>
      <c r="D1087" s="80">
        <v>10019674</v>
      </c>
      <c r="E1087" s="79" t="s">
        <v>276</v>
      </c>
      <c r="F1087" s="81">
        <v>41882</v>
      </c>
      <c r="G1087" s="82">
        <v>3.3980000000000001</v>
      </c>
      <c r="H1087" s="83">
        <f t="shared" si="64"/>
        <v>3398</v>
      </c>
      <c r="I1087" s="84">
        <f t="shared" si="65"/>
        <v>3.9328703703703706E-2</v>
      </c>
      <c r="J1087" s="83">
        <v>0.14399999999999999</v>
      </c>
      <c r="K1087" s="83" t="s">
        <v>277</v>
      </c>
      <c r="L1087" s="83">
        <v>0.34699999999999998</v>
      </c>
      <c r="M1087" s="83" t="s">
        <v>277</v>
      </c>
      <c r="N1087" s="84">
        <f t="shared" si="66"/>
        <v>0.53032870370370366</v>
      </c>
      <c r="O1087" s="83">
        <v>1086</v>
      </c>
      <c r="P1087" s="86">
        <f t="shared" si="67"/>
        <v>0.57378335949764514</v>
      </c>
      <c r="Q1087" s="87">
        <f>Table2[[#This Row],[Decimal exceedance]]*100</f>
        <v>57.378335949764512</v>
      </c>
      <c r="R1087" s="86">
        <f>ROUND(Table2[[#This Row],[Percent Exceedance]],1)</f>
        <v>57.4</v>
      </c>
    </row>
    <row r="1088" spans="2:18">
      <c r="B1088" s="83"/>
      <c r="C1088" s="80">
        <v>10044187</v>
      </c>
      <c r="D1088" s="80">
        <v>10019674</v>
      </c>
      <c r="E1088" s="79" t="s">
        <v>276</v>
      </c>
      <c r="F1088" s="85">
        <v>43866</v>
      </c>
      <c r="G1088" s="82">
        <v>1.762</v>
      </c>
      <c r="H1088" s="83">
        <f t="shared" si="64"/>
        <v>1762</v>
      </c>
      <c r="I1088" s="84">
        <f t="shared" si="65"/>
        <v>2.0393518518518516E-2</v>
      </c>
      <c r="J1088" s="83">
        <v>0.24</v>
      </c>
      <c r="K1088" s="83" t="s">
        <v>277</v>
      </c>
      <c r="L1088" s="83">
        <v>0.27</v>
      </c>
      <c r="M1088" s="83" t="s">
        <v>277</v>
      </c>
      <c r="N1088" s="84">
        <f t="shared" si="66"/>
        <v>0.53039351851851846</v>
      </c>
      <c r="O1088" s="83">
        <v>1087</v>
      </c>
      <c r="P1088" s="86">
        <f t="shared" si="67"/>
        <v>0.57339089481946626</v>
      </c>
      <c r="Q1088" s="87">
        <f>Table2[[#This Row],[Decimal exceedance]]*100</f>
        <v>57.339089481946623</v>
      </c>
      <c r="R1088" s="86">
        <f>ROUND(Table2[[#This Row],[Percent Exceedance]],1)</f>
        <v>57.3</v>
      </c>
    </row>
    <row r="1089" spans="2:18">
      <c r="B1089" s="79" t="s">
        <v>278</v>
      </c>
      <c r="C1089" s="80">
        <v>10044187</v>
      </c>
      <c r="D1089" s="80">
        <v>10019674</v>
      </c>
      <c r="E1089" s="79" t="s">
        <v>276</v>
      </c>
      <c r="F1089" s="81">
        <v>43167</v>
      </c>
      <c r="G1089" s="82">
        <v>1.7749999999999999</v>
      </c>
      <c r="H1089" s="83">
        <f t="shared" si="64"/>
        <v>1775</v>
      </c>
      <c r="I1089" s="84">
        <f t="shared" si="65"/>
        <v>2.0543981481481479E-2</v>
      </c>
      <c r="J1089" s="83">
        <v>0.29199999999999998</v>
      </c>
      <c r="K1089" s="83" t="s">
        <v>277</v>
      </c>
      <c r="L1089" s="83">
        <v>0.218</v>
      </c>
      <c r="M1089" s="83" t="s">
        <v>277</v>
      </c>
      <c r="N1089" s="84">
        <f t="shared" si="66"/>
        <v>0.53054398148148141</v>
      </c>
      <c r="O1089" s="83">
        <v>1088</v>
      </c>
      <c r="P1089" s="86">
        <f t="shared" si="67"/>
        <v>0.57299843014128726</v>
      </c>
      <c r="Q1089" s="87">
        <f>Table2[[#This Row],[Decimal exceedance]]*100</f>
        <v>57.299843014128726</v>
      </c>
      <c r="R1089" s="86">
        <f>ROUND(Table2[[#This Row],[Percent Exceedance]],1)</f>
        <v>57.3</v>
      </c>
    </row>
    <row r="1090" spans="2:18">
      <c r="B1090" s="79" t="s">
        <v>278</v>
      </c>
      <c r="C1090" s="80">
        <v>10044187</v>
      </c>
      <c r="D1090" s="80">
        <v>10019674</v>
      </c>
      <c r="E1090" s="79" t="s">
        <v>276</v>
      </c>
      <c r="F1090" s="81">
        <v>42154</v>
      </c>
      <c r="G1090" s="82">
        <v>4.375</v>
      </c>
      <c r="H1090" s="83">
        <f t="shared" ref="H1090:H1153" si="68">(G1090*1000)</f>
        <v>4375</v>
      </c>
      <c r="I1090" s="84">
        <f t="shared" ref="I1090:I1153" si="69">SUM(G1090/86.4)</f>
        <v>5.063657407407407E-2</v>
      </c>
      <c r="J1090" s="83">
        <v>0.104</v>
      </c>
      <c r="K1090" s="83" t="s">
        <v>280</v>
      </c>
      <c r="L1090" s="83">
        <v>0.376</v>
      </c>
      <c r="M1090" s="83" t="s">
        <v>277</v>
      </c>
      <c r="N1090" s="84">
        <f t="shared" ref="N1090:N1153" si="70">SUM(I1090+J1090+L1090)</f>
        <v>0.53063657407407405</v>
      </c>
      <c r="O1090" s="83">
        <v>1089</v>
      </c>
      <c r="P1090" s="86">
        <f t="shared" ref="P1090:P1153" si="71">1-O1090/2548</f>
        <v>0.57260596546310838</v>
      </c>
      <c r="Q1090" s="87">
        <f>Table2[[#This Row],[Decimal exceedance]]*100</f>
        <v>57.260596546310836</v>
      </c>
      <c r="R1090" s="86">
        <f>ROUND(Table2[[#This Row],[Percent Exceedance]],1)</f>
        <v>57.3</v>
      </c>
    </row>
    <row r="1091" spans="2:18">
      <c r="B1091" s="79" t="s">
        <v>278</v>
      </c>
      <c r="C1091" s="80">
        <v>10044187</v>
      </c>
      <c r="D1091" s="80">
        <v>10019674</v>
      </c>
      <c r="E1091" s="79" t="s">
        <v>276</v>
      </c>
      <c r="F1091" s="81">
        <v>42611</v>
      </c>
      <c r="G1091" s="82">
        <v>1.792</v>
      </c>
      <c r="H1091" s="83">
        <f t="shared" si="68"/>
        <v>1792</v>
      </c>
      <c r="I1091" s="84">
        <f t="shared" si="69"/>
        <v>2.074074074074074E-2</v>
      </c>
      <c r="J1091" s="83">
        <v>0.153</v>
      </c>
      <c r="K1091" s="83" t="s">
        <v>277</v>
      </c>
      <c r="L1091" s="83">
        <v>0.35699999999999998</v>
      </c>
      <c r="M1091" s="83" t="s">
        <v>277</v>
      </c>
      <c r="N1091" s="84">
        <f t="shared" si="70"/>
        <v>0.53074074074074074</v>
      </c>
      <c r="O1091" s="83">
        <v>1090</v>
      </c>
      <c r="P1091" s="86">
        <f t="shared" si="71"/>
        <v>0.57221350078492939</v>
      </c>
      <c r="Q1091" s="87">
        <f>Table2[[#This Row],[Decimal exceedance]]*100</f>
        <v>57.221350078492939</v>
      </c>
      <c r="R1091" s="86">
        <f>ROUND(Table2[[#This Row],[Percent Exceedance]],1)</f>
        <v>57.2</v>
      </c>
    </row>
    <row r="1092" spans="2:18">
      <c r="B1092" s="79" t="s">
        <v>278</v>
      </c>
      <c r="C1092" s="80">
        <v>10044187</v>
      </c>
      <c r="D1092" s="80">
        <v>10019674</v>
      </c>
      <c r="E1092" s="79" t="s">
        <v>276</v>
      </c>
      <c r="F1092" s="81">
        <v>43163</v>
      </c>
      <c r="G1092" s="82">
        <v>2.5009999999999999</v>
      </c>
      <c r="H1092" s="83">
        <f t="shared" si="68"/>
        <v>2501</v>
      </c>
      <c r="I1092" s="84">
        <f t="shared" si="69"/>
        <v>2.8946759259259255E-2</v>
      </c>
      <c r="J1092" s="83">
        <v>0.29499999999999998</v>
      </c>
      <c r="K1092" s="83" t="s">
        <v>277</v>
      </c>
      <c r="L1092" s="83">
        <v>0.20699999999999999</v>
      </c>
      <c r="M1092" s="83" t="s">
        <v>277</v>
      </c>
      <c r="N1092" s="84">
        <f t="shared" si="70"/>
        <v>0.53094675925925927</v>
      </c>
      <c r="O1092" s="83">
        <v>1091</v>
      </c>
      <c r="P1092" s="86">
        <f t="shared" si="71"/>
        <v>0.57182103610675039</v>
      </c>
      <c r="Q1092" s="87">
        <f>Table2[[#This Row],[Decimal exceedance]]*100</f>
        <v>57.182103610675043</v>
      </c>
      <c r="R1092" s="86">
        <f>ROUND(Table2[[#This Row],[Percent Exceedance]],1)</f>
        <v>57.2</v>
      </c>
    </row>
    <row r="1093" spans="2:18">
      <c r="B1093" s="79" t="s">
        <v>278</v>
      </c>
      <c r="C1093" s="80">
        <v>10044187</v>
      </c>
      <c r="D1093" s="80">
        <v>10019674</v>
      </c>
      <c r="E1093" s="79" t="s">
        <v>276</v>
      </c>
      <c r="F1093" s="81">
        <v>43499</v>
      </c>
      <c r="G1093" s="82">
        <v>1.746</v>
      </c>
      <c r="H1093" s="83">
        <f t="shared" si="68"/>
        <v>1746</v>
      </c>
      <c r="I1093" s="84">
        <f t="shared" si="69"/>
        <v>2.0208333333333332E-2</v>
      </c>
      <c r="J1093" s="83">
        <v>0.375</v>
      </c>
      <c r="K1093" s="83" t="s">
        <v>277</v>
      </c>
      <c r="L1093" s="83">
        <v>0.13600000000000001</v>
      </c>
      <c r="M1093" s="83" t="s">
        <v>277</v>
      </c>
      <c r="N1093" s="84">
        <f t="shared" si="70"/>
        <v>0.53120833333333328</v>
      </c>
      <c r="O1093" s="83">
        <v>1092</v>
      </c>
      <c r="P1093" s="86">
        <f t="shared" si="71"/>
        <v>0.5714285714285714</v>
      </c>
      <c r="Q1093" s="87">
        <f>Table2[[#This Row],[Decimal exceedance]]*100</f>
        <v>57.142857142857139</v>
      </c>
      <c r="R1093" s="86">
        <f>ROUND(Table2[[#This Row],[Percent Exceedance]],1)</f>
        <v>57.1</v>
      </c>
    </row>
    <row r="1094" spans="2:18">
      <c r="B1094" s="79" t="s">
        <v>278</v>
      </c>
      <c r="C1094" s="80">
        <v>10044187</v>
      </c>
      <c r="D1094" s="80">
        <v>10019674</v>
      </c>
      <c r="E1094" s="79" t="s">
        <v>276</v>
      </c>
      <c r="F1094" s="81">
        <v>42197</v>
      </c>
      <c r="G1094" s="82">
        <v>4.9649999999999999</v>
      </c>
      <c r="H1094" s="83">
        <f t="shared" si="68"/>
        <v>4965</v>
      </c>
      <c r="I1094" s="84">
        <f t="shared" si="69"/>
        <v>5.7465277777777775E-2</v>
      </c>
      <c r="J1094" s="83">
        <v>0.17399999999999999</v>
      </c>
      <c r="K1094" s="83" t="s">
        <v>277</v>
      </c>
      <c r="L1094" s="83">
        <v>0.3</v>
      </c>
      <c r="M1094" s="83" t="s">
        <v>277</v>
      </c>
      <c r="N1094" s="84">
        <f t="shared" si="70"/>
        <v>0.53146527777777774</v>
      </c>
      <c r="O1094" s="83">
        <v>1093</v>
      </c>
      <c r="P1094" s="86">
        <f t="shared" si="71"/>
        <v>0.5710361067503924</v>
      </c>
      <c r="Q1094" s="87">
        <f>Table2[[#This Row],[Decimal exceedance]]*100</f>
        <v>57.103610675039242</v>
      </c>
      <c r="R1094" s="86">
        <f>ROUND(Table2[[#This Row],[Percent Exceedance]],1)</f>
        <v>57.1</v>
      </c>
    </row>
    <row r="1095" spans="2:18">
      <c r="B1095" s="79" t="s">
        <v>278</v>
      </c>
      <c r="C1095" s="80">
        <v>10044187</v>
      </c>
      <c r="D1095" s="80">
        <v>10019674</v>
      </c>
      <c r="E1095" s="79" t="s">
        <v>276</v>
      </c>
      <c r="F1095" s="81">
        <v>41501</v>
      </c>
      <c r="G1095" s="82">
        <v>7.55</v>
      </c>
      <c r="H1095" s="83">
        <f t="shared" si="68"/>
        <v>7550</v>
      </c>
      <c r="I1095" s="84">
        <f t="shared" si="69"/>
        <v>8.7384259259259245E-2</v>
      </c>
      <c r="J1095" s="83">
        <v>0.10199999999999999</v>
      </c>
      <c r="K1095" s="83" t="s">
        <v>277</v>
      </c>
      <c r="L1095" s="83">
        <v>0.34300000000000003</v>
      </c>
      <c r="M1095" s="83" t="s">
        <v>280</v>
      </c>
      <c r="N1095" s="84">
        <f t="shared" si="70"/>
        <v>0.53238425925925925</v>
      </c>
      <c r="O1095" s="83">
        <v>1094</v>
      </c>
      <c r="P1095" s="86">
        <f t="shared" si="71"/>
        <v>0.57064364207221352</v>
      </c>
      <c r="Q1095" s="87">
        <f>Table2[[#This Row],[Decimal exceedance]]*100</f>
        <v>57.064364207221352</v>
      </c>
      <c r="R1095" s="86">
        <f>ROUND(Table2[[#This Row],[Percent Exceedance]],1)</f>
        <v>57.1</v>
      </c>
    </row>
    <row r="1096" spans="2:18">
      <c r="B1096" s="79" t="s">
        <v>278</v>
      </c>
      <c r="C1096" s="80">
        <v>10044187</v>
      </c>
      <c r="D1096" s="80">
        <v>10019674</v>
      </c>
      <c r="E1096" s="79" t="s">
        <v>276</v>
      </c>
      <c r="F1096" s="81">
        <v>42146</v>
      </c>
      <c r="G1096" s="82">
        <v>5.2190000000000003</v>
      </c>
      <c r="H1096" s="83">
        <f t="shared" si="68"/>
        <v>5219</v>
      </c>
      <c r="I1096" s="84">
        <f t="shared" si="69"/>
        <v>6.0405092592592594E-2</v>
      </c>
      <c r="J1096" s="83">
        <v>9.2999999999999999E-2</v>
      </c>
      <c r="K1096" s="83" t="s">
        <v>277</v>
      </c>
      <c r="L1096" s="83">
        <v>0.379</v>
      </c>
      <c r="M1096" s="83" t="s">
        <v>277</v>
      </c>
      <c r="N1096" s="84">
        <f t="shared" si="70"/>
        <v>0.53240509259259261</v>
      </c>
      <c r="O1096" s="83">
        <v>1095</v>
      </c>
      <c r="P1096" s="86">
        <f t="shared" si="71"/>
        <v>0.57025117739403453</v>
      </c>
      <c r="Q1096" s="87">
        <f>Table2[[#This Row],[Decimal exceedance]]*100</f>
        <v>57.025117739403456</v>
      </c>
      <c r="R1096" s="86">
        <f>ROUND(Table2[[#This Row],[Percent Exceedance]],1)</f>
        <v>57</v>
      </c>
    </row>
    <row r="1097" spans="2:18">
      <c r="B1097" s="79" t="s">
        <v>278</v>
      </c>
      <c r="C1097" s="80">
        <v>10044187</v>
      </c>
      <c r="D1097" s="80">
        <v>10019674</v>
      </c>
      <c r="E1097" s="79" t="s">
        <v>276</v>
      </c>
      <c r="F1097" s="81">
        <v>41917</v>
      </c>
      <c r="G1097" s="82">
        <v>2.6339999999999999</v>
      </c>
      <c r="H1097" s="83">
        <f t="shared" si="68"/>
        <v>2634</v>
      </c>
      <c r="I1097" s="84">
        <f t="shared" si="69"/>
        <v>3.0486111111111106E-2</v>
      </c>
      <c r="J1097" s="83">
        <v>0.13500000000000001</v>
      </c>
      <c r="K1097" s="83" t="s">
        <v>277</v>
      </c>
      <c r="L1097" s="83">
        <v>0.36699999999999999</v>
      </c>
      <c r="M1097" s="83" t="s">
        <v>277</v>
      </c>
      <c r="N1097" s="84">
        <f t="shared" si="70"/>
        <v>0.5324861111111111</v>
      </c>
      <c r="O1097" s="83">
        <v>1096</v>
      </c>
      <c r="P1097" s="86">
        <f t="shared" si="71"/>
        <v>0.56985871271585564</v>
      </c>
      <c r="Q1097" s="87">
        <f>Table2[[#This Row],[Decimal exceedance]]*100</f>
        <v>56.985871271585566</v>
      </c>
      <c r="R1097" s="86">
        <f>ROUND(Table2[[#This Row],[Percent Exceedance]],1)</f>
        <v>57</v>
      </c>
    </row>
    <row r="1098" spans="2:18">
      <c r="B1098" s="83"/>
      <c r="C1098" s="80">
        <v>10044187</v>
      </c>
      <c r="D1098" s="80">
        <v>10019674</v>
      </c>
      <c r="E1098" s="79" t="s">
        <v>276</v>
      </c>
      <c r="F1098" s="85">
        <v>43772</v>
      </c>
      <c r="G1098" s="82">
        <v>1.915</v>
      </c>
      <c r="H1098" s="83">
        <f t="shared" si="68"/>
        <v>1915</v>
      </c>
      <c r="I1098" s="84">
        <f t="shared" si="69"/>
        <v>2.2164351851851852E-2</v>
      </c>
      <c r="J1098" s="83">
        <v>0.3</v>
      </c>
      <c r="K1098" s="83" t="s">
        <v>277</v>
      </c>
      <c r="L1098" s="83">
        <v>0.21099999999999999</v>
      </c>
      <c r="M1098" s="83" t="s">
        <v>277</v>
      </c>
      <c r="N1098" s="84">
        <f t="shared" si="70"/>
        <v>0.53316435185185185</v>
      </c>
      <c r="O1098" s="83">
        <v>1097</v>
      </c>
      <c r="P1098" s="86">
        <f t="shared" si="71"/>
        <v>0.56946624803767665</v>
      </c>
      <c r="Q1098" s="87">
        <f>Table2[[#This Row],[Decimal exceedance]]*100</f>
        <v>56.946624803767662</v>
      </c>
      <c r="R1098" s="86">
        <f>ROUND(Table2[[#This Row],[Percent Exceedance]],1)</f>
        <v>56.9</v>
      </c>
    </row>
    <row r="1099" spans="2:18">
      <c r="B1099" s="79" t="s">
        <v>278</v>
      </c>
      <c r="C1099" s="80">
        <v>10044187</v>
      </c>
      <c r="D1099" s="80">
        <v>10019674</v>
      </c>
      <c r="E1099" s="79" t="s">
        <v>276</v>
      </c>
      <c r="F1099" s="81">
        <v>42526</v>
      </c>
      <c r="G1099" s="82">
        <v>2.2210000000000001</v>
      </c>
      <c r="H1099" s="83">
        <f t="shared" si="68"/>
        <v>2221</v>
      </c>
      <c r="I1099" s="84">
        <f t="shared" si="69"/>
        <v>2.5706018518518517E-2</v>
      </c>
      <c r="J1099" s="83">
        <v>0.111</v>
      </c>
      <c r="K1099" s="83" t="s">
        <v>277</v>
      </c>
      <c r="L1099" s="83">
        <v>0.39700000000000002</v>
      </c>
      <c r="M1099" s="83" t="s">
        <v>277</v>
      </c>
      <c r="N1099" s="84">
        <f t="shared" si="70"/>
        <v>0.53370601851851851</v>
      </c>
      <c r="O1099" s="83">
        <v>1098</v>
      </c>
      <c r="P1099" s="86">
        <f t="shared" si="71"/>
        <v>0.56907378335949765</v>
      </c>
      <c r="Q1099" s="87">
        <f>Table2[[#This Row],[Decimal exceedance]]*100</f>
        <v>56.907378335949765</v>
      </c>
      <c r="R1099" s="86">
        <f>ROUND(Table2[[#This Row],[Percent Exceedance]],1)</f>
        <v>56.9</v>
      </c>
    </row>
    <row r="1100" spans="2:18">
      <c r="B1100" s="83"/>
      <c r="C1100" s="80">
        <v>10044187</v>
      </c>
      <c r="D1100" s="80">
        <v>10019674</v>
      </c>
      <c r="E1100" s="79" t="s">
        <v>276</v>
      </c>
      <c r="F1100" s="85">
        <v>43853</v>
      </c>
      <c r="G1100" s="82">
        <v>2.052</v>
      </c>
      <c r="H1100" s="83">
        <f t="shared" si="68"/>
        <v>2052</v>
      </c>
      <c r="I1100" s="84">
        <f t="shared" si="69"/>
        <v>2.375E-2</v>
      </c>
      <c r="J1100" s="83">
        <v>0.20799999999999999</v>
      </c>
      <c r="K1100" s="83" t="s">
        <v>277</v>
      </c>
      <c r="L1100" s="83">
        <v>0.30199999999999999</v>
      </c>
      <c r="M1100" s="83" t="s">
        <v>277</v>
      </c>
      <c r="N1100" s="84">
        <f t="shared" si="70"/>
        <v>0.53374999999999995</v>
      </c>
      <c r="O1100" s="83">
        <v>1099</v>
      </c>
      <c r="P1100" s="86">
        <f t="shared" si="71"/>
        <v>0.56868131868131866</v>
      </c>
      <c r="Q1100" s="87">
        <f>Table2[[#This Row],[Decimal exceedance]]*100</f>
        <v>56.868131868131869</v>
      </c>
      <c r="R1100" s="86">
        <f>ROUND(Table2[[#This Row],[Percent Exceedance]],1)</f>
        <v>56.9</v>
      </c>
    </row>
    <row r="1101" spans="2:18">
      <c r="B1101" s="79" t="s">
        <v>278</v>
      </c>
      <c r="C1101" s="80">
        <v>10044187</v>
      </c>
      <c r="D1101" s="80">
        <v>10019674</v>
      </c>
      <c r="E1101" s="79" t="s">
        <v>276</v>
      </c>
      <c r="F1101" s="81">
        <v>42569</v>
      </c>
      <c r="G1101" s="82">
        <v>4.0540000000000003</v>
      </c>
      <c r="H1101" s="83">
        <f t="shared" si="68"/>
        <v>4054.0000000000005</v>
      </c>
      <c r="I1101" s="84">
        <f t="shared" si="69"/>
        <v>4.6921296296296294E-2</v>
      </c>
      <c r="J1101" s="83">
        <v>9.1999999999999998E-2</v>
      </c>
      <c r="K1101" s="83" t="s">
        <v>277</v>
      </c>
      <c r="L1101" s="83">
        <v>0.39500000000000002</v>
      </c>
      <c r="M1101" s="83" t="s">
        <v>277</v>
      </c>
      <c r="N1101" s="84">
        <f t="shared" si="70"/>
        <v>0.53392129629629625</v>
      </c>
      <c r="O1101" s="83">
        <v>1100</v>
      </c>
      <c r="P1101" s="86">
        <f t="shared" si="71"/>
        <v>0.56828885400313967</v>
      </c>
      <c r="Q1101" s="87">
        <f>Table2[[#This Row],[Decimal exceedance]]*100</f>
        <v>56.828885400313965</v>
      </c>
      <c r="R1101" s="86">
        <f>ROUND(Table2[[#This Row],[Percent Exceedance]],1)</f>
        <v>56.8</v>
      </c>
    </row>
    <row r="1102" spans="2:18">
      <c r="B1102" s="79" t="s">
        <v>278</v>
      </c>
      <c r="C1102" s="80">
        <v>10044187</v>
      </c>
      <c r="D1102" s="80">
        <v>10019674</v>
      </c>
      <c r="E1102" s="79" t="s">
        <v>276</v>
      </c>
      <c r="F1102" s="81">
        <v>42078</v>
      </c>
      <c r="G1102" s="82">
        <v>2.8530000000000002</v>
      </c>
      <c r="H1102" s="83">
        <f t="shared" si="68"/>
        <v>2853</v>
      </c>
      <c r="I1102" s="84">
        <f t="shared" si="69"/>
        <v>3.3020833333333333E-2</v>
      </c>
      <c r="J1102" s="83">
        <v>0.13400000000000001</v>
      </c>
      <c r="K1102" s="83" t="s">
        <v>277</v>
      </c>
      <c r="L1102" s="83">
        <v>0.36699999999999999</v>
      </c>
      <c r="M1102" s="83" t="s">
        <v>277</v>
      </c>
      <c r="N1102" s="84">
        <f t="shared" si="70"/>
        <v>0.53402083333333339</v>
      </c>
      <c r="O1102" s="83">
        <v>1101</v>
      </c>
      <c r="P1102" s="86">
        <f t="shared" si="71"/>
        <v>0.56789638932496067</v>
      </c>
      <c r="Q1102" s="87">
        <f>Table2[[#This Row],[Decimal exceedance]]*100</f>
        <v>56.789638932496068</v>
      </c>
      <c r="R1102" s="86">
        <f>ROUND(Table2[[#This Row],[Percent Exceedance]],1)</f>
        <v>56.8</v>
      </c>
    </row>
    <row r="1103" spans="2:18">
      <c r="B1103" s="79" t="s">
        <v>278</v>
      </c>
      <c r="C1103" s="80">
        <v>10044187</v>
      </c>
      <c r="D1103" s="80">
        <v>10019674</v>
      </c>
      <c r="E1103" s="79" t="s">
        <v>276</v>
      </c>
      <c r="F1103" s="81">
        <v>42114</v>
      </c>
      <c r="G1103" s="82">
        <v>2.4620000000000002</v>
      </c>
      <c r="H1103" s="83">
        <f t="shared" si="68"/>
        <v>2462</v>
      </c>
      <c r="I1103" s="84">
        <f t="shared" si="69"/>
        <v>2.8495370370370372E-2</v>
      </c>
      <c r="J1103" s="83">
        <v>9.9000000000000005E-2</v>
      </c>
      <c r="K1103" s="83" t="s">
        <v>277</v>
      </c>
      <c r="L1103" s="83">
        <v>0.40699999999999997</v>
      </c>
      <c r="M1103" s="83" t="s">
        <v>277</v>
      </c>
      <c r="N1103" s="84">
        <f t="shared" si="70"/>
        <v>0.53449537037037032</v>
      </c>
      <c r="O1103" s="83">
        <v>1102</v>
      </c>
      <c r="P1103" s="86">
        <f t="shared" si="71"/>
        <v>0.56750392464678179</v>
      </c>
      <c r="Q1103" s="87">
        <f>Table2[[#This Row],[Decimal exceedance]]*100</f>
        <v>56.750392464678178</v>
      </c>
      <c r="R1103" s="86">
        <f>ROUND(Table2[[#This Row],[Percent Exceedance]],1)</f>
        <v>56.8</v>
      </c>
    </row>
    <row r="1104" spans="2:18">
      <c r="B1104" s="79" t="s">
        <v>278</v>
      </c>
      <c r="C1104" s="80">
        <v>10044187</v>
      </c>
      <c r="D1104" s="80">
        <v>10019674</v>
      </c>
      <c r="E1104" s="79" t="s">
        <v>276</v>
      </c>
      <c r="F1104" s="81">
        <v>43111</v>
      </c>
      <c r="G1104" s="82">
        <v>2.21</v>
      </c>
      <c r="H1104" s="83">
        <f t="shared" si="68"/>
        <v>2210</v>
      </c>
      <c r="I1104" s="84">
        <f t="shared" si="69"/>
        <v>2.5578703703703701E-2</v>
      </c>
      <c r="J1104" s="83">
        <v>0.377</v>
      </c>
      <c r="K1104" s="83" t="s">
        <v>277</v>
      </c>
      <c r="L1104" s="83">
        <v>0.13200000000000001</v>
      </c>
      <c r="M1104" s="83" t="s">
        <v>277</v>
      </c>
      <c r="N1104" s="84">
        <f t="shared" si="70"/>
        <v>0.53457870370370375</v>
      </c>
      <c r="O1104" s="83">
        <v>1103</v>
      </c>
      <c r="P1104" s="86">
        <f t="shared" si="71"/>
        <v>0.5671114599686029</v>
      </c>
      <c r="Q1104" s="87">
        <f>Table2[[#This Row],[Decimal exceedance]]*100</f>
        <v>56.711145996860289</v>
      </c>
      <c r="R1104" s="86">
        <f>ROUND(Table2[[#This Row],[Percent Exceedance]],1)</f>
        <v>56.7</v>
      </c>
    </row>
    <row r="1105" spans="2:18">
      <c r="B1105" s="83"/>
      <c r="C1105" s="80">
        <v>10044187</v>
      </c>
      <c r="D1105" s="80">
        <v>10019674</v>
      </c>
      <c r="E1105" s="79" t="s">
        <v>276</v>
      </c>
      <c r="F1105" s="85">
        <v>43624</v>
      </c>
      <c r="G1105" s="82">
        <v>2.04</v>
      </c>
      <c r="H1105" s="83">
        <f t="shared" si="68"/>
        <v>2040</v>
      </c>
      <c r="I1105" s="84">
        <f t="shared" si="69"/>
        <v>2.361111111111111E-2</v>
      </c>
      <c r="J1105" s="83">
        <v>0.27400000000000002</v>
      </c>
      <c r="K1105" s="83" t="s">
        <v>277</v>
      </c>
      <c r="L1105" s="83">
        <v>0.23699999999999999</v>
      </c>
      <c r="M1105" s="83" t="s">
        <v>277</v>
      </c>
      <c r="N1105" s="84">
        <f t="shared" si="70"/>
        <v>0.53461111111111115</v>
      </c>
      <c r="O1105" s="83">
        <v>1104</v>
      </c>
      <c r="P1105" s="86">
        <f t="shared" si="71"/>
        <v>0.56671899529042391</v>
      </c>
      <c r="Q1105" s="87">
        <f>Table2[[#This Row],[Decimal exceedance]]*100</f>
        <v>56.671899529042392</v>
      </c>
      <c r="R1105" s="86">
        <f>ROUND(Table2[[#This Row],[Percent Exceedance]],1)</f>
        <v>56.7</v>
      </c>
    </row>
    <row r="1106" spans="2:18">
      <c r="B1106" s="79" t="s">
        <v>278</v>
      </c>
      <c r="C1106" s="80">
        <v>10044187</v>
      </c>
      <c r="D1106" s="80">
        <v>10019674</v>
      </c>
      <c r="E1106" s="79" t="s">
        <v>276</v>
      </c>
      <c r="F1106" s="81">
        <v>41812</v>
      </c>
      <c r="G1106" s="82">
        <v>2.4079999999999999</v>
      </c>
      <c r="H1106" s="83">
        <f t="shared" si="68"/>
        <v>2408</v>
      </c>
      <c r="I1106" s="84">
        <f t="shared" si="69"/>
        <v>2.7870370370370368E-2</v>
      </c>
      <c r="J1106" s="83">
        <v>0.106</v>
      </c>
      <c r="K1106" s="83" t="s">
        <v>277</v>
      </c>
      <c r="L1106" s="83">
        <v>0.40100000000000002</v>
      </c>
      <c r="M1106" s="83" t="s">
        <v>277</v>
      </c>
      <c r="N1106" s="84">
        <f t="shared" si="70"/>
        <v>0.53487037037037033</v>
      </c>
      <c r="O1106" s="83">
        <v>1105</v>
      </c>
      <c r="P1106" s="86">
        <f t="shared" si="71"/>
        <v>0.56632653061224492</v>
      </c>
      <c r="Q1106" s="87">
        <f>Table2[[#This Row],[Decimal exceedance]]*100</f>
        <v>56.632653061224488</v>
      </c>
      <c r="R1106" s="86">
        <f>ROUND(Table2[[#This Row],[Percent Exceedance]],1)</f>
        <v>56.6</v>
      </c>
    </row>
    <row r="1107" spans="2:18">
      <c r="B1107" s="83"/>
      <c r="C1107" s="80">
        <v>10044187</v>
      </c>
      <c r="D1107" s="80">
        <v>10019674</v>
      </c>
      <c r="E1107" s="79" t="s">
        <v>276</v>
      </c>
      <c r="F1107" s="85">
        <v>43733</v>
      </c>
      <c r="G1107" s="82">
        <v>2.0699999999999998</v>
      </c>
      <c r="H1107" s="83">
        <f t="shared" si="68"/>
        <v>2070</v>
      </c>
      <c r="I1107" s="84">
        <f t="shared" si="69"/>
        <v>2.3958333333333331E-2</v>
      </c>
      <c r="J1107" s="83">
        <v>0.39100000000000001</v>
      </c>
      <c r="K1107" s="83" t="s">
        <v>277</v>
      </c>
      <c r="L1107" s="83">
        <v>0.12</v>
      </c>
      <c r="M1107" s="83" t="s">
        <v>277</v>
      </c>
      <c r="N1107" s="84">
        <f t="shared" si="70"/>
        <v>0.53495833333333331</v>
      </c>
      <c r="O1107" s="83">
        <v>1106</v>
      </c>
      <c r="P1107" s="86">
        <f t="shared" si="71"/>
        <v>0.56593406593406592</v>
      </c>
      <c r="Q1107" s="87">
        <f>Table2[[#This Row],[Decimal exceedance]]*100</f>
        <v>56.593406593406591</v>
      </c>
      <c r="R1107" s="86">
        <f>ROUND(Table2[[#This Row],[Percent Exceedance]],1)</f>
        <v>56.6</v>
      </c>
    </row>
    <row r="1108" spans="2:18">
      <c r="B1108" s="79" t="s">
        <v>278</v>
      </c>
      <c r="C1108" s="80">
        <v>10044187</v>
      </c>
      <c r="D1108" s="80">
        <v>10019674</v>
      </c>
      <c r="E1108" s="79" t="s">
        <v>276</v>
      </c>
      <c r="F1108" s="81">
        <v>42517</v>
      </c>
      <c r="G1108" s="82">
        <v>2.3809999999999998</v>
      </c>
      <c r="H1108" s="83">
        <f t="shared" si="68"/>
        <v>2381</v>
      </c>
      <c r="I1108" s="84">
        <f t="shared" si="69"/>
        <v>2.7557870370370365E-2</v>
      </c>
      <c r="J1108" s="83">
        <v>0.108</v>
      </c>
      <c r="K1108" s="83" t="s">
        <v>277</v>
      </c>
      <c r="L1108" s="83">
        <v>0.4</v>
      </c>
      <c r="M1108" s="83" t="s">
        <v>277</v>
      </c>
      <c r="N1108" s="84">
        <f t="shared" si="70"/>
        <v>0.53555787037037039</v>
      </c>
      <c r="O1108" s="83">
        <v>1107</v>
      </c>
      <c r="P1108" s="86">
        <f t="shared" si="71"/>
        <v>0.56554160125588693</v>
      </c>
      <c r="Q1108" s="87">
        <f>Table2[[#This Row],[Decimal exceedance]]*100</f>
        <v>56.554160125588695</v>
      </c>
      <c r="R1108" s="86">
        <f>ROUND(Table2[[#This Row],[Percent Exceedance]],1)</f>
        <v>56.6</v>
      </c>
    </row>
    <row r="1109" spans="2:18">
      <c r="B1109" s="79" t="s">
        <v>278</v>
      </c>
      <c r="C1109" s="80">
        <v>10044187</v>
      </c>
      <c r="D1109" s="80">
        <v>10019674</v>
      </c>
      <c r="E1109" s="79" t="s">
        <v>276</v>
      </c>
      <c r="F1109" s="81">
        <v>42145</v>
      </c>
      <c r="G1109" s="82">
        <v>4.375</v>
      </c>
      <c r="H1109" s="83">
        <f t="shared" si="68"/>
        <v>4375</v>
      </c>
      <c r="I1109" s="84">
        <f t="shared" si="69"/>
        <v>5.063657407407407E-2</v>
      </c>
      <c r="J1109" s="83">
        <v>9.4E-2</v>
      </c>
      <c r="K1109" s="83" t="s">
        <v>277</v>
      </c>
      <c r="L1109" s="83">
        <v>0.39100000000000001</v>
      </c>
      <c r="M1109" s="83" t="s">
        <v>280</v>
      </c>
      <c r="N1109" s="84">
        <f t="shared" si="70"/>
        <v>0.53563657407407406</v>
      </c>
      <c r="O1109" s="83">
        <v>1108</v>
      </c>
      <c r="P1109" s="86">
        <f t="shared" si="71"/>
        <v>0.56514913657770793</v>
      </c>
      <c r="Q1109" s="87">
        <f>Table2[[#This Row],[Decimal exceedance]]*100</f>
        <v>56.514913657770791</v>
      </c>
      <c r="R1109" s="86">
        <f>ROUND(Table2[[#This Row],[Percent Exceedance]],1)</f>
        <v>56.5</v>
      </c>
    </row>
    <row r="1110" spans="2:18">
      <c r="B1110" s="83"/>
      <c r="C1110" s="80">
        <v>10044187</v>
      </c>
      <c r="D1110" s="80">
        <v>10019674</v>
      </c>
      <c r="E1110" s="79" t="s">
        <v>276</v>
      </c>
      <c r="F1110" s="85">
        <v>43781</v>
      </c>
      <c r="G1110" s="82">
        <v>1.958</v>
      </c>
      <c r="H1110" s="83">
        <f t="shared" si="68"/>
        <v>1958</v>
      </c>
      <c r="I1110" s="84">
        <f t="shared" si="69"/>
        <v>2.2662037037037036E-2</v>
      </c>
      <c r="J1110" s="83">
        <v>0.37</v>
      </c>
      <c r="K1110" s="83" t="s">
        <v>277</v>
      </c>
      <c r="L1110" s="83">
        <v>0.14299999999999999</v>
      </c>
      <c r="M1110" s="83" t="s">
        <v>277</v>
      </c>
      <c r="N1110" s="84">
        <f t="shared" si="70"/>
        <v>0.53566203703703708</v>
      </c>
      <c r="O1110" s="83">
        <v>1109</v>
      </c>
      <c r="P1110" s="86">
        <f t="shared" si="71"/>
        <v>0.56475667189952905</v>
      </c>
      <c r="Q1110" s="87">
        <f>Table2[[#This Row],[Decimal exceedance]]*100</f>
        <v>56.475667189952908</v>
      </c>
      <c r="R1110" s="86">
        <f>ROUND(Table2[[#This Row],[Percent Exceedance]],1)</f>
        <v>56.5</v>
      </c>
    </row>
    <row r="1111" spans="2:18">
      <c r="B1111" s="83"/>
      <c r="C1111" s="80">
        <v>10044187</v>
      </c>
      <c r="D1111" s="80">
        <v>10019674</v>
      </c>
      <c r="E1111" s="79" t="s">
        <v>276</v>
      </c>
      <c r="F1111" s="85">
        <v>43793</v>
      </c>
      <c r="G1111" s="82">
        <v>1.9903333333333333</v>
      </c>
      <c r="H1111" s="83">
        <f t="shared" si="68"/>
        <v>1990.3333333333333</v>
      </c>
      <c r="I1111" s="84">
        <f t="shared" si="69"/>
        <v>2.3036265432098763E-2</v>
      </c>
      <c r="J1111" s="83">
        <v>0.31900000000000001</v>
      </c>
      <c r="K1111" s="83" t="s">
        <v>277</v>
      </c>
      <c r="L1111" s="83">
        <v>0.19400000000000001</v>
      </c>
      <c r="M1111" s="83" t="s">
        <v>277</v>
      </c>
      <c r="N1111" s="84">
        <f t="shared" si="70"/>
        <v>0.5360362654320987</v>
      </c>
      <c r="O1111" s="83">
        <v>1110</v>
      </c>
      <c r="P1111" s="86">
        <f t="shared" si="71"/>
        <v>0.56436420722135006</v>
      </c>
      <c r="Q1111" s="87">
        <f>Table2[[#This Row],[Decimal exceedance]]*100</f>
        <v>56.436420722135004</v>
      </c>
      <c r="R1111" s="86">
        <f>ROUND(Table2[[#This Row],[Percent Exceedance]],1)</f>
        <v>56.4</v>
      </c>
    </row>
    <row r="1112" spans="2:18">
      <c r="B1112" s="79" t="s">
        <v>278</v>
      </c>
      <c r="C1112" s="80">
        <v>10044187</v>
      </c>
      <c r="D1112" s="80">
        <v>10019674</v>
      </c>
      <c r="E1112" s="79" t="s">
        <v>276</v>
      </c>
      <c r="F1112" s="81">
        <v>42815</v>
      </c>
      <c r="G1112" s="82">
        <v>1.518</v>
      </c>
      <c r="H1112" s="83">
        <f t="shared" si="68"/>
        <v>1518</v>
      </c>
      <c r="I1112" s="84">
        <f t="shared" si="69"/>
        <v>1.7569444444444443E-2</v>
      </c>
      <c r="J1112" s="83">
        <v>0.13600000000000001</v>
      </c>
      <c r="K1112" s="83" t="s">
        <v>277</v>
      </c>
      <c r="L1112" s="83">
        <v>0.38400000000000001</v>
      </c>
      <c r="M1112" s="83" t="s">
        <v>277</v>
      </c>
      <c r="N1112" s="84">
        <f t="shared" si="70"/>
        <v>0.53756944444444443</v>
      </c>
      <c r="O1112" s="83">
        <v>1111</v>
      </c>
      <c r="P1112" s="86">
        <f t="shared" si="71"/>
        <v>0.56397174254317117</v>
      </c>
      <c r="Q1112" s="87">
        <f>Table2[[#This Row],[Decimal exceedance]]*100</f>
        <v>56.397174254317115</v>
      </c>
      <c r="R1112" s="86">
        <f>ROUND(Table2[[#This Row],[Percent Exceedance]],1)</f>
        <v>56.4</v>
      </c>
    </row>
    <row r="1113" spans="2:18">
      <c r="B1113" s="79" t="s">
        <v>278</v>
      </c>
      <c r="C1113" s="80">
        <v>10044187</v>
      </c>
      <c r="D1113" s="80">
        <v>10019674</v>
      </c>
      <c r="E1113" s="79" t="s">
        <v>276</v>
      </c>
      <c r="F1113" s="81">
        <v>41459</v>
      </c>
      <c r="G1113" s="82">
        <v>5.4580000000000002</v>
      </c>
      <c r="H1113" s="83">
        <f t="shared" si="68"/>
        <v>5458</v>
      </c>
      <c r="I1113" s="84">
        <f t="shared" si="69"/>
        <v>6.3171296296296295E-2</v>
      </c>
      <c r="J1113" s="83">
        <v>6.7000000000000004E-2</v>
      </c>
      <c r="K1113" s="83" t="s">
        <v>277</v>
      </c>
      <c r="L1113" s="83">
        <v>0.40799999999999997</v>
      </c>
      <c r="M1113" s="83" t="s">
        <v>277</v>
      </c>
      <c r="N1113" s="84">
        <f t="shared" si="70"/>
        <v>0.53817129629629634</v>
      </c>
      <c r="O1113" s="83">
        <v>1112</v>
      </c>
      <c r="P1113" s="86">
        <f t="shared" si="71"/>
        <v>0.56357927786499218</v>
      </c>
      <c r="Q1113" s="87">
        <f>Table2[[#This Row],[Decimal exceedance]]*100</f>
        <v>56.357927786499218</v>
      </c>
      <c r="R1113" s="86">
        <f>ROUND(Table2[[#This Row],[Percent Exceedance]],1)</f>
        <v>56.4</v>
      </c>
    </row>
    <row r="1114" spans="2:18">
      <c r="B1114" s="79" t="s">
        <v>278</v>
      </c>
      <c r="C1114" s="80">
        <v>10044187</v>
      </c>
      <c r="D1114" s="80">
        <v>10019674</v>
      </c>
      <c r="E1114" s="79" t="s">
        <v>276</v>
      </c>
      <c r="F1114" s="81">
        <v>42081</v>
      </c>
      <c r="G1114" s="82">
        <v>2.7010000000000001</v>
      </c>
      <c r="H1114" s="83">
        <f t="shared" si="68"/>
        <v>2701</v>
      </c>
      <c r="I1114" s="84">
        <f t="shared" si="69"/>
        <v>3.1261574074074074E-2</v>
      </c>
      <c r="J1114" s="83">
        <v>0.12</v>
      </c>
      <c r="K1114" s="83" t="s">
        <v>277</v>
      </c>
      <c r="L1114" s="83">
        <v>0.38700000000000001</v>
      </c>
      <c r="M1114" s="83" t="s">
        <v>277</v>
      </c>
      <c r="N1114" s="84">
        <f t="shared" si="70"/>
        <v>0.53826157407407405</v>
      </c>
      <c r="O1114" s="83">
        <v>1113</v>
      </c>
      <c r="P1114" s="86">
        <f t="shared" si="71"/>
        <v>0.56318681318681318</v>
      </c>
      <c r="Q1114" s="87">
        <f>Table2[[#This Row],[Decimal exceedance]]*100</f>
        <v>56.318681318681321</v>
      </c>
      <c r="R1114" s="86">
        <f>ROUND(Table2[[#This Row],[Percent Exceedance]],1)</f>
        <v>56.3</v>
      </c>
    </row>
    <row r="1115" spans="2:18">
      <c r="B1115" s="79" t="s">
        <v>278</v>
      </c>
      <c r="C1115" s="80">
        <v>10044187</v>
      </c>
      <c r="D1115" s="80">
        <v>10019674</v>
      </c>
      <c r="E1115" s="79" t="s">
        <v>276</v>
      </c>
      <c r="F1115" s="81">
        <v>41822</v>
      </c>
      <c r="G1115" s="82">
        <v>2.476</v>
      </c>
      <c r="H1115" s="83">
        <f t="shared" si="68"/>
        <v>2476</v>
      </c>
      <c r="I1115" s="84">
        <f t="shared" si="69"/>
        <v>2.8657407407407406E-2</v>
      </c>
      <c r="J1115" s="83">
        <v>0.10299999999999999</v>
      </c>
      <c r="K1115" s="83" t="s">
        <v>277</v>
      </c>
      <c r="L1115" s="83">
        <v>0.40699999999999997</v>
      </c>
      <c r="M1115" s="83" t="s">
        <v>277</v>
      </c>
      <c r="N1115" s="84">
        <f t="shared" si="70"/>
        <v>0.53865740740740731</v>
      </c>
      <c r="O1115" s="83">
        <v>1114</v>
      </c>
      <c r="P1115" s="86">
        <f t="shared" si="71"/>
        <v>0.56279434850863419</v>
      </c>
      <c r="Q1115" s="87">
        <f>Table2[[#This Row],[Decimal exceedance]]*100</f>
        <v>56.279434850863417</v>
      </c>
      <c r="R1115" s="86">
        <f>ROUND(Table2[[#This Row],[Percent Exceedance]],1)</f>
        <v>56.3</v>
      </c>
    </row>
    <row r="1116" spans="2:18">
      <c r="B1116" s="83"/>
      <c r="C1116" s="80">
        <v>10044187</v>
      </c>
      <c r="D1116" s="80">
        <v>10019674</v>
      </c>
      <c r="E1116" s="79" t="s">
        <v>276</v>
      </c>
      <c r="F1116" s="85">
        <v>43855</v>
      </c>
      <c r="G1116" s="82">
        <v>1.9019999999999999</v>
      </c>
      <c r="H1116" s="83">
        <f t="shared" si="68"/>
        <v>1902</v>
      </c>
      <c r="I1116" s="84">
        <f t="shared" si="69"/>
        <v>2.2013888888888885E-2</v>
      </c>
      <c r="J1116" s="83">
        <v>0.24199999999999999</v>
      </c>
      <c r="K1116" s="83" t="s">
        <v>277</v>
      </c>
      <c r="L1116" s="83">
        <v>0.27500000000000002</v>
      </c>
      <c r="M1116" s="83" t="s">
        <v>277</v>
      </c>
      <c r="N1116" s="84">
        <f t="shared" si="70"/>
        <v>0.5390138888888889</v>
      </c>
      <c r="O1116" s="83">
        <v>1115</v>
      </c>
      <c r="P1116" s="86">
        <f t="shared" si="71"/>
        <v>0.5624018838304552</v>
      </c>
      <c r="Q1116" s="87">
        <f>Table2[[#This Row],[Decimal exceedance]]*100</f>
        <v>56.24018838304552</v>
      </c>
      <c r="R1116" s="86">
        <f>ROUND(Table2[[#This Row],[Percent Exceedance]],1)</f>
        <v>56.2</v>
      </c>
    </row>
    <row r="1117" spans="2:18">
      <c r="B1117" s="79" t="s">
        <v>278</v>
      </c>
      <c r="C1117" s="80">
        <v>10044187</v>
      </c>
      <c r="D1117" s="80">
        <v>10019674</v>
      </c>
      <c r="E1117" s="79" t="s">
        <v>276</v>
      </c>
      <c r="F1117" s="81">
        <v>41456</v>
      </c>
      <c r="G1117" s="82">
        <v>6.234</v>
      </c>
      <c r="H1117" s="83">
        <f t="shared" si="68"/>
        <v>6234</v>
      </c>
      <c r="I1117" s="84">
        <f t="shared" si="69"/>
        <v>7.2152777777777774E-2</v>
      </c>
      <c r="J1117" s="83">
        <v>0.08</v>
      </c>
      <c r="K1117" s="83" t="s">
        <v>277</v>
      </c>
      <c r="L1117" s="83">
        <v>0.38700000000000001</v>
      </c>
      <c r="M1117" s="83" t="s">
        <v>277</v>
      </c>
      <c r="N1117" s="84">
        <f t="shared" si="70"/>
        <v>0.53915277777777781</v>
      </c>
      <c r="O1117" s="83">
        <v>1116</v>
      </c>
      <c r="P1117" s="86">
        <f t="shared" si="71"/>
        <v>0.56200941915227631</v>
      </c>
      <c r="Q1117" s="87">
        <f>Table2[[#This Row],[Decimal exceedance]]*100</f>
        <v>56.200941915227631</v>
      </c>
      <c r="R1117" s="86">
        <f>ROUND(Table2[[#This Row],[Percent Exceedance]],1)</f>
        <v>56.2</v>
      </c>
    </row>
    <row r="1118" spans="2:18">
      <c r="B1118" s="79" t="s">
        <v>278</v>
      </c>
      <c r="C1118" s="80">
        <v>10044187</v>
      </c>
      <c r="D1118" s="80">
        <v>10019674</v>
      </c>
      <c r="E1118" s="79" t="s">
        <v>276</v>
      </c>
      <c r="F1118" s="81">
        <v>43543</v>
      </c>
      <c r="G1118" s="82">
        <v>1.581</v>
      </c>
      <c r="H1118" s="83">
        <f t="shared" si="68"/>
        <v>1581</v>
      </c>
      <c r="I1118" s="84">
        <f t="shared" si="69"/>
        <v>1.8298611111111109E-2</v>
      </c>
      <c r="J1118" s="83">
        <v>0.33400000000000002</v>
      </c>
      <c r="K1118" s="83" t="s">
        <v>277</v>
      </c>
      <c r="L1118" s="83">
        <v>0.188</v>
      </c>
      <c r="M1118" s="83" t="s">
        <v>277</v>
      </c>
      <c r="N1118" s="84">
        <f t="shared" si="70"/>
        <v>0.5402986111111111</v>
      </c>
      <c r="O1118" s="83">
        <v>1117</v>
      </c>
      <c r="P1118" s="86">
        <f t="shared" si="71"/>
        <v>0.56161695447409732</v>
      </c>
      <c r="Q1118" s="87">
        <f>Table2[[#This Row],[Decimal exceedance]]*100</f>
        <v>56.161695447409734</v>
      </c>
      <c r="R1118" s="86">
        <f>ROUND(Table2[[#This Row],[Percent Exceedance]],1)</f>
        <v>56.2</v>
      </c>
    </row>
    <row r="1119" spans="2:18">
      <c r="B1119" s="79" t="s">
        <v>278</v>
      </c>
      <c r="C1119" s="80">
        <v>10044187</v>
      </c>
      <c r="D1119" s="80">
        <v>10019674</v>
      </c>
      <c r="E1119" s="79" t="s">
        <v>276</v>
      </c>
      <c r="F1119" s="81">
        <v>42309</v>
      </c>
      <c r="G1119" s="82">
        <v>3.5110000000000001</v>
      </c>
      <c r="H1119" s="83">
        <f t="shared" si="68"/>
        <v>3511</v>
      </c>
      <c r="I1119" s="84">
        <f t="shared" si="69"/>
        <v>4.0636574074074075E-2</v>
      </c>
      <c r="J1119" s="83">
        <v>0.14199999999999999</v>
      </c>
      <c r="K1119" s="83" t="s">
        <v>277</v>
      </c>
      <c r="L1119" s="83">
        <v>0.35799999999999998</v>
      </c>
      <c r="M1119" s="83" t="s">
        <v>277</v>
      </c>
      <c r="N1119" s="84">
        <f t="shared" si="70"/>
        <v>0.54063657407407406</v>
      </c>
      <c r="O1119" s="83">
        <v>1118</v>
      </c>
      <c r="P1119" s="86">
        <f t="shared" si="71"/>
        <v>0.56122448979591844</v>
      </c>
      <c r="Q1119" s="87">
        <f>Table2[[#This Row],[Decimal exceedance]]*100</f>
        <v>56.122448979591844</v>
      </c>
      <c r="R1119" s="86">
        <f>ROUND(Table2[[#This Row],[Percent Exceedance]],1)</f>
        <v>56.1</v>
      </c>
    </row>
    <row r="1120" spans="2:18">
      <c r="B1120" s="79" t="s">
        <v>278</v>
      </c>
      <c r="C1120" s="80">
        <v>10044187</v>
      </c>
      <c r="D1120" s="80">
        <v>10019674</v>
      </c>
      <c r="E1120" s="79" t="s">
        <v>276</v>
      </c>
      <c r="F1120" s="81">
        <v>42046</v>
      </c>
      <c r="G1120" s="82">
        <v>2.6859999999999999</v>
      </c>
      <c r="H1120" s="83">
        <f t="shared" si="68"/>
        <v>2686</v>
      </c>
      <c r="I1120" s="84">
        <f t="shared" si="69"/>
        <v>3.108796296296296E-2</v>
      </c>
      <c r="J1120" s="83">
        <v>0.16200000000000001</v>
      </c>
      <c r="K1120" s="83" t="s">
        <v>277</v>
      </c>
      <c r="L1120" s="83">
        <v>0.34799999999999998</v>
      </c>
      <c r="M1120" s="83" t="s">
        <v>277</v>
      </c>
      <c r="N1120" s="84">
        <f t="shared" si="70"/>
        <v>0.54108796296296291</v>
      </c>
      <c r="O1120" s="83">
        <v>1119</v>
      </c>
      <c r="P1120" s="86">
        <f t="shared" si="71"/>
        <v>0.56083202511773944</v>
      </c>
      <c r="Q1120" s="87">
        <f>Table2[[#This Row],[Decimal exceedance]]*100</f>
        <v>56.083202511773948</v>
      </c>
      <c r="R1120" s="86">
        <f>ROUND(Table2[[#This Row],[Percent Exceedance]],1)</f>
        <v>56.1</v>
      </c>
    </row>
    <row r="1121" spans="2:18">
      <c r="B1121" s="79" t="s">
        <v>278</v>
      </c>
      <c r="C1121" s="80">
        <v>10044187</v>
      </c>
      <c r="D1121" s="80">
        <v>10019674</v>
      </c>
      <c r="E1121" s="79" t="s">
        <v>276</v>
      </c>
      <c r="F1121" s="81">
        <v>42111</v>
      </c>
      <c r="G1121" s="82">
        <v>2.8650000000000002</v>
      </c>
      <c r="H1121" s="83">
        <f t="shared" si="68"/>
        <v>2865</v>
      </c>
      <c r="I1121" s="84">
        <f t="shared" si="69"/>
        <v>3.3159722222222222E-2</v>
      </c>
      <c r="J1121" s="83">
        <v>0.107</v>
      </c>
      <c r="K1121" s="83" t="s">
        <v>277</v>
      </c>
      <c r="L1121" s="83">
        <v>0.40100000000000002</v>
      </c>
      <c r="M1121" s="83" t="s">
        <v>277</v>
      </c>
      <c r="N1121" s="84">
        <f t="shared" si="70"/>
        <v>0.54115972222222219</v>
      </c>
      <c r="O1121" s="83">
        <v>1120</v>
      </c>
      <c r="P1121" s="86">
        <f t="shared" si="71"/>
        <v>0.56043956043956045</v>
      </c>
      <c r="Q1121" s="87">
        <f>Table2[[#This Row],[Decimal exceedance]]*100</f>
        <v>56.043956043956044</v>
      </c>
      <c r="R1121" s="86">
        <f>ROUND(Table2[[#This Row],[Percent Exceedance]],1)</f>
        <v>56</v>
      </c>
    </row>
    <row r="1122" spans="2:18">
      <c r="B1122" s="79" t="s">
        <v>278</v>
      </c>
      <c r="C1122" s="80">
        <v>10044187</v>
      </c>
      <c r="D1122" s="80">
        <v>10019674</v>
      </c>
      <c r="E1122" s="79" t="s">
        <v>276</v>
      </c>
      <c r="F1122" s="81">
        <v>42115</v>
      </c>
      <c r="G1122" s="82">
        <v>2.8</v>
      </c>
      <c r="H1122" s="83">
        <f t="shared" si="68"/>
        <v>2800</v>
      </c>
      <c r="I1122" s="84">
        <f t="shared" si="69"/>
        <v>3.2407407407407406E-2</v>
      </c>
      <c r="J1122" s="83">
        <v>9.4E-2</v>
      </c>
      <c r="K1122" s="83" t="s">
        <v>277</v>
      </c>
      <c r="L1122" s="83">
        <v>0.41499999999999998</v>
      </c>
      <c r="M1122" s="83" t="s">
        <v>280</v>
      </c>
      <c r="N1122" s="84">
        <f t="shared" si="70"/>
        <v>0.54140740740740734</v>
      </c>
      <c r="O1122" s="83">
        <v>1121</v>
      </c>
      <c r="P1122" s="86">
        <f t="shared" si="71"/>
        <v>0.56004709576138145</v>
      </c>
      <c r="Q1122" s="87">
        <f>Table2[[#This Row],[Decimal exceedance]]*100</f>
        <v>56.004709576138147</v>
      </c>
      <c r="R1122" s="86">
        <f>ROUND(Table2[[#This Row],[Percent Exceedance]],1)</f>
        <v>56</v>
      </c>
    </row>
    <row r="1123" spans="2:18">
      <c r="B1123" s="79" t="s">
        <v>278</v>
      </c>
      <c r="C1123" s="80">
        <v>10044187</v>
      </c>
      <c r="D1123" s="80">
        <v>10019674</v>
      </c>
      <c r="E1123" s="79" t="s">
        <v>276</v>
      </c>
      <c r="F1123" s="81">
        <v>41515</v>
      </c>
      <c r="G1123" s="82">
        <v>5.9379999999999997</v>
      </c>
      <c r="H1123" s="83">
        <f t="shared" si="68"/>
        <v>5938</v>
      </c>
      <c r="I1123" s="84">
        <f t="shared" si="69"/>
        <v>6.8726851851851845E-2</v>
      </c>
      <c r="J1123" s="83">
        <v>5.6000000000000001E-2</v>
      </c>
      <c r="K1123" s="83" t="s">
        <v>277</v>
      </c>
      <c r="L1123" s="83">
        <v>0.41699999999999998</v>
      </c>
      <c r="M1123" s="83" t="s">
        <v>277</v>
      </c>
      <c r="N1123" s="84">
        <f t="shared" si="70"/>
        <v>0.54172685185185188</v>
      </c>
      <c r="O1123" s="83">
        <v>1122</v>
      </c>
      <c r="P1123" s="86">
        <f t="shared" si="71"/>
        <v>0.55965463108320246</v>
      </c>
      <c r="Q1123" s="87">
        <f>Table2[[#This Row],[Decimal exceedance]]*100</f>
        <v>55.965463108320243</v>
      </c>
      <c r="R1123" s="86">
        <f>ROUND(Table2[[#This Row],[Percent Exceedance]],1)</f>
        <v>56</v>
      </c>
    </row>
    <row r="1124" spans="2:18">
      <c r="B1124" s="79" t="s">
        <v>278</v>
      </c>
      <c r="C1124" s="80">
        <v>10044187</v>
      </c>
      <c r="D1124" s="80">
        <v>10019674</v>
      </c>
      <c r="E1124" s="79" t="s">
        <v>276</v>
      </c>
      <c r="F1124" s="81">
        <v>42967</v>
      </c>
      <c r="G1124" s="82">
        <v>2.0110000000000001</v>
      </c>
      <c r="H1124" s="83">
        <f t="shared" si="68"/>
        <v>2011.0000000000002</v>
      </c>
      <c r="I1124" s="84">
        <f t="shared" si="69"/>
        <v>2.3275462962962963E-2</v>
      </c>
      <c r="J1124" s="83">
        <v>0.14199999999999999</v>
      </c>
      <c r="K1124" s="83" t="s">
        <v>277</v>
      </c>
      <c r="L1124" s="83">
        <v>0.377</v>
      </c>
      <c r="M1124" s="83" t="s">
        <v>277</v>
      </c>
      <c r="N1124" s="84">
        <f t="shared" si="70"/>
        <v>0.54227546296296292</v>
      </c>
      <c r="O1124" s="83">
        <v>1123</v>
      </c>
      <c r="P1124" s="86">
        <f t="shared" si="71"/>
        <v>0.55926216640502358</v>
      </c>
      <c r="Q1124" s="87">
        <f>Table2[[#This Row],[Decimal exceedance]]*100</f>
        <v>55.926216640502361</v>
      </c>
      <c r="R1124" s="86">
        <f>ROUND(Table2[[#This Row],[Percent Exceedance]],1)</f>
        <v>55.9</v>
      </c>
    </row>
    <row r="1125" spans="2:18">
      <c r="B1125" s="79" t="s">
        <v>278</v>
      </c>
      <c r="C1125" s="80">
        <v>10044187</v>
      </c>
      <c r="D1125" s="80">
        <v>10019674</v>
      </c>
      <c r="E1125" s="79" t="s">
        <v>276</v>
      </c>
      <c r="F1125" s="81">
        <v>41941</v>
      </c>
      <c r="G1125" s="82">
        <v>2.7149999999999999</v>
      </c>
      <c r="H1125" s="83">
        <f t="shared" si="68"/>
        <v>2715</v>
      </c>
      <c r="I1125" s="84">
        <f t="shared" si="69"/>
        <v>3.142361111111111E-2</v>
      </c>
      <c r="J1125" s="83">
        <v>0.16200000000000001</v>
      </c>
      <c r="K1125" s="83" t="s">
        <v>277</v>
      </c>
      <c r="L1125" s="83">
        <v>0.34899999999999998</v>
      </c>
      <c r="M1125" s="83" t="s">
        <v>277</v>
      </c>
      <c r="N1125" s="84">
        <f t="shared" si="70"/>
        <v>0.54242361111111115</v>
      </c>
      <c r="O1125" s="83">
        <v>1124</v>
      </c>
      <c r="P1125" s="86">
        <f t="shared" si="71"/>
        <v>0.55886970172684458</v>
      </c>
      <c r="Q1125" s="87">
        <f>Table2[[#This Row],[Decimal exceedance]]*100</f>
        <v>55.886970172684457</v>
      </c>
      <c r="R1125" s="86">
        <f>ROUND(Table2[[#This Row],[Percent Exceedance]],1)</f>
        <v>55.9</v>
      </c>
    </row>
    <row r="1126" spans="2:18">
      <c r="B1126" s="79" t="s">
        <v>278</v>
      </c>
      <c r="C1126" s="80">
        <v>10044187</v>
      </c>
      <c r="D1126" s="80">
        <v>10019674</v>
      </c>
      <c r="E1126" s="79" t="s">
        <v>276</v>
      </c>
      <c r="F1126" s="81">
        <v>42153</v>
      </c>
      <c r="G1126" s="82">
        <v>4.7889999999999997</v>
      </c>
      <c r="H1126" s="83">
        <f t="shared" si="68"/>
        <v>4789</v>
      </c>
      <c r="I1126" s="84">
        <f t="shared" si="69"/>
        <v>5.5428240740740736E-2</v>
      </c>
      <c r="J1126" s="83">
        <v>0.13100000000000001</v>
      </c>
      <c r="K1126" s="83" t="s">
        <v>280</v>
      </c>
      <c r="L1126" s="83">
        <v>0.35599999999999998</v>
      </c>
      <c r="M1126" s="83" t="s">
        <v>277</v>
      </c>
      <c r="N1126" s="84">
        <f t="shared" si="70"/>
        <v>0.5424282407407407</v>
      </c>
      <c r="O1126" s="83">
        <v>1125</v>
      </c>
      <c r="P1126" s="86">
        <f t="shared" si="71"/>
        <v>0.5584772370486657</v>
      </c>
      <c r="Q1126" s="87">
        <f>Table2[[#This Row],[Decimal exceedance]]*100</f>
        <v>55.847723704866567</v>
      </c>
      <c r="R1126" s="86">
        <f>ROUND(Table2[[#This Row],[Percent Exceedance]],1)</f>
        <v>55.8</v>
      </c>
    </row>
    <row r="1127" spans="2:18">
      <c r="B1127" s="79" t="s">
        <v>278</v>
      </c>
      <c r="C1127" s="80">
        <v>10044187</v>
      </c>
      <c r="D1127" s="80">
        <v>10019674</v>
      </c>
      <c r="E1127" s="79" t="s">
        <v>276</v>
      </c>
      <c r="F1127" s="81">
        <v>42076</v>
      </c>
      <c r="G1127" s="82">
        <v>2.6760000000000002</v>
      </c>
      <c r="H1127" s="83">
        <f t="shared" si="68"/>
        <v>2676</v>
      </c>
      <c r="I1127" s="84">
        <f t="shared" si="69"/>
        <v>3.097222222222222E-2</v>
      </c>
      <c r="J1127" s="83">
        <v>0.128</v>
      </c>
      <c r="K1127" s="83" t="s">
        <v>277</v>
      </c>
      <c r="L1127" s="83">
        <v>0.38500000000000001</v>
      </c>
      <c r="M1127" s="83" t="s">
        <v>277</v>
      </c>
      <c r="N1127" s="84">
        <f t="shared" si="70"/>
        <v>0.5439722222222223</v>
      </c>
      <c r="O1127" s="83">
        <v>1126</v>
      </c>
      <c r="P1127" s="86">
        <f t="shared" si="71"/>
        <v>0.5580847723704867</v>
      </c>
      <c r="Q1127" s="87">
        <f>Table2[[#This Row],[Decimal exceedance]]*100</f>
        <v>55.80847723704867</v>
      </c>
      <c r="R1127" s="86">
        <f>ROUND(Table2[[#This Row],[Percent Exceedance]],1)</f>
        <v>55.8</v>
      </c>
    </row>
    <row r="1128" spans="2:18">
      <c r="B1128" s="79" t="s">
        <v>278</v>
      </c>
      <c r="C1128" s="80">
        <v>10044187</v>
      </c>
      <c r="D1128" s="80">
        <v>10019674</v>
      </c>
      <c r="E1128" s="79" t="s">
        <v>276</v>
      </c>
      <c r="F1128" s="81">
        <v>43337</v>
      </c>
      <c r="G1128" s="82">
        <v>2.2650000000000001</v>
      </c>
      <c r="H1128" s="83">
        <f t="shared" si="68"/>
        <v>2265</v>
      </c>
      <c r="I1128" s="84">
        <f t="shared" si="69"/>
        <v>2.6215277777777778E-2</v>
      </c>
      <c r="J1128" s="83">
        <v>0.22500000000000001</v>
      </c>
      <c r="K1128" s="83" t="s">
        <v>277</v>
      </c>
      <c r="L1128" s="83">
        <v>0.29299999999999998</v>
      </c>
      <c r="M1128" s="83" t="s">
        <v>277</v>
      </c>
      <c r="N1128" s="84">
        <f t="shared" si="70"/>
        <v>0.54421527777777778</v>
      </c>
      <c r="O1128" s="83">
        <v>1127</v>
      </c>
      <c r="P1128" s="86">
        <f t="shared" si="71"/>
        <v>0.55769230769230771</v>
      </c>
      <c r="Q1128" s="87">
        <f>Table2[[#This Row],[Decimal exceedance]]*100</f>
        <v>55.769230769230774</v>
      </c>
      <c r="R1128" s="86">
        <f>ROUND(Table2[[#This Row],[Percent Exceedance]],1)</f>
        <v>55.8</v>
      </c>
    </row>
    <row r="1129" spans="2:18">
      <c r="B1129" s="83"/>
      <c r="C1129" s="80">
        <v>10044187</v>
      </c>
      <c r="D1129" s="80">
        <v>10019674</v>
      </c>
      <c r="E1129" s="79" t="s">
        <v>276</v>
      </c>
      <c r="F1129" s="85">
        <v>43856</v>
      </c>
      <c r="G1129" s="82">
        <v>1.968</v>
      </c>
      <c r="H1129" s="83">
        <f t="shared" si="68"/>
        <v>1968</v>
      </c>
      <c r="I1129" s="84">
        <f t="shared" si="69"/>
        <v>2.2777777777777775E-2</v>
      </c>
      <c r="J1129" s="83">
        <v>0.24299999999999999</v>
      </c>
      <c r="K1129" s="83" t="s">
        <v>277</v>
      </c>
      <c r="L1129" s="83">
        <v>0.27900000000000003</v>
      </c>
      <c r="M1129" s="83" t="s">
        <v>277</v>
      </c>
      <c r="N1129" s="84">
        <f t="shared" si="70"/>
        <v>0.54477777777777781</v>
      </c>
      <c r="O1129" s="83">
        <v>1128</v>
      </c>
      <c r="P1129" s="86">
        <f t="shared" si="71"/>
        <v>0.55729984301412872</v>
      </c>
      <c r="Q1129" s="87">
        <f>Table2[[#This Row],[Decimal exceedance]]*100</f>
        <v>55.72998430141287</v>
      </c>
      <c r="R1129" s="86">
        <f>ROUND(Table2[[#This Row],[Percent Exceedance]],1)</f>
        <v>55.7</v>
      </c>
    </row>
    <row r="1130" spans="2:18">
      <c r="B1130" s="79" t="s">
        <v>278</v>
      </c>
      <c r="C1130" s="80">
        <v>10044187</v>
      </c>
      <c r="D1130" s="80">
        <v>10019674</v>
      </c>
      <c r="E1130" s="79" t="s">
        <v>276</v>
      </c>
      <c r="F1130" s="81">
        <v>41937</v>
      </c>
      <c r="G1130" s="82">
        <v>2.7360000000000002</v>
      </c>
      <c r="H1130" s="83">
        <f t="shared" si="68"/>
        <v>2736</v>
      </c>
      <c r="I1130" s="84">
        <f t="shared" si="69"/>
        <v>3.1666666666666669E-2</v>
      </c>
      <c r="J1130" s="83">
        <v>0.14199999999999999</v>
      </c>
      <c r="K1130" s="83" t="s">
        <v>277</v>
      </c>
      <c r="L1130" s="83">
        <v>0.372</v>
      </c>
      <c r="M1130" s="83" t="s">
        <v>277</v>
      </c>
      <c r="N1130" s="84">
        <f t="shared" si="70"/>
        <v>0.54566666666666663</v>
      </c>
      <c r="O1130" s="83">
        <v>1129</v>
      </c>
      <c r="P1130" s="86">
        <f t="shared" si="71"/>
        <v>0.55690737833594972</v>
      </c>
      <c r="Q1130" s="87">
        <f>Table2[[#This Row],[Decimal exceedance]]*100</f>
        <v>55.690737833594973</v>
      </c>
      <c r="R1130" s="86">
        <f>ROUND(Table2[[#This Row],[Percent Exceedance]],1)</f>
        <v>55.7</v>
      </c>
    </row>
    <row r="1131" spans="2:18">
      <c r="B1131" s="79" t="s">
        <v>278</v>
      </c>
      <c r="C1131" s="80">
        <v>10044187</v>
      </c>
      <c r="D1131" s="80">
        <v>10019674</v>
      </c>
      <c r="E1131" s="79" t="s">
        <v>276</v>
      </c>
      <c r="F1131" s="81">
        <v>42997</v>
      </c>
      <c r="G1131" s="82">
        <v>3.0510000000000002</v>
      </c>
      <c r="H1131" s="83">
        <f t="shared" si="68"/>
        <v>3051</v>
      </c>
      <c r="I1131" s="84">
        <f t="shared" si="69"/>
        <v>3.5312499999999997E-2</v>
      </c>
      <c r="J1131" s="83">
        <v>0.17</v>
      </c>
      <c r="K1131" s="83" t="s">
        <v>277</v>
      </c>
      <c r="L1131" s="83">
        <v>0.34100000000000003</v>
      </c>
      <c r="M1131" s="83" t="s">
        <v>277</v>
      </c>
      <c r="N1131" s="84">
        <f t="shared" si="70"/>
        <v>0.54631249999999998</v>
      </c>
      <c r="O1131" s="83">
        <v>1130</v>
      </c>
      <c r="P1131" s="86">
        <f t="shared" si="71"/>
        <v>0.55651491365777073</v>
      </c>
      <c r="Q1131" s="87">
        <f>Table2[[#This Row],[Decimal exceedance]]*100</f>
        <v>55.651491365777076</v>
      </c>
      <c r="R1131" s="86">
        <f>ROUND(Table2[[#This Row],[Percent Exceedance]],1)</f>
        <v>55.7</v>
      </c>
    </row>
    <row r="1132" spans="2:18">
      <c r="B1132" s="79" t="s">
        <v>278</v>
      </c>
      <c r="C1132" s="80">
        <v>10044187</v>
      </c>
      <c r="D1132" s="80">
        <v>10019674</v>
      </c>
      <c r="E1132" s="79" t="s">
        <v>276</v>
      </c>
      <c r="F1132" s="81">
        <v>41505</v>
      </c>
      <c r="G1132" s="82">
        <v>6.8650000000000002</v>
      </c>
      <c r="H1132" s="83">
        <f t="shared" si="68"/>
        <v>6865</v>
      </c>
      <c r="I1132" s="84">
        <f t="shared" si="69"/>
        <v>7.9456018518518509E-2</v>
      </c>
      <c r="J1132" s="83">
        <v>8.6999999999999994E-2</v>
      </c>
      <c r="K1132" s="83" t="s">
        <v>277</v>
      </c>
      <c r="L1132" s="83">
        <v>0.38</v>
      </c>
      <c r="M1132" s="83" t="s">
        <v>280</v>
      </c>
      <c r="N1132" s="84">
        <f t="shared" si="70"/>
        <v>0.54645601851851855</v>
      </c>
      <c r="O1132" s="83">
        <v>1131</v>
      </c>
      <c r="P1132" s="86">
        <f t="shared" si="71"/>
        <v>0.55612244897959184</v>
      </c>
      <c r="Q1132" s="87">
        <f>Table2[[#This Row],[Decimal exceedance]]*100</f>
        <v>55.612244897959187</v>
      </c>
      <c r="R1132" s="86">
        <f>ROUND(Table2[[#This Row],[Percent Exceedance]],1)</f>
        <v>55.6</v>
      </c>
    </row>
    <row r="1133" spans="2:18">
      <c r="B1133" s="79" t="s">
        <v>278</v>
      </c>
      <c r="C1133" s="80">
        <v>10044187</v>
      </c>
      <c r="D1133" s="80">
        <v>10019674</v>
      </c>
      <c r="E1133" s="79" t="s">
        <v>276</v>
      </c>
      <c r="F1133" s="81">
        <v>43488</v>
      </c>
      <c r="G1133" s="82">
        <v>1.944</v>
      </c>
      <c r="H1133" s="83">
        <f t="shared" si="68"/>
        <v>1944</v>
      </c>
      <c r="I1133" s="84">
        <f t="shared" si="69"/>
        <v>2.2499999999999999E-2</v>
      </c>
      <c r="J1133" s="83">
        <v>0.32200000000000001</v>
      </c>
      <c r="K1133" s="83" t="s">
        <v>277</v>
      </c>
      <c r="L1133" s="83">
        <v>0.20200000000000001</v>
      </c>
      <c r="M1133" s="83" t="s">
        <v>277</v>
      </c>
      <c r="N1133" s="84">
        <f t="shared" si="70"/>
        <v>0.54649999999999999</v>
      </c>
      <c r="O1133" s="83">
        <v>1132</v>
      </c>
      <c r="P1133" s="86">
        <f t="shared" si="71"/>
        <v>0.55572998430141285</v>
      </c>
      <c r="Q1133" s="87">
        <f>Table2[[#This Row],[Decimal exceedance]]*100</f>
        <v>55.572998430141283</v>
      </c>
      <c r="R1133" s="86">
        <f>ROUND(Table2[[#This Row],[Percent Exceedance]],1)</f>
        <v>55.6</v>
      </c>
    </row>
    <row r="1134" spans="2:18">
      <c r="B1134" s="79" t="s">
        <v>278</v>
      </c>
      <c r="C1134" s="80">
        <v>10044187</v>
      </c>
      <c r="D1134" s="80">
        <v>10019674</v>
      </c>
      <c r="E1134" s="79" t="s">
        <v>276</v>
      </c>
      <c r="F1134" s="81">
        <v>42996</v>
      </c>
      <c r="G1134" s="82">
        <v>2.0310000000000001</v>
      </c>
      <c r="H1134" s="83">
        <f t="shared" si="68"/>
        <v>2031.0000000000002</v>
      </c>
      <c r="I1134" s="84">
        <f t="shared" si="69"/>
        <v>2.3506944444444445E-2</v>
      </c>
      <c r="J1134" s="83">
        <v>0.152</v>
      </c>
      <c r="K1134" s="83" t="s">
        <v>277</v>
      </c>
      <c r="L1134" s="83">
        <v>0.371</v>
      </c>
      <c r="M1134" s="83" t="s">
        <v>277</v>
      </c>
      <c r="N1134" s="84">
        <f t="shared" si="70"/>
        <v>0.54650694444444448</v>
      </c>
      <c r="O1134" s="83">
        <v>1133</v>
      </c>
      <c r="P1134" s="86">
        <f t="shared" si="71"/>
        <v>0.55533751962323397</v>
      </c>
      <c r="Q1134" s="87">
        <f>Table2[[#This Row],[Decimal exceedance]]*100</f>
        <v>55.533751962323393</v>
      </c>
      <c r="R1134" s="86">
        <f>ROUND(Table2[[#This Row],[Percent Exceedance]],1)</f>
        <v>55.5</v>
      </c>
    </row>
    <row r="1135" spans="2:18">
      <c r="B1135" s="83"/>
      <c r="C1135" s="80">
        <v>10044187</v>
      </c>
      <c r="D1135" s="80">
        <v>10019674</v>
      </c>
      <c r="E1135" s="79" t="s">
        <v>276</v>
      </c>
      <c r="F1135" s="85">
        <v>43753</v>
      </c>
      <c r="G1135" s="82">
        <v>2.012</v>
      </c>
      <c r="H1135" s="83">
        <f t="shared" si="68"/>
        <v>2012</v>
      </c>
      <c r="I1135" s="84">
        <f t="shared" si="69"/>
        <v>2.3287037037037037E-2</v>
      </c>
      <c r="J1135" s="83">
        <v>0.39200000000000002</v>
      </c>
      <c r="K1135" s="83" t="s">
        <v>277</v>
      </c>
      <c r="L1135" s="83">
        <v>0.13200000000000001</v>
      </c>
      <c r="M1135" s="83" t="s">
        <v>277</v>
      </c>
      <c r="N1135" s="84">
        <f t="shared" si="70"/>
        <v>0.54728703703703707</v>
      </c>
      <c r="O1135" s="83">
        <v>1134</v>
      </c>
      <c r="P1135" s="86">
        <f t="shared" si="71"/>
        <v>0.55494505494505497</v>
      </c>
      <c r="Q1135" s="87">
        <f>Table2[[#This Row],[Decimal exceedance]]*100</f>
        <v>55.494505494505496</v>
      </c>
      <c r="R1135" s="86">
        <f>ROUND(Table2[[#This Row],[Percent Exceedance]],1)</f>
        <v>55.5</v>
      </c>
    </row>
    <row r="1136" spans="2:18">
      <c r="B1136" s="79" t="s">
        <v>278</v>
      </c>
      <c r="C1136" s="80">
        <v>10044187</v>
      </c>
      <c r="D1136" s="80">
        <v>10019674</v>
      </c>
      <c r="E1136" s="79" t="s">
        <v>276</v>
      </c>
      <c r="F1136" s="81">
        <v>42930</v>
      </c>
      <c r="G1136" s="82">
        <v>2.8330000000000002</v>
      </c>
      <c r="H1136" s="83">
        <f t="shared" si="68"/>
        <v>2833</v>
      </c>
      <c r="I1136" s="84">
        <f t="shared" si="69"/>
        <v>3.2789351851851854E-2</v>
      </c>
      <c r="J1136" s="83">
        <v>0.114</v>
      </c>
      <c r="K1136" s="83" t="s">
        <v>277</v>
      </c>
      <c r="L1136" s="83">
        <v>0.40100000000000002</v>
      </c>
      <c r="M1136" s="83" t="s">
        <v>277</v>
      </c>
      <c r="N1136" s="84">
        <f t="shared" si="70"/>
        <v>0.54778935185185185</v>
      </c>
      <c r="O1136" s="83">
        <v>1135</v>
      </c>
      <c r="P1136" s="86">
        <f t="shared" si="71"/>
        <v>0.55455259026687598</v>
      </c>
      <c r="Q1136" s="87">
        <f>Table2[[#This Row],[Decimal exceedance]]*100</f>
        <v>55.4552590266876</v>
      </c>
      <c r="R1136" s="86">
        <f>ROUND(Table2[[#This Row],[Percent Exceedance]],1)</f>
        <v>55.5</v>
      </c>
    </row>
    <row r="1137" spans="2:18">
      <c r="B1137" s="79" t="s">
        <v>278</v>
      </c>
      <c r="C1137" s="80">
        <v>10044187</v>
      </c>
      <c r="D1137" s="80">
        <v>10019674</v>
      </c>
      <c r="E1137" s="79" t="s">
        <v>276</v>
      </c>
      <c r="F1137" s="81">
        <v>42087</v>
      </c>
      <c r="G1137" s="82">
        <v>1.889</v>
      </c>
      <c r="H1137" s="83">
        <f t="shared" si="68"/>
        <v>1889</v>
      </c>
      <c r="I1137" s="84">
        <f t="shared" si="69"/>
        <v>2.1863425925925925E-2</v>
      </c>
      <c r="J1137" s="83">
        <v>0.128</v>
      </c>
      <c r="K1137" s="83" t="s">
        <v>277</v>
      </c>
      <c r="L1137" s="83">
        <v>0.39800000000000002</v>
      </c>
      <c r="M1137" s="83" t="s">
        <v>277</v>
      </c>
      <c r="N1137" s="84">
        <f t="shared" si="70"/>
        <v>0.54786342592592596</v>
      </c>
      <c r="O1137" s="83">
        <v>1136</v>
      </c>
      <c r="P1137" s="86">
        <f t="shared" si="71"/>
        <v>0.55416012558869698</v>
      </c>
      <c r="Q1137" s="87">
        <f>Table2[[#This Row],[Decimal exceedance]]*100</f>
        <v>55.416012558869696</v>
      </c>
      <c r="R1137" s="86">
        <f>ROUND(Table2[[#This Row],[Percent Exceedance]],1)</f>
        <v>55.4</v>
      </c>
    </row>
    <row r="1138" spans="2:18">
      <c r="B1138" s="83"/>
      <c r="C1138" s="80">
        <v>10044187</v>
      </c>
      <c r="D1138" s="80">
        <v>10019674</v>
      </c>
      <c r="E1138" s="79" t="s">
        <v>276</v>
      </c>
      <c r="F1138" s="85">
        <v>43911</v>
      </c>
      <c r="G1138" s="82">
        <v>1.8049999999999999</v>
      </c>
      <c r="H1138" s="83">
        <f t="shared" si="68"/>
        <v>1805</v>
      </c>
      <c r="I1138" s="84">
        <f t="shared" si="69"/>
        <v>2.08912037037037E-2</v>
      </c>
      <c r="J1138" s="83">
        <v>0.22900000000000001</v>
      </c>
      <c r="K1138" s="83" t="s">
        <v>277</v>
      </c>
      <c r="L1138" s="83">
        <v>0.3</v>
      </c>
      <c r="M1138" s="83" t="s">
        <v>277</v>
      </c>
      <c r="N1138" s="84">
        <f t="shared" si="70"/>
        <v>0.5498912037037037</v>
      </c>
      <c r="O1138" s="83">
        <v>1137</v>
      </c>
      <c r="P1138" s="86">
        <f t="shared" si="71"/>
        <v>0.55376766091051799</v>
      </c>
      <c r="Q1138" s="87">
        <f>Table2[[#This Row],[Decimal exceedance]]*100</f>
        <v>55.376766091051799</v>
      </c>
      <c r="R1138" s="86">
        <f>ROUND(Table2[[#This Row],[Percent Exceedance]],1)</f>
        <v>55.4</v>
      </c>
    </row>
    <row r="1139" spans="2:18">
      <c r="B1139" s="79" t="s">
        <v>278</v>
      </c>
      <c r="C1139" s="80">
        <v>10044187</v>
      </c>
      <c r="D1139" s="80">
        <v>10019674</v>
      </c>
      <c r="E1139" s="79" t="s">
        <v>276</v>
      </c>
      <c r="F1139" s="81">
        <v>42273</v>
      </c>
      <c r="G1139" s="82">
        <v>8.4700000000000006</v>
      </c>
      <c r="H1139" s="83">
        <f t="shared" si="68"/>
        <v>8470</v>
      </c>
      <c r="I1139" s="84">
        <f t="shared" si="69"/>
        <v>9.8032407407407401E-2</v>
      </c>
      <c r="J1139" s="83">
        <v>0.12</v>
      </c>
      <c r="K1139" s="83" t="s">
        <v>277</v>
      </c>
      <c r="L1139" s="83">
        <v>0.33200000000000002</v>
      </c>
      <c r="M1139" s="83" t="s">
        <v>277</v>
      </c>
      <c r="N1139" s="84">
        <f t="shared" si="70"/>
        <v>0.55003240740740744</v>
      </c>
      <c r="O1139" s="83">
        <v>1138</v>
      </c>
      <c r="P1139" s="86">
        <f t="shared" si="71"/>
        <v>0.55337519623233911</v>
      </c>
      <c r="Q1139" s="87">
        <f>Table2[[#This Row],[Decimal exceedance]]*100</f>
        <v>55.337519623233909</v>
      </c>
      <c r="R1139" s="86">
        <f>ROUND(Table2[[#This Row],[Percent Exceedance]],1)</f>
        <v>55.3</v>
      </c>
    </row>
    <row r="1140" spans="2:18">
      <c r="B1140" s="79" t="s">
        <v>278</v>
      </c>
      <c r="C1140" s="80">
        <v>10044187</v>
      </c>
      <c r="D1140" s="80">
        <v>10019674</v>
      </c>
      <c r="E1140" s="79" t="s">
        <v>276</v>
      </c>
      <c r="F1140" s="81">
        <v>42045</v>
      </c>
      <c r="G1140" s="82">
        <v>2.883</v>
      </c>
      <c r="H1140" s="83">
        <f t="shared" si="68"/>
        <v>2883</v>
      </c>
      <c r="I1140" s="84">
        <f t="shared" si="69"/>
        <v>3.3368055555555554E-2</v>
      </c>
      <c r="J1140" s="83">
        <v>0.16300000000000001</v>
      </c>
      <c r="K1140" s="83" t="s">
        <v>277</v>
      </c>
      <c r="L1140" s="83">
        <v>0.35399999999999998</v>
      </c>
      <c r="M1140" s="83" t="s">
        <v>277</v>
      </c>
      <c r="N1140" s="84">
        <f t="shared" si="70"/>
        <v>0.55036805555555557</v>
      </c>
      <c r="O1140" s="83">
        <v>1139</v>
      </c>
      <c r="P1140" s="86">
        <f t="shared" si="71"/>
        <v>0.55298273155416011</v>
      </c>
      <c r="Q1140" s="87">
        <f>Table2[[#This Row],[Decimal exceedance]]*100</f>
        <v>55.298273155416013</v>
      </c>
      <c r="R1140" s="86">
        <f>ROUND(Table2[[#This Row],[Percent Exceedance]],1)</f>
        <v>55.3</v>
      </c>
    </row>
    <row r="1141" spans="2:18">
      <c r="B1141" s="79" t="s">
        <v>278</v>
      </c>
      <c r="C1141" s="80">
        <v>10044187</v>
      </c>
      <c r="D1141" s="80">
        <v>10019674</v>
      </c>
      <c r="E1141" s="79" t="s">
        <v>276</v>
      </c>
      <c r="F1141" s="81">
        <v>41596</v>
      </c>
      <c r="G1141" s="82">
        <v>2.367</v>
      </c>
      <c r="H1141" s="83">
        <f t="shared" si="68"/>
        <v>2367</v>
      </c>
      <c r="I1141" s="84">
        <f t="shared" si="69"/>
        <v>2.7395833333333331E-2</v>
      </c>
      <c r="J1141" s="83">
        <v>0.124</v>
      </c>
      <c r="K1141" s="83" t="s">
        <v>277</v>
      </c>
      <c r="L1141" s="83">
        <v>0.39900000000000002</v>
      </c>
      <c r="M1141" s="83" t="s">
        <v>277</v>
      </c>
      <c r="N1141" s="84">
        <f t="shared" si="70"/>
        <v>0.55039583333333342</v>
      </c>
      <c r="O1141" s="83">
        <v>1140</v>
      </c>
      <c r="P1141" s="86">
        <f t="shared" si="71"/>
        <v>0.55259026687598123</v>
      </c>
      <c r="Q1141" s="87">
        <f>Table2[[#This Row],[Decimal exceedance]]*100</f>
        <v>55.259026687598123</v>
      </c>
      <c r="R1141" s="86">
        <f>ROUND(Table2[[#This Row],[Percent Exceedance]],1)</f>
        <v>55.3</v>
      </c>
    </row>
    <row r="1142" spans="2:18">
      <c r="B1142" s="83"/>
      <c r="C1142" s="80">
        <v>10044187</v>
      </c>
      <c r="D1142" s="80">
        <v>10019674</v>
      </c>
      <c r="E1142" s="79" t="s">
        <v>276</v>
      </c>
      <c r="F1142" s="85">
        <v>43838</v>
      </c>
      <c r="G1142" s="82">
        <v>1.89</v>
      </c>
      <c r="H1142" s="83">
        <f t="shared" si="68"/>
        <v>1890</v>
      </c>
      <c r="I1142" s="84">
        <f t="shared" si="69"/>
        <v>2.1874999999999999E-2</v>
      </c>
      <c r="J1142" s="83">
        <v>0.216</v>
      </c>
      <c r="K1142" s="83" t="s">
        <v>277</v>
      </c>
      <c r="L1142" s="83">
        <v>0.313</v>
      </c>
      <c r="M1142" s="83" t="s">
        <v>277</v>
      </c>
      <c r="N1142" s="84">
        <f t="shared" si="70"/>
        <v>0.550875</v>
      </c>
      <c r="O1142" s="83">
        <v>1141</v>
      </c>
      <c r="P1142" s="86">
        <f t="shared" si="71"/>
        <v>0.55219780219780223</v>
      </c>
      <c r="Q1142" s="87">
        <f>Table2[[#This Row],[Decimal exceedance]]*100</f>
        <v>55.219780219780226</v>
      </c>
      <c r="R1142" s="86">
        <f>ROUND(Table2[[#This Row],[Percent Exceedance]],1)</f>
        <v>55.2</v>
      </c>
    </row>
    <row r="1143" spans="2:18">
      <c r="B1143" s="79" t="s">
        <v>278</v>
      </c>
      <c r="C1143" s="80">
        <v>10044187</v>
      </c>
      <c r="D1143" s="80">
        <v>10019674</v>
      </c>
      <c r="E1143" s="79" t="s">
        <v>276</v>
      </c>
      <c r="F1143" s="81">
        <v>42490</v>
      </c>
      <c r="G1143" s="82">
        <v>1.2130000000000001</v>
      </c>
      <c r="H1143" s="83">
        <f t="shared" si="68"/>
        <v>1213</v>
      </c>
      <c r="I1143" s="84">
        <f t="shared" si="69"/>
        <v>1.4039351851851851E-2</v>
      </c>
      <c r="J1143" s="83">
        <v>0.12</v>
      </c>
      <c r="K1143" s="83" t="s">
        <v>280</v>
      </c>
      <c r="L1143" s="83">
        <v>0.41699999999999998</v>
      </c>
      <c r="M1143" s="83" t="s">
        <v>277</v>
      </c>
      <c r="N1143" s="84">
        <f t="shared" si="70"/>
        <v>0.55103935185185182</v>
      </c>
      <c r="O1143" s="83">
        <v>1142</v>
      </c>
      <c r="P1143" s="86">
        <f t="shared" si="71"/>
        <v>0.55180533751962324</v>
      </c>
      <c r="Q1143" s="87">
        <f>Table2[[#This Row],[Decimal exceedance]]*100</f>
        <v>55.180533751962322</v>
      </c>
      <c r="R1143" s="86">
        <f>ROUND(Table2[[#This Row],[Percent Exceedance]],1)</f>
        <v>55.2</v>
      </c>
    </row>
    <row r="1144" spans="2:18">
      <c r="B1144" s="79" t="s">
        <v>278</v>
      </c>
      <c r="C1144" s="80">
        <v>10044187</v>
      </c>
      <c r="D1144" s="80">
        <v>10019674</v>
      </c>
      <c r="E1144" s="79" t="s">
        <v>276</v>
      </c>
      <c r="F1144" s="81">
        <v>42141</v>
      </c>
      <c r="G1144" s="82">
        <v>1</v>
      </c>
      <c r="H1144" s="83">
        <f t="shared" si="68"/>
        <v>1000</v>
      </c>
      <c r="I1144" s="84">
        <f t="shared" si="69"/>
        <v>1.1574074074074073E-2</v>
      </c>
      <c r="J1144" s="83">
        <v>0.109</v>
      </c>
      <c r="K1144" s="83" t="s">
        <v>277</v>
      </c>
      <c r="L1144" s="83">
        <v>0.43099999999999999</v>
      </c>
      <c r="M1144" s="83" t="s">
        <v>280</v>
      </c>
      <c r="N1144" s="84">
        <f t="shared" si="70"/>
        <v>0.55157407407407411</v>
      </c>
      <c r="O1144" s="83">
        <v>1143</v>
      </c>
      <c r="P1144" s="86">
        <f t="shared" si="71"/>
        <v>0.55141287284144425</v>
      </c>
      <c r="Q1144" s="87">
        <f>Table2[[#This Row],[Decimal exceedance]]*100</f>
        <v>55.141287284144425</v>
      </c>
      <c r="R1144" s="86">
        <f>ROUND(Table2[[#This Row],[Percent Exceedance]],1)</f>
        <v>55.1</v>
      </c>
    </row>
    <row r="1145" spans="2:18">
      <c r="B1145" s="79" t="s">
        <v>278</v>
      </c>
      <c r="C1145" s="80">
        <v>10044187</v>
      </c>
      <c r="D1145" s="80">
        <v>10019674</v>
      </c>
      <c r="E1145" s="79" t="s">
        <v>276</v>
      </c>
      <c r="F1145" s="81">
        <v>42156</v>
      </c>
      <c r="G1145" s="82">
        <v>4.8499999999999996</v>
      </c>
      <c r="H1145" s="83">
        <f t="shared" si="68"/>
        <v>4850</v>
      </c>
      <c r="I1145" s="84">
        <f t="shared" si="69"/>
        <v>5.6134259259259252E-2</v>
      </c>
      <c r="J1145" s="83">
        <v>9.4E-2</v>
      </c>
      <c r="K1145" s="83" t="s">
        <v>280</v>
      </c>
      <c r="L1145" s="83">
        <v>0.40200000000000002</v>
      </c>
      <c r="M1145" s="83" t="s">
        <v>277</v>
      </c>
      <c r="N1145" s="84">
        <f t="shared" si="70"/>
        <v>0.5521342592592593</v>
      </c>
      <c r="O1145" s="83">
        <v>1144</v>
      </c>
      <c r="P1145" s="86">
        <f t="shared" si="71"/>
        <v>0.55102040816326525</v>
      </c>
      <c r="Q1145" s="87">
        <f>Table2[[#This Row],[Decimal exceedance]]*100</f>
        <v>55.102040816326522</v>
      </c>
      <c r="R1145" s="86">
        <f>ROUND(Table2[[#This Row],[Percent Exceedance]],1)</f>
        <v>55.1</v>
      </c>
    </row>
    <row r="1146" spans="2:18">
      <c r="B1146" s="79" t="s">
        <v>278</v>
      </c>
      <c r="C1146" s="80">
        <v>10044187</v>
      </c>
      <c r="D1146" s="80">
        <v>10019674</v>
      </c>
      <c r="E1146" s="79" t="s">
        <v>276</v>
      </c>
      <c r="F1146" s="81">
        <v>41814</v>
      </c>
      <c r="G1146" s="82">
        <v>2.42</v>
      </c>
      <c r="H1146" s="83">
        <f t="shared" si="68"/>
        <v>2420</v>
      </c>
      <c r="I1146" s="84">
        <f t="shared" si="69"/>
        <v>2.8009259259259258E-2</v>
      </c>
      <c r="J1146" s="83">
        <v>9.1999999999999998E-2</v>
      </c>
      <c r="K1146" s="83" t="s">
        <v>277</v>
      </c>
      <c r="L1146" s="83">
        <v>0.433</v>
      </c>
      <c r="M1146" s="83" t="s">
        <v>277</v>
      </c>
      <c r="N1146" s="84">
        <f t="shared" si="70"/>
        <v>0.55300925925925926</v>
      </c>
      <c r="O1146" s="83">
        <v>1145</v>
      </c>
      <c r="P1146" s="86">
        <f t="shared" si="71"/>
        <v>0.55062794348508637</v>
      </c>
      <c r="Q1146" s="87">
        <f>Table2[[#This Row],[Decimal exceedance]]*100</f>
        <v>55.062794348508639</v>
      </c>
      <c r="R1146" s="86">
        <f>ROUND(Table2[[#This Row],[Percent Exceedance]],1)</f>
        <v>55.1</v>
      </c>
    </row>
    <row r="1147" spans="2:18">
      <c r="B1147" s="79" t="s">
        <v>278</v>
      </c>
      <c r="C1147" s="80">
        <v>10044187</v>
      </c>
      <c r="D1147" s="80">
        <v>10019674</v>
      </c>
      <c r="E1147" s="79" t="s">
        <v>276</v>
      </c>
      <c r="F1147" s="81">
        <v>41455</v>
      </c>
      <c r="G1147" s="82">
        <v>5.7359999999999998</v>
      </c>
      <c r="H1147" s="83">
        <f t="shared" si="68"/>
        <v>5736</v>
      </c>
      <c r="I1147" s="84">
        <f t="shared" si="69"/>
        <v>6.6388888888888886E-2</v>
      </c>
      <c r="J1147" s="83">
        <v>8.3000000000000004E-2</v>
      </c>
      <c r="K1147" s="83" t="s">
        <v>277</v>
      </c>
      <c r="L1147" s="83">
        <v>0.40400000000000003</v>
      </c>
      <c r="M1147" s="83" t="s">
        <v>277</v>
      </c>
      <c r="N1147" s="84">
        <f t="shared" si="70"/>
        <v>0.55338888888888893</v>
      </c>
      <c r="O1147" s="83">
        <v>1146</v>
      </c>
      <c r="P1147" s="86">
        <f t="shared" si="71"/>
        <v>0.55023547880690737</v>
      </c>
      <c r="Q1147" s="87">
        <f>Table2[[#This Row],[Decimal exceedance]]*100</f>
        <v>55.023547880690735</v>
      </c>
      <c r="R1147" s="86">
        <f>ROUND(Table2[[#This Row],[Percent Exceedance]],1)</f>
        <v>55</v>
      </c>
    </row>
    <row r="1148" spans="2:18">
      <c r="B1148" s="79" t="s">
        <v>278</v>
      </c>
      <c r="C1148" s="80">
        <v>10044187</v>
      </c>
      <c r="D1148" s="80">
        <v>10019674</v>
      </c>
      <c r="E1148" s="79" t="s">
        <v>276</v>
      </c>
      <c r="F1148" s="81">
        <v>41595</v>
      </c>
      <c r="G1148" s="82">
        <v>2.3029999999999999</v>
      </c>
      <c r="H1148" s="83">
        <f t="shared" si="68"/>
        <v>2303</v>
      </c>
      <c r="I1148" s="84">
        <f t="shared" si="69"/>
        <v>2.6655092592592591E-2</v>
      </c>
      <c r="J1148" s="83">
        <v>0.11899999999999999</v>
      </c>
      <c r="K1148" s="83" t="s">
        <v>277</v>
      </c>
      <c r="L1148" s="83">
        <v>0.40799999999999997</v>
      </c>
      <c r="M1148" s="83" t="s">
        <v>277</v>
      </c>
      <c r="N1148" s="84">
        <f t="shared" si="70"/>
        <v>0.55365509259259249</v>
      </c>
      <c r="O1148" s="83">
        <v>1147</v>
      </c>
      <c r="P1148" s="86">
        <f t="shared" si="71"/>
        <v>0.54984301412872849</v>
      </c>
      <c r="Q1148" s="87">
        <f>Table2[[#This Row],[Decimal exceedance]]*100</f>
        <v>54.984301412872853</v>
      </c>
      <c r="R1148" s="86">
        <f>ROUND(Table2[[#This Row],[Percent Exceedance]],1)</f>
        <v>55</v>
      </c>
    </row>
    <row r="1149" spans="2:18">
      <c r="B1149" s="79" t="s">
        <v>278</v>
      </c>
      <c r="C1149" s="80">
        <v>10044187</v>
      </c>
      <c r="D1149" s="80">
        <v>10019674</v>
      </c>
      <c r="E1149" s="79" t="s">
        <v>276</v>
      </c>
      <c r="F1149" s="81">
        <v>41444</v>
      </c>
      <c r="G1149" s="82">
        <v>4.24</v>
      </c>
      <c r="H1149" s="83">
        <f t="shared" si="68"/>
        <v>4240</v>
      </c>
      <c r="I1149" s="84">
        <f t="shared" si="69"/>
        <v>4.9074074074074076E-2</v>
      </c>
      <c r="J1149" s="83">
        <v>8.8999999999999996E-2</v>
      </c>
      <c r="K1149" s="83" t="s">
        <v>277</v>
      </c>
      <c r="L1149" s="83">
        <v>0.41599999999999998</v>
      </c>
      <c r="M1149" s="83" t="s">
        <v>277</v>
      </c>
      <c r="N1149" s="84">
        <f t="shared" si="70"/>
        <v>0.55407407407407405</v>
      </c>
      <c r="O1149" s="83">
        <v>1148</v>
      </c>
      <c r="P1149" s="86">
        <f t="shared" si="71"/>
        <v>0.5494505494505495</v>
      </c>
      <c r="Q1149" s="87">
        <f>Table2[[#This Row],[Decimal exceedance]]*100</f>
        <v>54.945054945054949</v>
      </c>
      <c r="R1149" s="86">
        <f>ROUND(Table2[[#This Row],[Percent Exceedance]],1)</f>
        <v>54.9</v>
      </c>
    </row>
    <row r="1150" spans="2:18">
      <c r="B1150" s="79" t="s">
        <v>278</v>
      </c>
      <c r="C1150" s="80">
        <v>10044187</v>
      </c>
      <c r="D1150" s="80">
        <v>10019674</v>
      </c>
      <c r="E1150" s="79" t="s">
        <v>276</v>
      </c>
      <c r="F1150" s="81">
        <v>42116</v>
      </c>
      <c r="G1150" s="82">
        <v>2.6059999999999999</v>
      </c>
      <c r="H1150" s="83">
        <f t="shared" si="68"/>
        <v>2606</v>
      </c>
      <c r="I1150" s="84">
        <f t="shared" si="69"/>
        <v>3.0162037037037032E-2</v>
      </c>
      <c r="J1150" s="83">
        <v>0.112</v>
      </c>
      <c r="K1150" s="83" t="s">
        <v>277</v>
      </c>
      <c r="L1150" s="83">
        <v>0.41199999999999998</v>
      </c>
      <c r="M1150" s="83" t="s">
        <v>280</v>
      </c>
      <c r="N1150" s="84">
        <f t="shared" si="70"/>
        <v>0.55416203703703704</v>
      </c>
      <c r="O1150" s="83">
        <v>1149</v>
      </c>
      <c r="P1150" s="86">
        <f t="shared" si="71"/>
        <v>0.5490580847723705</v>
      </c>
      <c r="Q1150" s="87">
        <f>Table2[[#This Row],[Decimal exceedance]]*100</f>
        <v>54.905808477237052</v>
      </c>
      <c r="R1150" s="86">
        <f>ROUND(Table2[[#This Row],[Percent Exceedance]],1)</f>
        <v>54.9</v>
      </c>
    </row>
    <row r="1151" spans="2:18">
      <c r="B1151" s="79" t="s">
        <v>278</v>
      </c>
      <c r="C1151" s="80">
        <v>10044187</v>
      </c>
      <c r="D1151" s="80">
        <v>10019674</v>
      </c>
      <c r="E1151" s="79" t="s">
        <v>276</v>
      </c>
      <c r="F1151" s="81">
        <v>42619</v>
      </c>
      <c r="G1151" s="82">
        <v>2.0099999999999998</v>
      </c>
      <c r="H1151" s="83">
        <f t="shared" si="68"/>
        <v>2009.9999999999998</v>
      </c>
      <c r="I1151" s="84">
        <f t="shared" si="69"/>
        <v>2.3263888888888886E-2</v>
      </c>
      <c r="J1151" s="83">
        <v>0.127</v>
      </c>
      <c r="K1151" s="83" t="s">
        <v>277</v>
      </c>
      <c r="L1151" s="83">
        <v>0.40400000000000003</v>
      </c>
      <c r="M1151" s="83" t="s">
        <v>277</v>
      </c>
      <c r="N1151" s="84">
        <f t="shared" si="70"/>
        <v>0.55426388888888889</v>
      </c>
      <c r="O1151" s="83">
        <v>1150</v>
      </c>
      <c r="P1151" s="86">
        <f t="shared" si="71"/>
        <v>0.54866562009419151</v>
      </c>
      <c r="Q1151" s="87">
        <f>Table2[[#This Row],[Decimal exceedance]]*100</f>
        <v>54.866562009419148</v>
      </c>
      <c r="R1151" s="86">
        <f>ROUND(Table2[[#This Row],[Percent Exceedance]],1)</f>
        <v>54.9</v>
      </c>
    </row>
    <row r="1152" spans="2:18">
      <c r="B1152" s="79" t="s">
        <v>278</v>
      </c>
      <c r="C1152" s="80">
        <v>10044187</v>
      </c>
      <c r="D1152" s="80">
        <v>10019674</v>
      </c>
      <c r="E1152" s="79" t="s">
        <v>276</v>
      </c>
      <c r="F1152" s="81">
        <v>42299</v>
      </c>
      <c r="G1152" s="82">
        <v>4.1859999999999999</v>
      </c>
      <c r="H1152" s="83">
        <f t="shared" si="68"/>
        <v>4186</v>
      </c>
      <c r="I1152" s="84">
        <f t="shared" si="69"/>
        <v>4.8449074074074068E-2</v>
      </c>
      <c r="J1152" s="83">
        <v>0.126</v>
      </c>
      <c r="K1152" s="83" t="s">
        <v>277</v>
      </c>
      <c r="L1152" s="83">
        <v>0.38100000000000001</v>
      </c>
      <c r="M1152" s="83" t="s">
        <v>277</v>
      </c>
      <c r="N1152" s="84">
        <f t="shared" si="70"/>
        <v>0.55544907407407407</v>
      </c>
      <c r="O1152" s="83">
        <v>1151</v>
      </c>
      <c r="P1152" s="86">
        <f t="shared" si="71"/>
        <v>0.54827315541601251</v>
      </c>
      <c r="Q1152" s="87">
        <f>Table2[[#This Row],[Decimal exceedance]]*100</f>
        <v>54.827315541601251</v>
      </c>
      <c r="R1152" s="86">
        <f>ROUND(Table2[[#This Row],[Percent Exceedance]],1)</f>
        <v>54.8</v>
      </c>
    </row>
    <row r="1153" spans="2:18">
      <c r="B1153" s="79" t="s">
        <v>278</v>
      </c>
      <c r="C1153" s="80">
        <v>10044187</v>
      </c>
      <c r="D1153" s="80">
        <v>10019674</v>
      </c>
      <c r="E1153" s="79" t="s">
        <v>276</v>
      </c>
      <c r="F1153" s="81">
        <v>42623</v>
      </c>
      <c r="G1153" s="82">
        <v>7.0030000000000001</v>
      </c>
      <c r="H1153" s="83">
        <f t="shared" si="68"/>
        <v>7003</v>
      </c>
      <c r="I1153" s="84">
        <f t="shared" si="69"/>
        <v>8.1053240740740731E-2</v>
      </c>
      <c r="J1153" s="83">
        <v>0.19600000000000001</v>
      </c>
      <c r="K1153" s="83" t="s">
        <v>277</v>
      </c>
      <c r="L1153" s="83">
        <v>0.27900000000000003</v>
      </c>
      <c r="M1153" s="83" t="s">
        <v>277</v>
      </c>
      <c r="N1153" s="84">
        <f t="shared" si="70"/>
        <v>0.55605324074074081</v>
      </c>
      <c r="O1153" s="83">
        <v>1152</v>
      </c>
      <c r="P1153" s="86">
        <f t="shared" si="71"/>
        <v>0.54788069073783352</v>
      </c>
      <c r="Q1153" s="87">
        <f>Table2[[#This Row],[Decimal exceedance]]*100</f>
        <v>54.788069073783355</v>
      </c>
      <c r="R1153" s="86">
        <f>ROUND(Table2[[#This Row],[Percent Exceedance]],1)</f>
        <v>54.8</v>
      </c>
    </row>
    <row r="1154" spans="2:18">
      <c r="B1154" s="79" t="s">
        <v>278</v>
      </c>
      <c r="C1154" s="80">
        <v>10044187</v>
      </c>
      <c r="D1154" s="80">
        <v>10019674</v>
      </c>
      <c r="E1154" s="79" t="s">
        <v>276</v>
      </c>
      <c r="F1154" s="81">
        <v>42321</v>
      </c>
      <c r="G1154" s="82">
        <v>3.9540000000000002</v>
      </c>
      <c r="H1154" s="83">
        <f t="shared" ref="H1154:H1217" si="72">(G1154*1000)</f>
        <v>3954</v>
      </c>
      <c r="I1154" s="84">
        <f t="shared" ref="I1154:I1217" si="73">SUM(G1154/86.4)</f>
        <v>4.5763888888888889E-2</v>
      </c>
      <c r="J1154" s="83">
        <v>0.187</v>
      </c>
      <c r="K1154" s="83" t="s">
        <v>277</v>
      </c>
      <c r="L1154" s="83">
        <v>0.32400000000000001</v>
      </c>
      <c r="M1154" s="83" t="s">
        <v>277</v>
      </c>
      <c r="N1154" s="84">
        <f t="shared" ref="N1154:N1217" si="74">SUM(I1154+J1154+L1154)</f>
        <v>0.55676388888888884</v>
      </c>
      <c r="O1154" s="83">
        <v>1153</v>
      </c>
      <c r="P1154" s="86">
        <f t="shared" ref="P1154:P1217" si="75">1-O1154/2548</f>
        <v>0.54748822605965464</v>
      </c>
      <c r="Q1154" s="87">
        <f>Table2[[#This Row],[Decimal exceedance]]*100</f>
        <v>54.748822605965465</v>
      </c>
      <c r="R1154" s="86">
        <f>ROUND(Table2[[#This Row],[Percent Exceedance]],1)</f>
        <v>54.7</v>
      </c>
    </row>
    <row r="1155" spans="2:18">
      <c r="B1155" s="79" t="s">
        <v>278</v>
      </c>
      <c r="C1155" s="80">
        <v>10044187</v>
      </c>
      <c r="D1155" s="80">
        <v>10019674</v>
      </c>
      <c r="E1155" s="79" t="s">
        <v>276</v>
      </c>
      <c r="F1155" s="81">
        <v>41490</v>
      </c>
      <c r="G1155" s="82">
        <v>6.2190000000000003</v>
      </c>
      <c r="H1155" s="83">
        <f t="shared" si="72"/>
        <v>6219</v>
      </c>
      <c r="I1155" s="84">
        <f t="shared" si="73"/>
        <v>7.1979166666666664E-2</v>
      </c>
      <c r="J1155" s="83">
        <v>6.7000000000000004E-2</v>
      </c>
      <c r="K1155" s="83" t="s">
        <v>277</v>
      </c>
      <c r="L1155" s="83">
        <v>0.41799999999999998</v>
      </c>
      <c r="M1155" s="83" t="s">
        <v>280</v>
      </c>
      <c r="N1155" s="84">
        <f t="shared" si="74"/>
        <v>0.55697916666666658</v>
      </c>
      <c r="O1155" s="83">
        <v>1154</v>
      </c>
      <c r="P1155" s="86">
        <f t="shared" si="75"/>
        <v>0.54709576138147564</v>
      </c>
      <c r="Q1155" s="87">
        <f>Table2[[#This Row],[Decimal exceedance]]*100</f>
        <v>54.709576138147561</v>
      </c>
      <c r="R1155" s="86">
        <f>ROUND(Table2[[#This Row],[Percent Exceedance]],1)</f>
        <v>54.7</v>
      </c>
    </row>
    <row r="1156" spans="2:18">
      <c r="B1156" s="79" t="s">
        <v>278</v>
      </c>
      <c r="C1156" s="80">
        <v>10044187</v>
      </c>
      <c r="D1156" s="80">
        <v>10019674</v>
      </c>
      <c r="E1156" s="79" t="s">
        <v>276</v>
      </c>
      <c r="F1156" s="81">
        <v>42044</v>
      </c>
      <c r="G1156" s="82">
        <v>2.798</v>
      </c>
      <c r="H1156" s="83">
        <f t="shared" si="72"/>
        <v>2798</v>
      </c>
      <c r="I1156" s="84">
        <f t="shared" si="73"/>
        <v>3.2384259259259258E-2</v>
      </c>
      <c r="J1156" s="83">
        <v>0.16800000000000001</v>
      </c>
      <c r="K1156" s="83" t="s">
        <v>277</v>
      </c>
      <c r="L1156" s="83">
        <v>0.35699999999999998</v>
      </c>
      <c r="M1156" s="83" t="s">
        <v>277</v>
      </c>
      <c r="N1156" s="84">
        <f t="shared" si="74"/>
        <v>0.55738425925925927</v>
      </c>
      <c r="O1156" s="83">
        <v>1155</v>
      </c>
      <c r="P1156" s="86">
        <f t="shared" si="75"/>
        <v>0.54670329670329676</v>
      </c>
      <c r="Q1156" s="87">
        <f>Table2[[#This Row],[Decimal exceedance]]*100</f>
        <v>54.670329670329679</v>
      </c>
      <c r="R1156" s="86">
        <f>ROUND(Table2[[#This Row],[Percent Exceedance]],1)</f>
        <v>54.7</v>
      </c>
    </row>
    <row r="1157" spans="2:18">
      <c r="B1157" s="79" t="s">
        <v>278</v>
      </c>
      <c r="C1157" s="80">
        <v>10044187</v>
      </c>
      <c r="D1157" s="80">
        <v>10019674</v>
      </c>
      <c r="E1157" s="79" t="s">
        <v>276</v>
      </c>
      <c r="F1157" s="81">
        <v>42043</v>
      </c>
      <c r="G1157" s="82">
        <v>2.7320000000000002</v>
      </c>
      <c r="H1157" s="83">
        <f t="shared" si="72"/>
        <v>2732</v>
      </c>
      <c r="I1157" s="84">
        <f t="shared" si="73"/>
        <v>3.1620370370370368E-2</v>
      </c>
      <c r="J1157" s="83">
        <v>0.161</v>
      </c>
      <c r="K1157" s="83" t="s">
        <v>277</v>
      </c>
      <c r="L1157" s="83">
        <v>0.36499999999999999</v>
      </c>
      <c r="M1157" s="83" t="s">
        <v>277</v>
      </c>
      <c r="N1157" s="84">
        <f t="shared" si="74"/>
        <v>0.55762037037037038</v>
      </c>
      <c r="O1157" s="83">
        <v>1156</v>
      </c>
      <c r="P1157" s="86">
        <f t="shared" si="75"/>
        <v>0.54631083202511777</v>
      </c>
      <c r="Q1157" s="87">
        <f>Table2[[#This Row],[Decimal exceedance]]*100</f>
        <v>54.631083202511775</v>
      </c>
      <c r="R1157" s="86">
        <f>ROUND(Table2[[#This Row],[Percent Exceedance]],1)</f>
        <v>54.6</v>
      </c>
    </row>
    <row r="1158" spans="2:18">
      <c r="B1158" s="79" t="s">
        <v>278</v>
      </c>
      <c r="C1158" s="80">
        <v>10044187</v>
      </c>
      <c r="D1158" s="80">
        <v>10019674</v>
      </c>
      <c r="E1158" s="79" t="s">
        <v>276</v>
      </c>
      <c r="F1158" s="81">
        <v>41565</v>
      </c>
      <c r="G1158" s="82">
        <v>4.032</v>
      </c>
      <c r="H1158" s="83">
        <f t="shared" si="72"/>
        <v>4032</v>
      </c>
      <c r="I1158" s="84">
        <f t="shared" si="73"/>
        <v>4.6666666666666662E-2</v>
      </c>
      <c r="J1158" s="83">
        <v>0.13900000000000001</v>
      </c>
      <c r="K1158" s="83" t="s">
        <v>277</v>
      </c>
      <c r="L1158" s="83">
        <v>0.372</v>
      </c>
      <c r="M1158" s="83" t="s">
        <v>277</v>
      </c>
      <c r="N1158" s="84">
        <f t="shared" si="74"/>
        <v>0.55766666666666664</v>
      </c>
      <c r="O1158" s="83">
        <v>1157</v>
      </c>
      <c r="P1158" s="86">
        <f t="shared" si="75"/>
        <v>0.54591836734693877</v>
      </c>
      <c r="Q1158" s="87">
        <f>Table2[[#This Row],[Decimal exceedance]]*100</f>
        <v>54.591836734693878</v>
      </c>
      <c r="R1158" s="86">
        <f>ROUND(Table2[[#This Row],[Percent Exceedance]],1)</f>
        <v>54.6</v>
      </c>
    </row>
    <row r="1159" spans="2:18">
      <c r="B1159" s="79" t="s">
        <v>278</v>
      </c>
      <c r="C1159" s="80">
        <v>10044187</v>
      </c>
      <c r="D1159" s="80">
        <v>10019674</v>
      </c>
      <c r="E1159" s="79" t="s">
        <v>276</v>
      </c>
      <c r="F1159" s="81">
        <v>41478</v>
      </c>
      <c r="G1159" s="82">
        <v>7.9349999999999996</v>
      </c>
      <c r="H1159" s="83">
        <f t="shared" si="72"/>
        <v>7935</v>
      </c>
      <c r="I1159" s="84">
        <f t="shared" si="73"/>
        <v>9.1840277777777771E-2</v>
      </c>
      <c r="J1159" s="83">
        <v>0.114</v>
      </c>
      <c r="K1159" s="83" t="s">
        <v>277</v>
      </c>
      <c r="L1159" s="83">
        <v>0.35199999999999998</v>
      </c>
      <c r="M1159" s="83" t="s">
        <v>277</v>
      </c>
      <c r="N1159" s="84">
        <f t="shared" si="74"/>
        <v>0.55784027777777778</v>
      </c>
      <c r="O1159" s="83">
        <v>1158</v>
      </c>
      <c r="P1159" s="86">
        <f t="shared" si="75"/>
        <v>0.54552590266875978</v>
      </c>
      <c r="Q1159" s="87">
        <f>Table2[[#This Row],[Decimal exceedance]]*100</f>
        <v>54.552590266875981</v>
      </c>
      <c r="R1159" s="86">
        <f>ROUND(Table2[[#This Row],[Percent Exceedance]],1)</f>
        <v>54.6</v>
      </c>
    </row>
    <row r="1160" spans="2:18">
      <c r="B1160" s="79" t="s">
        <v>278</v>
      </c>
      <c r="C1160" s="80">
        <v>10044187</v>
      </c>
      <c r="D1160" s="80">
        <v>10019674</v>
      </c>
      <c r="E1160" s="79" t="s">
        <v>276</v>
      </c>
      <c r="F1160" s="81">
        <v>42449</v>
      </c>
      <c r="G1160" s="82">
        <v>1.5680000000000001</v>
      </c>
      <c r="H1160" s="83">
        <f t="shared" si="72"/>
        <v>1568</v>
      </c>
      <c r="I1160" s="84">
        <f t="shared" si="73"/>
        <v>1.8148148148148149E-2</v>
      </c>
      <c r="J1160" s="83">
        <v>0.11799999999999999</v>
      </c>
      <c r="K1160" s="83" t="s">
        <v>277</v>
      </c>
      <c r="L1160" s="83">
        <v>0.42199999999999999</v>
      </c>
      <c r="M1160" s="83" t="s">
        <v>277</v>
      </c>
      <c r="N1160" s="84">
        <f t="shared" si="74"/>
        <v>0.55814814814814806</v>
      </c>
      <c r="O1160" s="83">
        <v>1159</v>
      </c>
      <c r="P1160" s="86">
        <f t="shared" si="75"/>
        <v>0.54513343799058078</v>
      </c>
      <c r="Q1160" s="87">
        <f>Table2[[#This Row],[Decimal exceedance]]*100</f>
        <v>54.513343799058077</v>
      </c>
      <c r="R1160" s="86">
        <f>ROUND(Table2[[#This Row],[Percent Exceedance]],1)</f>
        <v>54.5</v>
      </c>
    </row>
    <row r="1161" spans="2:18">
      <c r="B1161" s="79" t="s">
        <v>278</v>
      </c>
      <c r="C1161" s="80">
        <v>10044187</v>
      </c>
      <c r="D1161" s="80">
        <v>10019674</v>
      </c>
      <c r="E1161" s="79" t="s">
        <v>276</v>
      </c>
      <c r="F1161" s="81">
        <v>41778</v>
      </c>
      <c r="G1161" s="82">
        <v>0.81200000000000006</v>
      </c>
      <c r="H1161" s="83">
        <f t="shared" si="72"/>
        <v>812</v>
      </c>
      <c r="I1161" s="84">
        <f t="shared" si="73"/>
        <v>9.3981481481481485E-3</v>
      </c>
      <c r="J1161" s="83">
        <v>0.123</v>
      </c>
      <c r="K1161" s="83" t="s">
        <v>277</v>
      </c>
      <c r="L1161" s="83">
        <v>0.42599999999999999</v>
      </c>
      <c r="M1161" s="83" t="s">
        <v>277</v>
      </c>
      <c r="N1161" s="84">
        <f t="shared" si="74"/>
        <v>0.55839814814814814</v>
      </c>
      <c r="O1161" s="83">
        <v>1160</v>
      </c>
      <c r="P1161" s="86">
        <f t="shared" si="75"/>
        <v>0.5447409733124019</v>
      </c>
      <c r="Q1161" s="87">
        <f>Table2[[#This Row],[Decimal exceedance]]*100</f>
        <v>54.474097331240188</v>
      </c>
      <c r="R1161" s="86">
        <f>ROUND(Table2[[#This Row],[Percent Exceedance]],1)</f>
        <v>54.5</v>
      </c>
    </row>
    <row r="1162" spans="2:18">
      <c r="B1162" s="79" t="s">
        <v>278</v>
      </c>
      <c r="C1162" s="80">
        <v>10044187</v>
      </c>
      <c r="D1162" s="80">
        <v>10019674</v>
      </c>
      <c r="E1162" s="79" t="s">
        <v>276</v>
      </c>
      <c r="F1162" s="81">
        <v>41445</v>
      </c>
      <c r="G1162" s="82">
        <v>4.577</v>
      </c>
      <c r="H1162" s="83">
        <f t="shared" si="72"/>
        <v>4577</v>
      </c>
      <c r="I1162" s="84">
        <f t="shared" si="73"/>
        <v>5.2974537037037035E-2</v>
      </c>
      <c r="J1162" s="83">
        <v>0.08</v>
      </c>
      <c r="K1162" s="83" t="s">
        <v>277</v>
      </c>
      <c r="L1162" s="83">
        <v>0.42599999999999999</v>
      </c>
      <c r="M1162" s="83" t="s">
        <v>277</v>
      </c>
      <c r="N1162" s="84">
        <f t="shared" si="74"/>
        <v>0.55897453703703703</v>
      </c>
      <c r="O1162" s="83">
        <v>1161</v>
      </c>
      <c r="P1162" s="86">
        <f t="shared" si="75"/>
        <v>0.54434850863422291</v>
      </c>
      <c r="Q1162" s="87">
        <f>Table2[[#This Row],[Decimal exceedance]]*100</f>
        <v>54.434850863422291</v>
      </c>
      <c r="R1162" s="86">
        <f>ROUND(Table2[[#This Row],[Percent Exceedance]],1)</f>
        <v>54.4</v>
      </c>
    </row>
    <row r="1163" spans="2:18">
      <c r="B1163" s="79" t="s">
        <v>278</v>
      </c>
      <c r="C1163" s="80">
        <v>10044187</v>
      </c>
      <c r="D1163" s="80">
        <v>10019674</v>
      </c>
      <c r="E1163" s="79" t="s">
        <v>276</v>
      </c>
      <c r="F1163" s="81">
        <v>42448</v>
      </c>
      <c r="G1163" s="82">
        <v>1.4890000000000001</v>
      </c>
      <c r="H1163" s="83">
        <f t="shared" si="72"/>
        <v>1489</v>
      </c>
      <c r="I1163" s="84">
        <f t="shared" si="73"/>
        <v>1.7233796296296296E-2</v>
      </c>
      <c r="J1163" s="83">
        <v>0.113</v>
      </c>
      <c r="K1163" s="83" t="s">
        <v>277</v>
      </c>
      <c r="L1163" s="83">
        <v>0.42899999999999999</v>
      </c>
      <c r="M1163" s="83" t="s">
        <v>277</v>
      </c>
      <c r="N1163" s="84">
        <f t="shared" si="74"/>
        <v>0.55923379629629633</v>
      </c>
      <c r="O1163" s="83">
        <v>1162</v>
      </c>
      <c r="P1163" s="86">
        <f t="shared" si="75"/>
        <v>0.54395604395604402</v>
      </c>
      <c r="Q1163" s="87">
        <f>Table2[[#This Row],[Decimal exceedance]]*100</f>
        <v>54.395604395604401</v>
      </c>
      <c r="R1163" s="86">
        <f>ROUND(Table2[[#This Row],[Percent Exceedance]],1)</f>
        <v>54.4</v>
      </c>
    </row>
    <row r="1164" spans="2:18">
      <c r="B1164" s="83"/>
      <c r="C1164" s="80">
        <v>10044187</v>
      </c>
      <c r="D1164" s="80">
        <v>10019674</v>
      </c>
      <c r="E1164" s="79" t="s">
        <v>276</v>
      </c>
      <c r="F1164" s="85">
        <v>43798</v>
      </c>
      <c r="G1164" s="82">
        <v>2.0129999999999999</v>
      </c>
      <c r="H1164" s="83">
        <f t="shared" si="72"/>
        <v>2013</v>
      </c>
      <c r="I1164" s="84">
        <f t="shared" si="73"/>
        <v>2.3298611111111107E-2</v>
      </c>
      <c r="J1164" s="83">
        <v>0.38200000000000001</v>
      </c>
      <c r="K1164" s="83" t="s">
        <v>277</v>
      </c>
      <c r="L1164" s="83">
        <v>0.154</v>
      </c>
      <c r="M1164" s="83" t="s">
        <v>277</v>
      </c>
      <c r="N1164" s="84">
        <f t="shared" si="74"/>
        <v>0.55929861111111112</v>
      </c>
      <c r="O1164" s="83">
        <v>1163</v>
      </c>
      <c r="P1164" s="86">
        <f t="shared" si="75"/>
        <v>0.54356357927786503</v>
      </c>
      <c r="Q1164" s="87">
        <f>Table2[[#This Row],[Decimal exceedance]]*100</f>
        <v>54.356357927786505</v>
      </c>
      <c r="R1164" s="86">
        <f>ROUND(Table2[[#This Row],[Percent Exceedance]],1)</f>
        <v>54.4</v>
      </c>
    </row>
    <row r="1165" spans="2:18">
      <c r="B1165" s="79" t="s">
        <v>278</v>
      </c>
      <c r="C1165" s="80">
        <v>10044187</v>
      </c>
      <c r="D1165" s="80">
        <v>10019674</v>
      </c>
      <c r="E1165" s="79" t="s">
        <v>276</v>
      </c>
      <c r="F1165" s="81">
        <v>42877</v>
      </c>
      <c r="G1165" s="82">
        <v>3.4820000000000002</v>
      </c>
      <c r="H1165" s="83">
        <f t="shared" si="72"/>
        <v>3482</v>
      </c>
      <c r="I1165" s="84">
        <f t="shared" si="73"/>
        <v>4.0300925925925928E-2</v>
      </c>
      <c r="J1165" s="83">
        <v>0.13900000000000001</v>
      </c>
      <c r="K1165" s="83" t="s">
        <v>277</v>
      </c>
      <c r="L1165" s="83">
        <v>0.38100000000000001</v>
      </c>
      <c r="M1165" s="83" t="s">
        <v>277</v>
      </c>
      <c r="N1165" s="84">
        <f t="shared" si="74"/>
        <v>0.56030092592592595</v>
      </c>
      <c r="O1165" s="83">
        <v>1164</v>
      </c>
      <c r="P1165" s="86">
        <f t="shared" si="75"/>
        <v>0.54317111459968603</v>
      </c>
      <c r="Q1165" s="87">
        <f>Table2[[#This Row],[Decimal exceedance]]*100</f>
        <v>54.317111459968601</v>
      </c>
      <c r="R1165" s="86">
        <f>ROUND(Table2[[#This Row],[Percent Exceedance]],1)</f>
        <v>54.3</v>
      </c>
    </row>
    <row r="1166" spans="2:18">
      <c r="B1166" s="79" t="s">
        <v>278</v>
      </c>
      <c r="C1166" s="80">
        <v>10044187</v>
      </c>
      <c r="D1166" s="80">
        <v>10019674</v>
      </c>
      <c r="E1166" s="79" t="s">
        <v>276</v>
      </c>
      <c r="F1166" s="81">
        <v>42952</v>
      </c>
      <c r="G1166" s="82">
        <v>2.4489999999999998</v>
      </c>
      <c r="H1166" s="83">
        <f t="shared" si="72"/>
        <v>2449</v>
      </c>
      <c r="I1166" s="84">
        <f t="shared" si="73"/>
        <v>2.8344907407407402E-2</v>
      </c>
      <c r="J1166" s="83">
        <v>0.14199999999999999</v>
      </c>
      <c r="K1166" s="83" t="s">
        <v>277</v>
      </c>
      <c r="L1166" s="83">
        <v>0.39</v>
      </c>
      <c r="M1166" s="83" t="s">
        <v>277</v>
      </c>
      <c r="N1166" s="84">
        <f t="shared" si="74"/>
        <v>0.56034490740740739</v>
      </c>
      <c r="O1166" s="83">
        <v>1165</v>
      </c>
      <c r="P1166" s="86">
        <f t="shared" si="75"/>
        <v>0.54277864992150704</v>
      </c>
      <c r="Q1166" s="87">
        <f>Table2[[#This Row],[Decimal exceedance]]*100</f>
        <v>54.277864992150704</v>
      </c>
      <c r="R1166" s="86">
        <f>ROUND(Table2[[#This Row],[Percent Exceedance]],1)</f>
        <v>54.3</v>
      </c>
    </row>
    <row r="1167" spans="2:18">
      <c r="B1167" s="79" t="s">
        <v>278</v>
      </c>
      <c r="C1167" s="80">
        <v>10044187</v>
      </c>
      <c r="D1167" s="80">
        <v>10019674</v>
      </c>
      <c r="E1167" s="79" t="s">
        <v>276</v>
      </c>
      <c r="F1167" s="81">
        <v>42451</v>
      </c>
      <c r="G1167" s="82">
        <v>3.3140000000000001</v>
      </c>
      <c r="H1167" s="83">
        <f t="shared" si="72"/>
        <v>3314</v>
      </c>
      <c r="I1167" s="84">
        <f t="shared" si="73"/>
        <v>3.8356481481481478E-2</v>
      </c>
      <c r="J1167" s="83">
        <v>0.126</v>
      </c>
      <c r="K1167" s="83" t="s">
        <v>280</v>
      </c>
      <c r="L1167" s="83">
        <v>0.39700000000000002</v>
      </c>
      <c r="M1167" s="83" t="s">
        <v>277</v>
      </c>
      <c r="N1167" s="84">
        <f t="shared" si="74"/>
        <v>0.56135648148148154</v>
      </c>
      <c r="O1167" s="83">
        <v>1166</v>
      </c>
      <c r="P1167" s="86">
        <f t="shared" si="75"/>
        <v>0.54238618524332805</v>
      </c>
      <c r="Q1167" s="87">
        <f>Table2[[#This Row],[Decimal exceedance]]*100</f>
        <v>54.238618524332807</v>
      </c>
      <c r="R1167" s="86">
        <f>ROUND(Table2[[#This Row],[Percent Exceedance]],1)</f>
        <v>54.2</v>
      </c>
    </row>
    <row r="1168" spans="2:18">
      <c r="B1168" s="83"/>
      <c r="C1168" s="80">
        <v>10044187</v>
      </c>
      <c r="D1168" s="80">
        <v>10019674</v>
      </c>
      <c r="E1168" s="79" t="s">
        <v>276</v>
      </c>
      <c r="F1168" s="85">
        <v>43636</v>
      </c>
      <c r="G1168" s="82">
        <v>2.0350000000000001</v>
      </c>
      <c r="H1168" s="83">
        <f t="shared" si="72"/>
        <v>2035.0000000000002</v>
      </c>
      <c r="I1168" s="84">
        <f t="shared" si="73"/>
        <v>2.3553240740740739E-2</v>
      </c>
      <c r="J1168" s="83">
        <v>0.251</v>
      </c>
      <c r="K1168" s="83" t="s">
        <v>277</v>
      </c>
      <c r="L1168" s="83">
        <v>0.28699999999999998</v>
      </c>
      <c r="M1168" s="83" t="s">
        <v>277</v>
      </c>
      <c r="N1168" s="84">
        <f t="shared" si="74"/>
        <v>0.56155324074074064</v>
      </c>
      <c r="O1168" s="83">
        <v>1167</v>
      </c>
      <c r="P1168" s="86">
        <f t="shared" si="75"/>
        <v>0.54199372056514916</v>
      </c>
      <c r="Q1168" s="87">
        <f>Table2[[#This Row],[Decimal exceedance]]*100</f>
        <v>54.199372056514918</v>
      </c>
      <c r="R1168" s="86">
        <f>ROUND(Table2[[#This Row],[Percent Exceedance]],1)</f>
        <v>54.2</v>
      </c>
    </row>
    <row r="1169" spans="2:18">
      <c r="B1169" s="79" t="s">
        <v>278</v>
      </c>
      <c r="C1169" s="80">
        <v>10044187</v>
      </c>
      <c r="D1169" s="80">
        <v>10019674</v>
      </c>
      <c r="E1169" s="79" t="s">
        <v>276</v>
      </c>
      <c r="F1169" s="81">
        <v>43052</v>
      </c>
      <c r="G1169" s="82">
        <v>2.3210000000000002</v>
      </c>
      <c r="H1169" s="83">
        <f t="shared" si="72"/>
        <v>2321</v>
      </c>
      <c r="I1169" s="84">
        <f t="shared" si="73"/>
        <v>2.6863425925925926E-2</v>
      </c>
      <c r="J1169" s="83">
        <v>0.14899999999999999</v>
      </c>
      <c r="K1169" s="83" t="s">
        <v>277</v>
      </c>
      <c r="L1169" s="83">
        <v>0.38600000000000001</v>
      </c>
      <c r="M1169" s="83" t="s">
        <v>277</v>
      </c>
      <c r="N1169" s="84">
        <f t="shared" si="74"/>
        <v>0.56186342592592586</v>
      </c>
      <c r="O1169" s="83">
        <v>1168</v>
      </c>
      <c r="P1169" s="86">
        <f t="shared" si="75"/>
        <v>0.54160125588697017</v>
      </c>
      <c r="Q1169" s="87">
        <f>Table2[[#This Row],[Decimal exceedance]]*100</f>
        <v>54.160125588697014</v>
      </c>
      <c r="R1169" s="86">
        <f>ROUND(Table2[[#This Row],[Percent Exceedance]],1)</f>
        <v>54.2</v>
      </c>
    </row>
    <row r="1170" spans="2:18">
      <c r="B1170" s="83"/>
      <c r="C1170" s="80">
        <v>10044187</v>
      </c>
      <c r="D1170" s="80">
        <v>10019674</v>
      </c>
      <c r="E1170" s="79" t="s">
        <v>276</v>
      </c>
      <c r="F1170" s="85">
        <v>43913</v>
      </c>
      <c r="G1170" s="82">
        <v>1.9</v>
      </c>
      <c r="H1170" s="83">
        <f t="shared" si="72"/>
        <v>1900</v>
      </c>
      <c r="I1170" s="84">
        <f t="shared" si="73"/>
        <v>2.1990740740740738E-2</v>
      </c>
      <c r="J1170" s="83">
        <v>0.19700000000000001</v>
      </c>
      <c r="K1170" s="83" t="s">
        <v>277</v>
      </c>
      <c r="L1170" s="83">
        <v>0.34300000000000003</v>
      </c>
      <c r="M1170" s="83" t="s">
        <v>277</v>
      </c>
      <c r="N1170" s="84">
        <f t="shared" si="74"/>
        <v>0.56199074074074074</v>
      </c>
      <c r="O1170" s="83">
        <v>1169</v>
      </c>
      <c r="P1170" s="86">
        <f t="shared" si="75"/>
        <v>0.54120879120879128</v>
      </c>
      <c r="Q1170" s="87">
        <f>Table2[[#This Row],[Decimal exceedance]]*100</f>
        <v>54.120879120879131</v>
      </c>
      <c r="R1170" s="86">
        <f>ROUND(Table2[[#This Row],[Percent Exceedance]],1)</f>
        <v>54.1</v>
      </c>
    </row>
    <row r="1171" spans="2:18">
      <c r="B1171" s="79" t="s">
        <v>278</v>
      </c>
      <c r="C1171" s="80">
        <v>10044187</v>
      </c>
      <c r="D1171" s="80">
        <v>10019674</v>
      </c>
      <c r="E1171" s="79" t="s">
        <v>276</v>
      </c>
      <c r="F1171" s="81">
        <v>42318</v>
      </c>
      <c r="G1171" s="82">
        <v>3.742</v>
      </c>
      <c r="H1171" s="83">
        <f t="shared" si="72"/>
        <v>3742</v>
      </c>
      <c r="I1171" s="84">
        <f t="shared" si="73"/>
        <v>4.3310185185185181E-2</v>
      </c>
      <c r="J1171" s="83">
        <v>0.19700000000000001</v>
      </c>
      <c r="K1171" s="83" t="s">
        <v>277</v>
      </c>
      <c r="L1171" s="83">
        <v>0.32200000000000001</v>
      </c>
      <c r="M1171" s="83" t="s">
        <v>277</v>
      </c>
      <c r="N1171" s="84">
        <f t="shared" si="74"/>
        <v>0.56231018518518516</v>
      </c>
      <c r="O1171" s="83">
        <v>1170</v>
      </c>
      <c r="P1171" s="86">
        <f t="shared" si="75"/>
        <v>0.54081632653061229</v>
      </c>
      <c r="Q1171" s="87">
        <f>Table2[[#This Row],[Decimal exceedance]]*100</f>
        <v>54.081632653061227</v>
      </c>
      <c r="R1171" s="86">
        <f>ROUND(Table2[[#This Row],[Percent Exceedance]],1)</f>
        <v>54.1</v>
      </c>
    </row>
    <row r="1172" spans="2:18">
      <c r="B1172" s="79" t="s">
        <v>278</v>
      </c>
      <c r="C1172" s="80">
        <v>10044187</v>
      </c>
      <c r="D1172" s="80">
        <v>10019674</v>
      </c>
      <c r="E1172" s="79" t="s">
        <v>276</v>
      </c>
      <c r="F1172" s="81">
        <v>42810</v>
      </c>
      <c r="G1172" s="82">
        <v>9.1240000000000006</v>
      </c>
      <c r="H1172" s="83">
        <f t="shared" si="72"/>
        <v>9124</v>
      </c>
      <c r="I1172" s="84">
        <f t="shared" si="73"/>
        <v>0.10560185185185185</v>
      </c>
      <c r="J1172" s="83">
        <v>0.13100000000000001</v>
      </c>
      <c r="K1172" s="83" t="s">
        <v>277</v>
      </c>
      <c r="L1172" s="83">
        <v>0.32600000000000001</v>
      </c>
      <c r="M1172" s="83" t="s">
        <v>277</v>
      </c>
      <c r="N1172" s="84">
        <f t="shared" si="74"/>
        <v>0.56260185185185185</v>
      </c>
      <c r="O1172" s="83">
        <v>1171</v>
      </c>
      <c r="P1172" s="86">
        <f t="shared" si="75"/>
        <v>0.5404238618524333</v>
      </c>
      <c r="Q1172" s="87">
        <f>Table2[[#This Row],[Decimal exceedance]]*100</f>
        <v>54.04238618524333</v>
      </c>
      <c r="R1172" s="86">
        <f>ROUND(Table2[[#This Row],[Percent Exceedance]],1)</f>
        <v>54</v>
      </c>
    </row>
    <row r="1173" spans="2:18">
      <c r="B1173" s="79" t="s">
        <v>278</v>
      </c>
      <c r="C1173" s="80">
        <v>10044187</v>
      </c>
      <c r="D1173" s="80">
        <v>10019674</v>
      </c>
      <c r="E1173" s="79" t="s">
        <v>276</v>
      </c>
      <c r="F1173" s="81">
        <v>42203</v>
      </c>
      <c r="G1173" s="82">
        <v>3.6</v>
      </c>
      <c r="H1173" s="83">
        <f t="shared" si="72"/>
        <v>3600</v>
      </c>
      <c r="I1173" s="84">
        <f t="shared" si="73"/>
        <v>4.1666666666666664E-2</v>
      </c>
      <c r="J1173" s="83">
        <v>9.8000000000000004E-2</v>
      </c>
      <c r="K1173" s="83" t="s">
        <v>277</v>
      </c>
      <c r="L1173" s="83">
        <v>0.42299999999999999</v>
      </c>
      <c r="M1173" s="83" t="s">
        <v>277</v>
      </c>
      <c r="N1173" s="84">
        <f t="shared" si="74"/>
        <v>0.56266666666666665</v>
      </c>
      <c r="O1173" s="83">
        <v>1172</v>
      </c>
      <c r="P1173" s="86">
        <f t="shared" si="75"/>
        <v>0.5400313971742543</v>
      </c>
      <c r="Q1173" s="87">
        <f>Table2[[#This Row],[Decimal exceedance]]*100</f>
        <v>54.003139717425427</v>
      </c>
      <c r="R1173" s="86">
        <f>ROUND(Table2[[#This Row],[Percent Exceedance]],1)</f>
        <v>54</v>
      </c>
    </row>
    <row r="1174" spans="2:18">
      <c r="B1174" s="79" t="s">
        <v>278</v>
      </c>
      <c r="C1174" s="80">
        <v>10044187</v>
      </c>
      <c r="D1174" s="80">
        <v>10019674</v>
      </c>
      <c r="E1174" s="79" t="s">
        <v>276</v>
      </c>
      <c r="F1174" s="81">
        <v>41807</v>
      </c>
      <c r="G1174" s="82">
        <v>2.4929999999999999</v>
      </c>
      <c r="H1174" s="83">
        <f t="shared" si="72"/>
        <v>2493</v>
      </c>
      <c r="I1174" s="84">
        <f t="shared" si="73"/>
        <v>2.8854166666666663E-2</v>
      </c>
      <c r="J1174" s="83">
        <v>0.111</v>
      </c>
      <c r="K1174" s="83" t="s">
        <v>279</v>
      </c>
      <c r="L1174" s="83">
        <v>0.42299999999999999</v>
      </c>
      <c r="M1174" s="83" t="s">
        <v>277</v>
      </c>
      <c r="N1174" s="84">
        <f t="shared" si="74"/>
        <v>0.56285416666666666</v>
      </c>
      <c r="O1174" s="83">
        <v>1173</v>
      </c>
      <c r="P1174" s="86">
        <f t="shared" si="75"/>
        <v>0.53963893249607531</v>
      </c>
      <c r="Q1174" s="87">
        <f>Table2[[#This Row],[Decimal exceedance]]*100</f>
        <v>53.96389324960753</v>
      </c>
      <c r="R1174" s="86">
        <f>ROUND(Table2[[#This Row],[Percent Exceedance]],1)</f>
        <v>54</v>
      </c>
    </row>
    <row r="1175" spans="2:18">
      <c r="B1175" s="79" t="s">
        <v>278</v>
      </c>
      <c r="C1175" s="80">
        <v>10044187</v>
      </c>
      <c r="D1175" s="80">
        <v>10019674</v>
      </c>
      <c r="E1175" s="79" t="s">
        <v>276</v>
      </c>
      <c r="F1175" s="81">
        <v>42302</v>
      </c>
      <c r="G1175" s="82">
        <v>3.9039999999999999</v>
      </c>
      <c r="H1175" s="83">
        <f t="shared" si="72"/>
        <v>3904</v>
      </c>
      <c r="I1175" s="84">
        <f t="shared" si="73"/>
        <v>4.5185185185185182E-2</v>
      </c>
      <c r="J1175" s="83">
        <v>0.14599999999999999</v>
      </c>
      <c r="K1175" s="83" t="s">
        <v>277</v>
      </c>
      <c r="L1175" s="83">
        <v>0.372</v>
      </c>
      <c r="M1175" s="83" t="s">
        <v>277</v>
      </c>
      <c r="N1175" s="84">
        <f t="shared" si="74"/>
        <v>0.56318518518518523</v>
      </c>
      <c r="O1175" s="83">
        <v>1174</v>
      </c>
      <c r="P1175" s="86">
        <f t="shared" si="75"/>
        <v>0.53924646781789631</v>
      </c>
      <c r="Q1175" s="87">
        <f>Table2[[#This Row],[Decimal exceedance]]*100</f>
        <v>53.924646781789633</v>
      </c>
      <c r="R1175" s="86">
        <f>ROUND(Table2[[#This Row],[Percent Exceedance]],1)</f>
        <v>53.9</v>
      </c>
    </row>
    <row r="1176" spans="2:18">
      <c r="B1176" s="79" t="s">
        <v>278</v>
      </c>
      <c r="C1176" s="80">
        <v>10044187</v>
      </c>
      <c r="D1176" s="80">
        <v>10019674</v>
      </c>
      <c r="E1176" s="79" t="s">
        <v>276</v>
      </c>
      <c r="F1176" s="81">
        <v>43425</v>
      </c>
      <c r="G1176" s="82">
        <v>1.887</v>
      </c>
      <c r="H1176" s="83">
        <f t="shared" si="72"/>
        <v>1887</v>
      </c>
      <c r="I1176" s="84">
        <f t="shared" si="73"/>
        <v>2.1840277777777778E-2</v>
      </c>
      <c r="J1176" s="83">
        <v>0.33200000000000002</v>
      </c>
      <c r="K1176" s="83" t="s">
        <v>277</v>
      </c>
      <c r="L1176" s="83">
        <v>0.21</v>
      </c>
      <c r="M1176" s="83" t="s">
        <v>277</v>
      </c>
      <c r="N1176" s="84">
        <f t="shared" si="74"/>
        <v>0.56384027777777779</v>
      </c>
      <c r="O1176" s="83">
        <v>1175</v>
      </c>
      <c r="P1176" s="86">
        <f t="shared" si="75"/>
        <v>0.53885400313971743</v>
      </c>
      <c r="Q1176" s="87">
        <f>Table2[[#This Row],[Decimal exceedance]]*100</f>
        <v>53.885400313971743</v>
      </c>
      <c r="R1176" s="86">
        <f>ROUND(Table2[[#This Row],[Percent Exceedance]],1)</f>
        <v>53.9</v>
      </c>
    </row>
    <row r="1177" spans="2:18">
      <c r="B1177" s="79" t="s">
        <v>278</v>
      </c>
      <c r="C1177" s="80">
        <v>10044187</v>
      </c>
      <c r="D1177" s="80">
        <v>10019674</v>
      </c>
      <c r="E1177" s="79" t="s">
        <v>276</v>
      </c>
      <c r="F1177" s="81">
        <v>42702</v>
      </c>
      <c r="G1177" s="82">
        <v>3.0419999999999998</v>
      </c>
      <c r="H1177" s="83">
        <f t="shared" si="72"/>
        <v>3042</v>
      </c>
      <c r="I1177" s="84">
        <f t="shared" si="73"/>
        <v>3.5208333333333328E-2</v>
      </c>
      <c r="J1177" s="83">
        <v>0.121</v>
      </c>
      <c r="K1177" s="83" t="s">
        <v>277</v>
      </c>
      <c r="L1177" s="83">
        <v>0.40799999999999997</v>
      </c>
      <c r="M1177" s="83" t="s">
        <v>277</v>
      </c>
      <c r="N1177" s="84">
        <f t="shared" si="74"/>
        <v>0.56420833333333331</v>
      </c>
      <c r="O1177" s="83">
        <v>1176</v>
      </c>
      <c r="P1177" s="86">
        <f t="shared" si="75"/>
        <v>0.53846153846153844</v>
      </c>
      <c r="Q1177" s="87">
        <f>Table2[[#This Row],[Decimal exceedance]]*100</f>
        <v>53.846153846153847</v>
      </c>
      <c r="R1177" s="86">
        <f>ROUND(Table2[[#This Row],[Percent Exceedance]],1)</f>
        <v>53.8</v>
      </c>
    </row>
    <row r="1178" spans="2:18">
      <c r="B1178" s="79" t="s">
        <v>278</v>
      </c>
      <c r="C1178" s="80">
        <v>10044187</v>
      </c>
      <c r="D1178" s="80">
        <v>10019674</v>
      </c>
      <c r="E1178" s="79" t="s">
        <v>276</v>
      </c>
      <c r="F1178" s="81">
        <v>41821</v>
      </c>
      <c r="G1178" s="82">
        <v>2.1429999999999998</v>
      </c>
      <c r="H1178" s="83">
        <f t="shared" si="72"/>
        <v>2143</v>
      </c>
      <c r="I1178" s="84">
        <f t="shared" si="73"/>
        <v>2.4803240740740737E-2</v>
      </c>
      <c r="J1178" s="83">
        <v>0.10299999999999999</v>
      </c>
      <c r="K1178" s="83" t="s">
        <v>277</v>
      </c>
      <c r="L1178" s="83">
        <v>0.438</v>
      </c>
      <c r="M1178" s="83" t="s">
        <v>277</v>
      </c>
      <c r="N1178" s="84">
        <f t="shared" si="74"/>
        <v>0.56580324074074073</v>
      </c>
      <c r="O1178" s="83">
        <v>1177</v>
      </c>
      <c r="P1178" s="86">
        <f t="shared" si="75"/>
        <v>0.53806907378335955</v>
      </c>
      <c r="Q1178" s="87">
        <f>Table2[[#This Row],[Decimal exceedance]]*100</f>
        <v>53.806907378335957</v>
      </c>
      <c r="R1178" s="86">
        <f>ROUND(Table2[[#This Row],[Percent Exceedance]],1)</f>
        <v>53.8</v>
      </c>
    </row>
    <row r="1179" spans="2:18">
      <c r="B1179" s="79" t="s">
        <v>278</v>
      </c>
      <c r="C1179" s="80">
        <v>10044187</v>
      </c>
      <c r="D1179" s="80">
        <v>10019674</v>
      </c>
      <c r="E1179" s="79" t="s">
        <v>276</v>
      </c>
      <c r="F1179" s="81">
        <v>42784</v>
      </c>
      <c r="G1179" s="82">
        <v>4.516</v>
      </c>
      <c r="H1179" s="83">
        <f t="shared" si="72"/>
        <v>4516</v>
      </c>
      <c r="I1179" s="84">
        <f t="shared" si="73"/>
        <v>5.2268518518518513E-2</v>
      </c>
      <c r="J1179" s="83">
        <v>0.14099999999999999</v>
      </c>
      <c r="K1179" s="83" t="s">
        <v>277</v>
      </c>
      <c r="L1179" s="83">
        <v>0.373</v>
      </c>
      <c r="M1179" s="83" t="s">
        <v>277</v>
      </c>
      <c r="N1179" s="84">
        <f t="shared" si="74"/>
        <v>0.56626851851851856</v>
      </c>
      <c r="O1179" s="83">
        <v>1178</v>
      </c>
      <c r="P1179" s="86">
        <f t="shared" si="75"/>
        <v>0.53767660910518056</v>
      </c>
      <c r="Q1179" s="87">
        <f>Table2[[#This Row],[Decimal exceedance]]*100</f>
        <v>53.767660910518053</v>
      </c>
      <c r="R1179" s="86">
        <f>ROUND(Table2[[#This Row],[Percent Exceedance]],1)</f>
        <v>53.8</v>
      </c>
    </row>
    <row r="1180" spans="2:18">
      <c r="B1180" s="79" t="s">
        <v>278</v>
      </c>
      <c r="C1180" s="80">
        <v>10044187</v>
      </c>
      <c r="D1180" s="80">
        <v>10019674</v>
      </c>
      <c r="E1180" s="79" t="s">
        <v>276</v>
      </c>
      <c r="F1180" s="81">
        <v>41935</v>
      </c>
      <c r="G1180" s="82">
        <v>3.145</v>
      </c>
      <c r="H1180" s="83">
        <f t="shared" si="72"/>
        <v>3145</v>
      </c>
      <c r="I1180" s="84">
        <f t="shared" si="73"/>
        <v>3.6400462962962961E-2</v>
      </c>
      <c r="J1180" s="83">
        <v>0.19</v>
      </c>
      <c r="K1180" s="83" t="s">
        <v>277</v>
      </c>
      <c r="L1180" s="83">
        <v>0.34100000000000003</v>
      </c>
      <c r="M1180" s="83" t="s">
        <v>277</v>
      </c>
      <c r="N1180" s="84">
        <f t="shared" si="74"/>
        <v>0.56740046296296298</v>
      </c>
      <c r="O1180" s="83">
        <v>1179</v>
      </c>
      <c r="P1180" s="86">
        <f t="shared" si="75"/>
        <v>0.53728414442700156</v>
      </c>
      <c r="Q1180" s="87">
        <f>Table2[[#This Row],[Decimal exceedance]]*100</f>
        <v>53.728414442700156</v>
      </c>
      <c r="R1180" s="86">
        <f>ROUND(Table2[[#This Row],[Percent Exceedance]],1)</f>
        <v>53.7</v>
      </c>
    </row>
    <row r="1181" spans="2:18">
      <c r="B1181" s="79" t="s">
        <v>278</v>
      </c>
      <c r="C1181" s="80">
        <v>10044187</v>
      </c>
      <c r="D1181" s="80">
        <v>10019674</v>
      </c>
      <c r="E1181" s="79" t="s">
        <v>276</v>
      </c>
      <c r="F1181" s="81">
        <v>42452</v>
      </c>
      <c r="G1181" s="82">
        <v>1.4259999999999999</v>
      </c>
      <c r="H1181" s="83">
        <f t="shared" si="72"/>
        <v>1426</v>
      </c>
      <c r="I1181" s="84">
        <f t="shared" si="73"/>
        <v>1.650462962962963E-2</v>
      </c>
      <c r="J1181" s="83">
        <v>0.121</v>
      </c>
      <c r="K1181" s="83" t="s">
        <v>280</v>
      </c>
      <c r="L1181" s="83">
        <v>0.43</v>
      </c>
      <c r="M1181" s="83" t="s">
        <v>277</v>
      </c>
      <c r="N1181" s="84">
        <f t="shared" si="74"/>
        <v>0.56750462962962955</v>
      </c>
      <c r="O1181" s="83">
        <v>1180</v>
      </c>
      <c r="P1181" s="86">
        <f t="shared" si="75"/>
        <v>0.53689167974882257</v>
      </c>
      <c r="Q1181" s="87">
        <f>Table2[[#This Row],[Decimal exceedance]]*100</f>
        <v>53.68916797488226</v>
      </c>
      <c r="R1181" s="86">
        <f>ROUND(Table2[[#This Row],[Percent Exceedance]],1)</f>
        <v>53.7</v>
      </c>
    </row>
    <row r="1182" spans="2:18">
      <c r="B1182" s="79" t="s">
        <v>278</v>
      </c>
      <c r="C1182" s="80">
        <v>10044187</v>
      </c>
      <c r="D1182" s="80">
        <v>10019674</v>
      </c>
      <c r="E1182" s="79" t="s">
        <v>276</v>
      </c>
      <c r="F1182" s="81">
        <v>42562</v>
      </c>
      <c r="G1182" s="82">
        <v>2.2959999999999998</v>
      </c>
      <c r="H1182" s="83">
        <f t="shared" si="72"/>
        <v>2296</v>
      </c>
      <c r="I1182" s="84">
        <f t="shared" si="73"/>
        <v>2.6574074074074069E-2</v>
      </c>
      <c r="J1182" s="83">
        <v>9.7000000000000003E-2</v>
      </c>
      <c r="K1182" s="83" t="s">
        <v>277</v>
      </c>
      <c r="L1182" s="83">
        <v>0.44400000000000001</v>
      </c>
      <c r="M1182" s="83" t="s">
        <v>277</v>
      </c>
      <c r="N1182" s="84">
        <f t="shared" si="74"/>
        <v>0.56757407407407412</v>
      </c>
      <c r="O1182" s="83">
        <v>1181</v>
      </c>
      <c r="P1182" s="86">
        <f t="shared" si="75"/>
        <v>0.53649921507064358</v>
      </c>
      <c r="Q1182" s="87">
        <f>Table2[[#This Row],[Decimal exceedance]]*100</f>
        <v>53.649921507064356</v>
      </c>
      <c r="R1182" s="86">
        <f>ROUND(Table2[[#This Row],[Percent Exceedance]],1)</f>
        <v>53.6</v>
      </c>
    </row>
    <row r="1183" spans="2:18">
      <c r="B1183" s="79" t="s">
        <v>278</v>
      </c>
      <c r="C1183" s="80">
        <v>10044187</v>
      </c>
      <c r="D1183" s="80">
        <v>10019674</v>
      </c>
      <c r="E1183" s="79" t="s">
        <v>276</v>
      </c>
      <c r="F1183" s="81">
        <v>41597</v>
      </c>
      <c r="G1183" s="82">
        <v>2.4039999999999999</v>
      </c>
      <c r="H1183" s="83">
        <f t="shared" si="72"/>
        <v>2404</v>
      </c>
      <c r="I1183" s="84">
        <f t="shared" si="73"/>
        <v>2.7824074074074071E-2</v>
      </c>
      <c r="J1183" s="83">
        <v>0.159</v>
      </c>
      <c r="K1183" s="83" t="s">
        <v>277</v>
      </c>
      <c r="L1183" s="83">
        <v>0.38100000000000001</v>
      </c>
      <c r="M1183" s="83" t="s">
        <v>277</v>
      </c>
      <c r="N1183" s="84">
        <f t="shared" si="74"/>
        <v>0.56782407407407409</v>
      </c>
      <c r="O1183" s="83">
        <v>1182</v>
      </c>
      <c r="P1183" s="86">
        <f t="shared" si="75"/>
        <v>0.53610675039246469</v>
      </c>
      <c r="Q1183" s="87">
        <f>Table2[[#This Row],[Decimal exceedance]]*100</f>
        <v>53.610675039246466</v>
      </c>
      <c r="R1183" s="86">
        <f>ROUND(Table2[[#This Row],[Percent Exceedance]],1)</f>
        <v>53.6</v>
      </c>
    </row>
    <row r="1184" spans="2:18">
      <c r="B1184" s="83"/>
      <c r="C1184" s="80">
        <v>10044187</v>
      </c>
      <c r="D1184" s="80">
        <v>10019674</v>
      </c>
      <c r="E1184" s="79" t="s">
        <v>276</v>
      </c>
      <c r="F1184" s="85">
        <v>43745</v>
      </c>
      <c r="G1184" s="82">
        <v>1.9830000000000001</v>
      </c>
      <c r="H1184" s="83">
        <f t="shared" si="72"/>
        <v>1983</v>
      </c>
      <c r="I1184" s="84">
        <f t="shared" si="73"/>
        <v>2.2951388888888889E-2</v>
      </c>
      <c r="J1184" s="83">
        <v>0.41399999999999998</v>
      </c>
      <c r="K1184" s="83" t="s">
        <v>277</v>
      </c>
      <c r="L1184" s="83">
        <v>0.13100000000000001</v>
      </c>
      <c r="M1184" s="83" t="s">
        <v>277</v>
      </c>
      <c r="N1184" s="84">
        <f t="shared" si="74"/>
        <v>0.56795138888888885</v>
      </c>
      <c r="O1184" s="83">
        <v>1183</v>
      </c>
      <c r="P1184" s="86">
        <f t="shared" si="75"/>
        <v>0.5357142857142857</v>
      </c>
      <c r="Q1184" s="87">
        <f>Table2[[#This Row],[Decimal exceedance]]*100</f>
        <v>53.571428571428569</v>
      </c>
      <c r="R1184" s="86">
        <f>ROUND(Table2[[#This Row],[Percent Exceedance]],1)</f>
        <v>53.6</v>
      </c>
    </row>
    <row r="1185" spans="2:18">
      <c r="B1185" s="79" t="s">
        <v>278</v>
      </c>
      <c r="C1185" s="80">
        <v>10044187</v>
      </c>
      <c r="D1185" s="80">
        <v>10019674</v>
      </c>
      <c r="E1185" s="79" t="s">
        <v>276</v>
      </c>
      <c r="F1185" s="81">
        <v>42319</v>
      </c>
      <c r="G1185" s="82">
        <v>3.7549999999999999</v>
      </c>
      <c r="H1185" s="83">
        <f t="shared" si="72"/>
        <v>3755</v>
      </c>
      <c r="I1185" s="84">
        <f t="shared" si="73"/>
        <v>4.3460648148148144E-2</v>
      </c>
      <c r="J1185" s="83">
        <v>0.16400000000000001</v>
      </c>
      <c r="K1185" s="83" t="s">
        <v>277</v>
      </c>
      <c r="L1185" s="83">
        <v>0.36099999999999999</v>
      </c>
      <c r="M1185" s="83" t="s">
        <v>277</v>
      </c>
      <c r="N1185" s="84">
        <f t="shared" si="74"/>
        <v>0.56846064814814812</v>
      </c>
      <c r="O1185" s="83">
        <v>1184</v>
      </c>
      <c r="P1185" s="86">
        <f t="shared" si="75"/>
        <v>0.53532182103610682</v>
      </c>
      <c r="Q1185" s="87">
        <f>Table2[[#This Row],[Decimal exceedance]]*100</f>
        <v>53.53218210361068</v>
      </c>
      <c r="R1185" s="86">
        <f>ROUND(Table2[[#This Row],[Percent Exceedance]],1)</f>
        <v>53.5</v>
      </c>
    </row>
    <row r="1186" spans="2:18">
      <c r="B1186" s="79" t="s">
        <v>278</v>
      </c>
      <c r="C1186" s="80">
        <v>10044187</v>
      </c>
      <c r="D1186" s="80">
        <v>10019674</v>
      </c>
      <c r="E1186" s="79" t="s">
        <v>276</v>
      </c>
      <c r="F1186" s="81">
        <v>42251</v>
      </c>
      <c r="G1186" s="82">
        <v>4.7110000000000003</v>
      </c>
      <c r="H1186" s="83">
        <f t="shared" si="72"/>
        <v>4711</v>
      </c>
      <c r="I1186" s="84">
        <f t="shared" si="73"/>
        <v>5.4525462962962963E-2</v>
      </c>
      <c r="J1186" s="83">
        <v>0.13400000000000001</v>
      </c>
      <c r="K1186" s="83" t="s">
        <v>277</v>
      </c>
      <c r="L1186" s="83">
        <v>0.38</v>
      </c>
      <c r="M1186" s="83" t="s">
        <v>277</v>
      </c>
      <c r="N1186" s="84">
        <f t="shared" si="74"/>
        <v>0.56852546296296302</v>
      </c>
      <c r="O1186" s="83">
        <v>1185</v>
      </c>
      <c r="P1186" s="86">
        <f t="shared" si="75"/>
        <v>0.53492935635792782</v>
      </c>
      <c r="Q1186" s="87">
        <f>Table2[[#This Row],[Decimal exceedance]]*100</f>
        <v>53.492935635792783</v>
      </c>
      <c r="R1186" s="86">
        <f>ROUND(Table2[[#This Row],[Percent Exceedance]],1)</f>
        <v>53.5</v>
      </c>
    </row>
    <row r="1187" spans="2:18">
      <c r="B1187" s="79" t="s">
        <v>278</v>
      </c>
      <c r="C1187" s="80">
        <v>10044187</v>
      </c>
      <c r="D1187" s="80">
        <v>10019674</v>
      </c>
      <c r="E1187" s="79" t="s">
        <v>276</v>
      </c>
      <c r="F1187" s="81">
        <v>41875</v>
      </c>
      <c r="G1187" s="82">
        <v>4.375</v>
      </c>
      <c r="H1187" s="83">
        <f t="shared" si="72"/>
        <v>4375</v>
      </c>
      <c r="I1187" s="84">
        <f t="shared" si="73"/>
        <v>5.063657407407407E-2</v>
      </c>
      <c r="J1187" s="83">
        <v>0.13900000000000001</v>
      </c>
      <c r="K1187" s="83" t="s">
        <v>277</v>
      </c>
      <c r="L1187" s="83">
        <v>0.379</v>
      </c>
      <c r="M1187" s="83" t="s">
        <v>277</v>
      </c>
      <c r="N1187" s="84">
        <f t="shared" si="74"/>
        <v>0.56863657407407409</v>
      </c>
      <c r="O1187" s="83">
        <v>1186</v>
      </c>
      <c r="P1187" s="86">
        <f t="shared" si="75"/>
        <v>0.53453689167974883</v>
      </c>
      <c r="Q1187" s="87">
        <f>Table2[[#This Row],[Decimal exceedance]]*100</f>
        <v>53.453689167974886</v>
      </c>
      <c r="R1187" s="86">
        <f>ROUND(Table2[[#This Row],[Percent Exceedance]],1)</f>
        <v>53.5</v>
      </c>
    </row>
    <row r="1188" spans="2:18">
      <c r="B1188" s="79" t="s">
        <v>278</v>
      </c>
      <c r="C1188" s="80">
        <v>10044187</v>
      </c>
      <c r="D1188" s="80">
        <v>10019674</v>
      </c>
      <c r="E1188" s="79" t="s">
        <v>276</v>
      </c>
      <c r="F1188" s="81">
        <v>42757</v>
      </c>
      <c r="G1188" s="82">
        <v>5.7869999999999999</v>
      </c>
      <c r="H1188" s="83">
        <f t="shared" si="72"/>
        <v>5787</v>
      </c>
      <c r="I1188" s="84">
        <f t="shared" si="73"/>
        <v>6.6979166666666659E-2</v>
      </c>
      <c r="J1188" s="83">
        <v>0.152</v>
      </c>
      <c r="K1188" s="83" t="s">
        <v>277</v>
      </c>
      <c r="L1188" s="83">
        <v>0.35</v>
      </c>
      <c r="M1188" s="83" t="s">
        <v>277</v>
      </c>
      <c r="N1188" s="84">
        <f t="shared" si="74"/>
        <v>0.56897916666666659</v>
      </c>
      <c r="O1188" s="83">
        <v>1187</v>
      </c>
      <c r="P1188" s="86">
        <f t="shared" si="75"/>
        <v>0.53414442700156983</v>
      </c>
      <c r="Q1188" s="87">
        <f>Table2[[#This Row],[Decimal exceedance]]*100</f>
        <v>53.414442700156982</v>
      </c>
      <c r="R1188" s="86">
        <f>ROUND(Table2[[#This Row],[Percent Exceedance]],1)</f>
        <v>53.4</v>
      </c>
    </row>
    <row r="1189" spans="2:18">
      <c r="B1189" s="79" t="s">
        <v>278</v>
      </c>
      <c r="C1189" s="80">
        <v>10044187</v>
      </c>
      <c r="D1189" s="80">
        <v>10019674</v>
      </c>
      <c r="E1189" s="79" t="s">
        <v>276</v>
      </c>
      <c r="F1189" s="81">
        <v>42560</v>
      </c>
      <c r="G1189" s="82">
        <v>1.4604999999999999</v>
      </c>
      <c r="H1189" s="83">
        <f t="shared" si="72"/>
        <v>1460.5</v>
      </c>
      <c r="I1189" s="84">
        <f t="shared" si="73"/>
        <v>1.6903935185185182E-2</v>
      </c>
      <c r="J1189" s="83">
        <v>9.4E-2</v>
      </c>
      <c r="K1189" s="83" t="s">
        <v>277</v>
      </c>
      <c r="L1189" s="83">
        <v>0.45900000000000002</v>
      </c>
      <c r="M1189" s="83" t="s">
        <v>277</v>
      </c>
      <c r="N1189" s="84">
        <f t="shared" si="74"/>
        <v>0.56990393518518523</v>
      </c>
      <c r="O1189" s="83">
        <v>1188</v>
      </c>
      <c r="P1189" s="86">
        <f t="shared" si="75"/>
        <v>0.53375196232339084</v>
      </c>
      <c r="Q1189" s="87">
        <f>Table2[[#This Row],[Decimal exceedance]]*100</f>
        <v>53.375196232339086</v>
      </c>
      <c r="R1189" s="86">
        <f>ROUND(Table2[[#This Row],[Percent Exceedance]],1)</f>
        <v>53.4</v>
      </c>
    </row>
    <row r="1190" spans="2:18">
      <c r="B1190" s="79" t="s">
        <v>278</v>
      </c>
      <c r="C1190" s="80">
        <v>10044187</v>
      </c>
      <c r="D1190" s="80">
        <v>10019674</v>
      </c>
      <c r="E1190" s="79" t="s">
        <v>276</v>
      </c>
      <c r="F1190" s="81">
        <v>42885</v>
      </c>
      <c r="G1190" s="82">
        <v>1.915</v>
      </c>
      <c r="H1190" s="83">
        <f t="shared" si="72"/>
        <v>1915</v>
      </c>
      <c r="I1190" s="84">
        <f t="shared" si="73"/>
        <v>2.2164351851851852E-2</v>
      </c>
      <c r="J1190" s="83">
        <v>0.13400000000000001</v>
      </c>
      <c r="K1190" s="83" t="s">
        <v>277</v>
      </c>
      <c r="L1190" s="83">
        <v>0.41399999999999998</v>
      </c>
      <c r="M1190" s="83" t="s">
        <v>277</v>
      </c>
      <c r="N1190" s="84">
        <f t="shared" si="74"/>
        <v>0.57016435185185177</v>
      </c>
      <c r="O1190" s="83">
        <v>1189</v>
      </c>
      <c r="P1190" s="86">
        <f t="shared" si="75"/>
        <v>0.53335949764521196</v>
      </c>
      <c r="Q1190" s="87">
        <f>Table2[[#This Row],[Decimal exceedance]]*100</f>
        <v>53.335949764521196</v>
      </c>
      <c r="R1190" s="86">
        <f>ROUND(Table2[[#This Row],[Percent Exceedance]],1)</f>
        <v>53.3</v>
      </c>
    </row>
    <row r="1191" spans="2:18">
      <c r="B1191" s="79" t="s">
        <v>278</v>
      </c>
      <c r="C1191" s="80">
        <v>10044187</v>
      </c>
      <c r="D1191" s="80">
        <v>10019674</v>
      </c>
      <c r="E1191" s="79" t="s">
        <v>276</v>
      </c>
      <c r="F1191" s="81">
        <v>42525</v>
      </c>
      <c r="G1191" s="82">
        <v>2.2890000000000001</v>
      </c>
      <c r="H1191" s="83">
        <f t="shared" si="72"/>
        <v>2289</v>
      </c>
      <c r="I1191" s="84">
        <f t="shared" si="73"/>
        <v>2.6493055555555554E-2</v>
      </c>
      <c r="J1191" s="83">
        <v>0.121</v>
      </c>
      <c r="K1191" s="83" t="s">
        <v>277</v>
      </c>
      <c r="L1191" s="83">
        <v>0.42299999999999999</v>
      </c>
      <c r="M1191" s="83" t="s">
        <v>277</v>
      </c>
      <c r="N1191" s="84">
        <f t="shared" si="74"/>
        <v>0.57049305555555552</v>
      </c>
      <c r="O1191" s="83">
        <v>1190</v>
      </c>
      <c r="P1191" s="86">
        <f t="shared" si="75"/>
        <v>0.53296703296703296</v>
      </c>
      <c r="Q1191" s="87">
        <f>Table2[[#This Row],[Decimal exceedance]]*100</f>
        <v>53.296703296703299</v>
      </c>
      <c r="R1191" s="86">
        <f>ROUND(Table2[[#This Row],[Percent Exceedance]],1)</f>
        <v>53.3</v>
      </c>
    </row>
    <row r="1192" spans="2:18">
      <c r="B1192" s="79" t="s">
        <v>278</v>
      </c>
      <c r="C1192" s="80">
        <v>10044187</v>
      </c>
      <c r="D1192" s="80">
        <v>10019674</v>
      </c>
      <c r="E1192" s="79" t="s">
        <v>276</v>
      </c>
      <c r="F1192" s="81">
        <v>42515</v>
      </c>
      <c r="G1192" s="82">
        <v>2.2450000000000001</v>
      </c>
      <c r="H1192" s="83">
        <f t="shared" si="72"/>
        <v>2245</v>
      </c>
      <c r="I1192" s="84">
        <f t="shared" si="73"/>
        <v>2.5983796296296297E-2</v>
      </c>
      <c r="J1192" s="83">
        <v>0.112</v>
      </c>
      <c r="K1192" s="83" t="s">
        <v>277</v>
      </c>
      <c r="L1192" s="83">
        <v>0.433</v>
      </c>
      <c r="M1192" s="83" t="s">
        <v>277</v>
      </c>
      <c r="N1192" s="84">
        <f t="shared" si="74"/>
        <v>0.57098379629629625</v>
      </c>
      <c r="O1192" s="83">
        <v>1191</v>
      </c>
      <c r="P1192" s="86">
        <f t="shared" si="75"/>
        <v>0.53257456828885408</v>
      </c>
      <c r="Q1192" s="87">
        <f>Table2[[#This Row],[Decimal exceedance]]*100</f>
        <v>53.25745682888541</v>
      </c>
      <c r="R1192" s="86">
        <f>ROUND(Table2[[#This Row],[Percent Exceedance]],1)</f>
        <v>53.3</v>
      </c>
    </row>
    <row r="1193" spans="2:18">
      <c r="B1193" s="79" t="s">
        <v>278</v>
      </c>
      <c r="C1193" s="80">
        <v>10044187</v>
      </c>
      <c r="D1193" s="80">
        <v>10019674</v>
      </c>
      <c r="E1193" s="79" t="s">
        <v>276</v>
      </c>
      <c r="F1193" s="81">
        <v>43416</v>
      </c>
      <c r="G1193" s="82">
        <v>1.994</v>
      </c>
      <c r="H1193" s="83">
        <f t="shared" si="72"/>
        <v>1994</v>
      </c>
      <c r="I1193" s="84">
        <f t="shared" si="73"/>
        <v>2.3078703703703702E-2</v>
      </c>
      <c r="J1193" s="83">
        <v>0.439</v>
      </c>
      <c r="K1193" s="83" t="s">
        <v>277</v>
      </c>
      <c r="L1193" s="83">
        <v>0.109</v>
      </c>
      <c r="M1193" s="83" t="s">
        <v>277</v>
      </c>
      <c r="N1193" s="84">
        <f t="shared" si="74"/>
        <v>0.57107870370370373</v>
      </c>
      <c r="O1193" s="83">
        <v>1192</v>
      </c>
      <c r="P1193" s="86">
        <f t="shared" si="75"/>
        <v>0.53218210361067508</v>
      </c>
      <c r="Q1193" s="87">
        <f>Table2[[#This Row],[Decimal exceedance]]*100</f>
        <v>53.218210361067506</v>
      </c>
      <c r="R1193" s="86">
        <f>ROUND(Table2[[#This Row],[Percent Exceedance]],1)</f>
        <v>53.2</v>
      </c>
    </row>
    <row r="1194" spans="2:18">
      <c r="B1194" s="79" t="s">
        <v>278</v>
      </c>
      <c r="C1194" s="80">
        <v>10044187</v>
      </c>
      <c r="D1194" s="80">
        <v>10019674</v>
      </c>
      <c r="E1194" s="79" t="s">
        <v>276</v>
      </c>
      <c r="F1194" s="81">
        <v>42809</v>
      </c>
      <c r="G1194" s="82">
        <v>4.2859999999999996</v>
      </c>
      <c r="H1194" s="83">
        <f t="shared" si="72"/>
        <v>4286</v>
      </c>
      <c r="I1194" s="84">
        <f t="shared" si="73"/>
        <v>4.9606481481481474E-2</v>
      </c>
      <c r="J1194" s="83">
        <v>0.14199999999999999</v>
      </c>
      <c r="K1194" s="83" t="s">
        <v>277</v>
      </c>
      <c r="L1194" s="83">
        <v>0.38100000000000001</v>
      </c>
      <c r="M1194" s="83" t="s">
        <v>277</v>
      </c>
      <c r="N1194" s="84">
        <f t="shared" si="74"/>
        <v>0.57260648148148152</v>
      </c>
      <c r="O1194" s="83">
        <v>1193</v>
      </c>
      <c r="P1194" s="86">
        <f t="shared" si="75"/>
        <v>0.53178963893249609</v>
      </c>
      <c r="Q1194" s="87">
        <f>Table2[[#This Row],[Decimal exceedance]]*100</f>
        <v>53.178963893249609</v>
      </c>
      <c r="R1194" s="86">
        <f>ROUND(Table2[[#This Row],[Percent Exceedance]],1)</f>
        <v>53.2</v>
      </c>
    </row>
    <row r="1195" spans="2:18">
      <c r="B1195" s="79" t="s">
        <v>278</v>
      </c>
      <c r="C1195" s="80">
        <v>10044187</v>
      </c>
      <c r="D1195" s="80">
        <v>10019674</v>
      </c>
      <c r="E1195" s="79" t="s">
        <v>276</v>
      </c>
      <c r="F1195" s="81">
        <v>42102</v>
      </c>
      <c r="G1195" s="82">
        <v>2.8359999999999999</v>
      </c>
      <c r="H1195" s="83">
        <f t="shared" si="72"/>
        <v>2836</v>
      </c>
      <c r="I1195" s="84">
        <f t="shared" si="73"/>
        <v>3.2824074074074068E-2</v>
      </c>
      <c r="J1195" s="83">
        <v>0.13900000000000001</v>
      </c>
      <c r="K1195" s="83" t="s">
        <v>277</v>
      </c>
      <c r="L1195" s="83">
        <v>0.40100000000000002</v>
      </c>
      <c r="M1195" s="83" t="s">
        <v>277</v>
      </c>
      <c r="N1195" s="84">
        <f t="shared" si="74"/>
        <v>0.5728240740740741</v>
      </c>
      <c r="O1195" s="83">
        <v>1194</v>
      </c>
      <c r="P1195" s="86">
        <f t="shared" si="75"/>
        <v>0.5313971742543171</v>
      </c>
      <c r="Q1195" s="87">
        <f>Table2[[#This Row],[Decimal exceedance]]*100</f>
        <v>53.139717425431712</v>
      </c>
      <c r="R1195" s="86">
        <f>ROUND(Table2[[#This Row],[Percent Exceedance]],1)</f>
        <v>53.1</v>
      </c>
    </row>
    <row r="1196" spans="2:18">
      <c r="B1196" s="79" t="s">
        <v>278</v>
      </c>
      <c r="C1196" s="80">
        <v>10044187</v>
      </c>
      <c r="D1196" s="80">
        <v>10019674</v>
      </c>
      <c r="E1196" s="79" t="s">
        <v>276</v>
      </c>
      <c r="F1196" s="81">
        <v>42091</v>
      </c>
      <c r="G1196" s="82">
        <v>2.5819999999999999</v>
      </c>
      <c r="H1196" s="83">
        <f t="shared" si="72"/>
        <v>2582</v>
      </c>
      <c r="I1196" s="84">
        <f t="shared" si="73"/>
        <v>2.9884259259259256E-2</v>
      </c>
      <c r="J1196" s="83">
        <v>0.13300000000000001</v>
      </c>
      <c r="K1196" s="83" t="s">
        <v>277</v>
      </c>
      <c r="L1196" s="83">
        <v>0.41</v>
      </c>
      <c r="M1196" s="83" t="s">
        <v>277</v>
      </c>
      <c r="N1196" s="84">
        <f t="shared" si="74"/>
        <v>0.57288425925925923</v>
      </c>
      <c r="O1196" s="83">
        <v>1195</v>
      </c>
      <c r="P1196" s="86">
        <f t="shared" si="75"/>
        <v>0.5310047095761381</v>
      </c>
      <c r="Q1196" s="87">
        <f>Table2[[#This Row],[Decimal exceedance]]*100</f>
        <v>53.100470957613808</v>
      </c>
      <c r="R1196" s="86">
        <f>ROUND(Table2[[#This Row],[Percent Exceedance]],1)</f>
        <v>53.1</v>
      </c>
    </row>
    <row r="1197" spans="2:18">
      <c r="B1197" s="79" t="s">
        <v>278</v>
      </c>
      <c r="C1197" s="80">
        <v>10044187</v>
      </c>
      <c r="D1197" s="80">
        <v>10019674</v>
      </c>
      <c r="E1197" s="79" t="s">
        <v>276</v>
      </c>
      <c r="F1197" s="81">
        <v>41850</v>
      </c>
      <c r="G1197" s="82">
        <v>6.4409999999999998</v>
      </c>
      <c r="H1197" s="83">
        <f t="shared" si="72"/>
        <v>6441</v>
      </c>
      <c r="I1197" s="84">
        <f t="shared" si="73"/>
        <v>7.4548611111111107E-2</v>
      </c>
      <c r="J1197" s="83">
        <v>0.19600000000000001</v>
      </c>
      <c r="K1197" s="83" t="s">
        <v>277</v>
      </c>
      <c r="L1197" s="83">
        <v>0.30299999999999999</v>
      </c>
      <c r="M1197" s="83" t="s">
        <v>277</v>
      </c>
      <c r="N1197" s="84">
        <f t="shared" si="74"/>
        <v>0.57354861111111111</v>
      </c>
      <c r="O1197" s="83">
        <v>1196</v>
      </c>
      <c r="P1197" s="86">
        <f t="shared" si="75"/>
        <v>0.53061224489795911</v>
      </c>
      <c r="Q1197" s="87">
        <f>Table2[[#This Row],[Decimal exceedance]]*100</f>
        <v>53.061224489795912</v>
      </c>
      <c r="R1197" s="86">
        <f>ROUND(Table2[[#This Row],[Percent Exceedance]],1)</f>
        <v>53.1</v>
      </c>
    </row>
    <row r="1198" spans="2:18">
      <c r="B1198" s="79" t="s">
        <v>278</v>
      </c>
      <c r="C1198" s="80">
        <v>10044187</v>
      </c>
      <c r="D1198" s="80">
        <v>10019674</v>
      </c>
      <c r="E1198" s="79" t="s">
        <v>276</v>
      </c>
      <c r="F1198" s="81">
        <v>42075</v>
      </c>
      <c r="G1198" s="82">
        <v>2.915</v>
      </c>
      <c r="H1198" s="83">
        <f t="shared" si="72"/>
        <v>2915</v>
      </c>
      <c r="I1198" s="84">
        <f t="shared" si="73"/>
        <v>3.3738425925925922E-2</v>
      </c>
      <c r="J1198" s="83">
        <v>0.13300000000000001</v>
      </c>
      <c r="K1198" s="83" t="s">
        <v>277</v>
      </c>
      <c r="L1198" s="83">
        <v>0.40699999999999997</v>
      </c>
      <c r="M1198" s="83" t="s">
        <v>277</v>
      </c>
      <c r="N1198" s="84">
        <f t="shared" si="74"/>
        <v>0.57373842592592594</v>
      </c>
      <c r="O1198" s="83">
        <v>1197</v>
      </c>
      <c r="P1198" s="86">
        <f t="shared" si="75"/>
        <v>0.53021978021978022</v>
      </c>
      <c r="Q1198" s="87">
        <f>Table2[[#This Row],[Decimal exceedance]]*100</f>
        <v>53.021978021978022</v>
      </c>
      <c r="R1198" s="86">
        <f>ROUND(Table2[[#This Row],[Percent Exceedance]],1)</f>
        <v>53</v>
      </c>
    </row>
    <row r="1199" spans="2:18">
      <c r="B1199" s="79" t="s">
        <v>278</v>
      </c>
      <c r="C1199" s="80">
        <v>10044187</v>
      </c>
      <c r="D1199" s="80">
        <v>10019674</v>
      </c>
      <c r="E1199" s="79" t="s">
        <v>276</v>
      </c>
      <c r="F1199" s="81">
        <v>42499</v>
      </c>
      <c r="G1199" s="82">
        <v>1.6819999999999999</v>
      </c>
      <c r="H1199" s="83">
        <f t="shared" si="72"/>
        <v>1682</v>
      </c>
      <c r="I1199" s="84">
        <f t="shared" si="73"/>
        <v>1.9467592592592592E-2</v>
      </c>
      <c r="J1199" s="83">
        <v>0.17699999999999999</v>
      </c>
      <c r="K1199" s="83" t="s">
        <v>280</v>
      </c>
      <c r="L1199" s="83">
        <v>0.378</v>
      </c>
      <c r="M1199" s="83" t="s">
        <v>277</v>
      </c>
      <c r="N1199" s="84">
        <f t="shared" si="74"/>
        <v>0.57446759259259261</v>
      </c>
      <c r="O1199" s="83">
        <v>1198</v>
      </c>
      <c r="P1199" s="86">
        <f t="shared" si="75"/>
        <v>0.52982731554160123</v>
      </c>
      <c r="Q1199" s="87">
        <f>Table2[[#This Row],[Decimal exceedance]]*100</f>
        <v>52.982731554160125</v>
      </c>
      <c r="R1199" s="86">
        <f>ROUND(Table2[[#This Row],[Percent Exceedance]],1)</f>
        <v>53</v>
      </c>
    </row>
    <row r="1200" spans="2:18">
      <c r="B1200" s="79" t="s">
        <v>278</v>
      </c>
      <c r="C1200" s="80">
        <v>10044187</v>
      </c>
      <c r="D1200" s="80">
        <v>10019674</v>
      </c>
      <c r="E1200" s="79" t="s">
        <v>276</v>
      </c>
      <c r="F1200" s="81">
        <v>43132</v>
      </c>
      <c r="G1200" s="82">
        <v>2.2290000000000001</v>
      </c>
      <c r="H1200" s="83">
        <f t="shared" si="72"/>
        <v>2229</v>
      </c>
      <c r="I1200" s="84">
        <f t="shared" si="73"/>
        <v>2.5798611111111109E-2</v>
      </c>
      <c r="J1200" s="83">
        <v>0.34699999999999998</v>
      </c>
      <c r="K1200" s="83" t="s">
        <v>277</v>
      </c>
      <c r="L1200" s="83">
        <v>0.20300000000000001</v>
      </c>
      <c r="M1200" s="83" t="s">
        <v>277</v>
      </c>
      <c r="N1200" s="84">
        <f t="shared" si="74"/>
        <v>0.57579861111111108</v>
      </c>
      <c r="O1200" s="83">
        <v>1199</v>
      </c>
      <c r="P1200" s="86">
        <f t="shared" si="75"/>
        <v>0.52943485086342235</v>
      </c>
      <c r="Q1200" s="87">
        <f>Table2[[#This Row],[Decimal exceedance]]*100</f>
        <v>52.943485086342235</v>
      </c>
      <c r="R1200" s="86">
        <f>ROUND(Table2[[#This Row],[Percent Exceedance]],1)</f>
        <v>52.9</v>
      </c>
    </row>
    <row r="1201" spans="2:18">
      <c r="B1201" s="79" t="s">
        <v>278</v>
      </c>
      <c r="C1201" s="80">
        <v>10044187</v>
      </c>
      <c r="D1201" s="80">
        <v>10019674</v>
      </c>
      <c r="E1201" s="79" t="s">
        <v>276</v>
      </c>
      <c r="F1201" s="81">
        <v>42450</v>
      </c>
      <c r="G1201" s="82">
        <v>1.5509999999999999</v>
      </c>
      <c r="H1201" s="83">
        <f t="shared" si="72"/>
        <v>1551</v>
      </c>
      <c r="I1201" s="84">
        <f t="shared" si="73"/>
        <v>1.7951388888888888E-2</v>
      </c>
      <c r="J1201" s="83">
        <v>0.13</v>
      </c>
      <c r="K1201" s="83" t="s">
        <v>280</v>
      </c>
      <c r="L1201" s="83">
        <v>0.42799999999999999</v>
      </c>
      <c r="M1201" s="83" t="s">
        <v>277</v>
      </c>
      <c r="N1201" s="84">
        <f t="shared" si="74"/>
        <v>0.57595138888888886</v>
      </c>
      <c r="O1201" s="83">
        <v>1200</v>
      </c>
      <c r="P1201" s="86">
        <f t="shared" si="75"/>
        <v>0.52904238618524335</v>
      </c>
      <c r="Q1201" s="87">
        <f>Table2[[#This Row],[Decimal exceedance]]*100</f>
        <v>52.904238618524332</v>
      </c>
      <c r="R1201" s="86">
        <f>ROUND(Table2[[#This Row],[Percent Exceedance]],1)</f>
        <v>52.9</v>
      </c>
    </row>
    <row r="1202" spans="2:18">
      <c r="B1202" s="79" t="s">
        <v>278</v>
      </c>
      <c r="C1202" s="80">
        <v>10044187</v>
      </c>
      <c r="D1202" s="80">
        <v>10019674</v>
      </c>
      <c r="E1202" s="79" t="s">
        <v>276</v>
      </c>
      <c r="F1202" s="81">
        <v>42137</v>
      </c>
      <c r="G1202" s="82">
        <v>2.6</v>
      </c>
      <c r="H1202" s="83">
        <f t="shared" si="72"/>
        <v>2600</v>
      </c>
      <c r="I1202" s="84">
        <f t="shared" si="73"/>
        <v>3.0092592592592591E-2</v>
      </c>
      <c r="J1202" s="83">
        <v>0.13300000000000001</v>
      </c>
      <c r="K1202" s="83" t="s">
        <v>277</v>
      </c>
      <c r="L1202" s="83">
        <v>0.41299999999999998</v>
      </c>
      <c r="M1202" s="83" t="s">
        <v>280</v>
      </c>
      <c r="N1202" s="84">
        <f t="shared" si="74"/>
        <v>0.5760925925925926</v>
      </c>
      <c r="O1202" s="83">
        <v>1201</v>
      </c>
      <c r="P1202" s="86">
        <f t="shared" si="75"/>
        <v>0.52864992150706436</v>
      </c>
      <c r="Q1202" s="87">
        <f>Table2[[#This Row],[Decimal exceedance]]*100</f>
        <v>52.864992150706435</v>
      </c>
      <c r="R1202" s="86">
        <f>ROUND(Table2[[#This Row],[Percent Exceedance]],1)</f>
        <v>52.9</v>
      </c>
    </row>
    <row r="1203" spans="2:18">
      <c r="B1203" s="79" t="s">
        <v>278</v>
      </c>
      <c r="C1203" s="80">
        <v>10044187</v>
      </c>
      <c r="D1203" s="80">
        <v>10019674</v>
      </c>
      <c r="E1203" s="79" t="s">
        <v>276</v>
      </c>
      <c r="F1203" s="81">
        <v>41885</v>
      </c>
      <c r="G1203" s="82">
        <v>3.1589999999999998</v>
      </c>
      <c r="H1203" s="83">
        <f t="shared" si="72"/>
        <v>3159</v>
      </c>
      <c r="I1203" s="84">
        <f t="shared" si="73"/>
        <v>3.6562499999999998E-2</v>
      </c>
      <c r="J1203" s="83">
        <v>0.18</v>
      </c>
      <c r="K1203" s="83" t="s">
        <v>277</v>
      </c>
      <c r="L1203" s="83">
        <v>0.36</v>
      </c>
      <c r="M1203" s="83" t="s">
        <v>277</v>
      </c>
      <c r="N1203" s="84">
        <f t="shared" si="74"/>
        <v>0.57656249999999998</v>
      </c>
      <c r="O1203" s="83">
        <v>1202</v>
      </c>
      <c r="P1203" s="86">
        <f t="shared" si="75"/>
        <v>0.52825745682888536</v>
      </c>
      <c r="Q1203" s="87">
        <f>Table2[[#This Row],[Decimal exceedance]]*100</f>
        <v>52.825745682888538</v>
      </c>
      <c r="R1203" s="86">
        <f>ROUND(Table2[[#This Row],[Percent Exceedance]],1)</f>
        <v>52.8</v>
      </c>
    </row>
    <row r="1204" spans="2:18">
      <c r="B1204" s="79" t="s">
        <v>278</v>
      </c>
      <c r="C1204" s="80">
        <v>10044187</v>
      </c>
      <c r="D1204" s="80">
        <v>10019674</v>
      </c>
      <c r="E1204" s="79" t="s">
        <v>276</v>
      </c>
      <c r="F1204" s="81">
        <v>41871</v>
      </c>
      <c r="G1204" s="82">
        <v>4.7160000000000002</v>
      </c>
      <c r="H1204" s="83">
        <f t="shared" si="72"/>
        <v>4716</v>
      </c>
      <c r="I1204" s="84">
        <f t="shared" si="73"/>
        <v>5.4583333333333331E-2</v>
      </c>
      <c r="J1204" s="83">
        <v>0.16200000000000001</v>
      </c>
      <c r="K1204" s="83" t="s">
        <v>277</v>
      </c>
      <c r="L1204" s="83">
        <v>0.36</v>
      </c>
      <c r="M1204" s="83" t="s">
        <v>277</v>
      </c>
      <c r="N1204" s="84">
        <f t="shared" si="74"/>
        <v>0.57658333333333334</v>
      </c>
      <c r="O1204" s="83">
        <v>1203</v>
      </c>
      <c r="P1204" s="86">
        <f t="shared" si="75"/>
        <v>0.52786499215070637</v>
      </c>
      <c r="Q1204" s="87">
        <f>Table2[[#This Row],[Decimal exceedance]]*100</f>
        <v>52.786499215070634</v>
      </c>
      <c r="R1204" s="86">
        <f>ROUND(Table2[[#This Row],[Percent Exceedance]],1)</f>
        <v>52.8</v>
      </c>
    </row>
    <row r="1205" spans="2:18">
      <c r="B1205" s="79" t="s">
        <v>278</v>
      </c>
      <c r="C1205" s="80">
        <v>10044187</v>
      </c>
      <c r="D1205" s="80">
        <v>10019674</v>
      </c>
      <c r="E1205" s="79" t="s">
        <v>276</v>
      </c>
      <c r="F1205" s="81">
        <v>43010</v>
      </c>
      <c r="G1205" s="82">
        <v>2.56</v>
      </c>
      <c r="H1205" s="83">
        <f t="shared" si="72"/>
        <v>2560</v>
      </c>
      <c r="I1205" s="84">
        <f t="shared" si="73"/>
        <v>2.9629629629629627E-2</v>
      </c>
      <c r="J1205" s="83">
        <v>0.17499999999999999</v>
      </c>
      <c r="K1205" s="83" t="s">
        <v>277</v>
      </c>
      <c r="L1205" s="83">
        <v>0.372</v>
      </c>
      <c r="M1205" s="83" t="s">
        <v>277</v>
      </c>
      <c r="N1205" s="84">
        <f t="shared" si="74"/>
        <v>0.5766296296296296</v>
      </c>
      <c r="O1205" s="83">
        <v>1204</v>
      </c>
      <c r="P1205" s="86">
        <f t="shared" si="75"/>
        <v>0.52747252747252749</v>
      </c>
      <c r="Q1205" s="87">
        <f>Table2[[#This Row],[Decimal exceedance]]*100</f>
        <v>52.747252747252752</v>
      </c>
      <c r="R1205" s="86">
        <f>ROUND(Table2[[#This Row],[Percent Exceedance]],1)</f>
        <v>52.7</v>
      </c>
    </row>
    <row r="1206" spans="2:18">
      <c r="B1206" s="79" t="s">
        <v>278</v>
      </c>
      <c r="C1206" s="80">
        <v>10044187</v>
      </c>
      <c r="D1206" s="80">
        <v>10019674</v>
      </c>
      <c r="E1206" s="79" t="s">
        <v>276</v>
      </c>
      <c r="F1206" s="81">
        <v>43438</v>
      </c>
      <c r="G1206" s="82">
        <v>2.1970000000000001</v>
      </c>
      <c r="H1206" s="83">
        <f t="shared" si="72"/>
        <v>2197</v>
      </c>
      <c r="I1206" s="84">
        <f t="shared" si="73"/>
        <v>2.5428240740740741E-2</v>
      </c>
      <c r="J1206" s="83">
        <v>0.441</v>
      </c>
      <c r="K1206" s="83" t="s">
        <v>277</v>
      </c>
      <c r="L1206" s="83">
        <v>0.111</v>
      </c>
      <c r="M1206" s="83" t="s">
        <v>277</v>
      </c>
      <c r="N1206" s="84">
        <f t="shared" si="74"/>
        <v>0.57742824074074073</v>
      </c>
      <c r="O1206" s="83">
        <v>1205</v>
      </c>
      <c r="P1206" s="86">
        <f t="shared" si="75"/>
        <v>0.52708006279434849</v>
      </c>
      <c r="Q1206" s="87">
        <f>Table2[[#This Row],[Decimal exceedance]]*100</f>
        <v>52.708006279434848</v>
      </c>
      <c r="R1206" s="86">
        <f>ROUND(Table2[[#This Row],[Percent Exceedance]],1)</f>
        <v>52.7</v>
      </c>
    </row>
    <row r="1207" spans="2:18">
      <c r="B1207" s="79" t="s">
        <v>278</v>
      </c>
      <c r="C1207" s="80">
        <v>10044187</v>
      </c>
      <c r="D1207" s="80">
        <v>10019674</v>
      </c>
      <c r="E1207" s="79" t="s">
        <v>276</v>
      </c>
      <c r="F1207" s="81">
        <v>42507</v>
      </c>
      <c r="G1207" s="82">
        <v>2.1379999999999999</v>
      </c>
      <c r="H1207" s="83">
        <f t="shared" si="72"/>
        <v>2138</v>
      </c>
      <c r="I1207" s="84">
        <f t="shared" si="73"/>
        <v>2.4745370370370369E-2</v>
      </c>
      <c r="J1207" s="83">
        <v>0.13200000000000001</v>
      </c>
      <c r="K1207" s="83" t="s">
        <v>277</v>
      </c>
      <c r="L1207" s="83">
        <v>0.42099999999999999</v>
      </c>
      <c r="M1207" s="83" t="s">
        <v>277</v>
      </c>
      <c r="N1207" s="84">
        <f t="shared" si="74"/>
        <v>0.57774537037037033</v>
      </c>
      <c r="O1207" s="83">
        <v>1206</v>
      </c>
      <c r="P1207" s="86">
        <f t="shared" si="75"/>
        <v>0.52668759811616961</v>
      </c>
      <c r="Q1207" s="87">
        <f>Table2[[#This Row],[Decimal exceedance]]*100</f>
        <v>52.668759811616958</v>
      </c>
      <c r="R1207" s="86">
        <f>ROUND(Table2[[#This Row],[Percent Exceedance]],1)</f>
        <v>52.7</v>
      </c>
    </row>
    <row r="1208" spans="2:18">
      <c r="B1208" s="83"/>
      <c r="C1208" s="80">
        <v>10044187</v>
      </c>
      <c r="D1208" s="80">
        <v>10019674</v>
      </c>
      <c r="E1208" s="79" t="s">
        <v>276</v>
      </c>
      <c r="F1208" s="85">
        <v>43775</v>
      </c>
      <c r="G1208" s="82">
        <v>1.893</v>
      </c>
      <c r="H1208" s="83">
        <f t="shared" si="72"/>
        <v>1893</v>
      </c>
      <c r="I1208" s="84">
        <f t="shared" si="73"/>
        <v>2.1909722222222219E-2</v>
      </c>
      <c r="J1208" s="83">
        <v>0.38100000000000001</v>
      </c>
      <c r="K1208" s="83" t="s">
        <v>277</v>
      </c>
      <c r="L1208" s="83">
        <v>0.17499999999999999</v>
      </c>
      <c r="M1208" s="83" t="s">
        <v>277</v>
      </c>
      <c r="N1208" s="84">
        <f t="shared" si="74"/>
        <v>0.57790972222222226</v>
      </c>
      <c r="O1208" s="83">
        <v>1207</v>
      </c>
      <c r="P1208" s="86">
        <f t="shared" si="75"/>
        <v>0.52629513343799061</v>
      </c>
      <c r="Q1208" s="87">
        <f>Table2[[#This Row],[Decimal exceedance]]*100</f>
        <v>52.629513343799061</v>
      </c>
      <c r="R1208" s="86">
        <f>ROUND(Table2[[#This Row],[Percent Exceedance]],1)</f>
        <v>52.6</v>
      </c>
    </row>
    <row r="1209" spans="2:18">
      <c r="B1209" s="79" t="s">
        <v>278</v>
      </c>
      <c r="C1209" s="80">
        <v>10044187</v>
      </c>
      <c r="D1209" s="80">
        <v>10019674</v>
      </c>
      <c r="E1209" s="79" t="s">
        <v>276</v>
      </c>
      <c r="F1209" s="81">
        <v>41815</v>
      </c>
      <c r="G1209" s="82">
        <v>2.4220000000000002</v>
      </c>
      <c r="H1209" s="83">
        <f t="shared" si="72"/>
        <v>2422</v>
      </c>
      <c r="I1209" s="84">
        <f t="shared" si="73"/>
        <v>2.8032407407407409E-2</v>
      </c>
      <c r="J1209" s="83">
        <v>0.09</v>
      </c>
      <c r="K1209" s="83" t="s">
        <v>277</v>
      </c>
      <c r="L1209" s="83">
        <v>0.46</v>
      </c>
      <c r="M1209" s="83" t="s">
        <v>277</v>
      </c>
      <c r="N1209" s="84">
        <f t="shared" si="74"/>
        <v>0.57803240740740747</v>
      </c>
      <c r="O1209" s="83">
        <v>1208</v>
      </c>
      <c r="P1209" s="86">
        <f t="shared" si="75"/>
        <v>0.52590266875981162</v>
      </c>
      <c r="Q1209" s="87">
        <f>Table2[[#This Row],[Decimal exceedance]]*100</f>
        <v>52.590266875981165</v>
      </c>
      <c r="R1209" s="86">
        <f>ROUND(Table2[[#This Row],[Percent Exceedance]],1)</f>
        <v>52.6</v>
      </c>
    </row>
    <row r="1210" spans="2:18">
      <c r="B1210" s="79" t="s">
        <v>278</v>
      </c>
      <c r="C1210" s="80">
        <v>10044187</v>
      </c>
      <c r="D1210" s="80">
        <v>10019674</v>
      </c>
      <c r="E1210" s="79" t="s">
        <v>276</v>
      </c>
      <c r="F1210" s="81">
        <v>41594</v>
      </c>
      <c r="G1210" s="82">
        <v>2.2519999999999998</v>
      </c>
      <c r="H1210" s="83">
        <f t="shared" si="72"/>
        <v>2252</v>
      </c>
      <c r="I1210" s="84">
        <f t="shared" si="73"/>
        <v>2.6064814814814811E-2</v>
      </c>
      <c r="J1210" s="83">
        <v>0.127</v>
      </c>
      <c r="K1210" s="83" t="s">
        <v>277</v>
      </c>
      <c r="L1210" s="83">
        <v>0.42499999999999999</v>
      </c>
      <c r="M1210" s="83" t="s">
        <v>277</v>
      </c>
      <c r="N1210" s="84">
        <f t="shared" si="74"/>
        <v>0.57806481481481486</v>
      </c>
      <c r="O1210" s="83">
        <v>1209</v>
      </c>
      <c r="P1210" s="86">
        <f t="shared" si="75"/>
        <v>0.52551020408163263</v>
      </c>
      <c r="Q1210" s="87">
        <f>Table2[[#This Row],[Decimal exceedance]]*100</f>
        <v>52.551020408163261</v>
      </c>
      <c r="R1210" s="86">
        <f>ROUND(Table2[[#This Row],[Percent Exceedance]],1)</f>
        <v>52.6</v>
      </c>
    </row>
    <row r="1211" spans="2:18">
      <c r="B1211" s="79" t="s">
        <v>278</v>
      </c>
      <c r="C1211" s="80">
        <v>10044187</v>
      </c>
      <c r="D1211" s="80">
        <v>10019674</v>
      </c>
      <c r="E1211" s="79" t="s">
        <v>276</v>
      </c>
      <c r="F1211" s="81">
        <v>42524</v>
      </c>
      <c r="G1211" s="82">
        <v>2.3650000000000002</v>
      </c>
      <c r="H1211" s="83">
        <f t="shared" si="72"/>
        <v>2365</v>
      </c>
      <c r="I1211" s="84">
        <f t="shared" si="73"/>
        <v>2.7372685185185187E-2</v>
      </c>
      <c r="J1211" s="83">
        <v>0.127</v>
      </c>
      <c r="K1211" s="83" t="s">
        <v>277</v>
      </c>
      <c r="L1211" s="83">
        <v>0.42399999999999999</v>
      </c>
      <c r="M1211" s="83" t="s">
        <v>277</v>
      </c>
      <c r="N1211" s="84">
        <f t="shared" si="74"/>
        <v>0.57837268518518514</v>
      </c>
      <c r="O1211" s="83">
        <v>1210</v>
      </c>
      <c r="P1211" s="86">
        <f t="shared" si="75"/>
        <v>0.52511773940345363</v>
      </c>
      <c r="Q1211" s="87">
        <f>Table2[[#This Row],[Decimal exceedance]]*100</f>
        <v>52.511773940345364</v>
      </c>
      <c r="R1211" s="86">
        <f>ROUND(Table2[[#This Row],[Percent Exceedance]],1)</f>
        <v>52.5</v>
      </c>
    </row>
    <row r="1212" spans="2:18">
      <c r="B1212" s="79" t="s">
        <v>278</v>
      </c>
      <c r="C1212" s="80">
        <v>10044187</v>
      </c>
      <c r="D1212" s="80">
        <v>10019674</v>
      </c>
      <c r="E1212" s="79" t="s">
        <v>276</v>
      </c>
      <c r="F1212" s="81">
        <v>41817</v>
      </c>
      <c r="G1212" s="82">
        <v>2.4540000000000002</v>
      </c>
      <c r="H1212" s="83">
        <f t="shared" si="72"/>
        <v>2454</v>
      </c>
      <c r="I1212" s="84">
        <f t="shared" si="73"/>
        <v>2.8402777777777777E-2</v>
      </c>
      <c r="J1212" s="83">
        <v>0.10299999999999999</v>
      </c>
      <c r="K1212" s="83" t="s">
        <v>277</v>
      </c>
      <c r="L1212" s="83">
        <v>0.44700000000000001</v>
      </c>
      <c r="M1212" s="83" t="s">
        <v>277</v>
      </c>
      <c r="N1212" s="84">
        <f t="shared" si="74"/>
        <v>0.57840277777777782</v>
      </c>
      <c r="O1212" s="83">
        <v>1211</v>
      </c>
      <c r="P1212" s="86">
        <f t="shared" si="75"/>
        <v>0.52472527472527475</v>
      </c>
      <c r="Q1212" s="87">
        <f>Table2[[#This Row],[Decimal exceedance]]*100</f>
        <v>52.472527472527474</v>
      </c>
      <c r="R1212" s="86">
        <f>ROUND(Table2[[#This Row],[Percent Exceedance]],1)</f>
        <v>52.5</v>
      </c>
    </row>
    <row r="1213" spans="2:18">
      <c r="B1213" s="79" t="s">
        <v>278</v>
      </c>
      <c r="C1213" s="80">
        <v>10044187</v>
      </c>
      <c r="D1213" s="80">
        <v>10019674</v>
      </c>
      <c r="E1213" s="79" t="s">
        <v>276</v>
      </c>
      <c r="F1213" s="81">
        <v>42741</v>
      </c>
      <c r="G1213" s="82">
        <v>5.7629999999999999</v>
      </c>
      <c r="H1213" s="83">
        <f t="shared" si="72"/>
        <v>5763</v>
      </c>
      <c r="I1213" s="84">
        <f t="shared" si="73"/>
        <v>6.670138888888888E-2</v>
      </c>
      <c r="J1213" s="83">
        <v>0.25800000000000001</v>
      </c>
      <c r="K1213" s="83" t="s">
        <v>277</v>
      </c>
      <c r="L1213" s="83">
        <v>0.254</v>
      </c>
      <c r="M1213" s="83" t="s">
        <v>277</v>
      </c>
      <c r="N1213" s="84">
        <f t="shared" si="74"/>
        <v>0.57870138888888889</v>
      </c>
      <c r="O1213" s="83">
        <v>1212</v>
      </c>
      <c r="P1213" s="86">
        <f t="shared" si="75"/>
        <v>0.52433281004709575</v>
      </c>
      <c r="Q1213" s="87">
        <f>Table2[[#This Row],[Decimal exceedance]]*100</f>
        <v>52.433281004709578</v>
      </c>
      <c r="R1213" s="86">
        <f>ROUND(Table2[[#This Row],[Percent Exceedance]],1)</f>
        <v>52.4</v>
      </c>
    </row>
    <row r="1214" spans="2:18">
      <c r="B1214" s="79" t="s">
        <v>278</v>
      </c>
      <c r="C1214" s="80">
        <v>10044187</v>
      </c>
      <c r="D1214" s="80">
        <v>10019674</v>
      </c>
      <c r="E1214" s="79" t="s">
        <v>276</v>
      </c>
      <c r="F1214" s="81">
        <v>42758</v>
      </c>
      <c r="G1214" s="82">
        <v>5.1840000000000002</v>
      </c>
      <c r="H1214" s="83">
        <f t="shared" si="72"/>
        <v>5184</v>
      </c>
      <c r="I1214" s="84">
        <f t="shared" si="73"/>
        <v>0.06</v>
      </c>
      <c r="J1214" s="83">
        <v>0.14899999999999999</v>
      </c>
      <c r="K1214" s="83" t="s">
        <v>277</v>
      </c>
      <c r="L1214" s="83">
        <v>0.37</v>
      </c>
      <c r="M1214" s="83" t="s">
        <v>277</v>
      </c>
      <c r="N1214" s="84">
        <f t="shared" si="74"/>
        <v>0.57899999999999996</v>
      </c>
      <c r="O1214" s="83">
        <v>1213</v>
      </c>
      <c r="P1214" s="86">
        <f t="shared" si="75"/>
        <v>0.52394034536891687</v>
      </c>
      <c r="Q1214" s="87">
        <f>Table2[[#This Row],[Decimal exceedance]]*100</f>
        <v>52.394034536891688</v>
      </c>
      <c r="R1214" s="86">
        <f>ROUND(Table2[[#This Row],[Percent Exceedance]],1)</f>
        <v>52.4</v>
      </c>
    </row>
    <row r="1215" spans="2:18">
      <c r="B1215" s="79" t="s">
        <v>278</v>
      </c>
      <c r="C1215" s="80">
        <v>10044187</v>
      </c>
      <c r="D1215" s="80">
        <v>10019674</v>
      </c>
      <c r="E1215" s="79" t="s">
        <v>276</v>
      </c>
      <c r="F1215" s="81">
        <v>41934</v>
      </c>
      <c r="G1215" s="82">
        <v>2.7879999999999998</v>
      </c>
      <c r="H1215" s="83">
        <f t="shared" si="72"/>
        <v>2788</v>
      </c>
      <c r="I1215" s="84">
        <f t="shared" si="73"/>
        <v>3.2268518518518516E-2</v>
      </c>
      <c r="J1215" s="83">
        <v>0.152</v>
      </c>
      <c r="K1215" s="83" t="s">
        <v>277</v>
      </c>
      <c r="L1215" s="83">
        <v>0.39500000000000002</v>
      </c>
      <c r="M1215" s="83" t="s">
        <v>277</v>
      </c>
      <c r="N1215" s="84">
        <f t="shared" si="74"/>
        <v>0.57926851851851846</v>
      </c>
      <c r="O1215" s="83">
        <v>1214</v>
      </c>
      <c r="P1215" s="86">
        <f t="shared" si="75"/>
        <v>0.52354788069073788</v>
      </c>
      <c r="Q1215" s="87">
        <f>Table2[[#This Row],[Decimal exceedance]]*100</f>
        <v>52.354788069073791</v>
      </c>
      <c r="R1215" s="86">
        <f>ROUND(Table2[[#This Row],[Percent Exceedance]],1)</f>
        <v>52.4</v>
      </c>
    </row>
    <row r="1216" spans="2:18">
      <c r="B1216" s="79" t="s">
        <v>278</v>
      </c>
      <c r="C1216" s="80">
        <v>10044187</v>
      </c>
      <c r="D1216" s="80">
        <v>10019674</v>
      </c>
      <c r="E1216" s="79" t="s">
        <v>276</v>
      </c>
      <c r="F1216" s="81">
        <v>41813</v>
      </c>
      <c r="G1216" s="82">
        <v>2.4489999999999998</v>
      </c>
      <c r="H1216" s="83">
        <f t="shared" si="72"/>
        <v>2449</v>
      </c>
      <c r="I1216" s="84">
        <f t="shared" si="73"/>
        <v>2.8344907407407402E-2</v>
      </c>
      <c r="J1216" s="83">
        <v>0.11600000000000001</v>
      </c>
      <c r="K1216" s="83" t="s">
        <v>277</v>
      </c>
      <c r="L1216" s="83">
        <v>0.435</v>
      </c>
      <c r="M1216" s="83" t="s">
        <v>277</v>
      </c>
      <c r="N1216" s="84">
        <f t="shared" si="74"/>
        <v>0.57934490740740741</v>
      </c>
      <c r="O1216" s="83">
        <v>1215</v>
      </c>
      <c r="P1216" s="86">
        <f t="shared" si="75"/>
        <v>0.52315541601255888</v>
      </c>
      <c r="Q1216" s="87">
        <f>Table2[[#This Row],[Decimal exceedance]]*100</f>
        <v>52.315541601255887</v>
      </c>
      <c r="R1216" s="86">
        <f>ROUND(Table2[[#This Row],[Percent Exceedance]],1)</f>
        <v>52.3</v>
      </c>
    </row>
    <row r="1217" spans="2:18">
      <c r="B1217" s="79" t="s">
        <v>278</v>
      </c>
      <c r="C1217" s="80">
        <v>10044187</v>
      </c>
      <c r="D1217" s="80">
        <v>10019674</v>
      </c>
      <c r="E1217" s="79" t="s">
        <v>276</v>
      </c>
      <c r="F1217" s="81">
        <v>41779</v>
      </c>
      <c r="G1217" s="82">
        <v>4.109</v>
      </c>
      <c r="H1217" s="83">
        <f t="shared" si="72"/>
        <v>4109</v>
      </c>
      <c r="I1217" s="84">
        <f t="shared" si="73"/>
        <v>4.7557870370370368E-2</v>
      </c>
      <c r="J1217" s="83">
        <v>0.106</v>
      </c>
      <c r="K1217" s="83" t="s">
        <v>277</v>
      </c>
      <c r="L1217" s="83">
        <v>0.42599999999999999</v>
      </c>
      <c r="M1217" s="83" t="s">
        <v>277</v>
      </c>
      <c r="N1217" s="84">
        <f t="shared" si="74"/>
        <v>0.57955787037037032</v>
      </c>
      <c r="O1217" s="83">
        <v>1216</v>
      </c>
      <c r="P1217" s="86">
        <f t="shared" si="75"/>
        <v>0.52276295133437989</v>
      </c>
      <c r="Q1217" s="87">
        <f>Table2[[#This Row],[Decimal exceedance]]*100</f>
        <v>52.276295133437991</v>
      </c>
      <c r="R1217" s="86">
        <f>ROUND(Table2[[#This Row],[Percent Exceedance]],1)</f>
        <v>52.3</v>
      </c>
    </row>
    <row r="1218" spans="2:18">
      <c r="B1218" s="79" t="s">
        <v>278</v>
      </c>
      <c r="C1218" s="80">
        <v>10044187</v>
      </c>
      <c r="D1218" s="80">
        <v>10019674</v>
      </c>
      <c r="E1218" s="79" t="s">
        <v>276</v>
      </c>
      <c r="F1218" s="81">
        <v>41434</v>
      </c>
      <c r="G1218" s="82">
        <v>4.3949999999999996</v>
      </c>
      <c r="H1218" s="83">
        <f t="shared" ref="H1218:H1281" si="76">(G1218*1000)</f>
        <v>4395</v>
      </c>
      <c r="I1218" s="84">
        <f t="shared" ref="I1218:I1281" si="77">SUM(G1218/86.4)</f>
        <v>5.0868055555555548E-2</v>
      </c>
      <c r="J1218" s="83">
        <v>6.0999999999999999E-2</v>
      </c>
      <c r="K1218" s="83" t="s">
        <v>277</v>
      </c>
      <c r="L1218" s="83">
        <v>0.46800000000000003</v>
      </c>
      <c r="M1218" s="83" t="s">
        <v>277</v>
      </c>
      <c r="N1218" s="84">
        <f t="shared" ref="N1218:N1281" si="78">SUM(I1218+J1218+L1218)</f>
        <v>0.57986805555555554</v>
      </c>
      <c r="O1218" s="83">
        <v>1217</v>
      </c>
      <c r="P1218" s="86">
        <f t="shared" ref="P1218:P1281" si="79">1-O1218/2548</f>
        <v>0.52237048665620089</v>
      </c>
      <c r="Q1218" s="87">
        <f>Table2[[#This Row],[Decimal exceedance]]*100</f>
        <v>52.237048665620087</v>
      </c>
      <c r="R1218" s="86">
        <f>ROUND(Table2[[#This Row],[Percent Exceedance]],1)</f>
        <v>52.2</v>
      </c>
    </row>
    <row r="1219" spans="2:18">
      <c r="B1219" s="79" t="s">
        <v>278</v>
      </c>
      <c r="C1219" s="80">
        <v>10044187</v>
      </c>
      <c r="D1219" s="80">
        <v>10019674</v>
      </c>
      <c r="E1219" s="79" t="s">
        <v>276</v>
      </c>
      <c r="F1219" s="81">
        <v>42760</v>
      </c>
      <c r="G1219" s="82">
        <v>3.3610000000000002</v>
      </c>
      <c r="H1219" s="83">
        <f t="shared" si="76"/>
        <v>3361</v>
      </c>
      <c r="I1219" s="84">
        <f t="shared" si="77"/>
        <v>3.8900462962962963E-2</v>
      </c>
      <c r="J1219" s="83">
        <v>0.14699999999999999</v>
      </c>
      <c r="K1219" s="83" t="s">
        <v>277</v>
      </c>
      <c r="L1219" s="83">
        <v>0.39400000000000002</v>
      </c>
      <c r="M1219" s="83" t="s">
        <v>277</v>
      </c>
      <c r="N1219" s="84">
        <f t="shared" si="78"/>
        <v>0.57990046296296294</v>
      </c>
      <c r="O1219" s="83">
        <v>1218</v>
      </c>
      <c r="P1219" s="86">
        <f t="shared" si="79"/>
        <v>0.5219780219780219</v>
      </c>
      <c r="Q1219" s="87">
        <f>Table2[[#This Row],[Decimal exceedance]]*100</f>
        <v>52.19780219780219</v>
      </c>
      <c r="R1219" s="86">
        <f>ROUND(Table2[[#This Row],[Percent Exceedance]],1)</f>
        <v>52.2</v>
      </c>
    </row>
    <row r="1220" spans="2:18">
      <c r="B1220" s="79" t="s">
        <v>278</v>
      </c>
      <c r="C1220" s="80">
        <v>10044187</v>
      </c>
      <c r="D1220" s="80">
        <v>10019674</v>
      </c>
      <c r="E1220" s="79" t="s">
        <v>276</v>
      </c>
      <c r="F1220" s="81">
        <v>41446</v>
      </c>
      <c r="G1220" s="82">
        <v>3.1669999999999998</v>
      </c>
      <c r="H1220" s="83">
        <f t="shared" si="76"/>
        <v>3167</v>
      </c>
      <c r="I1220" s="84">
        <f t="shared" si="77"/>
        <v>3.6655092592592586E-2</v>
      </c>
      <c r="J1220" s="83">
        <v>0.13400000000000001</v>
      </c>
      <c r="K1220" s="83" t="s">
        <v>277</v>
      </c>
      <c r="L1220" s="83">
        <v>0.41</v>
      </c>
      <c r="M1220" s="83" t="s">
        <v>277</v>
      </c>
      <c r="N1220" s="84">
        <f t="shared" si="78"/>
        <v>0.58065509259259263</v>
      </c>
      <c r="O1220" s="83">
        <v>1219</v>
      </c>
      <c r="P1220" s="86">
        <f t="shared" si="79"/>
        <v>0.52158555729984302</v>
      </c>
      <c r="Q1220" s="87">
        <f>Table2[[#This Row],[Decimal exceedance]]*100</f>
        <v>52.1585557299843</v>
      </c>
      <c r="R1220" s="86">
        <f>ROUND(Table2[[#This Row],[Percent Exceedance]],1)</f>
        <v>52.2</v>
      </c>
    </row>
    <row r="1221" spans="2:18">
      <c r="B1221" s="79" t="s">
        <v>278</v>
      </c>
      <c r="C1221" s="80">
        <v>10044187</v>
      </c>
      <c r="D1221" s="80">
        <v>10019674</v>
      </c>
      <c r="E1221" s="79" t="s">
        <v>276</v>
      </c>
      <c r="F1221" s="81">
        <v>43173</v>
      </c>
      <c r="G1221" s="82">
        <v>2.0539999999999998</v>
      </c>
      <c r="H1221" s="83">
        <f t="shared" si="76"/>
        <v>2054</v>
      </c>
      <c r="I1221" s="84">
        <f t="shared" si="77"/>
        <v>2.3773148148148144E-2</v>
      </c>
      <c r="J1221" s="83">
        <v>0.40100000000000002</v>
      </c>
      <c r="K1221" s="83" t="s">
        <v>277</v>
      </c>
      <c r="L1221" s="83">
        <v>0.156</v>
      </c>
      <c r="M1221" s="83" t="s">
        <v>277</v>
      </c>
      <c r="N1221" s="84">
        <f t="shared" si="78"/>
        <v>0.58077314814814818</v>
      </c>
      <c r="O1221" s="83">
        <v>1220</v>
      </c>
      <c r="P1221" s="86">
        <f t="shared" si="79"/>
        <v>0.52119309262166402</v>
      </c>
      <c r="Q1221" s="87">
        <f>Table2[[#This Row],[Decimal exceedance]]*100</f>
        <v>52.119309262166404</v>
      </c>
      <c r="R1221" s="86">
        <f>ROUND(Table2[[#This Row],[Percent Exceedance]],1)</f>
        <v>52.1</v>
      </c>
    </row>
    <row r="1222" spans="2:18">
      <c r="B1222" s="79" t="s">
        <v>278</v>
      </c>
      <c r="C1222" s="80">
        <v>10044187</v>
      </c>
      <c r="D1222" s="80">
        <v>10019674</v>
      </c>
      <c r="E1222" s="79" t="s">
        <v>276</v>
      </c>
      <c r="F1222" s="81">
        <v>41509</v>
      </c>
      <c r="G1222" s="82">
        <v>6.4139999999999997</v>
      </c>
      <c r="H1222" s="83">
        <f t="shared" si="76"/>
        <v>6414</v>
      </c>
      <c r="I1222" s="84">
        <f t="shared" si="77"/>
        <v>7.42361111111111E-2</v>
      </c>
      <c r="J1222" s="83">
        <v>0.124</v>
      </c>
      <c r="K1222" s="83" t="s">
        <v>277</v>
      </c>
      <c r="L1222" s="83">
        <v>0.38300000000000001</v>
      </c>
      <c r="M1222" s="83" t="s">
        <v>277</v>
      </c>
      <c r="N1222" s="84">
        <f t="shared" si="78"/>
        <v>0.58123611111111106</v>
      </c>
      <c r="O1222" s="83">
        <v>1221</v>
      </c>
      <c r="P1222" s="86">
        <f t="shared" si="79"/>
        <v>0.52080062794348514</v>
      </c>
      <c r="Q1222" s="87">
        <f>Table2[[#This Row],[Decimal exceedance]]*100</f>
        <v>52.080062794348514</v>
      </c>
      <c r="R1222" s="86">
        <f>ROUND(Table2[[#This Row],[Percent Exceedance]],1)</f>
        <v>52.1</v>
      </c>
    </row>
    <row r="1223" spans="2:18">
      <c r="B1223" s="79" t="s">
        <v>278</v>
      </c>
      <c r="C1223" s="80">
        <v>10044187</v>
      </c>
      <c r="D1223" s="80">
        <v>10019674</v>
      </c>
      <c r="E1223" s="79" t="s">
        <v>276</v>
      </c>
      <c r="F1223" s="81">
        <v>43424</v>
      </c>
      <c r="G1223" s="82">
        <v>2.0609999999999999</v>
      </c>
      <c r="H1223" s="83">
        <f t="shared" si="76"/>
        <v>2061</v>
      </c>
      <c r="I1223" s="84">
        <f t="shared" si="77"/>
        <v>2.3854166666666666E-2</v>
      </c>
      <c r="J1223" s="83">
        <v>0.39600000000000002</v>
      </c>
      <c r="K1223" s="83" t="s">
        <v>277</v>
      </c>
      <c r="L1223" s="83">
        <v>0.16200000000000001</v>
      </c>
      <c r="M1223" s="83" t="s">
        <v>277</v>
      </c>
      <c r="N1223" s="84">
        <f t="shared" si="78"/>
        <v>0.58185416666666667</v>
      </c>
      <c r="O1223" s="83">
        <v>1222</v>
      </c>
      <c r="P1223" s="86">
        <f t="shared" si="79"/>
        <v>0.52040816326530615</v>
      </c>
      <c r="Q1223" s="87">
        <f>Table2[[#This Row],[Decimal exceedance]]*100</f>
        <v>52.040816326530617</v>
      </c>
      <c r="R1223" s="86">
        <f>ROUND(Table2[[#This Row],[Percent Exceedance]],1)</f>
        <v>52</v>
      </c>
    </row>
    <row r="1224" spans="2:18">
      <c r="B1224" s="79" t="s">
        <v>278</v>
      </c>
      <c r="C1224" s="80">
        <v>10044187</v>
      </c>
      <c r="D1224" s="80">
        <v>10019674</v>
      </c>
      <c r="E1224" s="79" t="s">
        <v>276</v>
      </c>
      <c r="F1224" s="81">
        <v>42761</v>
      </c>
      <c r="G1224" s="82">
        <v>7.819</v>
      </c>
      <c r="H1224" s="83">
        <f t="shared" si="76"/>
        <v>7819</v>
      </c>
      <c r="I1224" s="84">
        <f t="shared" si="77"/>
        <v>9.0497685185185181E-2</v>
      </c>
      <c r="J1224" s="83">
        <v>0.13300000000000001</v>
      </c>
      <c r="K1224" s="83" t="s">
        <v>277</v>
      </c>
      <c r="L1224" s="83">
        <v>0.35899999999999999</v>
      </c>
      <c r="M1224" s="83" t="s">
        <v>277</v>
      </c>
      <c r="N1224" s="84">
        <f t="shared" si="78"/>
        <v>0.58249768518518519</v>
      </c>
      <c r="O1224" s="83">
        <v>1223</v>
      </c>
      <c r="P1224" s="86">
        <f t="shared" si="79"/>
        <v>0.52001569858712715</v>
      </c>
      <c r="Q1224" s="87">
        <f>Table2[[#This Row],[Decimal exceedance]]*100</f>
        <v>52.001569858712713</v>
      </c>
      <c r="R1224" s="86">
        <f>ROUND(Table2[[#This Row],[Percent Exceedance]],1)</f>
        <v>52</v>
      </c>
    </row>
    <row r="1225" spans="2:18">
      <c r="B1225" s="79" t="s">
        <v>278</v>
      </c>
      <c r="C1225" s="80">
        <v>10044187</v>
      </c>
      <c r="D1225" s="80">
        <v>10019674</v>
      </c>
      <c r="E1225" s="79" t="s">
        <v>276</v>
      </c>
      <c r="F1225" s="81">
        <v>42783</v>
      </c>
      <c r="G1225" s="82">
        <v>4.1319999999999997</v>
      </c>
      <c r="H1225" s="83">
        <f t="shared" si="76"/>
        <v>4132</v>
      </c>
      <c r="I1225" s="84">
        <f t="shared" si="77"/>
        <v>4.7824074074074067E-2</v>
      </c>
      <c r="J1225" s="83">
        <v>0.14599999999999999</v>
      </c>
      <c r="K1225" s="83" t="s">
        <v>277</v>
      </c>
      <c r="L1225" s="83">
        <v>0.38900000000000001</v>
      </c>
      <c r="M1225" s="83" t="s">
        <v>277</v>
      </c>
      <c r="N1225" s="84">
        <f t="shared" si="78"/>
        <v>0.58282407407407411</v>
      </c>
      <c r="O1225" s="83">
        <v>1224</v>
      </c>
      <c r="P1225" s="86">
        <f t="shared" si="79"/>
        <v>0.51962323390894816</v>
      </c>
      <c r="Q1225" s="87">
        <f>Table2[[#This Row],[Decimal exceedance]]*100</f>
        <v>51.962323390894817</v>
      </c>
      <c r="R1225" s="86">
        <f>ROUND(Table2[[#This Row],[Percent Exceedance]],1)</f>
        <v>52</v>
      </c>
    </row>
    <row r="1226" spans="2:18">
      <c r="B1226" s="79" t="s">
        <v>278</v>
      </c>
      <c r="C1226" s="80">
        <v>10044187</v>
      </c>
      <c r="D1226" s="80">
        <v>10019674</v>
      </c>
      <c r="E1226" s="79" t="s">
        <v>276</v>
      </c>
      <c r="F1226" s="81">
        <v>42505</v>
      </c>
      <c r="G1226" s="82">
        <v>2.25</v>
      </c>
      <c r="H1226" s="83">
        <f t="shared" si="76"/>
        <v>2250</v>
      </c>
      <c r="I1226" s="84">
        <f t="shared" si="77"/>
        <v>2.6041666666666664E-2</v>
      </c>
      <c r="J1226" s="83">
        <v>0.13600000000000001</v>
      </c>
      <c r="K1226" s="83" t="s">
        <v>277</v>
      </c>
      <c r="L1226" s="83">
        <v>0.42099999999999999</v>
      </c>
      <c r="M1226" s="83" t="s">
        <v>277</v>
      </c>
      <c r="N1226" s="84">
        <f t="shared" si="78"/>
        <v>0.58304166666666668</v>
      </c>
      <c r="O1226" s="83">
        <v>1225</v>
      </c>
      <c r="P1226" s="86">
        <f t="shared" si="79"/>
        <v>0.51923076923076916</v>
      </c>
      <c r="Q1226" s="87">
        <f>Table2[[#This Row],[Decimal exceedance]]*100</f>
        <v>51.92307692307692</v>
      </c>
      <c r="R1226" s="86">
        <f>ROUND(Table2[[#This Row],[Percent Exceedance]],1)</f>
        <v>51.9</v>
      </c>
    </row>
    <row r="1227" spans="2:18">
      <c r="B1227" s="79" t="s">
        <v>278</v>
      </c>
      <c r="C1227" s="80">
        <v>10044187</v>
      </c>
      <c r="D1227" s="80">
        <v>10019674</v>
      </c>
      <c r="E1227" s="79" t="s">
        <v>276</v>
      </c>
      <c r="F1227" s="81">
        <v>41748</v>
      </c>
      <c r="G1227" s="82">
        <v>2.4420000000000002</v>
      </c>
      <c r="H1227" s="83">
        <f t="shared" si="76"/>
        <v>2442</v>
      </c>
      <c r="I1227" s="84">
        <f t="shared" si="77"/>
        <v>2.826388888888889E-2</v>
      </c>
      <c r="J1227" s="83">
        <v>9.9000000000000005E-2</v>
      </c>
      <c r="K1227" s="83" t="s">
        <v>277</v>
      </c>
      <c r="L1227" s="83">
        <v>0.45600000000000002</v>
      </c>
      <c r="M1227" s="83" t="s">
        <v>277</v>
      </c>
      <c r="N1227" s="84">
        <f t="shared" si="78"/>
        <v>0.58326388888888892</v>
      </c>
      <c r="O1227" s="83">
        <v>1226</v>
      </c>
      <c r="P1227" s="86">
        <f t="shared" si="79"/>
        <v>0.51883830455259028</v>
      </c>
      <c r="Q1227" s="87">
        <f>Table2[[#This Row],[Decimal exceedance]]*100</f>
        <v>51.88383045525903</v>
      </c>
      <c r="R1227" s="86">
        <f>ROUND(Table2[[#This Row],[Percent Exceedance]],1)</f>
        <v>51.9</v>
      </c>
    </row>
    <row r="1228" spans="2:18">
      <c r="B1228" s="79" t="s">
        <v>278</v>
      </c>
      <c r="C1228" s="80">
        <v>10044187</v>
      </c>
      <c r="D1228" s="80">
        <v>10019674</v>
      </c>
      <c r="E1228" s="79" t="s">
        <v>276</v>
      </c>
      <c r="F1228" s="81">
        <v>42891</v>
      </c>
      <c r="G1228" s="82">
        <v>2.3719999999999999</v>
      </c>
      <c r="H1228" s="83">
        <f t="shared" si="76"/>
        <v>2372</v>
      </c>
      <c r="I1228" s="84">
        <f t="shared" si="77"/>
        <v>2.7453703703703699E-2</v>
      </c>
      <c r="J1228" s="83">
        <v>0.26700000000000002</v>
      </c>
      <c r="K1228" s="83" t="s">
        <v>277</v>
      </c>
      <c r="L1228" s="83">
        <v>0.28899999999999998</v>
      </c>
      <c r="M1228" s="83" t="s">
        <v>277</v>
      </c>
      <c r="N1228" s="84">
        <f t="shared" si="78"/>
        <v>0.58345370370370375</v>
      </c>
      <c r="O1228" s="83">
        <v>1227</v>
      </c>
      <c r="P1228" s="86">
        <f t="shared" si="79"/>
        <v>0.51844583987441129</v>
      </c>
      <c r="Q1228" s="87">
        <f>Table2[[#This Row],[Decimal exceedance]]*100</f>
        <v>51.844583987441126</v>
      </c>
      <c r="R1228" s="86">
        <f>ROUND(Table2[[#This Row],[Percent Exceedance]],1)</f>
        <v>51.8</v>
      </c>
    </row>
    <row r="1229" spans="2:18">
      <c r="B1229" s="79" t="s">
        <v>278</v>
      </c>
      <c r="C1229" s="80">
        <v>10044187</v>
      </c>
      <c r="D1229" s="80">
        <v>10019674</v>
      </c>
      <c r="E1229" s="79" t="s">
        <v>276</v>
      </c>
      <c r="F1229" s="81">
        <v>42235</v>
      </c>
      <c r="G1229" s="82">
        <v>4.3650000000000002</v>
      </c>
      <c r="H1229" s="83">
        <f t="shared" si="76"/>
        <v>4365</v>
      </c>
      <c r="I1229" s="84">
        <f t="shared" si="77"/>
        <v>5.0520833333333334E-2</v>
      </c>
      <c r="J1229" s="83">
        <v>0.23499999999999999</v>
      </c>
      <c r="K1229" s="83" t="s">
        <v>277</v>
      </c>
      <c r="L1229" s="83">
        <v>0.29799999999999999</v>
      </c>
      <c r="M1229" s="83" t="s">
        <v>277</v>
      </c>
      <c r="N1229" s="84">
        <f t="shared" si="78"/>
        <v>0.58352083333333327</v>
      </c>
      <c r="O1229" s="83">
        <v>1228</v>
      </c>
      <c r="P1229" s="86">
        <f t="shared" si="79"/>
        <v>0.5180533751962324</v>
      </c>
      <c r="Q1229" s="87">
        <f>Table2[[#This Row],[Decimal exceedance]]*100</f>
        <v>51.805337519623237</v>
      </c>
      <c r="R1229" s="86">
        <f>ROUND(Table2[[#This Row],[Percent Exceedance]],1)</f>
        <v>51.8</v>
      </c>
    </row>
    <row r="1230" spans="2:18">
      <c r="B1230" s="83"/>
      <c r="C1230" s="80">
        <v>10044187</v>
      </c>
      <c r="D1230" s="80">
        <v>10019674</v>
      </c>
      <c r="E1230" s="79" t="s">
        <v>276</v>
      </c>
      <c r="F1230" s="85">
        <v>43807</v>
      </c>
      <c r="G1230" s="82">
        <v>1.7769999999999999</v>
      </c>
      <c r="H1230" s="83">
        <f t="shared" si="76"/>
        <v>1777</v>
      </c>
      <c r="I1230" s="84">
        <f t="shared" si="77"/>
        <v>2.0567129629629626E-2</v>
      </c>
      <c r="J1230" s="83">
        <v>0.40200000000000002</v>
      </c>
      <c r="K1230" s="83" t="s">
        <v>277</v>
      </c>
      <c r="L1230" s="83">
        <v>0.161</v>
      </c>
      <c r="M1230" s="83" t="s">
        <v>277</v>
      </c>
      <c r="N1230" s="84">
        <f t="shared" si="78"/>
        <v>0.58356712962962964</v>
      </c>
      <c r="O1230" s="83">
        <v>1229</v>
      </c>
      <c r="P1230" s="86">
        <f t="shared" si="79"/>
        <v>0.51766091051805341</v>
      </c>
      <c r="Q1230" s="87">
        <f>Table2[[#This Row],[Decimal exceedance]]*100</f>
        <v>51.76609105180534</v>
      </c>
      <c r="R1230" s="86">
        <f>ROUND(Table2[[#This Row],[Percent Exceedance]],1)</f>
        <v>51.8</v>
      </c>
    </row>
    <row r="1231" spans="2:18">
      <c r="B1231" s="79" t="s">
        <v>278</v>
      </c>
      <c r="C1231" s="80">
        <v>10044187</v>
      </c>
      <c r="D1231" s="80">
        <v>10019674</v>
      </c>
      <c r="E1231" s="79" t="s">
        <v>276</v>
      </c>
      <c r="F1231" s="81">
        <v>41457</v>
      </c>
      <c r="G1231" s="82">
        <v>7.2489999999999997</v>
      </c>
      <c r="H1231" s="83">
        <f t="shared" si="76"/>
        <v>7249</v>
      </c>
      <c r="I1231" s="84">
        <f t="shared" si="77"/>
        <v>8.3900462962962954E-2</v>
      </c>
      <c r="J1231" s="83">
        <v>8.7999999999999995E-2</v>
      </c>
      <c r="K1231" s="83" t="s">
        <v>277</v>
      </c>
      <c r="L1231" s="83">
        <v>0.41199999999999998</v>
      </c>
      <c r="M1231" s="83" t="s">
        <v>277</v>
      </c>
      <c r="N1231" s="84">
        <f t="shared" si="78"/>
        <v>0.58390046296296294</v>
      </c>
      <c r="O1231" s="83">
        <v>1230</v>
      </c>
      <c r="P1231" s="86">
        <f t="shared" si="79"/>
        <v>0.51726844583987441</v>
      </c>
      <c r="Q1231" s="87">
        <f>Table2[[#This Row],[Decimal exceedance]]*100</f>
        <v>51.726844583987443</v>
      </c>
      <c r="R1231" s="86">
        <f>ROUND(Table2[[#This Row],[Percent Exceedance]],1)</f>
        <v>51.7</v>
      </c>
    </row>
    <row r="1232" spans="2:18">
      <c r="B1232" s="79" t="s">
        <v>278</v>
      </c>
      <c r="C1232" s="80">
        <v>10044187</v>
      </c>
      <c r="D1232" s="80">
        <v>10019674</v>
      </c>
      <c r="E1232" s="79" t="s">
        <v>276</v>
      </c>
      <c r="F1232" s="81">
        <v>42214</v>
      </c>
      <c r="G1232" s="82">
        <v>4.1440000000000001</v>
      </c>
      <c r="H1232" s="83">
        <f t="shared" si="76"/>
        <v>4144</v>
      </c>
      <c r="I1232" s="84">
        <f t="shared" si="77"/>
        <v>4.7962962962962964E-2</v>
      </c>
      <c r="J1232" s="83">
        <v>0.109</v>
      </c>
      <c r="K1232" s="83" t="s">
        <v>277</v>
      </c>
      <c r="L1232" s="83">
        <v>0.42699999999999999</v>
      </c>
      <c r="M1232" s="83" t="s">
        <v>277</v>
      </c>
      <c r="N1232" s="84">
        <f t="shared" si="78"/>
        <v>0.58396296296296302</v>
      </c>
      <c r="O1232" s="83">
        <v>1231</v>
      </c>
      <c r="P1232" s="86">
        <f t="shared" si="79"/>
        <v>0.51687598116169542</v>
      </c>
      <c r="Q1232" s="87">
        <f>Table2[[#This Row],[Decimal exceedance]]*100</f>
        <v>51.687598116169539</v>
      </c>
      <c r="R1232" s="86">
        <f>ROUND(Table2[[#This Row],[Percent Exceedance]],1)</f>
        <v>51.7</v>
      </c>
    </row>
    <row r="1233" spans="2:18">
      <c r="B1233" s="79" t="s">
        <v>278</v>
      </c>
      <c r="C1233" s="80">
        <v>10044187</v>
      </c>
      <c r="D1233" s="80">
        <v>10019674</v>
      </c>
      <c r="E1233" s="79" t="s">
        <v>276</v>
      </c>
      <c r="F1233" s="81">
        <v>42701</v>
      </c>
      <c r="G1233" s="82">
        <v>2.7770000000000001</v>
      </c>
      <c r="H1233" s="83">
        <f t="shared" si="76"/>
        <v>2777</v>
      </c>
      <c r="I1233" s="84">
        <f t="shared" si="77"/>
        <v>3.2141203703703707E-2</v>
      </c>
      <c r="J1233" s="83">
        <v>0.128</v>
      </c>
      <c r="K1233" s="83" t="s">
        <v>277</v>
      </c>
      <c r="L1233" s="83">
        <v>0.42399999999999999</v>
      </c>
      <c r="M1233" s="83" t="s">
        <v>277</v>
      </c>
      <c r="N1233" s="84">
        <f t="shared" si="78"/>
        <v>0.5841412037037037</v>
      </c>
      <c r="O1233" s="83">
        <v>1232</v>
      </c>
      <c r="P1233" s="86">
        <f t="shared" si="79"/>
        <v>0.51648351648351642</v>
      </c>
      <c r="Q1233" s="87">
        <f>Table2[[#This Row],[Decimal exceedance]]*100</f>
        <v>51.648351648351642</v>
      </c>
      <c r="R1233" s="86">
        <f>ROUND(Table2[[#This Row],[Percent Exceedance]],1)</f>
        <v>51.6</v>
      </c>
    </row>
    <row r="1234" spans="2:18">
      <c r="B1234" s="79" t="s">
        <v>278</v>
      </c>
      <c r="C1234" s="80">
        <v>10044187</v>
      </c>
      <c r="D1234" s="80">
        <v>10019674</v>
      </c>
      <c r="E1234" s="79" t="s">
        <v>276</v>
      </c>
      <c r="F1234" s="81">
        <v>41874</v>
      </c>
      <c r="G1234" s="82">
        <v>4.7069999999999999</v>
      </c>
      <c r="H1234" s="83">
        <f t="shared" si="76"/>
        <v>4707</v>
      </c>
      <c r="I1234" s="84">
        <f t="shared" si="77"/>
        <v>5.4479166666666662E-2</v>
      </c>
      <c r="J1234" s="83">
        <v>0.20399999999999999</v>
      </c>
      <c r="K1234" s="83" t="s">
        <v>277</v>
      </c>
      <c r="L1234" s="83">
        <v>0.32600000000000001</v>
      </c>
      <c r="M1234" s="83" t="s">
        <v>277</v>
      </c>
      <c r="N1234" s="84">
        <f t="shared" si="78"/>
        <v>0.58447916666666666</v>
      </c>
      <c r="O1234" s="83">
        <v>1233</v>
      </c>
      <c r="P1234" s="86">
        <f t="shared" si="79"/>
        <v>0.51609105180533754</v>
      </c>
      <c r="Q1234" s="87">
        <f>Table2[[#This Row],[Decimal exceedance]]*100</f>
        <v>51.609105180533753</v>
      </c>
      <c r="R1234" s="86">
        <f>ROUND(Table2[[#This Row],[Percent Exceedance]],1)</f>
        <v>51.6</v>
      </c>
    </row>
    <row r="1235" spans="2:18">
      <c r="B1235" s="79" t="s">
        <v>278</v>
      </c>
      <c r="C1235" s="80">
        <v>10044187</v>
      </c>
      <c r="D1235" s="80">
        <v>10019674</v>
      </c>
      <c r="E1235" s="79" t="s">
        <v>276</v>
      </c>
      <c r="F1235" s="81">
        <v>42586</v>
      </c>
      <c r="G1235" s="82">
        <v>3.6970000000000001</v>
      </c>
      <c r="H1235" s="83">
        <f t="shared" si="76"/>
        <v>3697</v>
      </c>
      <c r="I1235" s="84">
        <f t="shared" si="77"/>
        <v>4.2789351851851849E-2</v>
      </c>
      <c r="J1235" s="83">
        <v>0.107</v>
      </c>
      <c r="K1235" s="83" t="s">
        <v>277</v>
      </c>
      <c r="L1235" s="83">
        <v>0.435</v>
      </c>
      <c r="M1235" s="83" t="s">
        <v>277</v>
      </c>
      <c r="N1235" s="84">
        <f t="shared" si="78"/>
        <v>0.58478935185185188</v>
      </c>
      <c r="O1235" s="83">
        <v>1234</v>
      </c>
      <c r="P1235" s="86">
        <f t="shared" si="79"/>
        <v>0.51569858712715855</v>
      </c>
      <c r="Q1235" s="87">
        <f>Table2[[#This Row],[Decimal exceedance]]*100</f>
        <v>51.569858712715856</v>
      </c>
      <c r="R1235" s="86">
        <f>ROUND(Table2[[#This Row],[Percent Exceedance]],1)</f>
        <v>51.6</v>
      </c>
    </row>
    <row r="1236" spans="2:18">
      <c r="B1236" s="79" t="s">
        <v>278</v>
      </c>
      <c r="C1236" s="80">
        <v>10044187</v>
      </c>
      <c r="D1236" s="80">
        <v>10019674</v>
      </c>
      <c r="E1236" s="79" t="s">
        <v>276</v>
      </c>
      <c r="F1236" s="81">
        <v>42633</v>
      </c>
      <c r="G1236" s="82">
        <v>2.234</v>
      </c>
      <c r="H1236" s="83">
        <f t="shared" si="76"/>
        <v>2234</v>
      </c>
      <c r="I1236" s="84">
        <f t="shared" si="77"/>
        <v>2.585648148148148E-2</v>
      </c>
      <c r="J1236" s="83">
        <v>0.13100000000000001</v>
      </c>
      <c r="K1236" s="83" t="s">
        <v>277</v>
      </c>
      <c r="L1236" s="83">
        <v>0.42799999999999999</v>
      </c>
      <c r="M1236" s="83" t="s">
        <v>277</v>
      </c>
      <c r="N1236" s="84">
        <f t="shared" si="78"/>
        <v>0.5848564814814815</v>
      </c>
      <c r="O1236" s="83">
        <v>1235</v>
      </c>
      <c r="P1236" s="86">
        <f t="shared" si="79"/>
        <v>0.51530612244897966</v>
      </c>
      <c r="Q1236" s="87">
        <f>Table2[[#This Row],[Decimal exceedance]]*100</f>
        <v>51.530612244897966</v>
      </c>
      <c r="R1236" s="86">
        <f>ROUND(Table2[[#This Row],[Percent Exceedance]],1)</f>
        <v>51.5</v>
      </c>
    </row>
    <row r="1237" spans="2:18">
      <c r="B1237" s="79" t="s">
        <v>278</v>
      </c>
      <c r="C1237" s="80">
        <v>10044187</v>
      </c>
      <c r="D1237" s="80">
        <v>10019674</v>
      </c>
      <c r="E1237" s="79" t="s">
        <v>276</v>
      </c>
      <c r="F1237" s="81">
        <v>42117</v>
      </c>
      <c r="G1237" s="82">
        <v>2.7559999999999998</v>
      </c>
      <c r="H1237" s="83">
        <f t="shared" si="76"/>
        <v>2756</v>
      </c>
      <c r="I1237" s="84">
        <f t="shared" si="77"/>
        <v>3.1898148148148141E-2</v>
      </c>
      <c r="J1237" s="83">
        <v>0.115</v>
      </c>
      <c r="K1237" s="83" t="s">
        <v>277</v>
      </c>
      <c r="L1237" s="83">
        <v>0.438</v>
      </c>
      <c r="M1237" s="83" t="s">
        <v>280</v>
      </c>
      <c r="N1237" s="84">
        <f t="shared" si="78"/>
        <v>0.58489814814814811</v>
      </c>
      <c r="O1237" s="83">
        <v>1236</v>
      </c>
      <c r="P1237" s="86">
        <f t="shared" si="79"/>
        <v>0.51491365777080067</v>
      </c>
      <c r="Q1237" s="87">
        <f>Table2[[#This Row],[Decimal exceedance]]*100</f>
        <v>51.49136577708007</v>
      </c>
      <c r="R1237" s="86">
        <f>ROUND(Table2[[#This Row],[Percent Exceedance]],1)</f>
        <v>51.5</v>
      </c>
    </row>
    <row r="1238" spans="2:18">
      <c r="B1238" s="79" t="s">
        <v>278</v>
      </c>
      <c r="C1238" s="80">
        <v>10044187</v>
      </c>
      <c r="D1238" s="80">
        <v>10019674</v>
      </c>
      <c r="E1238" s="79" t="s">
        <v>276</v>
      </c>
      <c r="F1238" s="81">
        <v>41820</v>
      </c>
      <c r="G1238" s="82">
        <v>2.6269999999999998</v>
      </c>
      <c r="H1238" s="83">
        <f t="shared" si="76"/>
        <v>2627</v>
      </c>
      <c r="I1238" s="84">
        <f t="shared" si="77"/>
        <v>3.0405092592592588E-2</v>
      </c>
      <c r="J1238" s="83">
        <v>0.112</v>
      </c>
      <c r="K1238" s="83" t="s">
        <v>277</v>
      </c>
      <c r="L1238" s="83">
        <v>0.443</v>
      </c>
      <c r="M1238" s="83" t="s">
        <v>277</v>
      </c>
      <c r="N1238" s="84">
        <f t="shared" si="78"/>
        <v>0.58540509259259266</v>
      </c>
      <c r="O1238" s="83">
        <v>1237</v>
      </c>
      <c r="P1238" s="86">
        <f t="shared" si="79"/>
        <v>0.51452119309262168</v>
      </c>
      <c r="Q1238" s="87">
        <f>Table2[[#This Row],[Decimal exceedance]]*100</f>
        <v>51.452119309262166</v>
      </c>
      <c r="R1238" s="86">
        <f>ROUND(Table2[[#This Row],[Percent Exceedance]],1)</f>
        <v>51.5</v>
      </c>
    </row>
    <row r="1239" spans="2:18">
      <c r="B1239" s="79" t="s">
        <v>278</v>
      </c>
      <c r="C1239" s="80">
        <v>10044187</v>
      </c>
      <c r="D1239" s="80">
        <v>10019674</v>
      </c>
      <c r="E1239" s="79" t="s">
        <v>276</v>
      </c>
      <c r="F1239" s="81">
        <v>41816</v>
      </c>
      <c r="G1239" s="82">
        <v>2.3719999999999999</v>
      </c>
      <c r="H1239" s="83">
        <f t="shared" si="76"/>
        <v>2372</v>
      </c>
      <c r="I1239" s="84">
        <f t="shared" si="77"/>
        <v>2.7453703703703699E-2</v>
      </c>
      <c r="J1239" s="83">
        <v>9.6000000000000002E-2</v>
      </c>
      <c r="K1239" s="83" t="s">
        <v>277</v>
      </c>
      <c r="L1239" s="83">
        <v>0.46200000000000002</v>
      </c>
      <c r="M1239" s="83" t="s">
        <v>277</v>
      </c>
      <c r="N1239" s="84">
        <f t="shared" si="78"/>
        <v>0.58545370370370375</v>
      </c>
      <c r="O1239" s="83">
        <v>1238</v>
      </c>
      <c r="P1239" s="86">
        <f t="shared" si="79"/>
        <v>0.51412872841444268</v>
      </c>
      <c r="Q1239" s="87">
        <f>Table2[[#This Row],[Decimal exceedance]]*100</f>
        <v>51.412872841444269</v>
      </c>
      <c r="R1239" s="86">
        <f>ROUND(Table2[[#This Row],[Percent Exceedance]],1)</f>
        <v>51.4</v>
      </c>
    </row>
    <row r="1240" spans="2:18">
      <c r="B1240" s="79" t="s">
        <v>278</v>
      </c>
      <c r="C1240" s="80">
        <v>10044187</v>
      </c>
      <c r="D1240" s="80">
        <v>10019674</v>
      </c>
      <c r="E1240" s="79" t="s">
        <v>276</v>
      </c>
      <c r="F1240" s="81">
        <v>41494</v>
      </c>
      <c r="G1240" s="82">
        <v>7.7720000000000002</v>
      </c>
      <c r="H1240" s="83">
        <f t="shared" si="76"/>
        <v>7772</v>
      </c>
      <c r="I1240" s="84">
        <f t="shared" si="77"/>
        <v>8.9953703703703702E-2</v>
      </c>
      <c r="J1240" s="83">
        <v>6.3E-2</v>
      </c>
      <c r="K1240" s="83" t="s">
        <v>277</v>
      </c>
      <c r="L1240" s="83">
        <v>0.433</v>
      </c>
      <c r="M1240" s="83" t="s">
        <v>280</v>
      </c>
      <c r="N1240" s="84">
        <f t="shared" si="78"/>
        <v>0.5859537037037037</v>
      </c>
      <c r="O1240" s="83">
        <v>1239</v>
      </c>
      <c r="P1240" s="86">
        <f t="shared" si="79"/>
        <v>0.51373626373626369</v>
      </c>
      <c r="Q1240" s="87">
        <f>Table2[[#This Row],[Decimal exceedance]]*100</f>
        <v>51.373626373626365</v>
      </c>
      <c r="R1240" s="86">
        <f>ROUND(Table2[[#This Row],[Percent Exceedance]],1)</f>
        <v>51.4</v>
      </c>
    </row>
    <row r="1241" spans="2:18">
      <c r="B1241" s="83"/>
      <c r="C1241" s="80">
        <v>10044187</v>
      </c>
      <c r="D1241" s="80">
        <v>10019674</v>
      </c>
      <c r="E1241" s="79" t="s">
        <v>276</v>
      </c>
      <c r="F1241" s="85">
        <v>43912</v>
      </c>
      <c r="G1241" s="82">
        <v>1.984</v>
      </c>
      <c r="H1241" s="83">
        <f t="shared" si="76"/>
        <v>1984</v>
      </c>
      <c r="I1241" s="84">
        <f t="shared" si="77"/>
        <v>2.2962962962962963E-2</v>
      </c>
      <c r="J1241" s="83">
        <v>0.26800000000000002</v>
      </c>
      <c r="K1241" s="83" t="s">
        <v>277</v>
      </c>
      <c r="L1241" s="83">
        <v>0.29499999999999998</v>
      </c>
      <c r="M1241" s="83" t="s">
        <v>277</v>
      </c>
      <c r="N1241" s="84">
        <f t="shared" si="78"/>
        <v>0.58596296296296302</v>
      </c>
      <c r="O1241" s="83">
        <v>1240</v>
      </c>
      <c r="P1241" s="86">
        <f t="shared" si="79"/>
        <v>0.51334379905808469</v>
      </c>
      <c r="Q1241" s="87">
        <f>Table2[[#This Row],[Decimal exceedance]]*100</f>
        <v>51.334379905808468</v>
      </c>
      <c r="R1241" s="86">
        <f>ROUND(Table2[[#This Row],[Percent Exceedance]],1)</f>
        <v>51.3</v>
      </c>
    </row>
    <row r="1242" spans="2:18">
      <c r="B1242" s="79" t="s">
        <v>278</v>
      </c>
      <c r="C1242" s="80">
        <v>10044187</v>
      </c>
      <c r="D1242" s="80">
        <v>10019674</v>
      </c>
      <c r="E1242" s="79" t="s">
        <v>276</v>
      </c>
      <c r="F1242" s="81">
        <v>41883</v>
      </c>
      <c r="G1242" s="82">
        <v>3.286</v>
      </c>
      <c r="H1242" s="83">
        <f t="shared" si="76"/>
        <v>3286</v>
      </c>
      <c r="I1242" s="84">
        <f t="shared" si="77"/>
        <v>3.8032407407407404E-2</v>
      </c>
      <c r="J1242" s="83">
        <v>0.17799999999999999</v>
      </c>
      <c r="K1242" s="83" t="s">
        <v>277</v>
      </c>
      <c r="L1242" s="83">
        <v>0.37</v>
      </c>
      <c r="M1242" s="83" t="s">
        <v>277</v>
      </c>
      <c r="N1242" s="84">
        <f t="shared" si="78"/>
        <v>0.58603240740740736</v>
      </c>
      <c r="O1242" s="83">
        <v>1241</v>
      </c>
      <c r="P1242" s="86">
        <f t="shared" si="79"/>
        <v>0.51295133437990581</v>
      </c>
      <c r="Q1242" s="87">
        <f>Table2[[#This Row],[Decimal exceedance]]*100</f>
        <v>51.295133437990579</v>
      </c>
      <c r="R1242" s="86">
        <f>ROUND(Table2[[#This Row],[Percent Exceedance]],1)</f>
        <v>51.3</v>
      </c>
    </row>
    <row r="1243" spans="2:18">
      <c r="B1243" s="79" t="s">
        <v>278</v>
      </c>
      <c r="C1243" s="80">
        <v>10044187</v>
      </c>
      <c r="D1243" s="80">
        <v>10019674</v>
      </c>
      <c r="E1243" s="79" t="s">
        <v>276</v>
      </c>
      <c r="F1243" s="81">
        <v>42506</v>
      </c>
      <c r="G1243" s="82">
        <v>2.5950000000000002</v>
      </c>
      <c r="H1243" s="83">
        <f t="shared" si="76"/>
        <v>2595</v>
      </c>
      <c r="I1243" s="84">
        <f t="shared" si="77"/>
        <v>3.0034722222222223E-2</v>
      </c>
      <c r="J1243" s="83">
        <v>0.13300000000000001</v>
      </c>
      <c r="K1243" s="83" t="s">
        <v>277</v>
      </c>
      <c r="L1243" s="83">
        <v>0.42299999999999999</v>
      </c>
      <c r="M1243" s="83" t="s">
        <v>277</v>
      </c>
      <c r="N1243" s="84">
        <f t="shared" si="78"/>
        <v>0.58603472222222219</v>
      </c>
      <c r="O1243" s="83">
        <v>1242</v>
      </c>
      <c r="P1243" s="86">
        <f t="shared" si="79"/>
        <v>0.51255886970172693</v>
      </c>
      <c r="Q1243" s="87">
        <f>Table2[[#This Row],[Decimal exceedance]]*100</f>
        <v>51.255886970172696</v>
      </c>
      <c r="R1243" s="86">
        <f>ROUND(Table2[[#This Row],[Percent Exceedance]],1)</f>
        <v>51.3</v>
      </c>
    </row>
    <row r="1244" spans="2:18">
      <c r="B1244" s="79" t="s">
        <v>278</v>
      </c>
      <c r="C1244" s="80">
        <v>10044187</v>
      </c>
      <c r="D1244" s="80">
        <v>10019674</v>
      </c>
      <c r="E1244" s="79" t="s">
        <v>276</v>
      </c>
      <c r="F1244" s="81">
        <v>41547</v>
      </c>
      <c r="G1244" s="82">
        <v>4.59</v>
      </c>
      <c r="H1244" s="83">
        <f t="shared" si="76"/>
        <v>4590</v>
      </c>
      <c r="I1244" s="84">
        <f t="shared" si="77"/>
        <v>5.3124999999999992E-2</v>
      </c>
      <c r="J1244" s="83">
        <v>0.105</v>
      </c>
      <c r="K1244" s="83" t="s">
        <v>277</v>
      </c>
      <c r="L1244" s="83">
        <v>0.42799999999999999</v>
      </c>
      <c r="M1244" s="83" t="s">
        <v>277</v>
      </c>
      <c r="N1244" s="84">
        <f t="shared" si="78"/>
        <v>0.58612500000000001</v>
      </c>
      <c r="O1244" s="83">
        <v>1243</v>
      </c>
      <c r="P1244" s="86">
        <f t="shared" si="79"/>
        <v>0.51216640502354793</v>
      </c>
      <c r="Q1244" s="87">
        <f>Table2[[#This Row],[Decimal exceedance]]*100</f>
        <v>51.216640502354792</v>
      </c>
      <c r="R1244" s="86">
        <f>ROUND(Table2[[#This Row],[Percent Exceedance]],1)</f>
        <v>51.2</v>
      </c>
    </row>
    <row r="1245" spans="2:18">
      <c r="B1245" s="79" t="s">
        <v>278</v>
      </c>
      <c r="C1245" s="80">
        <v>10044187</v>
      </c>
      <c r="D1245" s="80">
        <v>10019674</v>
      </c>
      <c r="E1245" s="79" t="s">
        <v>276</v>
      </c>
      <c r="F1245" s="81">
        <v>42915</v>
      </c>
      <c r="G1245" s="82">
        <v>2.3980000000000001</v>
      </c>
      <c r="H1245" s="83">
        <f t="shared" si="76"/>
        <v>2398</v>
      </c>
      <c r="I1245" s="84">
        <f t="shared" si="77"/>
        <v>2.7754629629629629E-2</v>
      </c>
      <c r="J1245" s="83">
        <v>0.123</v>
      </c>
      <c r="K1245" s="83" t="s">
        <v>277</v>
      </c>
      <c r="L1245" s="83">
        <v>0.436</v>
      </c>
      <c r="M1245" s="83" t="s">
        <v>277</v>
      </c>
      <c r="N1245" s="84">
        <f t="shared" si="78"/>
        <v>0.58675462962962965</v>
      </c>
      <c r="O1245" s="83">
        <v>1244</v>
      </c>
      <c r="P1245" s="86">
        <f t="shared" si="79"/>
        <v>0.51177394034536894</v>
      </c>
      <c r="Q1245" s="87">
        <f>Table2[[#This Row],[Decimal exceedance]]*100</f>
        <v>51.177394034536896</v>
      </c>
      <c r="R1245" s="86">
        <f>ROUND(Table2[[#This Row],[Percent Exceedance]],1)</f>
        <v>51.2</v>
      </c>
    </row>
    <row r="1246" spans="2:18">
      <c r="B1246" s="79" t="s">
        <v>278</v>
      </c>
      <c r="C1246" s="80">
        <v>10044187</v>
      </c>
      <c r="D1246" s="80">
        <v>10019674</v>
      </c>
      <c r="E1246" s="79" t="s">
        <v>276</v>
      </c>
      <c r="F1246" s="81">
        <v>42134</v>
      </c>
      <c r="G1246" s="82">
        <v>2.6579999999999999</v>
      </c>
      <c r="H1246" s="83">
        <f t="shared" si="76"/>
        <v>2658</v>
      </c>
      <c r="I1246" s="84">
        <f t="shared" si="77"/>
        <v>3.0763888888888886E-2</v>
      </c>
      <c r="J1246" s="83">
        <v>0.128</v>
      </c>
      <c r="K1246" s="83" t="s">
        <v>277</v>
      </c>
      <c r="L1246" s="83">
        <v>0.42799999999999999</v>
      </c>
      <c r="M1246" s="83" t="s">
        <v>280</v>
      </c>
      <c r="N1246" s="84">
        <f t="shared" si="78"/>
        <v>0.58676388888888886</v>
      </c>
      <c r="O1246" s="83">
        <v>1245</v>
      </c>
      <c r="P1246" s="86">
        <f t="shared" si="79"/>
        <v>0.51138147566718994</v>
      </c>
      <c r="Q1246" s="87">
        <f>Table2[[#This Row],[Decimal exceedance]]*100</f>
        <v>51.138147566718992</v>
      </c>
      <c r="R1246" s="86">
        <f>ROUND(Table2[[#This Row],[Percent Exceedance]],1)</f>
        <v>51.1</v>
      </c>
    </row>
    <row r="1247" spans="2:18">
      <c r="B1247" s="79" t="s">
        <v>278</v>
      </c>
      <c r="C1247" s="80">
        <v>10044187</v>
      </c>
      <c r="D1247" s="80">
        <v>10019674</v>
      </c>
      <c r="E1247" s="79" t="s">
        <v>276</v>
      </c>
      <c r="F1247" s="81">
        <v>43527</v>
      </c>
      <c r="G1247" s="82">
        <v>1.806</v>
      </c>
      <c r="H1247" s="83">
        <f t="shared" si="76"/>
        <v>1806</v>
      </c>
      <c r="I1247" s="84">
        <f t="shared" si="77"/>
        <v>2.0902777777777777E-2</v>
      </c>
      <c r="J1247" s="83">
        <v>0.35899999999999999</v>
      </c>
      <c r="K1247" s="83" t="s">
        <v>277</v>
      </c>
      <c r="L1247" s="83">
        <v>0.20699999999999999</v>
      </c>
      <c r="M1247" s="83" t="s">
        <v>277</v>
      </c>
      <c r="N1247" s="84">
        <f t="shared" si="78"/>
        <v>0.58690277777777777</v>
      </c>
      <c r="O1247" s="83">
        <v>1246</v>
      </c>
      <c r="P1247" s="86">
        <f t="shared" si="79"/>
        <v>0.51098901098901095</v>
      </c>
      <c r="Q1247" s="87">
        <f>Table2[[#This Row],[Decimal exceedance]]*100</f>
        <v>51.098901098901095</v>
      </c>
      <c r="R1247" s="86">
        <f>ROUND(Table2[[#This Row],[Percent Exceedance]],1)</f>
        <v>51.1</v>
      </c>
    </row>
    <row r="1248" spans="2:18">
      <c r="B1248" s="79" t="s">
        <v>278</v>
      </c>
      <c r="C1248" s="80">
        <v>10044187</v>
      </c>
      <c r="D1248" s="80">
        <v>10019674</v>
      </c>
      <c r="E1248" s="79" t="s">
        <v>276</v>
      </c>
      <c r="F1248" s="81">
        <v>43195</v>
      </c>
      <c r="G1248" s="82">
        <v>1.8220000000000001</v>
      </c>
      <c r="H1248" s="83">
        <f t="shared" si="76"/>
        <v>1822</v>
      </c>
      <c r="I1248" s="84">
        <f t="shared" si="77"/>
        <v>2.1087962962962961E-2</v>
      </c>
      <c r="J1248" s="83">
        <v>0.42299999999999999</v>
      </c>
      <c r="K1248" s="83" t="s">
        <v>277</v>
      </c>
      <c r="L1248" s="83">
        <v>0.14299999999999999</v>
      </c>
      <c r="M1248" s="83" t="s">
        <v>277</v>
      </c>
      <c r="N1248" s="84">
        <f t="shared" si="78"/>
        <v>0.58708796296296295</v>
      </c>
      <c r="O1248" s="83">
        <v>1247</v>
      </c>
      <c r="P1248" s="86">
        <f t="shared" si="79"/>
        <v>0.51059654631083196</v>
      </c>
      <c r="Q1248" s="87">
        <f>Table2[[#This Row],[Decimal exceedance]]*100</f>
        <v>51.059654631083198</v>
      </c>
      <c r="R1248" s="86">
        <f>ROUND(Table2[[#This Row],[Percent Exceedance]],1)</f>
        <v>51.1</v>
      </c>
    </row>
    <row r="1249" spans="2:18">
      <c r="B1249" s="79" t="s">
        <v>278</v>
      </c>
      <c r="C1249" s="80">
        <v>10044187</v>
      </c>
      <c r="D1249" s="80">
        <v>10019674</v>
      </c>
      <c r="E1249" s="79" t="s">
        <v>276</v>
      </c>
      <c r="F1249" s="81">
        <v>43542</v>
      </c>
      <c r="G1249" s="82">
        <v>2.431</v>
      </c>
      <c r="H1249" s="83">
        <f t="shared" si="76"/>
        <v>2431</v>
      </c>
      <c r="I1249" s="84">
        <f t="shared" si="77"/>
        <v>2.8136574074074074E-2</v>
      </c>
      <c r="J1249" s="83">
        <v>0.374</v>
      </c>
      <c r="K1249" s="83" t="s">
        <v>277</v>
      </c>
      <c r="L1249" s="83">
        <v>0.185</v>
      </c>
      <c r="M1249" s="83" t="s">
        <v>277</v>
      </c>
      <c r="N1249" s="84">
        <f t="shared" si="78"/>
        <v>0.58713657407407405</v>
      </c>
      <c r="O1249" s="83">
        <v>1248</v>
      </c>
      <c r="P1249" s="86">
        <f t="shared" si="79"/>
        <v>0.51020408163265307</v>
      </c>
      <c r="Q1249" s="87">
        <f>Table2[[#This Row],[Decimal exceedance]]*100</f>
        <v>51.020408163265309</v>
      </c>
      <c r="R1249" s="86">
        <f>ROUND(Table2[[#This Row],[Percent Exceedance]],1)</f>
        <v>51</v>
      </c>
    </row>
    <row r="1250" spans="2:18">
      <c r="B1250" s="79" t="s">
        <v>278</v>
      </c>
      <c r="C1250" s="80">
        <v>10044187</v>
      </c>
      <c r="D1250" s="80">
        <v>10019674</v>
      </c>
      <c r="E1250" s="79" t="s">
        <v>276</v>
      </c>
      <c r="F1250" s="81">
        <v>41513</v>
      </c>
      <c r="G1250" s="82">
        <v>6.673</v>
      </c>
      <c r="H1250" s="83">
        <f t="shared" si="76"/>
        <v>6673</v>
      </c>
      <c r="I1250" s="84">
        <f t="shared" si="77"/>
        <v>7.7233796296296287E-2</v>
      </c>
      <c r="J1250" s="83">
        <v>7.6999999999999999E-2</v>
      </c>
      <c r="K1250" s="83" t="s">
        <v>277</v>
      </c>
      <c r="L1250" s="83">
        <v>0.433</v>
      </c>
      <c r="M1250" s="83" t="s">
        <v>277</v>
      </c>
      <c r="N1250" s="84">
        <f t="shared" si="78"/>
        <v>0.58723379629629635</v>
      </c>
      <c r="O1250" s="83">
        <v>1249</v>
      </c>
      <c r="P1250" s="86">
        <f t="shared" si="79"/>
        <v>0.50981161695447408</v>
      </c>
      <c r="Q1250" s="87">
        <f>Table2[[#This Row],[Decimal exceedance]]*100</f>
        <v>50.981161695447405</v>
      </c>
      <c r="R1250" s="86">
        <f>ROUND(Table2[[#This Row],[Percent Exceedance]],1)</f>
        <v>51</v>
      </c>
    </row>
    <row r="1251" spans="2:18">
      <c r="B1251" s="79" t="s">
        <v>278</v>
      </c>
      <c r="C1251" s="80">
        <v>10044187</v>
      </c>
      <c r="D1251" s="80">
        <v>10019674</v>
      </c>
      <c r="E1251" s="79" t="s">
        <v>276</v>
      </c>
      <c r="F1251" s="81">
        <v>41528</v>
      </c>
      <c r="G1251" s="82">
        <v>5.5030000000000001</v>
      </c>
      <c r="H1251" s="83">
        <f t="shared" si="76"/>
        <v>5503</v>
      </c>
      <c r="I1251" s="84">
        <f t="shared" si="77"/>
        <v>6.3692129629629626E-2</v>
      </c>
      <c r="J1251" s="83">
        <v>9.1999999999999998E-2</v>
      </c>
      <c r="K1251" s="83" t="s">
        <v>277</v>
      </c>
      <c r="L1251" s="83">
        <v>0.432</v>
      </c>
      <c r="M1251" s="83" t="s">
        <v>277</v>
      </c>
      <c r="N1251" s="84">
        <f t="shared" si="78"/>
        <v>0.58769212962962958</v>
      </c>
      <c r="O1251" s="83">
        <v>1250</v>
      </c>
      <c r="P1251" s="86">
        <f t="shared" si="79"/>
        <v>0.5094191522762952</v>
      </c>
      <c r="Q1251" s="87">
        <f>Table2[[#This Row],[Decimal exceedance]]*100</f>
        <v>50.941915227629522</v>
      </c>
      <c r="R1251" s="86">
        <f>ROUND(Table2[[#This Row],[Percent Exceedance]],1)</f>
        <v>50.9</v>
      </c>
    </row>
    <row r="1252" spans="2:18">
      <c r="B1252" s="79" t="s">
        <v>278</v>
      </c>
      <c r="C1252" s="80">
        <v>10044187</v>
      </c>
      <c r="D1252" s="80">
        <v>10019674</v>
      </c>
      <c r="E1252" s="79" t="s">
        <v>276</v>
      </c>
      <c r="F1252" s="81">
        <v>43413</v>
      </c>
      <c r="G1252" s="82">
        <v>1.8839999999999999</v>
      </c>
      <c r="H1252" s="83">
        <f t="shared" si="76"/>
        <v>1884</v>
      </c>
      <c r="I1252" s="84">
        <f t="shared" si="77"/>
        <v>2.1805555555555554E-2</v>
      </c>
      <c r="J1252" s="83">
        <v>0.442</v>
      </c>
      <c r="K1252" s="83" t="s">
        <v>277</v>
      </c>
      <c r="L1252" s="83">
        <v>0.124</v>
      </c>
      <c r="M1252" s="83" t="s">
        <v>277</v>
      </c>
      <c r="N1252" s="84">
        <f t="shared" si="78"/>
        <v>0.58780555555555558</v>
      </c>
      <c r="O1252" s="83">
        <v>1251</v>
      </c>
      <c r="P1252" s="86">
        <f t="shared" si="79"/>
        <v>0.5090266875981162</v>
      </c>
      <c r="Q1252" s="87">
        <f>Table2[[#This Row],[Decimal exceedance]]*100</f>
        <v>50.902668759811618</v>
      </c>
      <c r="R1252" s="86">
        <f>ROUND(Table2[[#This Row],[Percent Exceedance]],1)</f>
        <v>50.9</v>
      </c>
    </row>
    <row r="1253" spans="2:18">
      <c r="B1253" s="79" t="s">
        <v>278</v>
      </c>
      <c r="C1253" s="80">
        <v>10044187</v>
      </c>
      <c r="D1253" s="80">
        <v>10019674</v>
      </c>
      <c r="E1253" s="79" t="s">
        <v>276</v>
      </c>
      <c r="F1253" s="81">
        <v>42983</v>
      </c>
      <c r="G1253" s="82">
        <v>2.5110000000000001</v>
      </c>
      <c r="H1253" s="83">
        <f t="shared" si="76"/>
        <v>2511</v>
      </c>
      <c r="I1253" s="84">
        <f t="shared" si="77"/>
        <v>2.9062499999999998E-2</v>
      </c>
      <c r="J1253" s="83">
        <v>0.14899999999999999</v>
      </c>
      <c r="K1253" s="83" t="s">
        <v>277</v>
      </c>
      <c r="L1253" s="83">
        <v>0.41</v>
      </c>
      <c r="M1253" s="83" t="s">
        <v>277</v>
      </c>
      <c r="N1253" s="84">
        <f t="shared" si="78"/>
        <v>0.58806249999999993</v>
      </c>
      <c r="O1253" s="83">
        <v>1252</v>
      </c>
      <c r="P1253" s="86">
        <f t="shared" si="79"/>
        <v>0.50863422291993721</v>
      </c>
      <c r="Q1253" s="87">
        <f>Table2[[#This Row],[Decimal exceedance]]*100</f>
        <v>50.863422291993722</v>
      </c>
      <c r="R1253" s="86">
        <f>ROUND(Table2[[#This Row],[Percent Exceedance]],1)</f>
        <v>50.9</v>
      </c>
    </row>
    <row r="1254" spans="2:18">
      <c r="B1254" s="79" t="s">
        <v>278</v>
      </c>
      <c r="C1254" s="80">
        <v>10044187</v>
      </c>
      <c r="D1254" s="80">
        <v>10019674</v>
      </c>
      <c r="E1254" s="79" t="s">
        <v>276</v>
      </c>
      <c r="F1254" s="81">
        <v>41503</v>
      </c>
      <c r="G1254" s="82">
        <v>6.2670000000000003</v>
      </c>
      <c r="H1254" s="83">
        <f t="shared" si="76"/>
        <v>6267</v>
      </c>
      <c r="I1254" s="84">
        <f t="shared" si="77"/>
        <v>7.2534722222222223E-2</v>
      </c>
      <c r="J1254" s="83">
        <v>0.10100000000000001</v>
      </c>
      <c r="K1254" s="83" t="s">
        <v>277</v>
      </c>
      <c r="L1254" s="83">
        <v>0.41599999999999998</v>
      </c>
      <c r="M1254" s="83" t="s">
        <v>280</v>
      </c>
      <c r="N1254" s="84">
        <f t="shared" si="78"/>
        <v>0.58953472222222225</v>
      </c>
      <c r="O1254" s="83">
        <v>1253</v>
      </c>
      <c r="P1254" s="86">
        <f t="shared" si="79"/>
        <v>0.50824175824175821</v>
      </c>
      <c r="Q1254" s="87">
        <f>Table2[[#This Row],[Decimal exceedance]]*100</f>
        <v>50.824175824175825</v>
      </c>
      <c r="R1254" s="86">
        <f>ROUND(Table2[[#This Row],[Percent Exceedance]],1)</f>
        <v>50.8</v>
      </c>
    </row>
    <row r="1255" spans="2:18">
      <c r="B1255" s="79" t="s">
        <v>278</v>
      </c>
      <c r="C1255" s="80">
        <v>10044187</v>
      </c>
      <c r="D1255" s="80">
        <v>10019674</v>
      </c>
      <c r="E1255" s="79" t="s">
        <v>276</v>
      </c>
      <c r="F1255" s="81">
        <v>42889</v>
      </c>
      <c r="G1255" s="82">
        <v>0</v>
      </c>
      <c r="H1255" s="83">
        <f t="shared" si="76"/>
        <v>0</v>
      </c>
      <c r="I1255" s="84">
        <f t="shared" si="77"/>
        <v>0</v>
      </c>
      <c r="J1255" s="83">
        <v>0.13300000000000001</v>
      </c>
      <c r="K1255" s="83" t="s">
        <v>277</v>
      </c>
      <c r="L1255" s="83">
        <v>0.45700000000000002</v>
      </c>
      <c r="M1255" s="83" t="s">
        <v>277</v>
      </c>
      <c r="N1255" s="84">
        <f t="shared" si="78"/>
        <v>0.59000000000000008</v>
      </c>
      <c r="O1255" s="83">
        <v>1254</v>
      </c>
      <c r="P1255" s="86">
        <f t="shared" si="79"/>
        <v>0.50784929356357922</v>
      </c>
      <c r="Q1255" s="87">
        <f>Table2[[#This Row],[Decimal exceedance]]*100</f>
        <v>50.784929356357921</v>
      </c>
      <c r="R1255" s="86">
        <f>ROUND(Table2[[#This Row],[Percent Exceedance]],1)</f>
        <v>50.8</v>
      </c>
    </row>
    <row r="1256" spans="2:18">
      <c r="B1256" s="83"/>
      <c r="C1256" s="80">
        <v>10044187</v>
      </c>
      <c r="D1256" s="80">
        <v>10019674</v>
      </c>
      <c r="E1256" s="79" t="s">
        <v>276</v>
      </c>
      <c r="F1256" s="85">
        <v>43792</v>
      </c>
      <c r="G1256" s="82">
        <v>1.85</v>
      </c>
      <c r="H1256" s="83">
        <f t="shared" si="76"/>
        <v>1850</v>
      </c>
      <c r="I1256" s="84">
        <f t="shared" si="77"/>
        <v>2.1412037037037035E-2</v>
      </c>
      <c r="J1256" s="83">
        <v>0.38800000000000001</v>
      </c>
      <c r="K1256" s="83" t="s">
        <v>277</v>
      </c>
      <c r="L1256" s="83">
        <v>0.18099999999999999</v>
      </c>
      <c r="M1256" s="83" t="s">
        <v>277</v>
      </c>
      <c r="N1256" s="84">
        <f t="shared" si="78"/>
        <v>0.59041203703703704</v>
      </c>
      <c r="O1256" s="83">
        <v>1255</v>
      </c>
      <c r="P1256" s="86">
        <f t="shared" si="79"/>
        <v>0.50745682888540034</v>
      </c>
      <c r="Q1256" s="87">
        <f>Table2[[#This Row],[Decimal exceedance]]*100</f>
        <v>50.745682888540031</v>
      </c>
      <c r="R1256" s="86">
        <f>ROUND(Table2[[#This Row],[Percent Exceedance]],1)</f>
        <v>50.7</v>
      </c>
    </row>
    <row r="1257" spans="2:18">
      <c r="B1257" s="79" t="s">
        <v>278</v>
      </c>
      <c r="C1257" s="80">
        <v>10044187</v>
      </c>
      <c r="D1257" s="80">
        <v>10019674</v>
      </c>
      <c r="E1257" s="79" t="s">
        <v>276</v>
      </c>
      <c r="F1257" s="81">
        <v>41537</v>
      </c>
      <c r="G1257" s="82">
        <v>5.4379999999999997</v>
      </c>
      <c r="H1257" s="83">
        <f t="shared" si="76"/>
        <v>5438</v>
      </c>
      <c r="I1257" s="84">
        <f t="shared" si="77"/>
        <v>6.293981481481481E-2</v>
      </c>
      <c r="J1257" s="83">
        <v>0.10299999999999999</v>
      </c>
      <c r="K1257" s="83" t="s">
        <v>277</v>
      </c>
      <c r="L1257" s="83">
        <v>0.42499999999999999</v>
      </c>
      <c r="M1257" s="83" t="s">
        <v>277</v>
      </c>
      <c r="N1257" s="84">
        <f t="shared" si="78"/>
        <v>0.59093981481481483</v>
      </c>
      <c r="O1257" s="83">
        <v>1256</v>
      </c>
      <c r="P1257" s="86">
        <f t="shared" si="79"/>
        <v>0.50706436420722134</v>
      </c>
      <c r="Q1257" s="87">
        <f>Table2[[#This Row],[Decimal exceedance]]*100</f>
        <v>50.706436420722135</v>
      </c>
      <c r="R1257" s="86">
        <f>ROUND(Table2[[#This Row],[Percent Exceedance]],1)</f>
        <v>50.7</v>
      </c>
    </row>
    <row r="1258" spans="2:18">
      <c r="B1258" s="79" t="s">
        <v>278</v>
      </c>
      <c r="C1258" s="80">
        <v>10044187</v>
      </c>
      <c r="D1258" s="80">
        <v>10019674</v>
      </c>
      <c r="E1258" s="79" t="s">
        <v>276</v>
      </c>
      <c r="F1258" s="81">
        <v>43203</v>
      </c>
      <c r="G1258" s="82">
        <v>1.4350000000000001</v>
      </c>
      <c r="H1258" s="83">
        <f t="shared" si="76"/>
        <v>1435</v>
      </c>
      <c r="I1258" s="84">
        <f t="shared" si="77"/>
        <v>1.6608796296296295E-2</v>
      </c>
      <c r="J1258" s="83">
        <v>0.42199999999999999</v>
      </c>
      <c r="K1258" s="83" t="s">
        <v>277</v>
      </c>
      <c r="L1258" s="83">
        <v>0.153</v>
      </c>
      <c r="M1258" s="83" t="s">
        <v>277</v>
      </c>
      <c r="N1258" s="84">
        <f t="shared" si="78"/>
        <v>0.59160879629629626</v>
      </c>
      <c r="O1258" s="83">
        <v>1257</v>
      </c>
      <c r="P1258" s="86">
        <f t="shared" si="79"/>
        <v>0.50667189952904246</v>
      </c>
      <c r="Q1258" s="87">
        <f>Table2[[#This Row],[Decimal exceedance]]*100</f>
        <v>50.667189952904245</v>
      </c>
      <c r="R1258" s="86">
        <f>ROUND(Table2[[#This Row],[Percent Exceedance]],1)</f>
        <v>50.7</v>
      </c>
    </row>
    <row r="1259" spans="2:18">
      <c r="B1259" s="79" t="s">
        <v>278</v>
      </c>
      <c r="C1259" s="80">
        <v>10044187</v>
      </c>
      <c r="D1259" s="80">
        <v>10019674</v>
      </c>
      <c r="E1259" s="79" t="s">
        <v>276</v>
      </c>
      <c r="F1259" s="81">
        <v>41514</v>
      </c>
      <c r="G1259" s="82">
        <v>6.1139999999999999</v>
      </c>
      <c r="H1259" s="83">
        <f t="shared" si="76"/>
        <v>6114</v>
      </c>
      <c r="I1259" s="84">
        <f t="shared" si="77"/>
        <v>7.0763888888888876E-2</v>
      </c>
      <c r="J1259" s="83">
        <v>6.0999999999999999E-2</v>
      </c>
      <c r="K1259" s="83" t="s">
        <v>277</v>
      </c>
      <c r="L1259" s="83">
        <v>0.46</v>
      </c>
      <c r="M1259" s="83" t="s">
        <v>277</v>
      </c>
      <c r="N1259" s="84">
        <f t="shared" si="78"/>
        <v>0.59176388888888887</v>
      </c>
      <c r="O1259" s="83">
        <v>1258</v>
      </c>
      <c r="P1259" s="86">
        <f t="shared" si="79"/>
        <v>0.50627943485086346</v>
      </c>
      <c r="Q1259" s="87">
        <f>Table2[[#This Row],[Decimal exceedance]]*100</f>
        <v>50.627943485086348</v>
      </c>
      <c r="R1259" s="86">
        <f>ROUND(Table2[[#This Row],[Percent Exceedance]],1)</f>
        <v>50.6</v>
      </c>
    </row>
    <row r="1260" spans="2:18">
      <c r="B1260" s="79" t="s">
        <v>278</v>
      </c>
      <c r="C1260" s="80">
        <v>10044187</v>
      </c>
      <c r="D1260" s="80">
        <v>10019674</v>
      </c>
      <c r="E1260" s="79" t="s">
        <v>276</v>
      </c>
      <c r="F1260" s="81">
        <v>42990</v>
      </c>
      <c r="G1260" s="82">
        <v>2.472</v>
      </c>
      <c r="H1260" s="83">
        <f t="shared" si="76"/>
        <v>2472</v>
      </c>
      <c r="I1260" s="84">
        <f t="shared" si="77"/>
        <v>2.8611111111111108E-2</v>
      </c>
      <c r="J1260" s="83">
        <v>0.152</v>
      </c>
      <c r="K1260" s="83" t="s">
        <v>277</v>
      </c>
      <c r="L1260" s="83">
        <v>0.41199999999999998</v>
      </c>
      <c r="M1260" s="83" t="s">
        <v>277</v>
      </c>
      <c r="N1260" s="84">
        <f t="shared" si="78"/>
        <v>0.59261111111111109</v>
      </c>
      <c r="O1260" s="83">
        <v>1259</v>
      </c>
      <c r="P1260" s="86">
        <f t="shared" si="79"/>
        <v>0.50588697017268447</v>
      </c>
      <c r="Q1260" s="87">
        <f>Table2[[#This Row],[Decimal exceedance]]*100</f>
        <v>50.588697017268444</v>
      </c>
      <c r="R1260" s="86">
        <f>ROUND(Table2[[#This Row],[Percent Exceedance]],1)</f>
        <v>50.6</v>
      </c>
    </row>
    <row r="1261" spans="2:18">
      <c r="B1261" s="79" t="s">
        <v>278</v>
      </c>
      <c r="C1261" s="80">
        <v>10044187</v>
      </c>
      <c r="D1261" s="80">
        <v>10019674</v>
      </c>
      <c r="E1261" s="79" t="s">
        <v>276</v>
      </c>
      <c r="F1261" s="81">
        <v>42792</v>
      </c>
      <c r="G1261" s="82">
        <v>4.6390000000000002</v>
      </c>
      <c r="H1261" s="83">
        <f t="shared" si="76"/>
        <v>4639</v>
      </c>
      <c r="I1261" s="84">
        <f t="shared" si="77"/>
        <v>5.3692129629629631E-2</v>
      </c>
      <c r="J1261" s="83">
        <v>0.29899999999999999</v>
      </c>
      <c r="K1261" s="83" t="s">
        <v>277</v>
      </c>
      <c r="L1261" s="83">
        <v>0.24</v>
      </c>
      <c r="M1261" s="83" t="s">
        <v>277</v>
      </c>
      <c r="N1261" s="84">
        <f t="shared" si="78"/>
        <v>0.59269212962962958</v>
      </c>
      <c r="O1261" s="83">
        <v>1260</v>
      </c>
      <c r="P1261" s="86">
        <f t="shared" si="79"/>
        <v>0.50549450549450547</v>
      </c>
      <c r="Q1261" s="87">
        <f>Table2[[#This Row],[Decimal exceedance]]*100</f>
        <v>50.549450549450547</v>
      </c>
      <c r="R1261" s="86">
        <f>ROUND(Table2[[#This Row],[Percent Exceedance]],1)</f>
        <v>50.5</v>
      </c>
    </row>
    <row r="1262" spans="2:18">
      <c r="B1262" s="79" t="s">
        <v>278</v>
      </c>
      <c r="C1262" s="80">
        <v>10044187</v>
      </c>
      <c r="D1262" s="80">
        <v>10019674</v>
      </c>
      <c r="E1262" s="79" t="s">
        <v>276</v>
      </c>
      <c r="F1262" s="81">
        <v>41881</v>
      </c>
      <c r="G1262" s="82">
        <v>3.3530000000000002</v>
      </c>
      <c r="H1262" s="83">
        <f t="shared" si="76"/>
        <v>3353</v>
      </c>
      <c r="I1262" s="84">
        <f t="shared" si="77"/>
        <v>3.8807870370370368E-2</v>
      </c>
      <c r="J1262" s="83">
        <v>0.16800000000000001</v>
      </c>
      <c r="K1262" s="83" t="s">
        <v>277</v>
      </c>
      <c r="L1262" s="83">
        <v>0.38700000000000001</v>
      </c>
      <c r="M1262" s="83" t="s">
        <v>277</v>
      </c>
      <c r="N1262" s="84">
        <f t="shared" si="78"/>
        <v>0.59380787037037042</v>
      </c>
      <c r="O1262" s="83">
        <v>1261</v>
      </c>
      <c r="P1262" s="86">
        <f t="shared" si="79"/>
        <v>0.50510204081632648</v>
      </c>
      <c r="Q1262" s="87">
        <f>Table2[[#This Row],[Decimal exceedance]]*100</f>
        <v>50.510204081632651</v>
      </c>
      <c r="R1262" s="86">
        <f>ROUND(Table2[[#This Row],[Percent Exceedance]],1)</f>
        <v>50.5</v>
      </c>
    </row>
    <row r="1263" spans="2:18">
      <c r="B1263" s="83"/>
      <c r="C1263" s="80">
        <v>10044187</v>
      </c>
      <c r="D1263" s="80">
        <v>10019674</v>
      </c>
      <c r="E1263" s="79" t="s">
        <v>276</v>
      </c>
      <c r="F1263" s="85">
        <v>43736</v>
      </c>
      <c r="G1263" s="82">
        <v>1.9910000000000001</v>
      </c>
      <c r="H1263" s="83">
        <f t="shared" si="76"/>
        <v>1991</v>
      </c>
      <c r="I1263" s="84">
        <f t="shared" si="77"/>
        <v>2.3043981481481481E-2</v>
      </c>
      <c r="J1263" s="83">
        <v>0.41099999999999998</v>
      </c>
      <c r="K1263" s="83" t="s">
        <v>277</v>
      </c>
      <c r="L1263" s="83">
        <v>0.16</v>
      </c>
      <c r="M1263" s="83" t="s">
        <v>277</v>
      </c>
      <c r="N1263" s="84">
        <f t="shared" si="78"/>
        <v>0.59404398148148141</v>
      </c>
      <c r="O1263" s="83">
        <v>1262</v>
      </c>
      <c r="P1263" s="86">
        <f t="shared" si="79"/>
        <v>0.50470957613814749</v>
      </c>
      <c r="Q1263" s="87">
        <f>Table2[[#This Row],[Decimal exceedance]]*100</f>
        <v>50.470957613814747</v>
      </c>
      <c r="R1263" s="86">
        <f>ROUND(Table2[[#This Row],[Percent Exceedance]],1)</f>
        <v>50.5</v>
      </c>
    </row>
    <row r="1264" spans="2:18">
      <c r="B1264" s="79" t="s">
        <v>278</v>
      </c>
      <c r="C1264" s="80">
        <v>10044187</v>
      </c>
      <c r="D1264" s="80">
        <v>10019674</v>
      </c>
      <c r="E1264" s="79" t="s">
        <v>276</v>
      </c>
      <c r="F1264" s="81">
        <v>42198</v>
      </c>
      <c r="G1264" s="82">
        <v>4.9710000000000001</v>
      </c>
      <c r="H1264" s="83">
        <f t="shared" si="76"/>
        <v>4971</v>
      </c>
      <c r="I1264" s="84">
        <f t="shared" si="77"/>
        <v>5.7534722222222216E-2</v>
      </c>
      <c r="J1264" s="83">
        <v>0.154</v>
      </c>
      <c r="K1264" s="83" t="s">
        <v>277</v>
      </c>
      <c r="L1264" s="83">
        <v>0.38300000000000001</v>
      </c>
      <c r="M1264" s="83" t="s">
        <v>277</v>
      </c>
      <c r="N1264" s="84">
        <f t="shared" si="78"/>
        <v>0.59453472222222226</v>
      </c>
      <c r="O1264" s="83">
        <v>1263</v>
      </c>
      <c r="P1264" s="86">
        <f t="shared" si="79"/>
        <v>0.5043171114599686</v>
      </c>
      <c r="Q1264" s="87">
        <f>Table2[[#This Row],[Decimal exceedance]]*100</f>
        <v>50.431711145996857</v>
      </c>
      <c r="R1264" s="86">
        <f>ROUND(Table2[[#This Row],[Percent Exceedance]],1)</f>
        <v>50.4</v>
      </c>
    </row>
    <row r="1265" spans="2:18">
      <c r="B1265" s="79" t="s">
        <v>278</v>
      </c>
      <c r="C1265" s="80">
        <v>10044187</v>
      </c>
      <c r="D1265" s="80">
        <v>10019674</v>
      </c>
      <c r="E1265" s="79" t="s">
        <v>276</v>
      </c>
      <c r="F1265" s="81">
        <v>42568</v>
      </c>
      <c r="G1265" s="82">
        <v>4.3150000000000004</v>
      </c>
      <c r="H1265" s="83">
        <f t="shared" si="76"/>
        <v>4315</v>
      </c>
      <c r="I1265" s="84">
        <f t="shared" si="77"/>
        <v>4.9942129629629628E-2</v>
      </c>
      <c r="J1265" s="83">
        <v>0.14799999999999999</v>
      </c>
      <c r="K1265" s="83" t="s">
        <v>277</v>
      </c>
      <c r="L1265" s="83">
        <v>0.39700000000000002</v>
      </c>
      <c r="M1265" s="83" t="s">
        <v>277</v>
      </c>
      <c r="N1265" s="84">
        <f t="shared" si="78"/>
        <v>0.59494212962962967</v>
      </c>
      <c r="O1265" s="83">
        <v>1264</v>
      </c>
      <c r="P1265" s="86">
        <f t="shared" si="79"/>
        <v>0.50392464678178972</v>
      </c>
      <c r="Q1265" s="87">
        <f>Table2[[#This Row],[Decimal exceedance]]*100</f>
        <v>50.392464678178975</v>
      </c>
      <c r="R1265" s="86">
        <f>ROUND(Table2[[#This Row],[Percent Exceedance]],1)</f>
        <v>50.4</v>
      </c>
    </row>
    <row r="1266" spans="2:18">
      <c r="B1266" s="83"/>
      <c r="C1266" s="80">
        <v>10044187</v>
      </c>
      <c r="D1266" s="80">
        <v>10019674</v>
      </c>
      <c r="E1266" s="79" t="s">
        <v>276</v>
      </c>
      <c r="F1266" s="85">
        <v>43826</v>
      </c>
      <c r="G1266" s="82">
        <v>1.7270000000000001</v>
      </c>
      <c r="H1266" s="83">
        <f t="shared" si="76"/>
        <v>1727</v>
      </c>
      <c r="I1266" s="84">
        <f t="shared" si="77"/>
        <v>1.9988425925925927E-2</v>
      </c>
      <c r="J1266" s="83">
        <v>0.40500000000000003</v>
      </c>
      <c r="K1266" s="83" t="s">
        <v>277</v>
      </c>
      <c r="L1266" s="83">
        <v>0.17</v>
      </c>
      <c r="M1266" s="83" t="s">
        <v>277</v>
      </c>
      <c r="N1266" s="84">
        <f t="shared" si="78"/>
        <v>0.59498842592592593</v>
      </c>
      <c r="O1266" s="83">
        <v>1265</v>
      </c>
      <c r="P1266" s="86">
        <f t="shared" si="79"/>
        <v>0.50353218210361073</v>
      </c>
      <c r="Q1266" s="87">
        <f>Table2[[#This Row],[Decimal exceedance]]*100</f>
        <v>50.353218210361071</v>
      </c>
      <c r="R1266" s="86">
        <f>ROUND(Table2[[#This Row],[Percent Exceedance]],1)</f>
        <v>50.4</v>
      </c>
    </row>
    <row r="1267" spans="2:18">
      <c r="B1267" s="79" t="s">
        <v>278</v>
      </c>
      <c r="C1267" s="80">
        <v>10044187</v>
      </c>
      <c r="D1267" s="80">
        <v>10019674</v>
      </c>
      <c r="E1267" s="79" t="s">
        <v>276</v>
      </c>
      <c r="F1267" s="81">
        <v>41566</v>
      </c>
      <c r="G1267" s="82">
        <v>3.4079999999999999</v>
      </c>
      <c r="H1267" s="83">
        <f t="shared" si="76"/>
        <v>3408</v>
      </c>
      <c r="I1267" s="84">
        <f t="shared" si="77"/>
        <v>3.9444444444444442E-2</v>
      </c>
      <c r="J1267" s="83">
        <v>0.15</v>
      </c>
      <c r="K1267" s="83" t="s">
        <v>277</v>
      </c>
      <c r="L1267" s="83">
        <v>0.40600000000000003</v>
      </c>
      <c r="M1267" s="83" t="s">
        <v>277</v>
      </c>
      <c r="N1267" s="84">
        <f t="shared" si="78"/>
        <v>0.59544444444444444</v>
      </c>
      <c r="O1267" s="83">
        <v>1266</v>
      </c>
      <c r="P1267" s="86">
        <f t="shared" si="79"/>
        <v>0.50313971742543173</v>
      </c>
      <c r="Q1267" s="87">
        <f>Table2[[#This Row],[Decimal exceedance]]*100</f>
        <v>50.313971742543174</v>
      </c>
      <c r="R1267" s="86">
        <f>ROUND(Table2[[#This Row],[Percent Exceedance]],1)</f>
        <v>50.3</v>
      </c>
    </row>
    <row r="1268" spans="2:18">
      <c r="B1268" s="79" t="s">
        <v>278</v>
      </c>
      <c r="C1268" s="80">
        <v>10044187</v>
      </c>
      <c r="D1268" s="80">
        <v>10019674</v>
      </c>
      <c r="E1268" s="79" t="s">
        <v>276</v>
      </c>
      <c r="F1268" s="81">
        <v>43136</v>
      </c>
      <c r="G1268" s="82">
        <v>2.198</v>
      </c>
      <c r="H1268" s="83">
        <f t="shared" si="76"/>
        <v>2198</v>
      </c>
      <c r="I1268" s="84">
        <f t="shared" si="77"/>
        <v>2.5439814814814811E-2</v>
      </c>
      <c r="J1268" s="83">
        <v>0.35599999999999998</v>
      </c>
      <c r="K1268" s="83" t="s">
        <v>277</v>
      </c>
      <c r="L1268" s="83">
        <v>0.216</v>
      </c>
      <c r="M1268" s="83" t="s">
        <v>277</v>
      </c>
      <c r="N1268" s="84">
        <f t="shared" si="78"/>
        <v>0.59743981481481478</v>
      </c>
      <c r="O1268" s="83">
        <v>1267</v>
      </c>
      <c r="P1268" s="86">
        <f t="shared" si="79"/>
        <v>0.50274725274725274</v>
      </c>
      <c r="Q1268" s="87">
        <f>Table2[[#This Row],[Decimal exceedance]]*100</f>
        <v>50.27472527472527</v>
      </c>
      <c r="R1268" s="86">
        <f>ROUND(Table2[[#This Row],[Percent Exceedance]],1)</f>
        <v>50.3</v>
      </c>
    </row>
    <row r="1269" spans="2:18">
      <c r="B1269" s="79" t="s">
        <v>278</v>
      </c>
      <c r="C1269" s="80">
        <v>10044187</v>
      </c>
      <c r="D1269" s="80">
        <v>10019674</v>
      </c>
      <c r="E1269" s="79" t="s">
        <v>276</v>
      </c>
      <c r="F1269" s="81">
        <v>42080</v>
      </c>
      <c r="G1269" s="82">
        <v>2.7</v>
      </c>
      <c r="H1269" s="83">
        <f t="shared" si="76"/>
        <v>2700</v>
      </c>
      <c r="I1269" s="84">
        <f t="shared" si="77"/>
        <v>3.125E-2</v>
      </c>
      <c r="J1269" s="83">
        <v>0.13600000000000001</v>
      </c>
      <c r="K1269" s="83" t="s">
        <v>277</v>
      </c>
      <c r="L1269" s="83">
        <v>0.43099999999999999</v>
      </c>
      <c r="M1269" s="83" t="s">
        <v>277</v>
      </c>
      <c r="N1269" s="84">
        <f t="shared" si="78"/>
        <v>0.59824999999999995</v>
      </c>
      <c r="O1269" s="83">
        <v>1268</v>
      </c>
      <c r="P1269" s="86">
        <f t="shared" si="79"/>
        <v>0.50235478806907374</v>
      </c>
      <c r="Q1269" s="87">
        <f>Table2[[#This Row],[Decimal exceedance]]*100</f>
        <v>50.235478806907373</v>
      </c>
      <c r="R1269" s="86">
        <f>ROUND(Table2[[#This Row],[Percent Exceedance]],1)</f>
        <v>50.2</v>
      </c>
    </row>
    <row r="1270" spans="2:18">
      <c r="B1270" s="79" t="s">
        <v>278</v>
      </c>
      <c r="C1270" s="80">
        <v>10044187</v>
      </c>
      <c r="D1270" s="80">
        <v>10019674</v>
      </c>
      <c r="E1270" s="79" t="s">
        <v>276</v>
      </c>
      <c r="F1270" s="81">
        <v>41454</v>
      </c>
      <c r="G1270" s="82">
        <v>5.7439999999999998</v>
      </c>
      <c r="H1270" s="83">
        <f t="shared" si="76"/>
        <v>5744</v>
      </c>
      <c r="I1270" s="84">
        <f t="shared" si="77"/>
        <v>6.6481481481481475E-2</v>
      </c>
      <c r="J1270" s="83">
        <v>0.10100000000000001</v>
      </c>
      <c r="K1270" s="83" t="s">
        <v>277</v>
      </c>
      <c r="L1270" s="83">
        <v>0.43099999999999999</v>
      </c>
      <c r="M1270" s="83" t="s">
        <v>277</v>
      </c>
      <c r="N1270" s="84">
        <f t="shared" si="78"/>
        <v>0.5984814814814815</v>
      </c>
      <c r="O1270" s="83">
        <v>1269</v>
      </c>
      <c r="P1270" s="86">
        <f t="shared" si="79"/>
        <v>0.50196232339089475</v>
      </c>
      <c r="Q1270" s="87">
        <f>Table2[[#This Row],[Decimal exceedance]]*100</f>
        <v>50.196232339089477</v>
      </c>
      <c r="R1270" s="86">
        <f>ROUND(Table2[[#This Row],[Percent Exceedance]],1)</f>
        <v>50.2</v>
      </c>
    </row>
    <row r="1271" spans="2:18">
      <c r="B1271" s="79" t="s">
        <v>278</v>
      </c>
      <c r="C1271" s="80">
        <v>10044187</v>
      </c>
      <c r="D1271" s="80">
        <v>10019674</v>
      </c>
      <c r="E1271" s="79" t="s">
        <v>276</v>
      </c>
      <c r="F1271" s="81">
        <v>42566</v>
      </c>
      <c r="G1271" s="82">
        <v>2.2120000000000002</v>
      </c>
      <c r="H1271" s="83">
        <f t="shared" si="76"/>
        <v>2212</v>
      </c>
      <c r="I1271" s="84">
        <f t="shared" si="77"/>
        <v>2.5601851851851851E-2</v>
      </c>
      <c r="J1271" s="83">
        <v>0.111</v>
      </c>
      <c r="K1271" s="83" t="s">
        <v>277</v>
      </c>
      <c r="L1271" s="83">
        <v>0.46200000000000002</v>
      </c>
      <c r="M1271" s="83" t="s">
        <v>277</v>
      </c>
      <c r="N1271" s="84">
        <f t="shared" si="78"/>
        <v>0.59860185185185188</v>
      </c>
      <c r="O1271" s="83">
        <v>1270</v>
      </c>
      <c r="P1271" s="86">
        <f t="shared" si="79"/>
        <v>0.50156985871271587</v>
      </c>
      <c r="Q1271" s="87">
        <f>Table2[[#This Row],[Decimal exceedance]]*100</f>
        <v>50.156985871271587</v>
      </c>
      <c r="R1271" s="86">
        <f>ROUND(Table2[[#This Row],[Percent Exceedance]],1)</f>
        <v>50.2</v>
      </c>
    </row>
    <row r="1272" spans="2:18">
      <c r="B1272" s="79" t="s">
        <v>278</v>
      </c>
      <c r="C1272" s="80">
        <v>10044187</v>
      </c>
      <c r="D1272" s="80">
        <v>10019674</v>
      </c>
      <c r="E1272" s="79" t="s">
        <v>276</v>
      </c>
      <c r="F1272" s="81">
        <v>42042</v>
      </c>
      <c r="G1272" s="82">
        <v>2.754</v>
      </c>
      <c r="H1272" s="83">
        <f t="shared" si="76"/>
        <v>2754</v>
      </c>
      <c r="I1272" s="84">
        <f t="shared" si="77"/>
        <v>3.1875000000000001E-2</v>
      </c>
      <c r="J1272" s="83">
        <v>0.16300000000000001</v>
      </c>
      <c r="K1272" s="83" t="s">
        <v>277</v>
      </c>
      <c r="L1272" s="83">
        <v>0.40400000000000003</v>
      </c>
      <c r="M1272" s="83" t="s">
        <v>277</v>
      </c>
      <c r="N1272" s="84">
        <f t="shared" si="78"/>
        <v>0.59887500000000005</v>
      </c>
      <c r="O1272" s="83">
        <v>1271</v>
      </c>
      <c r="P1272" s="86">
        <f t="shared" si="79"/>
        <v>0.50117739403453687</v>
      </c>
      <c r="Q1272" s="87">
        <f>Table2[[#This Row],[Decimal exceedance]]*100</f>
        <v>50.11773940345369</v>
      </c>
      <c r="R1272" s="86">
        <f>ROUND(Table2[[#This Row],[Percent Exceedance]],1)</f>
        <v>50.1</v>
      </c>
    </row>
    <row r="1273" spans="2:18">
      <c r="B1273" s="79" t="s">
        <v>278</v>
      </c>
      <c r="C1273" s="80">
        <v>10044187</v>
      </c>
      <c r="D1273" s="80">
        <v>10019674</v>
      </c>
      <c r="E1273" s="79" t="s">
        <v>276</v>
      </c>
      <c r="F1273" s="81">
        <v>41827</v>
      </c>
      <c r="G1273" s="82">
        <v>2.5179999999999998</v>
      </c>
      <c r="H1273" s="83">
        <f t="shared" si="76"/>
        <v>2518</v>
      </c>
      <c r="I1273" s="84">
        <f t="shared" si="77"/>
        <v>2.9143518518518513E-2</v>
      </c>
      <c r="J1273" s="83">
        <v>0.13600000000000001</v>
      </c>
      <c r="K1273" s="83" t="s">
        <v>277</v>
      </c>
      <c r="L1273" s="83">
        <v>0.434</v>
      </c>
      <c r="M1273" s="83" t="s">
        <v>277</v>
      </c>
      <c r="N1273" s="84">
        <f t="shared" si="78"/>
        <v>0.59914351851851855</v>
      </c>
      <c r="O1273" s="83">
        <v>1272</v>
      </c>
      <c r="P1273" s="86">
        <f t="shared" si="79"/>
        <v>0.50078492935635799</v>
      </c>
      <c r="Q1273" s="87">
        <f>Table2[[#This Row],[Decimal exceedance]]*100</f>
        <v>50.078492935635801</v>
      </c>
      <c r="R1273" s="86">
        <f>ROUND(Table2[[#This Row],[Percent Exceedance]],1)</f>
        <v>50.1</v>
      </c>
    </row>
    <row r="1274" spans="2:18">
      <c r="B1274" s="79" t="s">
        <v>278</v>
      </c>
      <c r="C1274" s="80">
        <v>10044187</v>
      </c>
      <c r="D1274" s="80">
        <v>10019674</v>
      </c>
      <c r="E1274" s="79" t="s">
        <v>276</v>
      </c>
      <c r="F1274" s="81">
        <v>41443</v>
      </c>
      <c r="G1274" s="82">
        <v>4.7249999999999996</v>
      </c>
      <c r="H1274" s="83">
        <f t="shared" si="76"/>
        <v>4725</v>
      </c>
      <c r="I1274" s="84">
        <f t="shared" si="77"/>
        <v>5.4687499999999993E-2</v>
      </c>
      <c r="J1274" s="83">
        <v>0.09</v>
      </c>
      <c r="K1274" s="83" t="s">
        <v>277</v>
      </c>
      <c r="L1274" s="83">
        <v>0.45500000000000002</v>
      </c>
      <c r="M1274" s="83" t="s">
        <v>277</v>
      </c>
      <c r="N1274" s="84">
        <f t="shared" si="78"/>
        <v>0.59968750000000004</v>
      </c>
      <c r="O1274" s="83">
        <v>1273</v>
      </c>
      <c r="P1274" s="86">
        <f t="shared" si="79"/>
        <v>0.50039246467817899</v>
      </c>
      <c r="Q1274" s="87">
        <f>Table2[[#This Row],[Decimal exceedance]]*100</f>
        <v>50.039246467817897</v>
      </c>
      <c r="R1274" s="86">
        <f>ROUND(Table2[[#This Row],[Percent Exceedance]],1)</f>
        <v>50</v>
      </c>
    </row>
    <row r="1275" spans="2:18">
      <c r="B1275" s="79" t="s">
        <v>278</v>
      </c>
      <c r="C1275" s="80">
        <v>10044187</v>
      </c>
      <c r="D1275" s="80">
        <v>10019674</v>
      </c>
      <c r="E1275" s="79" t="s">
        <v>276</v>
      </c>
      <c r="F1275" s="81">
        <v>42679</v>
      </c>
      <c r="G1275" s="82">
        <v>2.653</v>
      </c>
      <c r="H1275" s="83">
        <f t="shared" si="76"/>
        <v>2653</v>
      </c>
      <c r="I1275" s="84">
        <f t="shared" si="77"/>
        <v>3.0706018518518518E-2</v>
      </c>
      <c r="J1275" s="83">
        <v>0.124</v>
      </c>
      <c r="K1275" s="83" t="s">
        <v>277</v>
      </c>
      <c r="L1275" s="83">
        <v>0.44500000000000001</v>
      </c>
      <c r="M1275" s="83" t="s">
        <v>277</v>
      </c>
      <c r="N1275" s="84">
        <f t="shared" si="78"/>
        <v>0.59970601851851857</v>
      </c>
      <c r="O1275" s="83">
        <v>1274</v>
      </c>
      <c r="P1275" s="86">
        <f t="shared" si="79"/>
        <v>0.5</v>
      </c>
      <c r="Q1275" s="87">
        <f>Table2[[#This Row],[Decimal exceedance]]*100</f>
        <v>50</v>
      </c>
      <c r="R1275" s="86">
        <f>ROUND(Table2[[#This Row],[Percent Exceedance]],1)</f>
        <v>50</v>
      </c>
    </row>
    <row r="1276" spans="2:18">
      <c r="B1276" s="79" t="s">
        <v>278</v>
      </c>
      <c r="C1276" s="80">
        <v>10044187</v>
      </c>
      <c r="D1276" s="80">
        <v>10019674</v>
      </c>
      <c r="E1276" s="79" t="s">
        <v>276</v>
      </c>
      <c r="F1276" s="81">
        <v>42136</v>
      </c>
      <c r="G1276" s="82">
        <v>2.8380000000000001</v>
      </c>
      <c r="H1276" s="83">
        <f t="shared" si="76"/>
        <v>2838</v>
      </c>
      <c r="I1276" s="84">
        <f t="shared" si="77"/>
        <v>3.2847222222222222E-2</v>
      </c>
      <c r="J1276" s="83">
        <v>0.13200000000000001</v>
      </c>
      <c r="K1276" s="83" t="s">
        <v>277</v>
      </c>
      <c r="L1276" s="83">
        <v>0.435</v>
      </c>
      <c r="M1276" s="83" t="s">
        <v>280</v>
      </c>
      <c r="N1276" s="84">
        <f t="shared" si="78"/>
        <v>0.5998472222222222</v>
      </c>
      <c r="O1276" s="83">
        <v>1275</v>
      </c>
      <c r="P1276" s="86">
        <f t="shared" si="79"/>
        <v>0.49960753532182101</v>
      </c>
      <c r="Q1276" s="87">
        <f>Table2[[#This Row],[Decimal exceedance]]*100</f>
        <v>49.960753532182103</v>
      </c>
      <c r="R1276" s="86">
        <f>ROUND(Table2[[#This Row],[Percent Exceedance]],1)</f>
        <v>50</v>
      </c>
    </row>
    <row r="1277" spans="2:18">
      <c r="B1277" s="79" t="s">
        <v>278</v>
      </c>
      <c r="C1277" s="80">
        <v>10044187</v>
      </c>
      <c r="D1277" s="80">
        <v>10019674</v>
      </c>
      <c r="E1277" s="79" t="s">
        <v>276</v>
      </c>
      <c r="F1277" s="81">
        <v>43323</v>
      </c>
      <c r="G1277" s="82">
        <v>2.2730000000000001</v>
      </c>
      <c r="H1277" s="83">
        <f t="shared" si="76"/>
        <v>2273</v>
      </c>
      <c r="I1277" s="84">
        <f t="shared" si="77"/>
        <v>2.630787037037037E-2</v>
      </c>
      <c r="J1277" s="83">
        <v>0.20899999999999999</v>
      </c>
      <c r="K1277" s="83" t="s">
        <v>277</v>
      </c>
      <c r="L1277" s="83">
        <v>0.36499999999999999</v>
      </c>
      <c r="M1277" s="83" t="s">
        <v>277</v>
      </c>
      <c r="N1277" s="84">
        <f t="shared" si="78"/>
        <v>0.60030787037037037</v>
      </c>
      <c r="O1277" s="83">
        <v>1276</v>
      </c>
      <c r="P1277" s="86">
        <f t="shared" si="79"/>
        <v>0.49921507064364212</v>
      </c>
      <c r="Q1277" s="87">
        <f>Table2[[#This Row],[Decimal exceedance]]*100</f>
        <v>49.921507064364214</v>
      </c>
      <c r="R1277" s="86">
        <f>ROUND(Table2[[#This Row],[Percent Exceedance]],1)</f>
        <v>49.9</v>
      </c>
    </row>
    <row r="1278" spans="2:18">
      <c r="B1278" s="79" t="s">
        <v>278</v>
      </c>
      <c r="C1278" s="80">
        <v>10044187</v>
      </c>
      <c r="D1278" s="80">
        <v>10019674</v>
      </c>
      <c r="E1278" s="79" t="s">
        <v>276</v>
      </c>
      <c r="F1278" s="81">
        <v>42895</v>
      </c>
      <c r="G1278" s="82">
        <v>1.948</v>
      </c>
      <c r="H1278" s="83">
        <f t="shared" si="76"/>
        <v>1948</v>
      </c>
      <c r="I1278" s="84">
        <f t="shared" si="77"/>
        <v>2.2546296296296293E-2</v>
      </c>
      <c r="J1278" s="83">
        <v>0.19</v>
      </c>
      <c r="K1278" s="83" t="s">
        <v>277</v>
      </c>
      <c r="L1278" s="83">
        <v>0.38800000000000001</v>
      </c>
      <c r="M1278" s="83" t="s">
        <v>277</v>
      </c>
      <c r="N1278" s="84">
        <f t="shared" si="78"/>
        <v>0.6005462962962963</v>
      </c>
      <c r="O1278" s="83">
        <v>1277</v>
      </c>
      <c r="P1278" s="86">
        <f t="shared" si="79"/>
        <v>0.49882260596546313</v>
      </c>
      <c r="Q1278" s="87">
        <f>Table2[[#This Row],[Decimal exceedance]]*100</f>
        <v>49.88226059654631</v>
      </c>
      <c r="R1278" s="86">
        <f>ROUND(Table2[[#This Row],[Percent Exceedance]],1)</f>
        <v>49.9</v>
      </c>
    </row>
    <row r="1279" spans="2:18">
      <c r="B1279" s="79" t="s">
        <v>278</v>
      </c>
      <c r="C1279" s="80">
        <v>10044187</v>
      </c>
      <c r="D1279" s="80">
        <v>10019674</v>
      </c>
      <c r="E1279" s="79" t="s">
        <v>276</v>
      </c>
      <c r="F1279" s="81">
        <v>41593</v>
      </c>
      <c r="G1279" s="82">
        <v>2.4689999999999999</v>
      </c>
      <c r="H1279" s="83">
        <f t="shared" si="76"/>
        <v>2469</v>
      </c>
      <c r="I1279" s="84">
        <f t="shared" si="77"/>
        <v>2.8576388888888884E-2</v>
      </c>
      <c r="J1279" s="83">
        <v>0.155</v>
      </c>
      <c r="K1279" s="83" t="s">
        <v>277</v>
      </c>
      <c r="L1279" s="83">
        <v>0.41699999999999998</v>
      </c>
      <c r="M1279" s="83" t="s">
        <v>277</v>
      </c>
      <c r="N1279" s="84">
        <f t="shared" si="78"/>
        <v>0.60057638888888887</v>
      </c>
      <c r="O1279" s="83">
        <v>1278</v>
      </c>
      <c r="P1279" s="86">
        <f t="shared" si="79"/>
        <v>0.49843014128728413</v>
      </c>
      <c r="Q1279" s="87">
        <f>Table2[[#This Row],[Decimal exceedance]]*100</f>
        <v>49.843014128728413</v>
      </c>
      <c r="R1279" s="86">
        <f>ROUND(Table2[[#This Row],[Percent Exceedance]],1)</f>
        <v>49.8</v>
      </c>
    </row>
    <row r="1280" spans="2:18">
      <c r="B1280" s="83"/>
      <c r="C1280" s="80">
        <v>10044187</v>
      </c>
      <c r="D1280" s="80">
        <v>10019674</v>
      </c>
      <c r="E1280" s="79" t="s">
        <v>276</v>
      </c>
      <c r="F1280" s="85">
        <v>43861</v>
      </c>
      <c r="G1280" s="82">
        <v>2.0129999999999999</v>
      </c>
      <c r="H1280" s="83">
        <f t="shared" si="76"/>
        <v>2013</v>
      </c>
      <c r="I1280" s="84">
        <f t="shared" si="77"/>
        <v>2.3298611111111107E-2</v>
      </c>
      <c r="J1280" s="83">
        <v>0.26200000000000001</v>
      </c>
      <c r="K1280" s="83" t="s">
        <v>277</v>
      </c>
      <c r="L1280" s="83">
        <v>0.316</v>
      </c>
      <c r="M1280" s="83" t="s">
        <v>277</v>
      </c>
      <c r="N1280" s="84">
        <f t="shared" si="78"/>
        <v>0.60129861111111116</v>
      </c>
      <c r="O1280" s="83">
        <v>1279</v>
      </c>
      <c r="P1280" s="86">
        <f t="shared" si="79"/>
        <v>0.49803767660910514</v>
      </c>
      <c r="Q1280" s="87">
        <f>Table2[[#This Row],[Decimal exceedance]]*100</f>
        <v>49.803767660910516</v>
      </c>
      <c r="R1280" s="86">
        <f>ROUND(Table2[[#This Row],[Percent Exceedance]],1)</f>
        <v>49.8</v>
      </c>
    </row>
    <row r="1281" spans="2:18">
      <c r="B1281" s="79" t="s">
        <v>278</v>
      </c>
      <c r="C1281" s="80">
        <v>10044187</v>
      </c>
      <c r="D1281" s="80">
        <v>10019674</v>
      </c>
      <c r="E1281" s="79" t="s">
        <v>276</v>
      </c>
      <c r="F1281" s="81">
        <v>42487</v>
      </c>
      <c r="G1281" s="82">
        <v>1.52</v>
      </c>
      <c r="H1281" s="83">
        <f t="shared" si="76"/>
        <v>1520</v>
      </c>
      <c r="I1281" s="84">
        <f t="shared" si="77"/>
        <v>1.759259259259259E-2</v>
      </c>
      <c r="J1281" s="83">
        <v>0.13100000000000001</v>
      </c>
      <c r="K1281" s="83" t="s">
        <v>280</v>
      </c>
      <c r="L1281" s="83">
        <v>0.45300000000000001</v>
      </c>
      <c r="M1281" s="83" t="s">
        <v>277</v>
      </c>
      <c r="N1281" s="84">
        <f t="shared" si="78"/>
        <v>0.60159259259259268</v>
      </c>
      <c r="O1281" s="83">
        <v>1280</v>
      </c>
      <c r="P1281" s="86">
        <f t="shared" si="79"/>
        <v>0.49764521193092626</v>
      </c>
      <c r="Q1281" s="87">
        <f>Table2[[#This Row],[Decimal exceedance]]*100</f>
        <v>49.764521193092627</v>
      </c>
      <c r="R1281" s="86">
        <f>ROUND(Table2[[#This Row],[Percent Exceedance]],1)</f>
        <v>49.8</v>
      </c>
    </row>
    <row r="1282" spans="2:18">
      <c r="B1282" s="79" t="s">
        <v>278</v>
      </c>
      <c r="C1282" s="80">
        <v>10044187</v>
      </c>
      <c r="D1282" s="80">
        <v>10019674</v>
      </c>
      <c r="E1282" s="79" t="s">
        <v>276</v>
      </c>
      <c r="F1282" s="81">
        <v>41839</v>
      </c>
      <c r="G1282" s="82">
        <v>6.7610000000000001</v>
      </c>
      <c r="H1282" s="83">
        <f t="shared" ref="H1282:H1345" si="80">(G1282*1000)</f>
        <v>6761</v>
      </c>
      <c r="I1282" s="84">
        <f t="shared" ref="I1282:I1345" si="81">SUM(G1282/86.4)</f>
        <v>7.8252314814814816E-2</v>
      </c>
      <c r="J1282" s="83">
        <v>0.128</v>
      </c>
      <c r="K1282" s="83" t="s">
        <v>277</v>
      </c>
      <c r="L1282" s="83">
        <v>0.39600000000000002</v>
      </c>
      <c r="M1282" s="83" t="s">
        <v>277</v>
      </c>
      <c r="N1282" s="84">
        <f t="shared" ref="N1282:N1345" si="82">SUM(I1282+J1282+L1282)</f>
        <v>0.60225231481481489</v>
      </c>
      <c r="O1282" s="83">
        <v>1281</v>
      </c>
      <c r="P1282" s="86">
        <f t="shared" ref="P1282:P1345" si="83">1-O1282/2548</f>
        <v>0.49725274725274726</v>
      </c>
      <c r="Q1282" s="87">
        <f>Table2[[#This Row],[Decimal exceedance]]*100</f>
        <v>49.72527472527473</v>
      </c>
      <c r="R1282" s="86">
        <f>ROUND(Table2[[#This Row],[Percent Exceedance]],1)</f>
        <v>49.7</v>
      </c>
    </row>
    <row r="1283" spans="2:18">
      <c r="B1283" s="79" t="s">
        <v>278</v>
      </c>
      <c r="C1283" s="80">
        <v>10044187</v>
      </c>
      <c r="D1283" s="80">
        <v>10019674</v>
      </c>
      <c r="E1283" s="79" t="s">
        <v>276</v>
      </c>
      <c r="F1283" s="81">
        <v>42780</v>
      </c>
      <c r="G1283" s="82">
        <v>0.94199999999999995</v>
      </c>
      <c r="H1283" s="83">
        <f t="shared" si="80"/>
        <v>942</v>
      </c>
      <c r="I1283" s="84">
        <f t="shared" si="81"/>
        <v>1.0902777777777777E-2</v>
      </c>
      <c r="J1283" s="83">
        <v>0.16300000000000001</v>
      </c>
      <c r="K1283" s="83" t="s">
        <v>277</v>
      </c>
      <c r="L1283" s="83">
        <v>0.42899999999999999</v>
      </c>
      <c r="M1283" s="83" t="s">
        <v>277</v>
      </c>
      <c r="N1283" s="84">
        <f t="shared" si="82"/>
        <v>0.60290277777777779</v>
      </c>
      <c r="O1283" s="83">
        <v>1282</v>
      </c>
      <c r="P1283" s="86">
        <f t="shared" si="83"/>
        <v>0.49686028257456827</v>
      </c>
      <c r="Q1283" s="87">
        <f>Table2[[#This Row],[Decimal exceedance]]*100</f>
        <v>49.686028257456826</v>
      </c>
      <c r="R1283" s="86">
        <f>ROUND(Table2[[#This Row],[Percent Exceedance]],1)</f>
        <v>49.7</v>
      </c>
    </row>
    <row r="1284" spans="2:18">
      <c r="B1284" s="79" t="s">
        <v>278</v>
      </c>
      <c r="C1284" s="80">
        <v>10044187</v>
      </c>
      <c r="D1284" s="80">
        <v>10019674</v>
      </c>
      <c r="E1284" s="79" t="s">
        <v>276</v>
      </c>
      <c r="F1284" s="81">
        <v>42135</v>
      </c>
      <c r="G1284" s="82">
        <v>2.7730000000000001</v>
      </c>
      <c r="H1284" s="83">
        <f t="shared" si="80"/>
        <v>2773</v>
      </c>
      <c r="I1284" s="84">
        <f t="shared" si="81"/>
        <v>3.2094907407407405E-2</v>
      </c>
      <c r="J1284" s="83">
        <v>0.14899999999999999</v>
      </c>
      <c r="K1284" s="83" t="s">
        <v>277</v>
      </c>
      <c r="L1284" s="83">
        <v>0.42199999999999999</v>
      </c>
      <c r="M1284" s="83" t="s">
        <v>280</v>
      </c>
      <c r="N1284" s="84">
        <f t="shared" si="82"/>
        <v>0.60309490740740745</v>
      </c>
      <c r="O1284" s="83">
        <v>1283</v>
      </c>
      <c r="P1284" s="86">
        <f t="shared" si="83"/>
        <v>0.49646781789638927</v>
      </c>
      <c r="Q1284" s="87">
        <f>Table2[[#This Row],[Decimal exceedance]]*100</f>
        <v>49.646781789638929</v>
      </c>
      <c r="R1284" s="86">
        <f>ROUND(Table2[[#This Row],[Percent Exceedance]],1)</f>
        <v>49.6</v>
      </c>
    </row>
    <row r="1285" spans="2:18">
      <c r="B1285" s="79" t="s">
        <v>278</v>
      </c>
      <c r="C1285" s="80">
        <v>10044187</v>
      </c>
      <c r="D1285" s="80">
        <v>10019674</v>
      </c>
      <c r="E1285" s="79" t="s">
        <v>276</v>
      </c>
      <c r="F1285" s="81">
        <v>42941</v>
      </c>
      <c r="G1285" s="82">
        <v>2.694</v>
      </c>
      <c r="H1285" s="83">
        <f t="shared" si="80"/>
        <v>2694</v>
      </c>
      <c r="I1285" s="84">
        <f t="shared" si="81"/>
        <v>3.1180555555555552E-2</v>
      </c>
      <c r="J1285" s="83">
        <v>0.125</v>
      </c>
      <c r="K1285" s="83" t="s">
        <v>277</v>
      </c>
      <c r="L1285" s="83">
        <v>0.44700000000000001</v>
      </c>
      <c r="M1285" s="83" t="s">
        <v>277</v>
      </c>
      <c r="N1285" s="84">
        <f t="shared" si="82"/>
        <v>0.60318055555555561</v>
      </c>
      <c r="O1285" s="83">
        <v>1284</v>
      </c>
      <c r="P1285" s="86">
        <f t="shared" si="83"/>
        <v>0.49607535321821039</v>
      </c>
      <c r="Q1285" s="87">
        <f>Table2[[#This Row],[Decimal exceedance]]*100</f>
        <v>49.60753532182104</v>
      </c>
      <c r="R1285" s="86">
        <f>ROUND(Table2[[#This Row],[Percent Exceedance]],1)</f>
        <v>49.6</v>
      </c>
    </row>
    <row r="1286" spans="2:18">
      <c r="B1286" s="79" t="s">
        <v>278</v>
      </c>
      <c r="C1286" s="80">
        <v>10044187</v>
      </c>
      <c r="D1286" s="80">
        <v>10019674</v>
      </c>
      <c r="E1286" s="79" t="s">
        <v>276</v>
      </c>
      <c r="F1286" s="81">
        <v>41777</v>
      </c>
      <c r="G1286" s="82">
        <v>2.44</v>
      </c>
      <c r="H1286" s="83">
        <f t="shared" si="80"/>
        <v>2440</v>
      </c>
      <c r="I1286" s="84">
        <f t="shared" si="81"/>
        <v>2.824074074074074E-2</v>
      </c>
      <c r="J1286" s="83">
        <v>0.13500000000000001</v>
      </c>
      <c r="K1286" s="83" t="s">
        <v>277</v>
      </c>
      <c r="L1286" s="83">
        <v>0.44</v>
      </c>
      <c r="M1286" s="83" t="s">
        <v>277</v>
      </c>
      <c r="N1286" s="84">
        <f t="shared" si="82"/>
        <v>0.60324074074074074</v>
      </c>
      <c r="O1286" s="83">
        <v>1285</v>
      </c>
      <c r="P1286" s="86">
        <f t="shared" si="83"/>
        <v>0.4956828885400314</v>
      </c>
      <c r="Q1286" s="87">
        <f>Table2[[#This Row],[Decimal exceedance]]*100</f>
        <v>49.568288854003143</v>
      </c>
      <c r="R1286" s="86">
        <f>ROUND(Table2[[#This Row],[Percent Exceedance]],1)</f>
        <v>49.6</v>
      </c>
    </row>
    <row r="1287" spans="2:18">
      <c r="B1287" s="79" t="s">
        <v>278</v>
      </c>
      <c r="C1287" s="80">
        <v>10044187</v>
      </c>
      <c r="D1287" s="80">
        <v>10019674</v>
      </c>
      <c r="E1287" s="79" t="s">
        <v>276</v>
      </c>
      <c r="F1287" s="81">
        <v>43440</v>
      </c>
      <c r="G1287" s="82">
        <v>1.9470000000000001</v>
      </c>
      <c r="H1287" s="83">
        <f t="shared" si="80"/>
        <v>1947</v>
      </c>
      <c r="I1287" s="84">
        <f t="shared" si="81"/>
        <v>2.253472222222222E-2</v>
      </c>
      <c r="J1287" s="83">
        <v>0.45200000000000001</v>
      </c>
      <c r="K1287" s="83" t="s">
        <v>277</v>
      </c>
      <c r="L1287" s="83">
        <v>0.129</v>
      </c>
      <c r="M1287" s="83" t="s">
        <v>277</v>
      </c>
      <c r="N1287" s="84">
        <f t="shared" si="82"/>
        <v>0.60353472222222226</v>
      </c>
      <c r="O1287" s="83">
        <v>1286</v>
      </c>
      <c r="P1287" s="86">
        <f t="shared" si="83"/>
        <v>0.4952904238618524</v>
      </c>
      <c r="Q1287" s="87">
        <f>Table2[[#This Row],[Decimal exceedance]]*100</f>
        <v>49.529042386185239</v>
      </c>
      <c r="R1287" s="86">
        <f>ROUND(Table2[[#This Row],[Percent Exceedance]],1)</f>
        <v>49.5</v>
      </c>
    </row>
    <row r="1288" spans="2:18">
      <c r="B1288" s="79" t="s">
        <v>278</v>
      </c>
      <c r="C1288" s="80">
        <v>10044187</v>
      </c>
      <c r="D1288" s="80">
        <v>10019674</v>
      </c>
      <c r="E1288" s="79" t="s">
        <v>276</v>
      </c>
      <c r="F1288" s="81">
        <v>41868</v>
      </c>
      <c r="G1288" s="82">
        <v>4.577</v>
      </c>
      <c r="H1288" s="83">
        <f t="shared" si="80"/>
        <v>4577</v>
      </c>
      <c r="I1288" s="84">
        <f t="shared" si="81"/>
        <v>5.2974537037037035E-2</v>
      </c>
      <c r="J1288" s="83">
        <v>0.161</v>
      </c>
      <c r="K1288" s="83" t="s">
        <v>277</v>
      </c>
      <c r="L1288" s="83">
        <v>0.39</v>
      </c>
      <c r="M1288" s="83" t="s">
        <v>277</v>
      </c>
      <c r="N1288" s="84">
        <f t="shared" si="82"/>
        <v>0.60397453703703707</v>
      </c>
      <c r="O1288" s="83">
        <v>1287</v>
      </c>
      <c r="P1288" s="86">
        <f t="shared" si="83"/>
        <v>0.49489795918367352</v>
      </c>
      <c r="Q1288" s="87">
        <f>Table2[[#This Row],[Decimal exceedance]]*100</f>
        <v>49.489795918367349</v>
      </c>
      <c r="R1288" s="86">
        <f>ROUND(Table2[[#This Row],[Percent Exceedance]],1)</f>
        <v>49.5</v>
      </c>
    </row>
    <row r="1289" spans="2:18">
      <c r="B1289" s="79" t="s">
        <v>278</v>
      </c>
      <c r="C1289" s="80">
        <v>10044187</v>
      </c>
      <c r="D1289" s="80">
        <v>10019674</v>
      </c>
      <c r="E1289" s="79" t="s">
        <v>276</v>
      </c>
      <c r="F1289" s="81">
        <v>43150</v>
      </c>
      <c r="G1289" s="82">
        <v>1.917</v>
      </c>
      <c r="H1289" s="83">
        <f t="shared" si="80"/>
        <v>1917</v>
      </c>
      <c r="I1289" s="84">
        <f t="shared" si="81"/>
        <v>2.2187499999999999E-2</v>
      </c>
      <c r="J1289" s="83">
        <v>0.42</v>
      </c>
      <c r="K1289" s="83" t="s">
        <v>277</v>
      </c>
      <c r="L1289" s="83">
        <v>0.16200000000000001</v>
      </c>
      <c r="M1289" s="83" t="s">
        <v>277</v>
      </c>
      <c r="N1289" s="84">
        <f t="shared" si="82"/>
        <v>0.60418749999999999</v>
      </c>
      <c r="O1289" s="83">
        <v>1288</v>
      </c>
      <c r="P1289" s="86">
        <f t="shared" si="83"/>
        <v>0.49450549450549453</v>
      </c>
      <c r="Q1289" s="87">
        <f>Table2[[#This Row],[Decimal exceedance]]*100</f>
        <v>49.450549450549453</v>
      </c>
      <c r="R1289" s="86">
        <f>ROUND(Table2[[#This Row],[Percent Exceedance]],1)</f>
        <v>49.5</v>
      </c>
    </row>
    <row r="1290" spans="2:18">
      <c r="B1290" s="79" t="s">
        <v>278</v>
      </c>
      <c r="C1290" s="80">
        <v>10044187</v>
      </c>
      <c r="D1290" s="80">
        <v>10019674</v>
      </c>
      <c r="E1290" s="79" t="s">
        <v>276</v>
      </c>
      <c r="F1290" s="81">
        <v>42511</v>
      </c>
      <c r="G1290" s="82">
        <v>2.351</v>
      </c>
      <c r="H1290" s="83">
        <f t="shared" si="80"/>
        <v>2351</v>
      </c>
      <c r="I1290" s="84">
        <f t="shared" si="81"/>
        <v>2.7210648148148147E-2</v>
      </c>
      <c r="J1290" s="83">
        <v>0.126</v>
      </c>
      <c r="K1290" s="83" t="s">
        <v>277</v>
      </c>
      <c r="L1290" s="83">
        <v>0.45100000000000001</v>
      </c>
      <c r="M1290" s="83" t="s">
        <v>277</v>
      </c>
      <c r="N1290" s="84">
        <f t="shared" si="82"/>
        <v>0.60421064814814818</v>
      </c>
      <c r="O1290" s="83">
        <v>1289</v>
      </c>
      <c r="P1290" s="86">
        <f t="shared" si="83"/>
        <v>0.49411302982731553</v>
      </c>
      <c r="Q1290" s="87">
        <f>Table2[[#This Row],[Decimal exceedance]]*100</f>
        <v>49.411302982731556</v>
      </c>
      <c r="R1290" s="86">
        <f>ROUND(Table2[[#This Row],[Percent Exceedance]],1)</f>
        <v>49.4</v>
      </c>
    </row>
    <row r="1291" spans="2:18">
      <c r="B1291" s="79" t="s">
        <v>278</v>
      </c>
      <c r="C1291" s="80">
        <v>10044187</v>
      </c>
      <c r="D1291" s="80">
        <v>10019674</v>
      </c>
      <c r="E1291" s="79" t="s">
        <v>276</v>
      </c>
      <c r="F1291" s="81">
        <v>41746</v>
      </c>
      <c r="G1291" s="82">
        <v>1.917</v>
      </c>
      <c r="H1291" s="83">
        <f t="shared" si="80"/>
        <v>1917</v>
      </c>
      <c r="I1291" s="84">
        <f t="shared" si="81"/>
        <v>2.2187499999999999E-2</v>
      </c>
      <c r="J1291" s="83">
        <v>0.123</v>
      </c>
      <c r="K1291" s="83" t="s">
        <v>277</v>
      </c>
      <c r="L1291" s="83">
        <v>0.46</v>
      </c>
      <c r="M1291" s="83" t="s">
        <v>277</v>
      </c>
      <c r="N1291" s="84">
        <f t="shared" si="82"/>
        <v>0.60518749999999999</v>
      </c>
      <c r="O1291" s="83">
        <v>1290</v>
      </c>
      <c r="P1291" s="86">
        <f t="shared" si="83"/>
        <v>0.49372056514913654</v>
      </c>
      <c r="Q1291" s="87">
        <f>Table2[[#This Row],[Decimal exceedance]]*100</f>
        <v>49.372056514913652</v>
      </c>
      <c r="R1291" s="86">
        <f>ROUND(Table2[[#This Row],[Percent Exceedance]],1)</f>
        <v>49.4</v>
      </c>
    </row>
    <row r="1292" spans="2:18">
      <c r="B1292" s="79" t="s">
        <v>278</v>
      </c>
      <c r="C1292" s="80">
        <v>10044187</v>
      </c>
      <c r="D1292" s="80">
        <v>10019674</v>
      </c>
      <c r="E1292" s="79" t="s">
        <v>276</v>
      </c>
      <c r="F1292" s="81">
        <v>41577</v>
      </c>
      <c r="G1292" s="82">
        <v>2.2349999999999999</v>
      </c>
      <c r="H1292" s="83">
        <f t="shared" si="80"/>
        <v>2235</v>
      </c>
      <c r="I1292" s="84">
        <f t="shared" si="81"/>
        <v>2.5868055555555554E-2</v>
      </c>
      <c r="J1292" s="83">
        <v>0.23799999999999999</v>
      </c>
      <c r="K1292" s="83" t="s">
        <v>277</v>
      </c>
      <c r="L1292" s="83">
        <v>0.34200000000000003</v>
      </c>
      <c r="M1292" s="83" t="s">
        <v>277</v>
      </c>
      <c r="N1292" s="84">
        <f t="shared" si="82"/>
        <v>0.60586805555555556</v>
      </c>
      <c r="O1292" s="83">
        <v>1291</v>
      </c>
      <c r="P1292" s="86">
        <f t="shared" si="83"/>
        <v>0.49332810047095765</v>
      </c>
      <c r="Q1292" s="87">
        <f>Table2[[#This Row],[Decimal exceedance]]*100</f>
        <v>49.332810047095762</v>
      </c>
      <c r="R1292" s="86">
        <f>ROUND(Table2[[#This Row],[Percent Exceedance]],1)</f>
        <v>49.3</v>
      </c>
    </row>
    <row r="1293" spans="2:18">
      <c r="B1293" s="83"/>
      <c r="C1293" s="80">
        <v>10044187</v>
      </c>
      <c r="D1293" s="80">
        <v>10019674</v>
      </c>
      <c r="E1293" s="79" t="s">
        <v>276</v>
      </c>
      <c r="F1293" s="85">
        <v>43735</v>
      </c>
      <c r="G1293" s="82">
        <v>1.905</v>
      </c>
      <c r="H1293" s="83">
        <f t="shared" si="80"/>
        <v>1905</v>
      </c>
      <c r="I1293" s="84">
        <f t="shared" si="81"/>
        <v>2.2048611111111109E-2</v>
      </c>
      <c r="J1293" s="83">
        <v>0.45800000000000002</v>
      </c>
      <c r="K1293" s="83" t="s">
        <v>277</v>
      </c>
      <c r="L1293" s="83">
        <v>0.126</v>
      </c>
      <c r="M1293" s="83" t="s">
        <v>277</v>
      </c>
      <c r="N1293" s="84">
        <f t="shared" si="82"/>
        <v>0.60604861111111119</v>
      </c>
      <c r="O1293" s="83">
        <v>1292</v>
      </c>
      <c r="P1293" s="86">
        <f t="shared" si="83"/>
        <v>0.49293563579277866</v>
      </c>
      <c r="Q1293" s="87">
        <f>Table2[[#This Row],[Decimal exceedance]]*100</f>
        <v>49.293563579277865</v>
      </c>
      <c r="R1293" s="86">
        <f>ROUND(Table2[[#This Row],[Percent Exceedance]],1)</f>
        <v>49.3</v>
      </c>
    </row>
    <row r="1294" spans="2:18">
      <c r="B1294" s="79" t="s">
        <v>278</v>
      </c>
      <c r="C1294" s="80">
        <v>10044187</v>
      </c>
      <c r="D1294" s="80">
        <v>10019674</v>
      </c>
      <c r="E1294" s="79" t="s">
        <v>276</v>
      </c>
      <c r="F1294" s="81">
        <v>42486</v>
      </c>
      <c r="G1294" s="82">
        <v>1.48</v>
      </c>
      <c r="H1294" s="83">
        <f t="shared" si="80"/>
        <v>1480</v>
      </c>
      <c r="I1294" s="84">
        <f t="shared" si="81"/>
        <v>1.7129629629629627E-2</v>
      </c>
      <c r="J1294" s="83">
        <v>0.16700000000000001</v>
      </c>
      <c r="K1294" s="83" t="s">
        <v>280</v>
      </c>
      <c r="L1294" s="83">
        <v>0.42199999999999999</v>
      </c>
      <c r="M1294" s="83" t="s">
        <v>277</v>
      </c>
      <c r="N1294" s="84">
        <f t="shared" si="82"/>
        <v>0.60612962962962968</v>
      </c>
      <c r="O1294" s="83">
        <v>1293</v>
      </c>
      <c r="P1294" s="86">
        <f t="shared" si="83"/>
        <v>0.49254317111459966</v>
      </c>
      <c r="Q1294" s="87">
        <f>Table2[[#This Row],[Decimal exceedance]]*100</f>
        <v>49.254317111459969</v>
      </c>
      <c r="R1294" s="86">
        <f>ROUND(Table2[[#This Row],[Percent Exceedance]],1)</f>
        <v>49.3</v>
      </c>
    </row>
    <row r="1295" spans="2:18">
      <c r="B1295" s="79" t="s">
        <v>278</v>
      </c>
      <c r="C1295" s="80">
        <v>10044187</v>
      </c>
      <c r="D1295" s="80">
        <v>10019674</v>
      </c>
      <c r="E1295" s="79" t="s">
        <v>276</v>
      </c>
      <c r="F1295" s="81">
        <v>42942</v>
      </c>
      <c r="G1295" s="82">
        <v>2.5880000000000001</v>
      </c>
      <c r="H1295" s="83">
        <f t="shared" si="80"/>
        <v>2588</v>
      </c>
      <c r="I1295" s="84">
        <f t="shared" si="81"/>
        <v>2.9953703703703701E-2</v>
      </c>
      <c r="J1295" s="83">
        <v>0.16</v>
      </c>
      <c r="K1295" s="83" t="s">
        <v>277</v>
      </c>
      <c r="L1295" s="83">
        <v>0.41699999999999998</v>
      </c>
      <c r="M1295" s="83" t="s">
        <v>277</v>
      </c>
      <c r="N1295" s="84">
        <f t="shared" si="82"/>
        <v>0.60695370370370372</v>
      </c>
      <c r="O1295" s="83">
        <v>1294</v>
      </c>
      <c r="P1295" s="86">
        <f t="shared" si="83"/>
        <v>0.49215070643642067</v>
      </c>
      <c r="Q1295" s="87">
        <f>Table2[[#This Row],[Decimal exceedance]]*100</f>
        <v>49.215070643642065</v>
      </c>
      <c r="R1295" s="86">
        <f>ROUND(Table2[[#This Row],[Percent Exceedance]],1)</f>
        <v>49.2</v>
      </c>
    </row>
    <row r="1296" spans="2:18">
      <c r="B1296" s="79" t="s">
        <v>278</v>
      </c>
      <c r="C1296" s="80">
        <v>10044187</v>
      </c>
      <c r="D1296" s="80">
        <v>10019674</v>
      </c>
      <c r="E1296" s="79" t="s">
        <v>276</v>
      </c>
      <c r="F1296" s="81">
        <v>41834</v>
      </c>
      <c r="G1296" s="82">
        <v>2.27</v>
      </c>
      <c r="H1296" s="83">
        <f t="shared" si="80"/>
        <v>2270</v>
      </c>
      <c r="I1296" s="84">
        <f t="shared" si="81"/>
        <v>2.6273148148148146E-2</v>
      </c>
      <c r="J1296" s="83">
        <v>0.16600000000000001</v>
      </c>
      <c r="K1296" s="83" t="s">
        <v>277</v>
      </c>
      <c r="L1296" s="83">
        <v>0.41499999999999998</v>
      </c>
      <c r="M1296" s="83" t="s">
        <v>277</v>
      </c>
      <c r="N1296" s="84">
        <f t="shared" si="82"/>
        <v>0.60727314814814815</v>
      </c>
      <c r="O1296" s="83">
        <v>1295</v>
      </c>
      <c r="P1296" s="86">
        <f t="shared" si="83"/>
        <v>0.49175824175824179</v>
      </c>
      <c r="Q1296" s="87">
        <f>Table2[[#This Row],[Decimal exceedance]]*100</f>
        <v>49.175824175824175</v>
      </c>
      <c r="R1296" s="86">
        <f>ROUND(Table2[[#This Row],[Percent Exceedance]],1)</f>
        <v>49.2</v>
      </c>
    </row>
    <row r="1297" spans="2:18">
      <c r="B1297" s="79" t="s">
        <v>278</v>
      </c>
      <c r="C1297" s="80">
        <v>10044187</v>
      </c>
      <c r="D1297" s="80">
        <v>10019674</v>
      </c>
      <c r="E1297" s="79" t="s">
        <v>276</v>
      </c>
      <c r="F1297" s="81">
        <v>43433</v>
      </c>
      <c r="G1297" s="82">
        <v>1.94</v>
      </c>
      <c r="H1297" s="83">
        <f t="shared" si="80"/>
        <v>1940</v>
      </c>
      <c r="I1297" s="84">
        <f t="shared" si="81"/>
        <v>2.2453703703703701E-2</v>
      </c>
      <c r="J1297" s="83">
        <v>0.47099999999999997</v>
      </c>
      <c r="K1297" s="83" t="s">
        <v>277</v>
      </c>
      <c r="L1297" s="83">
        <v>0.114</v>
      </c>
      <c r="M1297" s="83" t="s">
        <v>277</v>
      </c>
      <c r="N1297" s="84">
        <f t="shared" si="82"/>
        <v>0.60745370370370366</v>
      </c>
      <c r="O1297" s="83">
        <v>1296</v>
      </c>
      <c r="P1297" s="86">
        <f t="shared" si="83"/>
        <v>0.49136577708006279</v>
      </c>
      <c r="Q1297" s="87">
        <f>Table2[[#This Row],[Decimal exceedance]]*100</f>
        <v>49.136577708006278</v>
      </c>
      <c r="R1297" s="86">
        <f>ROUND(Table2[[#This Row],[Percent Exceedance]],1)</f>
        <v>49.1</v>
      </c>
    </row>
    <row r="1298" spans="2:18">
      <c r="B1298" s="79" t="s">
        <v>278</v>
      </c>
      <c r="C1298" s="80">
        <v>10044187</v>
      </c>
      <c r="D1298" s="80">
        <v>10019674</v>
      </c>
      <c r="E1298" s="79" t="s">
        <v>276</v>
      </c>
      <c r="F1298" s="81">
        <v>43000</v>
      </c>
      <c r="G1298" s="82">
        <v>1.778</v>
      </c>
      <c r="H1298" s="83">
        <f t="shared" si="80"/>
        <v>1778</v>
      </c>
      <c r="I1298" s="84">
        <f t="shared" si="81"/>
        <v>2.0578703703703703E-2</v>
      </c>
      <c r="J1298" s="83">
        <v>0.14499999999999999</v>
      </c>
      <c r="K1298" s="83" t="s">
        <v>277</v>
      </c>
      <c r="L1298" s="83">
        <v>0.442</v>
      </c>
      <c r="M1298" s="83" t="s">
        <v>277</v>
      </c>
      <c r="N1298" s="84">
        <f t="shared" si="82"/>
        <v>0.6075787037037037</v>
      </c>
      <c r="O1298" s="83">
        <v>1297</v>
      </c>
      <c r="P1298" s="86">
        <f t="shared" si="83"/>
        <v>0.4909733124018838</v>
      </c>
      <c r="Q1298" s="87">
        <f>Table2[[#This Row],[Decimal exceedance]]*100</f>
        <v>49.097331240188382</v>
      </c>
      <c r="R1298" s="86">
        <f>ROUND(Table2[[#This Row],[Percent Exceedance]],1)</f>
        <v>49.1</v>
      </c>
    </row>
    <row r="1299" spans="2:18">
      <c r="B1299" s="79" t="s">
        <v>278</v>
      </c>
      <c r="C1299" s="80">
        <v>10044187</v>
      </c>
      <c r="D1299" s="80">
        <v>10019674</v>
      </c>
      <c r="E1299" s="79" t="s">
        <v>276</v>
      </c>
      <c r="F1299" s="81">
        <v>42252</v>
      </c>
      <c r="G1299" s="82">
        <v>5.8440000000000003</v>
      </c>
      <c r="H1299" s="83">
        <f t="shared" si="80"/>
        <v>5844</v>
      </c>
      <c r="I1299" s="84">
        <f t="shared" si="81"/>
        <v>6.7638888888888887E-2</v>
      </c>
      <c r="J1299" s="83">
        <v>0.17299999999999999</v>
      </c>
      <c r="K1299" s="83" t="s">
        <v>277</v>
      </c>
      <c r="L1299" s="83">
        <v>0.36699999999999999</v>
      </c>
      <c r="M1299" s="83" t="s">
        <v>277</v>
      </c>
      <c r="N1299" s="84">
        <f t="shared" si="82"/>
        <v>0.60763888888888884</v>
      </c>
      <c r="O1299" s="83">
        <v>1298</v>
      </c>
      <c r="P1299" s="86">
        <f t="shared" si="83"/>
        <v>0.49058084772370492</v>
      </c>
      <c r="Q1299" s="87">
        <f>Table2[[#This Row],[Decimal exceedance]]*100</f>
        <v>49.058084772370492</v>
      </c>
      <c r="R1299" s="86">
        <f>ROUND(Table2[[#This Row],[Percent Exceedance]],1)</f>
        <v>49.1</v>
      </c>
    </row>
    <row r="1300" spans="2:18">
      <c r="B1300" s="79" t="s">
        <v>278</v>
      </c>
      <c r="C1300" s="80">
        <v>10044187</v>
      </c>
      <c r="D1300" s="80">
        <v>10019674</v>
      </c>
      <c r="E1300" s="79" t="s">
        <v>276</v>
      </c>
      <c r="F1300" s="81">
        <v>43251</v>
      </c>
      <c r="G1300" s="82">
        <v>1.982</v>
      </c>
      <c r="H1300" s="83">
        <f t="shared" si="80"/>
        <v>1982</v>
      </c>
      <c r="I1300" s="84">
        <f t="shared" si="81"/>
        <v>2.2939814814814812E-2</v>
      </c>
      <c r="J1300" s="83">
        <v>0.28799999999999998</v>
      </c>
      <c r="K1300" s="83" t="s">
        <v>277</v>
      </c>
      <c r="L1300" s="83">
        <v>0.29799999999999999</v>
      </c>
      <c r="M1300" s="83" t="s">
        <v>277</v>
      </c>
      <c r="N1300" s="84">
        <f t="shared" si="82"/>
        <v>0.60893981481481485</v>
      </c>
      <c r="O1300" s="83">
        <v>1299</v>
      </c>
      <c r="P1300" s="86">
        <f t="shared" si="83"/>
        <v>0.49018838304552592</v>
      </c>
      <c r="Q1300" s="87">
        <f>Table2[[#This Row],[Decimal exceedance]]*100</f>
        <v>49.018838304552595</v>
      </c>
      <c r="R1300" s="86">
        <f>ROUND(Table2[[#This Row],[Percent Exceedance]],1)</f>
        <v>49</v>
      </c>
    </row>
    <row r="1301" spans="2:18">
      <c r="B1301" s="79" t="s">
        <v>278</v>
      </c>
      <c r="C1301" s="80">
        <v>10044187</v>
      </c>
      <c r="D1301" s="80">
        <v>10019674</v>
      </c>
      <c r="E1301" s="79" t="s">
        <v>276</v>
      </c>
      <c r="F1301" s="81">
        <v>42447</v>
      </c>
      <c r="G1301" s="82">
        <v>1.7310000000000001</v>
      </c>
      <c r="H1301" s="83">
        <f t="shared" si="80"/>
        <v>1731</v>
      </c>
      <c r="I1301" s="84">
        <f t="shared" si="81"/>
        <v>2.0034722222222221E-2</v>
      </c>
      <c r="J1301" s="83">
        <v>0.13700000000000001</v>
      </c>
      <c r="K1301" s="83" t="s">
        <v>277</v>
      </c>
      <c r="L1301" s="83">
        <v>0.45300000000000001</v>
      </c>
      <c r="M1301" s="83" t="s">
        <v>277</v>
      </c>
      <c r="N1301" s="84">
        <f t="shared" si="82"/>
        <v>0.61003472222222221</v>
      </c>
      <c r="O1301" s="83">
        <v>1300</v>
      </c>
      <c r="P1301" s="86">
        <f t="shared" si="83"/>
        <v>0.48979591836734693</v>
      </c>
      <c r="Q1301" s="87">
        <f>Table2[[#This Row],[Decimal exceedance]]*100</f>
        <v>48.979591836734691</v>
      </c>
      <c r="R1301" s="86">
        <f>ROUND(Table2[[#This Row],[Percent Exceedance]],1)</f>
        <v>49</v>
      </c>
    </row>
    <row r="1302" spans="2:18">
      <c r="B1302" s="83"/>
      <c r="C1302" s="80">
        <v>10044187</v>
      </c>
      <c r="D1302" s="80">
        <v>10019674</v>
      </c>
      <c r="E1302" s="79" t="s">
        <v>276</v>
      </c>
      <c r="F1302" s="85">
        <v>43917</v>
      </c>
      <c r="G1302" s="82">
        <v>1.913</v>
      </c>
      <c r="H1302" s="83">
        <f t="shared" si="80"/>
        <v>1913</v>
      </c>
      <c r="I1302" s="84">
        <f t="shared" si="81"/>
        <v>2.2141203703703701E-2</v>
      </c>
      <c r="J1302" s="83">
        <v>0.16</v>
      </c>
      <c r="K1302" s="83" t="s">
        <v>277</v>
      </c>
      <c r="L1302" s="83">
        <v>0.42799999999999999</v>
      </c>
      <c r="M1302" s="83" t="s">
        <v>277</v>
      </c>
      <c r="N1302" s="84">
        <f t="shared" si="82"/>
        <v>0.61014120370370373</v>
      </c>
      <c r="O1302" s="83">
        <v>1301</v>
      </c>
      <c r="P1302" s="86">
        <f t="shared" si="83"/>
        <v>0.48940345368916793</v>
      </c>
      <c r="Q1302" s="87">
        <f>Table2[[#This Row],[Decimal exceedance]]*100</f>
        <v>48.940345368916795</v>
      </c>
      <c r="R1302" s="86">
        <f>ROUND(Table2[[#This Row],[Percent Exceedance]],1)</f>
        <v>48.9</v>
      </c>
    </row>
    <row r="1303" spans="2:18">
      <c r="B1303" s="79" t="s">
        <v>278</v>
      </c>
      <c r="C1303" s="80">
        <v>10044187</v>
      </c>
      <c r="D1303" s="80">
        <v>10019674</v>
      </c>
      <c r="E1303" s="79" t="s">
        <v>276</v>
      </c>
      <c r="F1303" s="81">
        <v>42969</v>
      </c>
      <c r="G1303" s="82">
        <v>2.1749999999999998</v>
      </c>
      <c r="H1303" s="83">
        <f t="shared" si="80"/>
        <v>2175</v>
      </c>
      <c r="I1303" s="84">
        <f t="shared" si="81"/>
        <v>2.5173611111111108E-2</v>
      </c>
      <c r="J1303" s="83">
        <v>0.14499999999999999</v>
      </c>
      <c r="K1303" s="83" t="s">
        <v>277</v>
      </c>
      <c r="L1303" s="83">
        <v>0.44</v>
      </c>
      <c r="M1303" s="83" t="s">
        <v>277</v>
      </c>
      <c r="N1303" s="84">
        <f t="shared" si="82"/>
        <v>0.61017361111111112</v>
      </c>
      <c r="O1303" s="83">
        <v>1302</v>
      </c>
      <c r="P1303" s="86">
        <f t="shared" si="83"/>
        <v>0.48901098901098905</v>
      </c>
      <c r="Q1303" s="87">
        <f>Table2[[#This Row],[Decimal exceedance]]*100</f>
        <v>48.901098901098905</v>
      </c>
      <c r="R1303" s="86">
        <f>ROUND(Table2[[#This Row],[Percent Exceedance]],1)</f>
        <v>48.9</v>
      </c>
    </row>
    <row r="1304" spans="2:18">
      <c r="B1304" s="79" t="s">
        <v>278</v>
      </c>
      <c r="C1304" s="80">
        <v>10044187</v>
      </c>
      <c r="D1304" s="80">
        <v>10019674</v>
      </c>
      <c r="E1304" s="79" t="s">
        <v>276</v>
      </c>
      <c r="F1304" s="81">
        <v>43329</v>
      </c>
      <c r="G1304" s="82">
        <v>2.1360000000000001</v>
      </c>
      <c r="H1304" s="83">
        <f t="shared" si="80"/>
        <v>2136</v>
      </c>
      <c r="I1304" s="84">
        <f t="shared" si="81"/>
        <v>2.4722222222222222E-2</v>
      </c>
      <c r="J1304" s="83">
        <v>0.193</v>
      </c>
      <c r="K1304" s="83" t="s">
        <v>277</v>
      </c>
      <c r="L1304" s="83">
        <v>0.39300000000000002</v>
      </c>
      <c r="M1304" s="83" t="s">
        <v>277</v>
      </c>
      <c r="N1304" s="84">
        <f t="shared" si="82"/>
        <v>0.61072222222222228</v>
      </c>
      <c r="O1304" s="83">
        <v>1303</v>
      </c>
      <c r="P1304" s="86">
        <f t="shared" si="83"/>
        <v>0.48861852433281006</v>
      </c>
      <c r="Q1304" s="87">
        <f>Table2[[#This Row],[Decimal exceedance]]*100</f>
        <v>48.861852433281008</v>
      </c>
      <c r="R1304" s="86">
        <f>ROUND(Table2[[#This Row],[Percent Exceedance]],1)</f>
        <v>48.9</v>
      </c>
    </row>
    <row r="1305" spans="2:18">
      <c r="B1305" s="79" t="s">
        <v>278</v>
      </c>
      <c r="C1305" s="80">
        <v>10044187</v>
      </c>
      <c r="D1305" s="80">
        <v>10019674</v>
      </c>
      <c r="E1305" s="79" t="s">
        <v>276</v>
      </c>
      <c r="F1305" s="81">
        <v>41458</v>
      </c>
      <c r="G1305" s="82">
        <v>7.2789999999999999</v>
      </c>
      <c r="H1305" s="83">
        <f t="shared" si="80"/>
        <v>7279</v>
      </c>
      <c r="I1305" s="84">
        <f t="shared" si="81"/>
        <v>8.4247685185185175E-2</v>
      </c>
      <c r="J1305" s="83">
        <v>9.5000000000000001E-2</v>
      </c>
      <c r="K1305" s="83" t="s">
        <v>277</v>
      </c>
      <c r="L1305" s="83">
        <v>0.432</v>
      </c>
      <c r="M1305" s="83" t="s">
        <v>277</v>
      </c>
      <c r="N1305" s="84">
        <f t="shared" si="82"/>
        <v>0.61124768518518513</v>
      </c>
      <c r="O1305" s="83">
        <v>1304</v>
      </c>
      <c r="P1305" s="86">
        <f t="shared" si="83"/>
        <v>0.48822605965463106</v>
      </c>
      <c r="Q1305" s="87">
        <f>Table2[[#This Row],[Decimal exceedance]]*100</f>
        <v>48.822605965463104</v>
      </c>
      <c r="R1305" s="86">
        <f>ROUND(Table2[[#This Row],[Percent Exceedance]],1)</f>
        <v>48.8</v>
      </c>
    </row>
    <row r="1306" spans="2:18">
      <c r="B1306" s="79" t="s">
        <v>278</v>
      </c>
      <c r="C1306" s="80">
        <v>10044187</v>
      </c>
      <c r="D1306" s="80">
        <v>10019674</v>
      </c>
      <c r="E1306" s="79" t="s">
        <v>276</v>
      </c>
      <c r="F1306" s="81">
        <v>41508</v>
      </c>
      <c r="G1306" s="82">
        <v>6.6959999999999997</v>
      </c>
      <c r="H1306" s="83">
        <f t="shared" si="80"/>
        <v>6696</v>
      </c>
      <c r="I1306" s="84">
        <f t="shared" si="81"/>
        <v>7.7499999999999986E-2</v>
      </c>
      <c r="J1306" s="83">
        <v>0.14599999999999999</v>
      </c>
      <c r="K1306" s="83" t="s">
        <v>277</v>
      </c>
      <c r="L1306" s="83">
        <v>0.38800000000000001</v>
      </c>
      <c r="M1306" s="83" t="s">
        <v>277</v>
      </c>
      <c r="N1306" s="84">
        <f t="shared" si="82"/>
        <v>0.61149999999999993</v>
      </c>
      <c r="O1306" s="83">
        <v>1305</v>
      </c>
      <c r="P1306" s="86">
        <f t="shared" si="83"/>
        <v>0.48783359497645207</v>
      </c>
      <c r="Q1306" s="87">
        <f>Table2[[#This Row],[Decimal exceedance]]*100</f>
        <v>48.783359497645208</v>
      </c>
      <c r="R1306" s="86">
        <f>ROUND(Table2[[#This Row],[Percent Exceedance]],1)</f>
        <v>48.8</v>
      </c>
    </row>
    <row r="1307" spans="2:18">
      <c r="B1307" s="79" t="s">
        <v>278</v>
      </c>
      <c r="C1307" s="80">
        <v>10044187</v>
      </c>
      <c r="D1307" s="80">
        <v>10019674</v>
      </c>
      <c r="E1307" s="79" t="s">
        <v>276</v>
      </c>
      <c r="F1307" s="81">
        <v>42618</v>
      </c>
      <c r="G1307" s="82">
        <v>3.0470000000000002</v>
      </c>
      <c r="H1307" s="83">
        <f t="shared" si="80"/>
        <v>3047</v>
      </c>
      <c r="I1307" s="84">
        <f t="shared" si="81"/>
        <v>3.5266203703703702E-2</v>
      </c>
      <c r="J1307" s="83">
        <v>0.17699999999999999</v>
      </c>
      <c r="K1307" s="83" t="s">
        <v>277</v>
      </c>
      <c r="L1307" s="83">
        <v>0.4</v>
      </c>
      <c r="M1307" s="83" t="s">
        <v>277</v>
      </c>
      <c r="N1307" s="84">
        <f t="shared" si="82"/>
        <v>0.61226620370370366</v>
      </c>
      <c r="O1307" s="83">
        <v>1306</v>
      </c>
      <c r="P1307" s="86">
        <f t="shared" si="83"/>
        <v>0.48744113029827318</v>
      </c>
      <c r="Q1307" s="87">
        <f>Table2[[#This Row],[Decimal exceedance]]*100</f>
        <v>48.744113029827318</v>
      </c>
      <c r="R1307" s="86">
        <f>ROUND(Table2[[#This Row],[Percent Exceedance]],1)</f>
        <v>48.7</v>
      </c>
    </row>
    <row r="1308" spans="2:18">
      <c r="B1308" s="79" t="s">
        <v>278</v>
      </c>
      <c r="C1308" s="80">
        <v>10044187</v>
      </c>
      <c r="D1308" s="80">
        <v>10019674</v>
      </c>
      <c r="E1308" s="79" t="s">
        <v>276</v>
      </c>
      <c r="F1308" s="81">
        <v>41433</v>
      </c>
      <c r="G1308" s="82">
        <v>6.6870000000000003</v>
      </c>
      <c r="H1308" s="83">
        <f t="shared" si="80"/>
        <v>6687</v>
      </c>
      <c r="I1308" s="84">
        <f t="shared" si="81"/>
        <v>7.739583333333333E-2</v>
      </c>
      <c r="J1308" s="83">
        <v>6.8000000000000005E-2</v>
      </c>
      <c r="K1308" s="83" t="s">
        <v>277</v>
      </c>
      <c r="L1308" s="83">
        <v>0.46800000000000003</v>
      </c>
      <c r="M1308" s="83" t="s">
        <v>277</v>
      </c>
      <c r="N1308" s="84">
        <f t="shared" si="82"/>
        <v>0.61339583333333336</v>
      </c>
      <c r="O1308" s="83">
        <v>1307</v>
      </c>
      <c r="P1308" s="86">
        <f t="shared" si="83"/>
        <v>0.48704866562009419</v>
      </c>
      <c r="Q1308" s="87">
        <f>Table2[[#This Row],[Decimal exceedance]]*100</f>
        <v>48.704866562009421</v>
      </c>
      <c r="R1308" s="86">
        <f>ROUND(Table2[[#This Row],[Percent Exceedance]],1)</f>
        <v>48.7</v>
      </c>
    </row>
    <row r="1309" spans="2:18">
      <c r="B1309" s="79" t="s">
        <v>278</v>
      </c>
      <c r="C1309" s="80">
        <v>10044187</v>
      </c>
      <c r="D1309" s="80">
        <v>10019674</v>
      </c>
      <c r="E1309" s="79" t="s">
        <v>276</v>
      </c>
      <c r="F1309" s="81">
        <v>42041</v>
      </c>
      <c r="G1309" s="82">
        <v>2.74</v>
      </c>
      <c r="H1309" s="83">
        <f t="shared" si="80"/>
        <v>2740</v>
      </c>
      <c r="I1309" s="84">
        <f t="shared" si="81"/>
        <v>3.1712962962962964E-2</v>
      </c>
      <c r="J1309" s="83">
        <v>0.17699999999999999</v>
      </c>
      <c r="K1309" s="83" t="s">
        <v>277</v>
      </c>
      <c r="L1309" s="83">
        <v>0.40500000000000003</v>
      </c>
      <c r="M1309" s="83" t="s">
        <v>277</v>
      </c>
      <c r="N1309" s="84">
        <f t="shared" si="82"/>
        <v>0.61371296296296296</v>
      </c>
      <c r="O1309" s="83">
        <v>1308</v>
      </c>
      <c r="P1309" s="86">
        <f t="shared" si="83"/>
        <v>0.4866562009419152</v>
      </c>
      <c r="Q1309" s="87">
        <f>Table2[[#This Row],[Decimal exceedance]]*100</f>
        <v>48.665620094191517</v>
      </c>
      <c r="R1309" s="86">
        <f>ROUND(Table2[[#This Row],[Percent Exceedance]],1)</f>
        <v>48.7</v>
      </c>
    </row>
    <row r="1310" spans="2:18">
      <c r="B1310" s="79" t="s">
        <v>278</v>
      </c>
      <c r="C1310" s="80">
        <v>10044187</v>
      </c>
      <c r="D1310" s="80">
        <v>10019674</v>
      </c>
      <c r="E1310" s="79" t="s">
        <v>276</v>
      </c>
      <c r="F1310" s="81">
        <v>43442</v>
      </c>
      <c r="G1310" s="82">
        <v>1.897</v>
      </c>
      <c r="H1310" s="83">
        <f t="shared" si="80"/>
        <v>1897</v>
      </c>
      <c r="I1310" s="84">
        <f t="shared" si="81"/>
        <v>2.1956018518518517E-2</v>
      </c>
      <c r="J1310" s="83">
        <v>0.48199999999999998</v>
      </c>
      <c r="K1310" s="83" t="s">
        <v>277</v>
      </c>
      <c r="L1310" s="83">
        <v>0.11</v>
      </c>
      <c r="M1310" s="83" t="s">
        <v>277</v>
      </c>
      <c r="N1310" s="84">
        <f t="shared" si="82"/>
        <v>0.61395601851851844</v>
      </c>
      <c r="O1310" s="83">
        <v>1309</v>
      </c>
      <c r="P1310" s="86">
        <f t="shared" si="83"/>
        <v>0.48626373626373631</v>
      </c>
      <c r="Q1310" s="87">
        <f>Table2[[#This Row],[Decimal exceedance]]*100</f>
        <v>48.626373626373635</v>
      </c>
      <c r="R1310" s="86">
        <f>ROUND(Table2[[#This Row],[Percent Exceedance]],1)</f>
        <v>48.6</v>
      </c>
    </row>
    <row r="1311" spans="2:18">
      <c r="B1311" s="79" t="s">
        <v>278</v>
      </c>
      <c r="C1311" s="80">
        <v>10044187</v>
      </c>
      <c r="D1311" s="80">
        <v>10019674</v>
      </c>
      <c r="E1311" s="79" t="s">
        <v>276</v>
      </c>
      <c r="F1311" s="81">
        <v>42121</v>
      </c>
      <c r="G1311" s="82">
        <v>2.6509999999999998</v>
      </c>
      <c r="H1311" s="83">
        <f t="shared" si="80"/>
        <v>2651</v>
      </c>
      <c r="I1311" s="84">
        <f t="shared" si="81"/>
        <v>3.0682870370370367E-2</v>
      </c>
      <c r="J1311" s="83">
        <v>0.104</v>
      </c>
      <c r="K1311" s="83" t="s">
        <v>277</v>
      </c>
      <c r="L1311" s="83">
        <v>0.48</v>
      </c>
      <c r="M1311" s="83" t="s">
        <v>280</v>
      </c>
      <c r="N1311" s="84">
        <f t="shared" si="82"/>
        <v>0.61468287037037039</v>
      </c>
      <c r="O1311" s="83">
        <v>1310</v>
      </c>
      <c r="P1311" s="86">
        <f t="shared" si="83"/>
        <v>0.48587127158555732</v>
      </c>
      <c r="Q1311" s="87">
        <f>Table2[[#This Row],[Decimal exceedance]]*100</f>
        <v>48.587127158555731</v>
      </c>
      <c r="R1311" s="86">
        <f>ROUND(Table2[[#This Row],[Percent Exceedance]],1)</f>
        <v>48.6</v>
      </c>
    </row>
    <row r="1312" spans="2:18">
      <c r="B1312" s="83"/>
      <c r="C1312" s="80">
        <v>10044187</v>
      </c>
      <c r="D1312" s="80">
        <v>10019674</v>
      </c>
      <c r="E1312" s="79" t="s">
        <v>276</v>
      </c>
      <c r="F1312" s="85">
        <v>43914</v>
      </c>
      <c r="G1312" s="82">
        <v>1.6180000000000001</v>
      </c>
      <c r="H1312" s="83">
        <f t="shared" si="80"/>
        <v>1618</v>
      </c>
      <c r="I1312" s="84">
        <f t="shared" si="81"/>
        <v>1.8726851851851852E-2</v>
      </c>
      <c r="J1312" s="83">
        <v>0.19</v>
      </c>
      <c r="K1312" s="83" t="s">
        <v>277</v>
      </c>
      <c r="L1312" s="83">
        <v>0.40600000000000003</v>
      </c>
      <c r="M1312" s="83" t="s">
        <v>277</v>
      </c>
      <c r="N1312" s="84">
        <f t="shared" si="82"/>
        <v>0.61472685185185183</v>
      </c>
      <c r="O1312" s="83">
        <v>1311</v>
      </c>
      <c r="P1312" s="86">
        <f t="shared" si="83"/>
        <v>0.48547880690737832</v>
      </c>
      <c r="Q1312" s="87">
        <f>Table2[[#This Row],[Decimal exceedance]]*100</f>
        <v>48.547880690737834</v>
      </c>
      <c r="R1312" s="86">
        <f>ROUND(Table2[[#This Row],[Percent Exceedance]],1)</f>
        <v>48.5</v>
      </c>
    </row>
    <row r="1313" spans="2:18">
      <c r="B1313" s="79" t="s">
        <v>278</v>
      </c>
      <c r="C1313" s="80">
        <v>10044187</v>
      </c>
      <c r="D1313" s="80">
        <v>10019674</v>
      </c>
      <c r="E1313" s="79" t="s">
        <v>276</v>
      </c>
      <c r="F1313" s="81">
        <v>41452</v>
      </c>
      <c r="G1313" s="82">
        <v>7.5570000000000004</v>
      </c>
      <c r="H1313" s="83">
        <f t="shared" si="80"/>
        <v>7557</v>
      </c>
      <c r="I1313" s="84">
        <f t="shared" si="81"/>
        <v>8.7465277777777781E-2</v>
      </c>
      <c r="J1313" s="83">
        <v>9.9000000000000005E-2</v>
      </c>
      <c r="K1313" s="83" t="s">
        <v>277</v>
      </c>
      <c r="L1313" s="83">
        <v>0.43</v>
      </c>
      <c r="M1313" s="83" t="s">
        <v>277</v>
      </c>
      <c r="N1313" s="84">
        <f t="shared" si="82"/>
        <v>0.61646527777777771</v>
      </c>
      <c r="O1313" s="83">
        <v>1312</v>
      </c>
      <c r="P1313" s="86">
        <f t="shared" si="83"/>
        <v>0.48508634222919933</v>
      </c>
      <c r="Q1313" s="87">
        <f>Table2[[#This Row],[Decimal exceedance]]*100</f>
        <v>48.50863422291993</v>
      </c>
      <c r="R1313" s="86">
        <f>ROUND(Table2[[#This Row],[Percent Exceedance]],1)</f>
        <v>48.5</v>
      </c>
    </row>
    <row r="1314" spans="2:18">
      <c r="B1314" s="79" t="s">
        <v>278</v>
      </c>
      <c r="C1314" s="80">
        <v>10044187</v>
      </c>
      <c r="D1314" s="80">
        <v>10019674</v>
      </c>
      <c r="E1314" s="79" t="s">
        <v>276</v>
      </c>
      <c r="F1314" s="81">
        <v>43175</v>
      </c>
      <c r="G1314" s="82">
        <v>1.873</v>
      </c>
      <c r="H1314" s="83">
        <f t="shared" si="80"/>
        <v>1873</v>
      </c>
      <c r="I1314" s="84">
        <f t="shared" si="81"/>
        <v>2.1678240740740741E-2</v>
      </c>
      <c r="J1314" s="83">
        <v>0.42699999999999999</v>
      </c>
      <c r="K1314" s="83" t="s">
        <v>277</v>
      </c>
      <c r="L1314" s="83">
        <v>0.16800000000000001</v>
      </c>
      <c r="M1314" s="83" t="s">
        <v>277</v>
      </c>
      <c r="N1314" s="84">
        <f t="shared" si="82"/>
        <v>0.61667824074074074</v>
      </c>
      <c r="O1314" s="83">
        <v>1313</v>
      </c>
      <c r="P1314" s="86">
        <f t="shared" si="83"/>
        <v>0.48469387755102045</v>
      </c>
      <c r="Q1314" s="87">
        <f>Table2[[#This Row],[Decimal exceedance]]*100</f>
        <v>48.469387755102048</v>
      </c>
      <c r="R1314" s="86">
        <f>ROUND(Table2[[#This Row],[Percent Exceedance]],1)</f>
        <v>48.5</v>
      </c>
    </row>
    <row r="1315" spans="2:18">
      <c r="B1315" s="83"/>
      <c r="C1315" s="80">
        <v>10044187</v>
      </c>
      <c r="D1315" s="80">
        <v>10019674</v>
      </c>
      <c r="E1315" s="79" t="s">
        <v>276</v>
      </c>
      <c r="F1315" s="85">
        <v>43910</v>
      </c>
      <c r="G1315" s="82">
        <v>2.0489999999999999</v>
      </c>
      <c r="H1315" s="83">
        <f t="shared" si="80"/>
        <v>2049</v>
      </c>
      <c r="I1315" s="84">
        <f t="shared" si="81"/>
        <v>2.3715277777777776E-2</v>
      </c>
      <c r="J1315" s="83">
        <v>0.27700000000000002</v>
      </c>
      <c r="K1315" s="83" t="s">
        <v>277</v>
      </c>
      <c r="L1315" s="83">
        <v>0.316</v>
      </c>
      <c r="M1315" s="83" t="s">
        <v>277</v>
      </c>
      <c r="N1315" s="84">
        <f t="shared" si="82"/>
        <v>0.61671527777777779</v>
      </c>
      <c r="O1315" s="83">
        <v>1314</v>
      </c>
      <c r="P1315" s="86">
        <f t="shared" si="83"/>
        <v>0.48430141287284145</v>
      </c>
      <c r="Q1315" s="87">
        <f>Table2[[#This Row],[Decimal exceedance]]*100</f>
        <v>48.430141287284144</v>
      </c>
      <c r="R1315" s="86">
        <f>ROUND(Table2[[#This Row],[Percent Exceedance]],1)</f>
        <v>48.4</v>
      </c>
    </row>
    <row r="1316" spans="2:18">
      <c r="B1316" s="79" t="s">
        <v>278</v>
      </c>
      <c r="C1316" s="80">
        <v>10044187</v>
      </c>
      <c r="D1316" s="80">
        <v>10019674</v>
      </c>
      <c r="E1316" s="79" t="s">
        <v>276</v>
      </c>
      <c r="F1316" s="81">
        <v>42989</v>
      </c>
      <c r="G1316" s="82">
        <v>2.4260000000000002</v>
      </c>
      <c r="H1316" s="83">
        <f t="shared" si="80"/>
        <v>2426</v>
      </c>
      <c r="I1316" s="84">
        <f t="shared" si="81"/>
        <v>2.8078703703703703E-2</v>
      </c>
      <c r="J1316" s="83">
        <v>0.23</v>
      </c>
      <c r="K1316" s="83" t="s">
        <v>277</v>
      </c>
      <c r="L1316" s="83">
        <v>0.35899999999999999</v>
      </c>
      <c r="M1316" s="83" t="s">
        <v>277</v>
      </c>
      <c r="N1316" s="84">
        <f t="shared" si="82"/>
        <v>0.61707870370370377</v>
      </c>
      <c r="O1316" s="83">
        <v>1315</v>
      </c>
      <c r="P1316" s="86">
        <f t="shared" si="83"/>
        <v>0.48390894819466246</v>
      </c>
      <c r="Q1316" s="87">
        <f>Table2[[#This Row],[Decimal exceedance]]*100</f>
        <v>48.390894819466247</v>
      </c>
      <c r="R1316" s="86">
        <f>ROUND(Table2[[#This Row],[Percent Exceedance]],1)</f>
        <v>48.4</v>
      </c>
    </row>
    <row r="1317" spans="2:18">
      <c r="B1317" s="79" t="s">
        <v>278</v>
      </c>
      <c r="C1317" s="80">
        <v>10044187</v>
      </c>
      <c r="D1317" s="80">
        <v>10019674</v>
      </c>
      <c r="E1317" s="79" t="s">
        <v>276</v>
      </c>
      <c r="F1317" s="81">
        <v>43218</v>
      </c>
      <c r="G1317" s="82">
        <v>2.1680000000000001</v>
      </c>
      <c r="H1317" s="83">
        <f t="shared" si="80"/>
        <v>2168</v>
      </c>
      <c r="I1317" s="84">
        <f t="shared" si="81"/>
        <v>2.5092592592592593E-2</v>
      </c>
      <c r="J1317" s="83">
        <v>0.32</v>
      </c>
      <c r="K1317" s="83" t="s">
        <v>277</v>
      </c>
      <c r="L1317" s="83">
        <v>0.27200000000000002</v>
      </c>
      <c r="M1317" s="83" t="s">
        <v>277</v>
      </c>
      <c r="N1317" s="84">
        <f t="shared" si="82"/>
        <v>0.61709259259259264</v>
      </c>
      <c r="O1317" s="83">
        <v>1316</v>
      </c>
      <c r="P1317" s="86">
        <f t="shared" si="83"/>
        <v>0.48351648351648346</v>
      </c>
      <c r="Q1317" s="87">
        <f>Table2[[#This Row],[Decimal exceedance]]*100</f>
        <v>48.351648351648343</v>
      </c>
      <c r="R1317" s="86">
        <f>ROUND(Table2[[#This Row],[Percent Exceedance]],1)</f>
        <v>48.4</v>
      </c>
    </row>
    <row r="1318" spans="2:18">
      <c r="B1318" s="79" t="s">
        <v>278</v>
      </c>
      <c r="C1318" s="80">
        <v>10044187</v>
      </c>
      <c r="D1318" s="80">
        <v>10019674</v>
      </c>
      <c r="E1318" s="79" t="s">
        <v>276</v>
      </c>
      <c r="F1318" s="81">
        <v>42389</v>
      </c>
      <c r="G1318" s="82">
        <v>1.6739999999999999</v>
      </c>
      <c r="H1318" s="83">
        <f t="shared" si="80"/>
        <v>1674</v>
      </c>
      <c r="I1318" s="84">
        <f t="shared" si="81"/>
        <v>1.9374999999999996E-2</v>
      </c>
      <c r="J1318" s="83">
        <v>0.223</v>
      </c>
      <c r="K1318" s="83" t="s">
        <v>277</v>
      </c>
      <c r="L1318" s="83">
        <v>0.375</v>
      </c>
      <c r="M1318" s="83" t="s">
        <v>277</v>
      </c>
      <c r="N1318" s="84">
        <f t="shared" si="82"/>
        <v>0.61737500000000001</v>
      </c>
      <c r="O1318" s="83">
        <v>1317</v>
      </c>
      <c r="P1318" s="86">
        <f t="shared" si="83"/>
        <v>0.48312401883830458</v>
      </c>
      <c r="Q1318" s="87">
        <f>Table2[[#This Row],[Decimal exceedance]]*100</f>
        <v>48.312401883830461</v>
      </c>
      <c r="R1318" s="86">
        <f>ROUND(Table2[[#This Row],[Percent Exceedance]],1)</f>
        <v>48.3</v>
      </c>
    </row>
    <row r="1319" spans="2:18">
      <c r="B1319" s="79" t="s">
        <v>278</v>
      </c>
      <c r="C1319" s="80">
        <v>10044187</v>
      </c>
      <c r="D1319" s="80">
        <v>10019674</v>
      </c>
      <c r="E1319" s="79" t="s">
        <v>276</v>
      </c>
      <c r="F1319" s="81">
        <v>42689</v>
      </c>
      <c r="G1319" s="82">
        <v>5.6150000000000002</v>
      </c>
      <c r="H1319" s="83">
        <f t="shared" si="80"/>
        <v>5615</v>
      </c>
      <c r="I1319" s="84">
        <f t="shared" si="81"/>
        <v>6.4988425925925922E-2</v>
      </c>
      <c r="J1319" s="83">
        <v>0.16200000000000001</v>
      </c>
      <c r="K1319" s="83" t="s">
        <v>277</v>
      </c>
      <c r="L1319" s="83">
        <v>0.39100000000000001</v>
      </c>
      <c r="M1319" s="83" t="s">
        <v>277</v>
      </c>
      <c r="N1319" s="84">
        <f t="shared" si="82"/>
        <v>0.61798842592592595</v>
      </c>
      <c r="O1319" s="83">
        <v>1318</v>
      </c>
      <c r="P1319" s="86">
        <f t="shared" si="83"/>
        <v>0.48273155416012559</v>
      </c>
      <c r="Q1319" s="87">
        <f>Table2[[#This Row],[Decimal exceedance]]*100</f>
        <v>48.273155416012557</v>
      </c>
      <c r="R1319" s="86">
        <f>ROUND(Table2[[#This Row],[Percent Exceedance]],1)</f>
        <v>48.3</v>
      </c>
    </row>
    <row r="1320" spans="2:18">
      <c r="B1320" s="79" t="s">
        <v>278</v>
      </c>
      <c r="C1320" s="80">
        <v>10044187</v>
      </c>
      <c r="D1320" s="80">
        <v>10019674</v>
      </c>
      <c r="E1320" s="79" t="s">
        <v>276</v>
      </c>
      <c r="F1320" s="81">
        <v>41824</v>
      </c>
      <c r="G1320" s="82">
        <v>2.5409999999999999</v>
      </c>
      <c r="H1320" s="83">
        <f t="shared" si="80"/>
        <v>2541</v>
      </c>
      <c r="I1320" s="84">
        <f t="shared" si="81"/>
        <v>2.9409722222222219E-2</v>
      </c>
      <c r="J1320" s="83">
        <v>0.17299999999999999</v>
      </c>
      <c r="K1320" s="83" t="s">
        <v>277</v>
      </c>
      <c r="L1320" s="83">
        <v>0.41599999999999998</v>
      </c>
      <c r="M1320" s="83" t="s">
        <v>277</v>
      </c>
      <c r="N1320" s="84">
        <f t="shared" si="82"/>
        <v>0.61840972222222224</v>
      </c>
      <c r="O1320" s="83">
        <v>1319</v>
      </c>
      <c r="P1320" s="86">
        <f t="shared" si="83"/>
        <v>0.48233908948194659</v>
      </c>
      <c r="Q1320" s="87">
        <f>Table2[[#This Row],[Decimal exceedance]]*100</f>
        <v>48.23390894819466</v>
      </c>
      <c r="R1320" s="86">
        <f>ROUND(Table2[[#This Row],[Percent Exceedance]],1)</f>
        <v>48.2</v>
      </c>
    </row>
    <row r="1321" spans="2:18">
      <c r="B1321" s="79" t="s">
        <v>278</v>
      </c>
      <c r="C1321" s="80">
        <v>10044187</v>
      </c>
      <c r="D1321" s="80">
        <v>10019674</v>
      </c>
      <c r="E1321" s="79" t="s">
        <v>276</v>
      </c>
      <c r="F1321" s="81">
        <v>42222</v>
      </c>
      <c r="G1321" s="82">
        <v>5.1459999999999999</v>
      </c>
      <c r="H1321" s="83">
        <f t="shared" si="80"/>
        <v>5146</v>
      </c>
      <c r="I1321" s="84">
        <f t="shared" si="81"/>
        <v>5.9560185185185181E-2</v>
      </c>
      <c r="J1321" s="83">
        <v>0.14799999999999999</v>
      </c>
      <c r="K1321" s="83" t="s">
        <v>277</v>
      </c>
      <c r="L1321" s="83">
        <v>0.41099999999999998</v>
      </c>
      <c r="M1321" s="83" t="s">
        <v>277</v>
      </c>
      <c r="N1321" s="84">
        <f t="shared" si="82"/>
        <v>0.61856018518518519</v>
      </c>
      <c r="O1321" s="83">
        <v>1320</v>
      </c>
      <c r="P1321" s="86">
        <f t="shared" si="83"/>
        <v>0.48194662480376771</v>
      </c>
      <c r="Q1321" s="87">
        <f>Table2[[#This Row],[Decimal exceedance]]*100</f>
        <v>48.19466248037677</v>
      </c>
      <c r="R1321" s="86">
        <f>ROUND(Table2[[#This Row],[Percent Exceedance]],1)</f>
        <v>48.2</v>
      </c>
    </row>
    <row r="1322" spans="2:18">
      <c r="B1322" s="79" t="s">
        <v>278</v>
      </c>
      <c r="C1322" s="80">
        <v>10044187</v>
      </c>
      <c r="D1322" s="80">
        <v>10019674</v>
      </c>
      <c r="E1322" s="79" t="s">
        <v>276</v>
      </c>
      <c r="F1322" s="81">
        <v>41837</v>
      </c>
      <c r="G1322" s="82">
        <v>2.0659999999999998</v>
      </c>
      <c r="H1322" s="83">
        <f t="shared" si="80"/>
        <v>2066</v>
      </c>
      <c r="I1322" s="84">
        <f t="shared" si="81"/>
        <v>2.3912037037037034E-2</v>
      </c>
      <c r="J1322" s="83">
        <v>0.249</v>
      </c>
      <c r="K1322" s="83" t="s">
        <v>277</v>
      </c>
      <c r="L1322" s="83">
        <v>0.34599999999999997</v>
      </c>
      <c r="M1322" s="83" t="s">
        <v>277</v>
      </c>
      <c r="N1322" s="84">
        <f t="shared" si="82"/>
        <v>0.61891203703703701</v>
      </c>
      <c r="O1322" s="83">
        <v>1321</v>
      </c>
      <c r="P1322" s="86">
        <f t="shared" si="83"/>
        <v>0.48155416012558871</v>
      </c>
      <c r="Q1322" s="87">
        <f>Table2[[#This Row],[Decimal exceedance]]*100</f>
        <v>48.155416012558874</v>
      </c>
      <c r="R1322" s="86">
        <f>ROUND(Table2[[#This Row],[Percent Exceedance]],1)</f>
        <v>48.2</v>
      </c>
    </row>
    <row r="1323" spans="2:18">
      <c r="B1323" s="79" t="s">
        <v>278</v>
      </c>
      <c r="C1323" s="80">
        <v>10044187</v>
      </c>
      <c r="D1323" s="80">
        <v>10019674</v>
      </c>
      <c r="E1323" s="79" t="s">
        <v>276</v>
      </c>
      <c r="F1323" s="81">
        <v>42330</v>
      </c>
      <c r="G1323" s="82">
        <v>4.5510000000000002</v>
      </c>
      <c r="H1323" s="83">
        <f t="shared" si="80"/>
        <v>4551</v>
      </c>
      <c r="I1323" s="84">
        <f t="shared" si="81"/>
        <v>5.2673611111111109E-2</v>
      </c>
      <c r="J1323" s="83">
        <v>0.218</v>
      </c>
      <c r="K1323" s="83" t="s">
        <v>277</v>
      </c>
      <c r="L1323" s="83">
        <v>0.34899999999999998</v>
      </c>
      <c r="M1323" s="83" t="s">
        <v>277</v>
      </c>
      <c r="N1323" s="84">
        <f t="shared" si="82"/>
        <v>0.61967361111111108</v>
      </c>
      <c r="O1323" s="83">
        <v>1322</v>
      </c>
      <c r="P1323" s="86">
        <f t="shared" si="83"/>
        <v>0.48116169544740972</v>
      </c>
      <c r="Q1323" s="87">
        <f>Table2[[#This Row],[Decimal exceedance]]*100</f>
        <v>48.11616954474097</v>
      </c>
      <c r="R1323" s="86">
        <f>ROUND(Table2[[#This Row],[Percent Exceedance]],1)</f>
        <v>48.1</v>
      </c>
    </row>
    <row r="1324" spans="2:18">
      <c r="B1324" s="83"/>
      <c r="C1324" s="80">
        <v>10044187</v>
      </c>
      <c r="D1324" s="80">
        <v>10019674</v>
      </c>
      <c r="E1324" s="79" t="s">
        <v>276</v>
      </c>
      <c r="F1324" s="85">
        <v>43795</v>
      </c>
      <c r="G1324" s="82">
        <v>1.9903333333333333</v>
      </c>
      <c r="H1324" s="83">
        <f t="shared" si="80"/>
        <v>1990.3333333333333</v>
      </c>
      <c r="I1324" s="84">
        <f t="shared" si="81"/>
        <v>2.3036265432098763E-2</v>
      </c>
      <c r="J1324" s="83">
        <v>0.40799999999999997</v>
      </c>
      <c r="K1324" s="83" t="s">
        <v>277</v>
      </c>
      <c r="L1324" s="83">
        <v>0.189</v>
      </c>
      <c r="M1324" s="83" t="s">
        <v>277</v>
      </c>
      <c r="N1324" s="84">
        <f t="shared" si="82"/>
        <v>0.62003626543209878</v>
      </c>
      <c r="O1324" s="83">
        <v>1323</v>
      </c>
      <c r="P1324" s="86">
        <f t="shared" si="83"/>
        <v>0.48076923076923073</v>
      </c>
      <c r="Q1324" s="87">
        <f>Table2[[#This Row],[Decimal exceedance]]*100</f>
        <v>48.076923076923073</v>
      </c>
      <c r="R1324" s="86">
        <f>ROUND(Table2[[#This Row],[Percent Exceedance]],1)</f>
        <v>48.1</v>
      </c>
    </row>
    <row r="1325" spans="2:18">
      <c r="B1325" s="79" t="s">
        <v>278</v>
      </c>
      <c r="C1325" s="80">
        <v>10044187</v>
      </c>
      <c r="D1325" s="80">
        <v>10019674</v>
      </c>
      <c r="E1325" s="79" t="s">
        <v>276</v>
      </c>
      <c r="F1325" s="81">
        <v>42404</v>
      </c>
      <c r="G1325" s="82">
        <v>1.659</v>
      </c>
      <c r="H1325" s="83">
        <f t="shared" si="80"/>
        <v>1659</v>
      </c>
      <c r="I1325" s="84">
        <f t="shared" si="81"/>
        <v>1.9201388888888889E-2</v>
      </c>
      <c r="J1325" s="83">
        <v>0.2</v>
      </c>
      <c r="K1325" s="83" t="s">
        <v>277</v>
      </c>
      <c r="L1325" s="83">
        <v>0.40100000000000002</v>
      </c>
      <c r="M1325" s="83" t="s">
        <v>277</v>
      </c>
      <c r="N1325" s="84">
        <f t="shared" si="82"/>
        <v>0.62020138888888887</v>
      </c>
      <c r="O1325" s="83">
        <v>1324</v>
      </c>
      <c r="P1325" s="86">
        <f t="shared" si="83"/>
        <v>0.48037676609105184</v>
      </c>
      <c r="Q1325" s="87">
        <f>Table2[[#This Row],[Decimal exceedance]]*100</f>
        <v>48.037676609105183</v>
      </c>
      <c r="R1325" s="86">
        <f>ROUND(Table2[[#This Row],[Percent Exceedance]],1)</f>
        <v>48</v>
      </c>
    </row>
    <row r="1326" spans="2:18">
      <c r="B1326" s="83"/>
      <c r="C1326" s="80">
        <v>10044187</v>
      </c>
      <c r="D1326" s="80">
        <v>10019674</v>
      </c>
      <c r="E1326" s="79" t="s">
        <v>276</v>
      </c>
      <c r="F1326" s="85">
        <v>43797</v>
      </c>
      <c r="G1326" s="82">
        <v>1.843</v>
      </c>
      <c r="H1326" s="83">
        <f t="shared" si="80"/>
        <v>1843</v>
      </c>
      <c r="I1326" s="84">
        <f t="shared" si="81"/>
        <v>2.1331018518518517E-2</v>
      </c>
      <c r="J1326" s="83">
        <v>0.47499999999999998</v>
      </c>
      <c r="K1326" s="83" t="s">
        <v>277</v>
      </c>
      <c r="L1326" s="83">
        <v>0.125</v>
      </c>
      <c r="M1326" s="83" t="s">
        <v>277</v>
      </c>
      <c r="N1326" s="84">
        <f t="shared" si="82"/>
        <v>0.62133101851851857</v>
      </c>
      <c r="O1326" s="83">
        <v>1325</v>
      </c>
      <c r="P1326" s="86">
        <f t="shared" si="83"/>
        <v>0.47998430141287285</v>
      </c>
      <c r="Q1326" s="87">
        <f>Table2[[#This Row],[Decimal exceedance]]*100</f>
        <v>47.998430141287287</v>
      </c>
      <c r="R1326" s="86">
        <f>ROUND(Table2[[#This Row],[Percent Exceedance]],1)</f>
        <v>48</v>
      </c>
    </row>
    <row r="1327" spans="2:18">
      <c r="B1327" s="79" t="s">
        <v>278</v>
      </c>
      <c r="C1327" s="80">
        <v>10044187</v>
      </c>
      <c r="D1327" s="80">
        <v>10019674</v>
      </c>
      <c r="E1327" s="79" t="s">
        <v>276</v>
      </c>
      <c r="F1327" s="81">
        <v>43029</v>
      </c>
      <c r="G1327" s="82">
        <v>2.33</v>
      </c>
      <c r="H1327" s="83">
        <f t="shared" si="80"/>
        <v>2330</v>
      </c>
      <c r="I1327" s="84">
        <f t="shared" si="81"/>
        <v>2.6967592592592592E-2</v>
      </c>
      <c r="J1327" s="83">
        <v>0.20699999999999999</v>
      </c>
      <c r="K1327" s="83" t="s">
        <v>277</v>
      </c>
      <c r="L1327" s="83">
        <v>0.38800000000000001</v>
      </c>
      <c r="M1327" s="83" t="s">
        <v>277</v>
      </c>
      <c r="N1327" s="84">
        <f t="shared" si="82"/>
        <v>0.6219675925925926</v>
      </c>
      <c r="O1327" s="83">
        <v>1326</v>
      </c>
      <c r="P1327" s="86">
        <f t="shared" si="83"/>
        <v>0.47959183673469385</v>
      </c>
      <c r="Q1327" s="87">
        <f>Table2[[#This Row],[Decimal exceedance]]*100</f>
        <v>47.959183673469383</v>
      </c>
      <c r="R1327" s="86">
        <f>ROUND(Table2[[#This Row],[Percent Exceedance]],1)</f>
        <v>48</v>
      </c>
    </row>
    <row r="1328" spans="2:18">
      <c r="B1328" s="79" t="s">
        <v>278</v>
      </c>
      <c r="C1328" s="80">
        <v>10044187</v>
      </c>
      <c r="D1328" s="80">
        <v>10019674</v>
      </c>
      <c r="E1328" s="79" t="s">
        <v>276</v>
      </c>
      <c r="F1328" s="81">
        <v>42267</v>
      </c>
      <c r="G1328" s="82">
        <v>8.7010000000000005</v>
      </c>
      <c r="H1328" s="83">
        <f t="shared" si="80"/>
        <v>8701</v>
      </c>
      <c r="I1328" s="84">
        <f t="shared" si="81"/>
        <v>0.10070601851851851</v>
      </c>
      <c r="J1328" s="83">
        <v>0.124</v>
      </c>
      <c r="K1328" s="83" t="s">
        <v>277</v>
      </c>
      <c r="L1328" s="83">
        <v>0.39900000000000002</v>
      </c>
      <c r="M1328" s="83" t="s">
        <v>277</v>
      </c>
      <c r="N1328" s="84">
        <f t="shared" si="82"/>
        <v>0.62370601851851859</v>
      </c>
      <c r="O1328" s="83">
        <v>1327</v>
      </c>
      <c r="P1328" s="86">
        <f t="shared" si="83"/>
        <v>0.47919937205651486</v>
      </c>
      <c r="Q1328" s="87">
        <f>Table2[[#This Row],[Decimal exceedance]]*100</f>
        <v>47.919937205651486</v>
      </c>
      <c r="R1328" s="86">
        <f>ROUND(Table2[[#This Row],[Percent Exceedance]],1)</f>
        <v>47.9</v>
      </c>
    </row>
    <row r="1329" spans="2:18">
      <c r="B1329" s="79" t="s">
        <v>278</v>
      </c>
      <c r="C1329" s="80">
        <v>10044187</v>
      </c>
      <c r="D1329" s="80">
        <v>10019674</v>
      </c>
      <c r="E1329" s="79" t="s">
        <v>276</v>
      </c>
      <c r="F1329" s="81">
        <v>43172</v>
      </c>
      <c r="G1329" s="82">
        <v>1.984</v>
      </c>
      <c r="H1329" s="83">
        <f t="shared" si="80"/>
        <v>1984</v>
      </c>
      <c r="I1329" s="84">
        <f t="shared" si="81"/>
        <v>2.2962962962962963E-2</v>
      </c>
      <c r="J1329" s="83">
        <v>0.437</v>
      </c>
      <c r="K1329" s="83" t="s">
        <v>277</v>
      </c>
      <c r="L1329" s="83">
        <v>0.16400000000000001</v>
      </c>
      <c r="M1329" s="83" t="s">
        <v>277</v>
      </c>
      <c r="N1329" s="84">
        <f t="shared" si="82"/>
        <v>0.62396296296296294</v>
      </c>
      <c r="O1329" s="83">
        <v>1328</v>
      </c>
      <c r="P1329" s="86">
        <f t="shared" si="83"/>
        <v>0.47880690737833598</v>
      </c>
      <c r="Q1329" s="87">
        <f>Table2[[#This Row],[Decimal exceedance]]*100</f>
        <v>47.880690737833596</v>
      </c>
      <c r="R1329" s="86">
        <f>ROUND(Table2[[#This Row],[Percent Exceedance]],1)</f>
        <v>47.9</v>
      </c>
    </row>
    <row r="1330" spans="2:18">
      <c r="B1330" s="79" t="s">
        <v>278</v>
      </c>
      <c r="C1330" s="80">
        <v>10044187</v>
      </c>
      <c r="D1330" s="80">
        <v>10019674</v>
      </c>
      <c r="E1330" s="79" t="s">
        <v>276</v>
      </c>
      <c r="F1330" s="81">
        <v>42523</v>
      </c>
      <c r="G1330" s="82">
        <v>2.3079999999999998</v>
      </c>
      <c r="H1330" s="83">
        <f t="shared" si="80"/>
        <v>2308</v>
      </c>
      <c r="I1330" s="84">
        <f t="shared" si="81"/>
        <v>2.6712962962962959E-2</v>
      </c>
      <c r="J1330" s="83">
        <v>0.14000000000000001</v>
      </c>
      <c r="K1330" s="83" t="s">
        <v>277</v>
      </c>
      <c r="L1330" s="83">
        <v>0.45900000000000002</v>
      </c>
      <c r="M1330" s="83" t="s">
        <v>277</v>
      </c>
      <c r="N1330" s="84">
        <f t="shared" si="82"/>
        <v>0.62571296296296297</v>
      </c>
      <c r="O1330" s="83">
        <v>1329</v>
      </c>
      <c r="P1330" s="86">
        <f t="shared" si="83"/>
        <v>0.47841444270015698</v>
      </c>
      <c r="Q1330" s="87">
        <f>Table2[[#This Row],[Decimal exceedance]]*100</f>
        <v>47.8414442700157</v>
      </c>
      <c r="R1330" s="86">
        <f>ROUND(Table2[[#This Row],[Percent Exceedance]],1)</f>
        <v>47.8</v>
      </c>
    </row>
    <row r="1331" spans="2:18">
      <c r="B1331" s="79" t="s">
        <v>278</v>
      </c>
      <c r="C1331" s="80">
        <v>10044187</v>
      </c>
      <c r="D1331" s="80">
        <v>10019674</v>
      </c>
      <c r="E1331" s="79" t="s">
        <v>276</v>
      </c>
      <c r="F1331" s="81">
        <v>43170</v>
      </c>
      <c r="G1331" s="82">
        <v>2.14</v>
      </c>
      <c r="H1331" s="83">
        <f t="shared" si="80"/>
        <v>2140</v>
      </c>
      <c r="I1331" s="84">
        <f t="shared" si="81"/>
        <v>2.476851851851852E-2</v>
      </c>
      <c r="J1331" s="83">
        <v>0.45500000000000002</v>
      </c>
      <c r="K1331" s="83" t="s">
        <v>277</v>
      </c>
      <c r="L1331" s="83">
        <v>0.14599999999999999</v>
      </c>
      <c r="M1331" s="83" t="s">
        <v>277</v>
      </c>
      <c r="N1331" s="84">
        <f t="shared" si="82"/>
        <v>0.62576851851851856</v>
      </c>
      <c r="O1331" s="83">
        <v>1330</v>
      </c>
      <c r="P1331" s="86">
        <f t="shared" si="83"/>
        <v>0.47802197802197799</v>
      </c>
      <c r="Q1331" s="87">
        <f>Table2[[#This Row],[Decimal exceedance]]*100</f>
        <v>47.802197802197796</v>
      </c>
      <c r="R1331" s="86">
        <f>ROUND(Table2[[#This Row],[Percent Exceedance]],1)</f>
        <v>47.8</v>
      </c>
    </row>
    <row r="1332" spans="2:18">
      <c r="B1332" s="79" t="s">
        <v>278</v>
      </c>
      <c r="C1332" s="80">
        <v>10044187</v>
      </c>
      <c r="D1332" s="80">
        <v>10019674</v>
      </c>
      <c r="E1332" s="79" t="s">
        <v>276</v>
      </c>
      <c r="F1332" s="81">
        <v>41802</v>
      </c>
      <c r="G1332" s="82">
        <v>2.355</v>
      </c>
      <c r="H1332" s="83">
        <f t="shared" si="80"/>
        <v>2355</v>
      </c>
      <c r="I1332" s="84">
        <f t="shared" si="81"/>
        <v>2.7256944444444441E-2</v>
      </c>
      <c r="J1332" s="83">
        <v>0.20599999999999999</v>
      </c>
      <c r="K1332" s="83" t="s">
        <v>277</v>
      </c>
      <c r="L1332" s="83">
        <v>0.39300000000000002</v>
      </c>
      <c r="M1332" s="83" t="s">
        <v>277</v>
      </c>
      <c r="N1332" s="84">
        <f t="shared" si="82"/>
        <v>0.62625694444444446</v>
      </c>
      <c r="O1332" s="83">
        <v>1331</v>
      </c>
      <c r="P1332" s="86">
        <f t="shared" si="83"/>
        <v>0.47762951334379911</v>
      </c>
      <c r="Q1332" s="87">
        <f>Table2[[#This Row],[Decimal exceedance]]*100</f>
        <v>47.762951334379913</v>
      </c>
      <c r="R1332" s="86">
        <f>ROUND(Table2[[#This Row],[Percent Exceedance]],1)</f>
        <v>47.8</v>
      </c>
    </row>
    <row r="1333" spans="2:18">
      <c r="B1333" s="79" t="s">
        <v>278</v>
      </c>
      <c r="C1333" s="80">
        <v>10044187</v>
      </c>
      <c r="D1333" s="80">
        <v>10019674</v>
      </c>
      <c r="E1333" s="79" t="s">
        <v>276</v>
      </c>
      <c r="F1333" s="81">
        <v>42344</v>
      </c>
      <c r="G1333" s="82">
        <v>5.6760000000000002</v>
      </c>
      <c r="H1333" s="83">
        <f t="shared" si="80"/>
        <v>5676</v>
      </c>
      <c r="I1333" s="84">
        <f t="shared" si="81"/>
        <v>6.5694444444444444E-2</v>
      </c>
      <c r="J1333" s="83">
        <v>0.251</v>
      </c>
      <c r="K1333" s="83" t="s">
        <v>277</v>
      </c>
      <c r="L1333" s="83">
        <v>0.31</v>
      </c>
      <c r="M1333" s="83" t="s">
        <v>277</v>
      </c>
      <c r="N1333" s="84">
        <f t="shared" si="82"/>
        <v>0.62669444444444444</v>
      </c>
      <c r="O1333" s="83">
        <v>1332</v>
      </c>
      <c r="P1333" s="86">
        <f t="shared" si="83"/>
        <v>0.47723704866562011</v>
      </c>
      <c r="Q1333" s="87">
        <f>Table2[[#This Row],[Decimal exceedance]]*100</f>
        <v>47.723704866562009</v>
      </c>
      <c r="R1333" s="86">
        <f>ROUND(Table2[[#This Row],[Percent Exceedance]],1)</f>
        <v>47.7</v>
      </c>
    </row>
    <row r="1334" spans="2:18">
      <c r="B1334" s="79" t="s">
        <v>278</v>
      </c>
      <c r="C1334" s="80">
        <v>10044187</v>
      </c>
      <c r="D1334" s="80">
        <v>10019674</v>
      </c>
      <c r="E1334" s="79" t="s">
        <v>276</v>
      </c>
      <c r="F1334" s="81">
        <v>42700</v>
      </c>
      <c r="G1334" s="82">
        <v>2.6749999999999998</v>
      </c>
      <c r="H1334" s="83">
        <f t="shared" si="80"/>
        <v>2675</v>
      </c>
      <c r="I1334" s="84">
        <f t="shared" si="81"/>
        <v>3.0960648148148143E-2</v>
      </c>
      <c r="J1334" s="83">
        <v>0.14599999999999999</v>
      </c>
      <c r="K1334" s="83" t="s">
        <v>277</v>
      </c>
      <c r="L1334" s="83">
        <v>0.45</v>
      </c>
      <c r="M1334" s="83" t="s">
        <v>277</v>
      </c>
      <c r="N1334" s="84">
        <f t="shared" si="82"/>
        <v>0.62696064814814811</v>
      </c>
      <c r="O1334" s="83">
        <v>1333</v>
      </c>
      <c r="P1334" s="86">
        <f t="shared" si="83"/>
        <v>0.47684458398744112</v>
      </c>
      <c r="Q1334" s="87">
        <f>Table2[[#This Row],[Decimal exceedance]]*100</f>
        <v>47.684458398744113</v>
      </c>
      <c r="R1334" s="86">
        <f>ROUND(Table2[[#This Row],[Percent Exceedance]],1)</f>
        <v>47.7</v>
      </c>
    </row>
    <row r="1335" spans="2:18">
      <c r="B1335" s="79" t="s">
        <v>278</v>
      </c>
      <c r="C1335" s="80">
        <v>10044187</v>
      </c>
      <c r="D1335" s="80">
        <v>10019674</v>
      </c>
      <c r="E1335" s="79" t="s">
        <v>276</v>
      </c>
      <c r="F1335" s="81">
        <v>42756</v>
      </c>
      <c r="G1335" s="82">
        <v>5.7990000000000004</v>
      </c>
      <c r="H1335" s="83">
        <f t="shared" si="80"/>
        <v>5799</v>
      </c>
      <c r="I1335" s="84">
        <f t="shared" si="81"/>
        <v>6.7118055555555556E-2</v>
      </c>
      <c r="J1335" s="83">
        <v>0.157</v>
      </c>
      <c r="K1335" s="83" t="s">
        <v>277</v>
      </c>
      <c r="L1335" s="83">
        <v>0.40300000000000002</v>
      </c>
      <c r="M1335" s="83" t="s">
        <v>277</v>
      </c>
      <c r="N1335" s="84">
        <f t="shared" si="82"/>
        <v>0.62711805555555555</v>
      </c>
      <c r="O1335" s="83">
        <v>1334</v>
      </c>
      <c r="P1335" s="86">
        <f t="shared" si="83"/>
        <v>0.47645211930926212</v>
      </c>
      <c r="Q1335" s="87">
        <f>Table2[[#This Row],[Decimal exceedance]]*100</f>
        <v>47.645211930926209</v>
      </c>
      <c r="R1335" s="86">
        <f>ROUND(Table2[[#This Row],[Percent Exceedance]],1)</f>
        <v>47.6</v>
      </c>
    </row>
    <row r="1336" spans="2:18">
      <c r="B1336" s="79" t="s">
        <v>278</v>
      </c>
      <c r="C1336" s="80">
        <v>10044187</v>
      </c>
      <c r="D1336" s="80">
        <v>10019674</v>
      </c>
      <c r="E1336" s="79" t="s">
        <v>276</v>
      </c>
      <c r="F1336" s="81">
        <v>43222</v>
      </c>
      <c r="G1336" s="82">
        <v>2.1779999999999999</v>
      </c>
      <c r="H1336" s="83">
        <f t="shared" si="80"/>
        <v>2178</v>
      </c>
      <c r="I1336" s="84">
        <f t="shared" si="81"/>
        <v>2.5208333333333333E-2</v>
      </c>
      <c r="J1336" s="83">
        <v>0.28999999999999998</v>
      </c>
      <c r="K1336" s="83" t="s">
        <v>277</v>
      </c>
      <c r="L1336" s="83">
        <v>0.312</v>
      </c>
      <c r="M1336" s="83" t="s">
        <v>277</v>
      </c>
      <c r="N1336" s="84">
        <f t="shared" si="82"/>
        <v>0.62720833333333337</v>
      </c>
      <c r="O1336" s="83">
        <v>1335</v>
      </c>
      <c r="P1336" s="86">
        <f t="shared" si="83"/>
        <v>0.47605965463108324</v>
      </c>
      <c r="Q1336" s="87">
        <f>Table2[[#This Row],[Decimal exceedance]]*100</f>
        <v>47.605965463108326</v>
      </c>
      <c r="R1336" s="86">
        <f>ROUND(Table2[[#This Row],[Percent Exceedance]],1)</f>
        <v>47.6</v>
      </c>
    </row>
    <row r="1337" spans="2:18">
      <c r="B1337" s="79" t="s">
        <v>278</v>
      </c>
      <c r="C1337" s="80">
        <v>10044187</v>
      </c>
      <c r="D1337" s="80">
        <v>10019674</v>
      </c>
      <c r="E1337" s="79" t="s">
        <v>276</v>
      </c>
      <c r="F1337" s="81">
        <v>41981</v>
      </c>
      <c r="G1337" s="82">
        <v>2.097</v>
      </c>
      <c r="H1337" s="83">
        <f t="shared" si="80"/>
        <v>2097</v>
      </c>
      <c r="I1337" s="84">
        <f t="shared" si="81"/>
        <v>2.4270833333333332E-2</v>
      </c>
      <c r="J1337" s="83">
        <v>0.21299999999999999</v>
      </c>
      <c r="K1337" s="83" t="s">
        <v>277</v>
      </c>
      <c r="L1337" s="83">
        <v>0.39</v>
      </c>
      <c r="M1337" s="83" t="s">
        <v>277</v>
      </c>
      <c r="N1337" s="84">
        <f t="shared" si="82"/>
        <v>0.62727083333333333</v>
      </c>
      <c r="O1337" s="83">
        <v>1336</v>
      </c>
      <c r="P1337" s="86">
        <f t="shared" si="83"/>
        <v>0.47566718995290425</v>
      </c>
      <c r="Q1337" s="87">
        <f>Table2[[#This Row],[Decimal exceedance]]*100</f>
        <v>47.566718995290422</v>
      </c>
      <c r="R1337" s="86">
        <f>ROUND(Table2[[#This Row],[Percent Exceedance]],1)</f>
        <v>47.6</v>
      </c>
    </row>
    <row r="1338" spans="2:18">
      <c r="B1338" s="79" t="s">
        <v>278</v>
      </c>
      <c r="C1338" s="80">
        <v>10044187</v>
      </c>
      <c r="D1338" s="80">
        <v>10019674</v>
      </c>
      <c r="E1338" s="79" t="s">
        <v>276</v>
      </c>
      <c r="F1338" s="81">
        <v>41745</v>
      </c>
      <c r="G1338" s="82">
        <v>2.5369999999999999</v>
      </c>
      <c r="H1338" s="83">
        <f t="shared" si="80"/>
        <v>2537</v>
      </c>
      <c r="I1338" s="84">
        <f t="shared" si="81"/>
        <v>2.9363425925925925E-2</v>
      </c>
      <c r="J1338" s="83">
        <v>0.107</v>
      </c>
      <c r="K1338" s="83" t="s">
        <v>277</v>
      </c>
      <c r="L1338" s="83">
        <v>0.49099999999999999</v>
      </c>
      <c r="M1338" s="83" t="s">
        <v>277</v>
      </c>
      <c r="N1338" s="84">
        <f t="shared" si="82"/>
        <v>0.62736342592592598</v>
      </c>
      <c r="O1338" s="83">
        <v>1337</v>
      </c>
      <c r="P1338" s="86">
        <f t="shared" si="83"/>
        <v>0.47527472527472525</v>
      </c>
      <c r="Q1338" s="87">
        <f>Table2[[#This Row],[Decimal exceedance]]*100</f>
        <v>47.527472527472526</v>
      </c>
      <c r="R1338" s="86">
        <f>ROUND(Table2[[#This Row],[Percent Exceedance]],1)</f>
        <v>47.5</v>
      </c>
    </row>
    <row r="1339" spans="2:18">
      <c r="B1339" s="79" t="s">
        <v>278</v>
      </c>
      <c r="C1339" s="80">
        <v>10044187</v>
      </c>
      <c r="D1339" s="80">
        <v>10019674</v>
      </c>
      <c r="E1339" s="79" t="s">
        <v>276</v>
      </c>
      <c r="F1339" s="81">
        <v>42959</v>
      </c>
      <c r="G1339" s="82">
        <v>2.625</v>
      </c>
      <c r="H1339" s="83">
        <f t="shared" si="80"/>
        <v>2625</v>
      </c>
      <c r="I1339" s="84">
        <f t="shared" si="81"/>
        <v>3.0381944444444444E-2</v>
      </c>
      <c r="J1339" s="83">
        <v>0.14599999999999999</v>
      </c>
      <c r="K1339" s="83" t="s">
        <v>277</v>
      </c>
      <c r="L1339" s="83">
        <v>0.45100000000000001</v>
      </c>
      <c r="M1339" s="83" t="s">
        <v>277</v>
      </c>
      <c r="N1339" s="84">
        <f t="shared" si="82"/>
        <v>0.62738194444444439</v>
      </c>
      <c r="O1339" s="83">
        <v>1338</v>
      </c>
      <c r="P1339" s="86">
        <f t="shared" si="83"/>
        <v>0.47488226059654626</v>
      </c>
      <c r="Q1339" s="87">
        <f>Table2[[#This Row],[Decimal exceedance]]*100</f>
        <v>47.488226059654629</v>
      </c>
      <c r="R1339" s="86">
        <f>ROUND(Table2[[#This Row],[Percent Exceedance]],1)</f>
        <v>47.5</v>
      </c>
    </row>
    <row r="1340" spans="2:18">
      <c r="B1340" s="79" t="s">
        <v>278</v>
      </c>
      <c r="C1340" s="80">
        <v>10044187</v>
      </c>
      <c r="D1340" s="80">
        <v>10019674</v>
      </c>
      <c r="E1340" s="79" t="s">
        <v>276</v>
      </c>
      <c r="F1340" s="81">
        <v>42124</v>
      </c>
      <c r="G1340" s="82">
        <v>2.8010000000000002</v>
      </c>
      <c r="H1340" s="83">
        <f t="shared" si="80"/>
        <v>2801</v>
      </c>
      <c r="I1340" s="84">
        <f t="shared" si="81"/>
        <v>3.2418981481481479E-2</v>
      </c>
      <c r="J1340" s="83">
        <v>0.113</v>
      </c>
      <c r="K1340" s="83" t="s">
        <v>277</v>
      </c>
      <c r="L1340" s="83">
        <v>0.48199999999999998</v>
      </c>
      <c r="M1340" s="83" t="s">
        <v>280</v>
      </c>
      <c r="N1340" s="84">
        <f t="shared" si="82"/>
        <v>0.62741898148148145</v>
      </c>
      <c r="O1340" s="83">
        <v>1339</v>
      </c>
      <c r="P1340" s="86">
        <f t="shared" si="83"/>
        <v>0.47448979591836737</v>
      </c>
      <c r="Q1340" s="87">
        <f>Table2[[#This Row],[Decimal exceedance]]*100</f>
        <v>47.448979591836739</v>
      </c>
      <c r="R1340" s="86">
        <f>ROUND(Table2[[#This Row],[Percent Exceedance]],1)</f>
        <v>47.4</v>
      </c>
    </row>
    <row r="1341" spans="2:18">
      <c r="B1341" s="79" t="s">
        <v>278</v>
      </c>
      <c r="C1341" s="80">
        <v>10044187</v>
      </c>
      <c r="D1341" s="80">
        <v>10019674</v>
      </c>
      <c r="E1341" s="79" t="s">
        <v>276</v>
      </c>
      <c r="F1341" s="81">
        <v>42992</v>
      </c>
      <c r="G1341" s="82">
        <v>2.3660000000000001</v>
      </c>
      <c r="H1341" s="83">
        <f t="shared" si="80"/>
        <v>2366</v>
      </c>
      <c r="I1341" s="84">
        <f t="shared" si="81"/>
        <v>2.7384259259259257E-2</v>
      </c>
      <c r="J1341" s="83">
        <v>0.14899999999999999</v>
      </c>
      <c r="K1341" s="83" t="s">
        <v>277</v>
      </c>
      <c r="L1341" s="83">
        <v>0.45200000000000001</v>
      </c>
      <c r="M1341" s="83" t="s">
        <v>277</v>
      </c>
      <c r="N1341" s="84">
        <f t="shared" si="82"/>
        <v>0.62838425925925923</v>
      </c>
      <c r="O1341" s="83">
        <v>1340</v>
      </c>
      <c r="P1341" s="86">
        <f t="shared" si="83"/>
        <v>0.47409733124018838</v>
      </c>
      <c r="Q1341" s="87">
        <f>Table2[[#This Row],[Decimal exceedance]]*100</f>
        <v>47.409733124018835</v>
      </c>
      <c r="R1341" s="86">
        <f>ROUND(Table2[[#This Row],[Percent Exceedance]],1)</f>
        <v>47.4</v>
      </c>
    </row>
    <row r="1342" spans="2:18">
      <c r="B1342" s="79" t="s">
        <v>278</v>
      </c>
      <c r="C1342" s="80">
        <v>10044187</v>
      </c>
      <c r="D1342" s="80">
        <v>10019674</v>
      </c>
      <c r="E1342" s="79" t="s">
        <v>276</v>
      </c>
      <c r="F1342" s="81">
        <v>43491</v>
      </c>
      <c r="G1342" s="82">
        <v>2.097</v>
      </c>
      <c r="H1342" s="83">
        <f t="shared" si="80"/>
        <v>2097</v>
      </c>
      <c r="I1342" s="84">
        <f t="shared" si="81"/>
        <v>2.4270833333333332E-2</v>
      </c>
      <c r="J1342" s="83">
        <v>0.436</v>
      </c>
      <c r="K1342" s="83" t="s">
        <v>277</v>
      </c>
      <c r="L1342" s="83">
        <v>0.16900000000000001</v>
      </c>
      <c r="M1342" s="83" t="s">
        <v>277</v>
      </c>
      <c r="N1342" s="84">
        <f t="shared" si="82"/>
        <v>0.62927083333333333</v>
      </c>
      <c r="O1342" s="83">
        <v>1341</v>
      </c>
      <c r="P1342" s="86">
        <f t="shared" si="83"/>
        <v>0.47370486656200939</v>
      </c>
      <c r="Q1342" s="87">
        <f>Table2[[#This Row],[Decimal exceedance]]*100</f>
        <v>47.370486656200939</v>
      </c>
      <c r="R1342" s="86">
        <f>ROUND(Table2[[#This Row],[Percent Exceedance]],1)</f>
        <v>47.4</v>
      </c>
    </row>
    <row r="1343" spans="2:18">
      <c r="B1343" s="79" t="s">
        <v>278</v>
      </c>
      <c r="C1343" s="80">
        <v>10044187</v>
      </c>
      <c r="D1343" s="80">
        <v>10019674</v>
      </c>
      <c r="E1343" s="79" t="s">
        <v>276</v>
      </c>
      <c r="F1343" s="81">
        <v>42133</v>
      </c>
      <c r="G1343" s="82">
        <v>2.6589999999999998</v>
      </c>
      <c r="H1343" s="83">
        <f t="shared" si="80"/>
        <v>2659</v>
      </c>
      <c r="I1343" s="84">
        <f t="shared" si="81"/>
        <v>3.0775462962962959E-2</v>
      </c>
      <c r="J1343" s="83">
        <v>0.13700000000000001</v>
      </c>
      <c r="K1343" s="83" t="s">
        <v>277</v>
      </c>
      <c r="L1343" s="83">
        <v>0.46200000000000002</v>
      </c>
      <c r="M1343" s="83" t="s">
        <v>280</v>
      </c>
      <c r="N1343" s="84">
        <f t="shared" si="82"/>
        <v>0.62977546296296305</v>
      </c>
      <c r="O1343" s="83">
        <v>1342</v>
      </c>
      <c r="P1343" s="86">
        <f t="shared" si="83"/>
        <v>0.4733124018838305</v>
      </c>
      <c r="Q1343" s="87">
        <f>Table2[[#This Row],[Decimal exceedance]]*100</f>
        <v>47.331240188383049</v>
      </c>
      <c r="R1343" s="86">
        <f>ROUND(Table2[[#This Row],[Percent Exceedance]],1)</f>
        <v>47.3</v>
      </c>
    </row>
    <row r="1344" spans="2:18">
      <c r="B1344" s="79" t="s">
        <v>278</v>
      </c>
      <c r="C1344" s="80">
        <v>10044187</v>
      </c>
      <c r="D1344" s="80">
        <v>10019674</v>
      </c>
      <c r="E1344" s="79" t="s">
        <v>276</v>
      </c>
      <c r="F1344" s="81">
        <v>42446</v>
      </c>
      <c r="G1344" s="82">
        <v>1.6279999999999999</v>
      </c>
      <c r="H1344" s="83">
        <f t="shared" si="80"/>
        <v>1628</v>
      </c>
      <c r="I1344" s="84">
        <f t="shared" si="81"/>
        <v>1.8842592592592591E-2</v>
      </c>
      <c r="J1344" s="83">
        <v>0.14199999999999999</v>
      </c>
      <c r="K1344" s="83" t="s">
        <v>277</v>
      </c>
      <c r="L1344" s="83">
        <v>0.46899999999999997</v>
      </c>
      <c r="M1344" s="83" t="s">
        <v>277</v>
      </c>
      <c r="N1344" s="84">
        <f t="shared" si="82"/>
        <v>0.62984259259259257</v>
      </c>
      <c r="O1344" s="83">
        <v>1343</v>
      </c>
      <c r="P1344" s="86">
        <f t="shared" si="83"/>
        <v>0.47291993720565151</v>
      </c>
      <c r="Q1344" s="87">
        <f>Table2[[#This Row],[Decimal exceedance]]*100</f>
        <v>47.291993720565152</v>
      </c>
      <c r="R1344" s="86">
        <f>ROUND(Table2[[#This Row],[Percent Exceedance]],1)</f>
        <v>47.3</v>
      </c>
    </row>
    <row r="1345" spans="2:18">
      <c r="B1345" s="79" t="s">
        <v>278</v>
      </c>
      <c r="C1345" s="80">
        <v>10044187</v>
      </c>
      <c r="D1345" s="80">
        <v>10019674</v>
      </c>
      <c r="E1345" s="79" t="s">
        <v>276</v>
      </c>
      <c r="F1345" s="81">
        <v>41933</v>
      </c>
      <c r="G1345" s="82">
        <v>2.964</v>
      </c>
      <c r="H1345" s="83">
        <f t="shared" si="80"/>
        <v>2964</v>
      </c>
      <c r="I1345" s="84">
        <f t="shared" si="81"/>
        <v>3.4305555555555554E-2</v>
      </c>
      <c r="J1345" s="83">
        <v>0.19700000000000001</v>
      </c>
      <c r="K1345" s="83" t="s">
        <v>277</v>
      </c>
      <c r="L1345" s="83">
        <v>0.39900000000000002</v>
      </c>
      <c r="M1345" s="83" t="s">
        <v>277</v>
      </c>
      <c r="N1345" s="84">
        <f t="shared" si="82"/>
        <v>0.63030555555555556</v>
      </c>
      <c r="O1345" s="83">
        <v>1344</v>
      </c>
      <c r="P1345" s="86">
        <f t="shared" si="83"/>
        <v>0.47252747252747251</v>
      </c>
      <c r="Q1345" s="87">
        <f>Table2[[#This Row],[Decimal exceedance]]*100</f>
        <v>47.252747252747248</v>
      </c>
      <c r="R1345" s="86">
        <f>ROUND(Table2[[#This Row],[Percent Exceedance]],1)</f>
        <v>47.3</v>
      </c>
    </row>
    <row r="1346" spans="2:18">
      <c r="B1346" s="79" t="s">
        <v>278</v>
      </c>
      <c r="C1346" s="80">
        <v>10044187</v>
      </c>
      <c r="D1346" s="80">
        <v>10019674</v>
      </c>
      <c r="E1346" s="79" t="s">
        <v>276</v>
      </c>
      <c r="F1346" s="81">
        <v>42559</v>
      </c>
      <c r="G1346" s="82">
        <v>1.4604999999999999</v>
      </c>
      <c r="H1346" s="83">
        <f t="shared" ref="H1346:H1409" si="84">(G1346*1000)</f>
        <v>1460.5</v>
      </c>
      <c r="I1346" s="84">
        <f t="shared" ref="I1346:I1409" si="85">SUM(G1346/86.4)</f>
        <v>1.6903935185185182E-2</v>
      </c>
      <c r="J1346" s="83">
        <v>0.154</v>
      </c>
      <c r="K1346" s="83" t="s">
        <v>277</v>
      </c>
      <c r="L1346" s="83">
        <v>0.46</v>
      </c>
      <c r="M1346" s="83" t="s">
        <v>277</v>
      </c>
      <c r="N1346" s="84">
        <f t="shared" ref="N1346:N1409" si="86">SUM(I1346+J1346+L1346)</f>
        <v>0.63090393518518517</v>
      </c>
      <c r="O1346" s="83">
        <v>1345</v>
      </c>
      <c r="P1346" s="86">
        <f t="shared" ref="P1346:P1409" si="87">1-O1346/2548</f>
        <v>0.47213500784929352</v>
      </c>
      <c r="Q1346" s="87">
        <f>Table2[[#This Row],[Decimal exceedance]]*100</f>
        <v>47.213500784929352</v>
      </c>
      <c r="R1346" s="86">
        <f>ROUND(Table2[[#This Row],[Percent Exceedance]],1)</f>
        <v>47.2</v>
      </c>
    </row>
    <row r="1347" spans="2:18">
      <c r="B1347" s="79" t="s">
        <v>278</v>
      </c>
      <c r="C1347" s="80">
        <v>10044187</v>
      </c>
      <c r="D1347" s="80">
        <v>10019674</v>
      </c>
      <c r="E1347" s="79" t="s">
        <v>276</v>
      </c>
      <c r="F1347" s="81">
        <v>41487</v>
      </c>
      <c r="G1347" s="82">
        <v>3.8479999999999999</v>
      </c>
      <c r="H1347" s="83">
        <f t="shared" si="84"/>
        <v>3848</v>
      </c>
      <c r="I1347" s="84">
        <f t="shared" si="85"/>
        <v>4.4537037037037035E-2</v>
      </c>
      <c r="J1347" s="83">
        <v>8.8999999999999996E-2</v>
      </c>
      <c r="K1347" s="83" t="s">
        <v>277</v>
      </c>
      <c r="L1347" s="83">
        <v>0.498</v>
      </c>
      <c r="M1347" s="83" t="s">
        <v>277</v>
      </c>
      <c r="N1347" s="84">
        <f t="shared" si="86"/>
        <v>0.63153703703703701</v>
      </c>
      <c r="O1347" s="83">
        <v>1346</v>
      </c>
      <c r="P1347" s="86">
        <f t="shared" si="87"/>
        <v>0.47174254317111464</v>
      </c>
      <c r="Q1347" s="87">
        <f>Table2[[#This Row],[Decimal exceedance]]*100</f>
        <v>47.174254317111462</v>
      </c>
      <c r="R1347" s="86">
        <f>ROUND(Table2[[#This Row],[Percent Exceedance]],1)</f>
        <v>47.2</v>
      </c>
    </row>
    <row r="1348" spans="2:18">
      <c r="B1348" s="79" t="s">
        <v>278</v>
      </c>
      <c r="C1348" s="80">
        <v>10044187</v>
      </c>
      <c r="D1348" s="80">
        <v>10019674</v>
      </c>
      <c r="E1348" s="79" t="s">
        <v>276</v>
      </c>
      <c r="F1348" s="81">
        <v>43093</v>
      </c>
      <c r="G1348" s="82">
        <v>2.9039999999999999</v>
      </c>
      <c r="H1348" s="83">
        <f t="shared" si="84"/>
        <v>2904</v>
      </c>
      <c r="I1348" s="84">
        <f t="shared" si="85"/>
        <v>3.3611111111111105E-2</v>
      </c>
      <c r="J1348" s="83">
        <v>0.439</v>
      </c>
      <c r="K1348" s="83" t="s">
        <v>277</v>
      </c>
      <c r="L1348" s="83">
        <v>0.159</v>
      </c>
      <c r="M1348" s="83" t="s">
        <v>277</v>
      </c>
      <c r="N1348" s="84">
        <f t="shared" si="86"/>
        <v>0.63161111111111112</v>
      </c>
      <c r="O1348" s="83">
        <v>1347</v>
      </c>
      <c r="P1348" s="86">
        <f t="shared" si="87"/>
        <v>0.47135007849293564</v>
      </c>
      <c r="Q1348" s="87">
        <f>Table2[[#This Row],[Decimal exceedance]]*100</f>
        <v>47.135007849293565</v>
      </c>
      <c r="R1348" s="86">
        <f>ROUND(Table2[[#This Row],[Percent Exceedance]],1)</f>
        <v>47.1</v>
      </c>
    </row>
    <row r="1349" spans="2:18">
      <c r="B1349" s="79" t="s">
        <v>278</v>
      </c>
      <c r="C1349" s="80">
        <v>10044187</v>
      </c>
      <c r="D1349" s="80">
        <v>10019674</v>
      </c>
      <c r="E1349" s="79" t="s">
        <v>276</v>
      </c>
      <c r="F1349" s="81">
        <v>43113</v>
      </c>
      <c r="G1349" s="82">
        <v>2.1339999999999999</v>
      </c>
      <c r="H1349" s="83">
        <f t="shared" si="84"/>
        <v>2134</v>
      </c>
      <c r="I1349" s="84">
        <f t="shared" si="85"/>
        <v>2.4699074074074071E-2</v>
      </c>
      <c r="J1349" s="83">
        <v>0.45700000000000002</v>
      </c>
      <c r="K1349" s="83" t="s">
        <v>277</v>
      </c>
      <c r="L1349" s="83">
        <v>0.15</v>
      </c>
      <c r="M1349" s="83" t="s">
        <v>277</v>
      </c>
      <c r="N1349" s="84">
        <f t="shared" si="86"/>
        <v>0.63169907407407411</v>
      </c>
      <c r="O1349" s="83">
        <v>1348</v>
      </c>
      <c r="P1349" s="86">
        <f t="shared" si="87"/>
        <v>0.47095761381475665</v>
      </c>
      <c r="Q1349" s="87">
        <f>Table2[[#This Row],[Decimal exceedance]]*100</f>
        <v>47.095761381475668</v>
      </c>
      <c r="R1349" s="86">
        <f>ROUND(Table2[[#This Row],[Percent Exceedance]],1)</f>
        <v>47.1</v>
      </c>
    </row>
    <row r="1350" spans="2:18">
      <c r="B1350" s="79" t="s">
        <v>278</v>
      </c>
      <c r="C1350" s="80">
        <v>10044187</v>
      </c>
      <c r="D1350" s="80">
        <v>10019674</v>
      </c>
      <c r="E1350" s="79" t="s">
        <v>276</v>
      </c>
      <c r="F1350" s="81">
        <v>41884</v>
      </c>
      <c r="G1350" s="82">
        <v>3.4390000000000001</v>
      </c>
      <c r="H1350" s="83">
        <f t="shared" si="84"/>
        <v>3439</v>
      </c>
      <c r="I1350" s="84">
        <f t="shared" si="85"/>
        <v>3.9803240740740736E-2</v>
      </c>
      <c r="J1350" s="83">
        <v>0.182</v>
      </c>
      <c r="K1350" s="83" t="s">
        <v>277</v>
      </c>
      <c r="L1350" s="83">
        <v>0.41</v>
      </c>
      <c r="M1350" s="83" t="s">
        <v>277</v>
      </c>
      <c r="N1350" s="84">
        <f t="shared" si="86"/>
        <v>0.63180324074074068</v>
      </c>
      <c r="O1350" s="83">
        <v>1349</v>
      </c>
      <c r="P1350" s="86">
        <f t="shared" si="87"/>
        <v>0.47056514913657765</v>
      </c>
      <c r="Q1350" s="87">
        <f>Table2[[#This Row],[Decimal exceedance]]*100</f>
        <v>47.056514913657765</v>
      </c>
      <c r="R1350" s="86">
        <f>ROUND(Table2[[#This Row],[Percent Exceedance]],1)</f>
        <v>47.1</v>
      </c>
    </row>
    <row r="1351" spans="2:18">
      <c r="B1351" s="79" t="s">
        <v>278</v>
      </c>
      <c r="C1351" s="80">
        <v>10044187</v>
      </c>
      <c r="D1351" s="80">
        <v>10019674</v>
      </c>
      <c r="E1351" s="79" t="s">
        <v>276</v>
      </c>
      <c r="F1351" s="81">
        <v>43456</v>
      </c>
      <c r="G1351" s="82">
        <v>2.5830000000000002</v>
      </c>
      <c r="H1351" s="83">
        <f t="shared" si="84"/>
        <v>2583</v>
      </c>
      <c r="I1351" s="84">
        <f t="shared" si="85"/>
        <v>2.9895833333333333E-2</v>
      </c>
      <c r="J1351" s="83">
        <v>0.495</v>
      </c>
      <c r="K1351" s="83" t="s">
        <v>277</v>
      </c>
      <c r="L1351" s="83">
        <v>0.107</v>
      </c>
      <c r="M1351" s="83" t="s">
        <v>277</v>
      </c>
      <c r="N1351" s="84">
        <f t="shared" si="86"/>
        <v>0.63189583333333332</v>
      </c>
      <c r="O1351" s="83">
        <v>1350</v>
      </c>
      <c r="P1351" s="86">
        <f t="shared" si="87"/>
        <v>0.47017268445839877</v>
      </c>
      <c r="Q1351" s="87">
        <f>Table2[[#This Row],[Decimal exceedance]]*100</f>
        <v>47.017268445839875</v>
      </c>
      <c r="R1351" s="86">
        <f>ROUND(Table2[[#This Row],[Percent Exceedance]],1)</f>
        <v>47</v>
      </c>
    </row>
    <row r="1352" spans="2:18">
      <c r="B1352" s="79" t="s">
        <v>278</v>
      </c>
      <c r="C1352" s="80">
        <v>10044187</v>
      </c>
      <c r="D1352" s="80">
        <v>10019674</v>
      </c>
      <c r="E1352" s="79" t="s">
        <v>276</v>
      </c>
      <c r="F1352" s="81">
        <v>42144</v>
      </c>
      <c r="G1352" s="82">
        <v>6.0529999999999999</v>
      </c>
      <c r="H1352" s="83">
        <f t="shared" si="84"/>
        <v>6053</v>
      </c>
      <c r="I1352" s="84">
        <f t="shared" si="85"/>
        <v>7.0057870370370368E-2</v>
      </c>
      <c r="J1352" s="83">
        <v>0.11600000000000001</v>
      </c>
      <c r="K1352" s="83" t="s">
        <v>277</v>
      </c>
      <c r="L1352" s="83">
        <v>0.44600000000000001</v>
      </c>
      <c r="M1352" s="83" t="s">
        <v>280</v>
      </c>
      <c r="N1352" s="84">
        <f t="shared" si="86"/>
        <v>0.63205787037037031</v>
      </c>
      <c r="O1352" s="83">
        <v>1351</v>
      </c>
      <c r="P1352" s="86">
        <f t="shared" si="87"/>
        <v>0.46978021978021978</v>
      </c>
      <c r="Q1352" s="87">
        <f>Table2[[#This Row],[Decimal exceedance]]*100</f>
        <v>46.978021978021978</v>
      </c>
      <c r="R1352" s="86">
        <f>ROUND(Table2[[#This Row],[Percent Exceedance]],1)</f>
        <v>47</v>
      </c>
    </row>
    <row r="1353" spans="2:18">
      <c r="B1353" s="79" t="s">
        <v>278</v>
      </c>
      <c r="C1353" s="80">
        <v>10044187</v>
      </c>
      <c r="D1353" s="80">
        <v>10019674</v>
      </c>
      <c r="E1353" s="79" t="s">
        <v>276</v>
      </c>
      <c r="F1353" s="81">
        <v>42779</v>
      </c>
      <c r="G1353" s="82">
        <v>0.2</v>
      </c>
      <c r="H1353" s="83">
        <f t="shared" si="84"/>
        <v>200</v>
      </c>
      <c r="I1353" s="84">
        <f t="shared" si="85"/>
        <v>2.3148148148148147E-3</v>
      </c>
      <c r="J1353" s="83">
        <v>0.17599999999999999</v>
      </c>
      <c r="K1353" s="83" t="s">
        <v>277</v>
      </c>
      <c r="L1353" s="83">
        <v>0.45400000000000001</v>
      </c>
      <c r="M1353" s="83" t="s">
        <v>277</v>
      </c>
      <c r="N1353" s="84">
        <f t="shared" si="86"/>
        <v>0.63231481481481477</v>
      </c>
      <c r="O1353" s="83">
        <v>1352</v>
      </c>
      <c r="P1353" s="86">
        <f t="shared" si="87"/>
        <v>0.46938775510204078</v>
      </c>
      <c r="Q1353" s="87">
        <f>Table2[[#This Row],[Decimal exceedance]]*100</f>
        <v>46.938775510204081</v>
      </c>
      <c r="R1353" s="86">
        <f>ROUND(Table2[[#This Row],[Percent Exceedance]],1)</f>
        <v>46.9</v>
      </c>
    </row>
    <row r="1354" spans="2:18">
      <c r="B1354" s="79" t="s">
        <v>278</v>
      </c>
      <c r="C1354" s="80">
        <v>10044187</v>
      </c>
      <c r="D1354" s="80">
        <v>10019674</v>
      </c>
      <c r="E1354" s="79" t="s">
        <v>276</v>
      </c>
      <c r="F1354" s="81">
        <v>42040</v>
      </c>
      <c r="G1354" s="82">
        <v>2.7080000000000002</v>
      </c>
      <c r="H1354" s="83">
        <f t="shared" si="84"/>
        <v>2708</v>
      </c>
      <c r="I1354" s="84">
        <f t="shared" si="85"/>
        <v>3.1342592592592596E-2</v>
      </c>
      <c r="J1354" s="83">
        <v>0.19400000000000001</v>
      </c>
      <c r="K1354" s="83" t="s">
        <v>277</v>
      </c>
      <c r="L1354" s="83">
        <v>0.40699999999999997</v>
      </c>
      <c r="M1354" s="83" t="s">
        <v>277</v>
      </c>
      <c r="N1354" s="84">
        <f t="shared" si="86"/>
        <v>0.63234259259259251</v>
      </c>
      <c r="O1354" s="83">
        <v>1353</v>
      </c>
      <c r="P1354" s="86">
        <f t="shared" si="87"/>
        <v>0.4689952904238619</v>
      </c>
      <c r="Q1354" s="87">
        <f>Table2[[#This Row],[Decimal exceedance]]*100</f>
        <v>46.899529042386192</v>
      </c>
      <c r="R1354" s="86">
        <f>ROUND(Table2[[#This Row],[Percent Exceedance]],1)</f>
        <v>46.9</v>
      </c>
    </row>
    <row r="1355" spans="2:18">
      <c r="B1355" s="79" t="s">
        <v>278</v>
      </c>
      <c r="C1355" s="80">
        <v>10044187</v>
      </c>
      <c r="D1355" s="80">
        <v>10019674</v>
      </c>
      <c r="E1355" s="79" t="s">
        <v>276</v>
      </c>
      <c r="F1355" s="81">
        <v>41982</v>
      </c>
      <c r="G1355" s="82">
        <v>2.9769999999999999</v>
      </c>
      <c r="H1355" s="83">
        <f t="shared" si="84"/>
        <v>2977</v>
      </c>
      <c r="I1355" s="84">
        <f t="shared" si="85"/>
        <v>3.4456018518518518E-2</v>
      </c>
      <c r="J1355" s="83">
        <v>0.20100000000000001</v>
      </c>
      <c r="K1355" s="83" t="s">
        <v>277</v>
      </c>
      <c r="L1355" s="83">
        <v>0.39800000000000002</v>
      </c>
      <c r="M1355" s="83" t="s">
        <v>277</v>
      </c>
      <c r="N1355" s="84">
        <f t="shared" si="86"/>
        <v>0.63345601851851852</v>
      </c>
      <c r="O1355" s="83">
        <v>1354</v>
      </c>
      <c r="P1355" s="86">
        <f t="shared" si="87"/>
        <v>0.4686028257456829</v>
      </c>
      <c r="Q1355" s="87">
        <f>Table2[[#This Row],[Decimal exceedance]]*100</f>
        <v>46.860282574568288</v>
      </c>
      <c r="R1355" s="86">
        <f>ROUND(Table2[[#This Row],[Percent Exceedance]],1)</f>
        <v>46.9</v>
      </c>
    </row>
    <row r="1356" spans="2:18">
      <c r="B1356" s="79" t="s">
        <v>278</v>
      </c>
      <c r="C1356" s="80">
        <v>10044187</v>
      </c>
      <c r="D1356" s="80">
        <v>10019674</v>
      </c>
      <c r="E1356" s="79" t="s">
        <v>276</v>
      </c>
      <c r="F1356" s="81">
        <v>42474</v>
      </c>
      <c r="G1356" s="82">
        <v>1.5149999999999999</v>
      </c>
      <c r="H1356" s="83">
        <f t="shared" si="84"/>
        <v>1515</v>
      </c>
      <c r="I1356" s="84">
        <f t="shared" si="85"/>
        <v>1.7534722222222219E-2</v>
      </c>
      <c r="J1356" s="83">
        <v>0.17799999999999999</v>
      </c>
      <c r="K1356" s="83" t="s">
        <v>280</v>
      </c>
      <c r="L1356" s="83">
        <v>0.438</v>
      </c>
      <c r="M1356" s="83" t="s">
        <v>277</v>
      </c>
      <c r="N1356" s="84">
        <f t="shared" si="86"/>
        <v>0.63353472222222218</v>
      </c>
      <c r="O1356" s="83">
        <v>1355</v>
      </c>
      <c r="P1356" s="86">
        <f t="shared" si="87"/>
        <v>0.46821036106750391</v>
      </c>
      <c r="Q1356" s="87">
        <f>Table2[[#This Row],[Decimal exceedance]]*100</f>
        <v>46.821036106750391</v>
      </c>
      <c r="R1356" s="86">
        <f>ROUND(Table2[[#This Row],[Percent Exceedance]],1)</f>
        <v>46.8</v>
      </c>
    </row>
    <row r="1357" spans="2:18">
      <c r="B1357" s="79" t="s">
        <v>278</v>
      </c>
      <c r="C1357" s="80">
        <v>10044187</v>
      </c>
      <c r="D1357" s="80">
        <v>10019674</v>
      </c>
      <c r="E1357" s="79" t="s">
        <v>276</v>
      </c>
      <c r="F1357" s="81">
        <v>43495</v>
      </c>
      <c r="G1357" s="82">
        <v>1.9570000000000001</v>
      </c>
      <c r="H1357" s="83">
        <f t="shared" si="84"/>
        <v>1957</v>
      </c>
      <c r="I1357" s="84">
        <f t="shared" si="85"/>
        <v>2.2650462962962963E-2</v>
      </c>
      <c r="J1357" s="83">
        <v>0.41399999999999998</v>
      </c>
      <c r="K1357" s="83" t="s">
        <v>277</v>
      </c>
      <c r="L1357" s="83">
        <v>0.19700000000000001</v>
      </c>
      <c r="M1357" s="83" t="s">
        <v>277</v>
      </c>
      <c r="N1357" s="84">
        <f t="shared" si="86"/>
        <v>0.6336504629629629</v>
      </c>
      <c r="O1357" s="83">
        <v>1356</v>
      </c>
      <c r="P1357" s="86">
        <f t="shared" si="87"/>
        <v>0.46781789638932492</v>
      </c>
      <c r="Q1357" s="87">
        <f>Table2[[#This Row],[Decimal exceedance]]*100</f>
        <v>46.781789638932494</v>
      </c>
      <c r="R1357" s="86">
        <f>ROUND(Table2[[#This Row],[Percent Exceedance]],1)</f>
        <v>46.8</v>
      </c>
    </row>
    <row r="1358" spans="2:18">
      <c r="B1358" s="79" t="s">
        <v>278</v>
      </c>
      <c r="C1358" s="80">
        <v>10044187</v>
      </c>
      <c r="D1358" s="80">
        <v>10019674</v>
      </c>
      <c r="E1358" s="79" t="s">
        <v>276</v>
      </c>
      <c r="F1358" s="81">
        <v>42485</v>
      </c>
      <c r="G1358" s="82">
        <v>1.4530000000000001</v>
      </c>
      <c r="H1358" s="83">
        <f t="shared" si="84"/>
        <v>1453</v>
      </c>
      <c r="I1358" s="84">
        <f t="shared" si="85"/>
        <v>1.681712962962963E-2</v>
      </c>
      <c r="J1358" s="83">
        <v>0.19400000000000001</v>
      </c>
      <c r="K1358" s="83" t="s">
        <v>280</v>
      </c>
      <c r="L1358" s="83">
        <v>0.42299999999999999</v>
      </c>
      <c r="M1358" s="83" t="s">
        <v>277</v>
      </c>
      <c r="N1358" s="84">
        <f t="shared" si="86"/>
        <v>0.63381712962962966</v>
      </c>
      <c r="O1358" s="83">
        <v>1357</v>
      </c>
      <c r="P1358" s="86">
        <f t="shared" si="87"/>
        <v>0.46742543171114603</v>
      </c>
      <c r="Q1358" s="87">
        <f>Table2[[#This Row],[Decimal exceedance]]*100</f>
        <v>46.742543171114605</v>
      </c>
      <c r="R1358" s="86">
        <f>ROUND(Table2[[#This Row],[Percent Exceedance]],1)</f>
        <v>46.7</v>
      </c>
    </row>
    <row r="1359" spans="2:18">
      <c r="B1359" s="79" t="s">
        <v>278</v>
      </c>
      <c r="C1359" s="80">
        <v>10044187</v>
      </c>
      <c r="D1359" s="80">
        <v>10019674</v>
      </c>
      <c r="E1359" s="79" t="s">
        <v>276</v>
      </c>
      <c r="F1359" s="81">
        <v>43220</v>
      </c>
      <c r="G1359" s="82">
        <v>2.7810000000000001</v>
      </c>
      <c r="H1359" s="83">
        <f t="shared" si="84"/>
        <v>2781</v>
      </c>
      <c r="I1359" s="84">
        <f t="shared" si="85"/>
        <v>3.2187500000000001E-2</v>
      </c>
      <c r="J1359" s="83">
        <v>0.35499999999999998</v>
      </c>
      <c r="K1359" s="83" t="s">
        <v>277</v>
      </c>
      <c r="L1359" s="83">
        <v>0.247</v>
      </c>
      <c r="M1359" s="83" t="s">
        <v>277</v>
      </c>
      <c r="N1359" s="84">
        <f t="shared" si="86"/>
        <v>0.6341874999999999</v>
      </c>
      <c r="O1359" s="83">
        <v>1358</v>
      </c>
      <c r="P1359" s="86">
        <f t="shared" si="87"/>
        <v>0.46703296703296704</v>
      </c>
      <c r="Q1359" s="87">
        <f>Table2[[#This Row],[Decimal exceedance]]*100</f>
        <v>46.703296703296701</v>
      </c>
      <c r="R1359" s="86">
        <f>ROUND(Table2[[#This Row],[Percent Exceedance]],1)</f>
        <v>46.7</v>
      </c>
    </row>
    <row r="1360" spans="2:18">
      <c r="B1360" s="79" t="s">
        <v>278</v>
      </c>
      <c r="C1360" s="80">
        <v>10044187</v>
      </c>
      <c r="D1360" s="80">
        <v>10019674</v>
      </c>
      <c r="E1360" s="79" t="s">
        <v>276</v>
      </c>
      <c r="F1360" s="81">
        <v>42436</v>
      </c>
      <c r="G1360" s="82">
        <v>1.597</v>
      </c>
      <c r="H1360" s="83">
        <f t="shared" si="84"/>
        <v>1597</v>
      </c>
      <c r="I1360" s="84">
        <f t="shared" si="85"/>
        <v>1.8483796296296293E-2</v>
      </c>
      <c r="J1360" s="83">
        <v>0.17100000000000001</v>
      </c>
      <c r="K1360" s="83" t="s">
        <v>277</v>
      </c>
      <c r="L1360" s="83">
        <v>0.44500000000000001</v>
      </c>
      <c r="M1360" s="83" t="s">
        <v>277</v>
      </c>
      <c r="N1360" s="84">
        <f t="shared" si="86"/>
        <v>0.63448379629629637</v>
      </c>
      <c r="O1360" s="83">
        <v>1359</v>
      </c>
      <c r="P1360" s="86">
        <f t="shared" si="87"/>
        <v>0.46664050235478804</v>
      </c>
      <c r="Q1360" s="87">
        <f>Table2[[#This Row],[Decimal exceedance]]*100</f>
        <v>46.664050235478804</v>
      </c>
      <c r="R1360" s="86">
        <f>ROUND(Table2[[#This Row],[Percent Exceedance]],1)</f>
        <v>46.7</v>
      </c>
    </row>
    <row r="1361" spans="2:18">
      <c r="B1361" s="79" t="s">
        <v>278</v>
      </c>
      <c r="C1361" s="80">
        <v>10044187</v>
      </c>
      <c r="D1361" s="80">
        <v>10019674</v>
      </c>
      <c r="E1361" s="79" t="s">
        <v>276</v>
      </c>
      <c r="F1361" s="81">
        <v>42690</v>
      </c>
      <c r="G1361" s="82">
        <v>4.069</v>
      </c>
      <c r="H1361" s="83">
        <f t="shared" si="84"/>
        <v>4069</v>
      </c>
      <c r="I1361" s="84">
        <f t="shared" si="85"/>
        <v>4.7094907407407405E-2</v>
      </c>
      <c r="J1361" s="83">
        <v>0.20799999999999999</v>
      </c>
      <c r="K1361" s="83" t="s">
        <v>277</v>
      </c>
      <c r="L1361" s="83">
        <v>0.38</v>
      </c>
      <c r="M1361" s="83" t="s">
        <v>277</v>
      </c>
      <c r="N1361" s="84">
        <f t="shared" si="86"/>
        <v>0.63509490740740737</v>
      </c>
      <c r="O1361" s="83">
        <v>1360</v>
      </c>
      <c r="P1361" s="86">
        <f t="shared" si="87"/>
        <v>0.46624803767660905</v>
      </c>
      <c r="Q1361" s="87">
        <f>Table2[[#This Row],[Decimal exceedance]]*100</f>
        <v>46.624803767660907</v>
      </c>
      <c r="R1361" s="86">
        <f>ROUND(Table2[[#This Row],[Percent Exceedance]],1)</f>
        <v>46.6</v>
      </c>
    </row>
    <row r="1362" spans="2:18">
      <c r="B1362" s="79" t="s">
        <v>278</v>
      </c>
      <c r="C1362" s="80">
        <v>10044187</v>
      </c>
      <c r="D1362" s="80">
        <v>10019674</v>
      </c>
      <c r="E1362" s="79" t="s">
        <v>276</v>
      </c>
      <c r="F1362" s="81">
        <v>42988</v>
      </c>
      <c r="G1362" s="82">
        <v>2.4329999999999998</v>
      </c>
      <c r="H1362" s="83">
        <f t="shared" si="84"/>
        <v>2433</v>
      </c>
      <c r="I1362" s="84">
        <f t="shared" si="85"/>
        <v>2.8159722222222218E-2</v>
      </c>
      <c r="J1362" s="83">
        <v>0.123</v>
      </c>
      <c r="K1362" s="83" t="s">
        <v>277</v>
      </c>
      <c r="L1362" s="83">
        <v>0.48399999999999999</v>
      </c>
      <c r="M1362" s="83" t="s">
        <v>277</v>
      </c>
      <c r="N1362" s="84">
        <f t="shared" si="86"/>
        <v>0.63515972222222217</v>
      </c>
      <c r="O1362" s="83">
        <v>1361</v>
      </c>
      <c r="P1362" s="86">
        <f t="shared" si="87"/>
        <v>0.46585557299843017</v>
      </c>
      <c r="Q1362" s="87">
        <f>Table2[[#This Row],[Decimal exceedance]]*100</f>
        <v>46.585557299843018</v>
      </c>
      <c r="R1362" s="86">
        <f>ROUND(Table2[[#This Row],[Percent Exceedance]],1)</f>
        <v>46.6</v>
      </c>
    </row>
    <row r="1363" spans="2:18">
      <c r="B1363" s="79" t="s">
        <v>278</v>
      </c>
      <c r="C1363" s="80">
        <v>10044187</v>
      </c>
      <c r="D1363" s="80">
        <v>10019674</v>
      </c>
      <c r="E1363" s="79" t="s">
        <v>276</v>
      </c>
      <c r="F1363" s="81">
        <v>42069</v>
      </c>
      <c r="G1363" s="82">
        <v>0.71</v>
      </c>
      <c r="H1363" s="83">
        <f t="shared" si="84"/>
        <v>710</v>
      </c>
      <c r="I1363" s="84">
        <f t="shared" si="85"/>
        <v>8.2175925925925923E-3</v>
      </c>
      <c r="J1363" s="83">
        <v>0.20300000000000001</v>
      </c>
      <c r="K1363" s="83" t="s">
        <v>277</v>
      </c>
      <c r="L1363" s="83">
        <v>0.42399999999999999</v>
      </c>
      <c r="M1363" s="83" t="s">
        <v>277</v>
      </c>
      <c r="N1363" s="84">
        <f t="shared" si="86"/>
        <v>0.63521759259259258</v>
      </c>
      <c r="O1363" s="83">
        <v>1362</v>
      </c>
      <c r="P1363" s="86">
        <f t="shared" si="87"/>
        <v>0.46546310832025117</v>
      </c>
      <c r="Q1363" s="87">
        <f>Table2[[#This Row],[Decimal exceedance]]*100</f>
        <v>46.546310832025114</v>
      </c>
      <c r="R1363" s="86">
        <f>ROUND(Table2[[#This Row],[Percent Exceedance]],1)</f>
        <v>46.5</v>
      </c>
    </row>
    <row r="1364" spans="2:18">
      <c r="B1364" s="79" t="s">
        <v>278</v>
      </c>
      <c r="C1364" s="80">
        <v>10044187</v>
      </c>
      <c r="D1364" s="80">
        <v>10019674</v>
      </c>
      <c r="E1364" s="79" t="s">
        <v>276</v>
      </c>
      <c r="F1364" s="81">
        <v>43437</v>
      </c>
      <c r="G1364" s="82">
        <v>2.0070000000000001</v>
      </c>
      <c r="H1364" s="83">
        <f t="shared" si="84"/>
        <v>2007.0000000000002</v>
      </c>
      <c r="I1364" s="84">
        <f t="shared" si="85"/>
        <v>2.3229166666666665E-2</v>
      </c>
      <c r="J1364" s="83">
        <v>0.48799999999999999</v>
      </c>
      <c r="K1364" s="83" t="s">
        <v>277</v>
      </c>
      <c r="L1364" s="83">
        <v>0.124</v>
      </c>
      <c r="M1364" s="83" t="s">
        <v>277</v>
      </c>
      <c r="N1364" s="84">
        <f t="shared" si="86"/>
        <v>0.63522916666666662</v>
      </c>
      <c r="O1364" s="83">
        <v>1363</v>
      </c>
      <c r="P1364" s="86">
        <f t="shared" si="87"/>
        <v>0.46507064364207218</v>
      </c>
      <c r="Q1364" s="87">
        <f>Table2[[#This Row],[Decimal exceedance]]*100</f>
        <v>46.507064364207217</v>
      </c>
      <c r="R1364" s="86">
        <f>ROUND(Table2[[#This Row],[Percent Exceedance]],1)</f>
        <v>46.5</v>
      </c>
    </row>
    <row r="1365" spans="2:18">
      <c r="B1365" s="83"/>
      <c r="C1365" s="80">
        <v>10044187</v>
      </c>
      <c r="D1365" s="80">
        <v>10019674</v>
      </c>
      <c r="E1365" s="79" t="s">
        <v>276</v>
      </c>
      <c r="F1365" s="85">
        <v>43865</v>
      </c>
      <c r="G1365" s="82">
        <v>1.5960000000000001</v>
      </c>
      <c r="H1365" s="83">
        <f t="shared" si="84"/>
        <v>1596</v>
      </c>
      <c r="I1365" s="84">
        <f t="shared" si="85"/>
        <v>1.8472222222222223E-2</v>
      </c>
      <c r="J1365" s="83">
        <v>0.29599999999999999</v>
      </c>
      <c r="K1365" s="83" t="s">
        <v>277</v>
      </c>
      <c r="L1365" s="83">
        <v>0.32100000000000001</v>
      </c>
      <c r="M1365" s="83" t="s">
        <v>277</v>
      </c>
      <c r="N1365" s="84">
        <f t="shared" si="86"/>
        <v>0.63547222222222222</v>
      </c>
      <c r="O1365" s="83">
        <v>1364</v>
      </c>
      <c r="P1365" s="86">
        <f t="shared" si="87"/>
        <v>0.4646781789638933</v>
      </c>
      <c r="Q1365" s="87">
        <f>Table2[[#This Row],[Decimal exceedance]]*100</f>
        <v>46.467817896389327</v>
      </c>
      <c r="R1365" s="86">
        <f>ROUND(Table2[[#This Row],[Percent Exceedance]],1)</f>
        <v>46.5</v>
      </c>
    </row>
    <row r="1366" spans="2:18">
      <c r="B1366" s="79" t="s">
        <v>278</v>
      </c>
      <c r="C1366" s="80">
        <v>10044187</v>
      </c>
      <c r="D1366" s="80">
        <v>10019674</v>
      </c>
      <c r="E1366" s="79" t="s">
        <v>276</v>
      </c>
      <c r="F1366" s="81">
        <v>42443</v>
      </c>
      <c r="G1366" s="82">
        <v>1.4590000000000001</v>
      </c>
      <c r="H1366" s="83">
        <f t="shared" si="84"/>
        <v>1459</v>
      </c>
      <c r="I1366" s="84">
        <f t="shared" si="85"/>
        <v>1.6886574074074075E-2</v>
      </c>
      <c r="J1366" s="83">
        <v>0.23899999999999999</v>
      </c>
      <c r="K1366" s="83" t="s">
        <v>277</v>
      </c>
      <c r="L1366" s="83">
        <v>0.38</v>
      </c>
      <c r="M1366" s="83" t="s">
        <v>277</v>
      </c>
      <c r="N1366" s="84">
        <f t="shared" si="86"/>
        <v>0.63588657407407401</v>
      </c>
      <c r="O1366" s="83">
        <v>1365</v>
      </c>
      <c r="P1366" s="86">
        <f t="shared" si="87"/>
        <v>0.4642857142857143</v>
      </c>
      <c r="Q1366" s="87">
        <f>Table2[[#This Row],[Decimal exceedance]]*100</f>
        <v>46.428571428571431</v>
      </c>
      <c r="R1366" s="86">
        <f>ROUND(Table2[[#This Row],[Percent Exceedance]],1)</f>
        <v>46.4</v>
      </c>
    </row>
    <row r="1367" spans="2:18">
      <c r="B1367" s="83"/>
      <c r="C1367" s="80">
        <v>10044187</v>
      </c>
      <c r="D1367" s="80">
        <v>10019674</v>
      </c>
      <c r="E1367" s="79" t="s">
        <v>276</v>
      </c>
      <c r="F1367" s="85">
        <v>43672</v>
      </c>
      <c r="G1367" s="82">
        <v>1.9830000000000001</v>
      </c>
      <c r="H1367" s="83">
        <f t="shared" si="84"/>
        <v>1983</v>
      </c>
      <c r="I1367" s="84">
        <f t="shared" si="85"/>
        <v>2.2951388888888889E-2</v>
      </c>
      <c r="J1367" s="83">
        <v>0.42499999999999999</v>
      </c>
      <c r="K1367" s="83" t="s">
        <v>277</v>
      </c>
      <c r="L1367" s="83">
        <v>0.188</v>
      </c>
      <c r="M1367" s="83" t="s">
        <v>277</v>
      </c>
      <c r="N1367" s="84">
        <f t="shared" si="86"/>
        <v>0.6359513888888888</v>
      </c>
      <c r="O1367" s="83">
        <v>1366</v>
      </c>
      <c r="P1367" s="86">
        <f t="shared" si="87"/>
        <v>0.46389324960753531</v>
      </c>
      <c r="Q1367" s="87">
        <f>Table2[[#This Row],[Decimal exceedance]]*100</f>
        <v>46.389324960753534</v>
      </c>
      <c r="R1367" s="86">
        <f>ROUND(Table2[[#This Row],[Percent Exceedance]],1)</f>
        <v>46.4</v>
      </c>
    </row>
    <row r="1368" spans="2:18">
      <c r="B1368" s="79" t="s">
        <v>278</v>
      </c>
      <c r="C1368" s="80">
        <v>10044187</v>
      </c>
      <c r="D1368" s="80">
        <v>10019674</v>
      </c>
      <c r="E1368" s="79" t="s">
        <v>276</v>
      </c>
      <c r="F1368" s="81">
        <v>42504</v>
      </c>
      <c r="G1368" s="82">
        <v>1.9990000000000001</v>
      </c>
      <c r="H1368" s="83">
        <f t="shared" si="84"/>
        <v>1999</v>
      </c>
      <c r="I1368" s="84">
        <f t="shared" si="85"/>
        <v>2.3136574074074073E-2</v>
      </c>
      <c r="J1368" s="83">
        <v>0.16800000000000001</v>
      </c>
      <c r="K1368" s="83" t="s">
        <v>277</v>
      </c>
      <c r="L1368" s="83">
        <v>0.44500000000000001</v>
      </c>
      <c r="M1368" s="83" t="s">
        <v>277</v>
      </c>
      <c r="N1368" s="84">
        <f t="shared" si="86"/>
        <v>0.63613657407407409</v>
      </c>
      <c r="O1368" s="83">
        <v>1367</v>
      </c>
      <c r="P1368" s="86">
        <f t="shared" si="87"/>
        <v>0.46350078492935631</v>
      </c>
      <c r="Q1368" s="87">
        <f>Table2[[#This Row],[Decimal exceedance]]*100</f>
        <v>46.35007849293563</v>
      </c>
      <c r="R1368" s="86">
        <f>ROUND(Table2[[#This Row],[Percent Exceedance]],1)</f>
        <v>46.4</v>
      </c>
    </row>
    <row r="1369" spans="2:18">
      <c r="B1369" s="79" t="s">
        <v>278</v>
      </c>
      <c r="C1369" s="80">
        <v>10044187</v>
      </c>
      <c r="D1369" s="80">
        <v>10019674</v>
      </c>
      <c r="E1369" s="79" t="s">
        <v>276</v>
      </c>
      <c r="F1369" s="81">
        <v>42143</v>
      </c>
      <c r="G1369" s="82">
        <v>2.6909999999999998</v>
      </c>
      <c r="H1369" s="83">
        <f t="shared" si="84"/>
        <v>2691</v>
      </c>
      <c r="I1369" s="84">
        <f t="shared" si="85"/>
        <v>3.1145833333333331E-2</v>
      </c>
      <c r="J1369" s="83">
        <v>0.157</v>
      </c>
      <c r="K1369" s="83" t="s">
        <v>277</v>
      </c>
      <c r="L1369" s="83">
        <v>0.44900000000000001</v>
      </c>
      <c r="M1369" s="83" t="s">
        <v>280</v>
      </c>
      <c r="N1369" s="84">
        <f t="shared" si="86"/>
        <v>0.6371458333333333</v>
      </c>
      <c r="O1369" s="83">
        <v>1368</v>
      </c>
      <c r="P1369" s="86">
        <f t="shared" si="87"/>
        <v>0.46310832025117743</v>
      </c>
      <c r="Q1369" s="87">
        <f>Table2[[#This Row],[Decimal exceedance]]*100</f>
        <v>46.31083202511774</v>
      </c>
      <c r="R1369" s="86">
        <f>ROUND(Table2[[#This Row],[Percent Exceedance]],1)</f>
        <v>46.3</v>
      </c>
    </row>
    <row r="1370" spans="2:18">
      <c r="B1370" s="79" t="s">
        <v>278</v>
      </c>
      <c r="C1370" s="80">
        <v>10044187</v>
      </c>
      <c r="D1370" s="80">
        <v>10019674</v>
      </c>
      <c r="E1370" s="79" t="s">
        <v>276</v>
      </c>
      <c r="F1370" s="81">
        <v>41742</v>
      </c>
      <c r="G1370" s="82">
        <v>2.657</v>
      </c>
      <c r="H1370" s="83">
        <f t="shared" si="84"/>
        <v>2657</v>
      </c>
      <c r="I1370" s="84">
        <f t="shared" si="85"/>
        <v>3.0752314814814812E-2</v>
      </c>
      <c r="J1370" s="83">
        <v>0.121</v>
      </c>
      <c r="K1370" s="83" t="s">
        <v>277</v>
      </c>
      <c r="L1370" s="83">
        <v>0.48599999999999999</v>
      </c>
      <c r="M1370" s="83" t="s">
        <v>277</v>
      </c>
      <c r="N1370" s="84">
        <f t="shared" si="86"/>
        <v>0.63775231481481476</v>
      </c>
      <c r="O1370" s="83">
        <v>1369</v>
      </c>
      <c r="P1370" s="86">
        <f t="shared" si="87"/>
        <v>0.46271585557299844</v>
      </c>
      <c r="Q1370" s="87">
        <f>Table2[[#This Row],[Decimal exceedance]]*100</f>
        <v>46.271585557299844</v>
      </c>
      <c r="R1370" s="86">
        <f>ROUND(Table2[[#This Row],[Percent Exceedance]],1)</f>
        <v>46.3</v>
      </c>
    </row>
    <row r="1371" spans="2:18">
      <c r="B1371" s="79" t="s">
        <v>278</v>
      </c>
      <c r="C1371" s="80">
        <v>10044187</v>
      </c>
      <c r="D1371" s="80">
        <v>10019674</v>
      </c>
      <c r="E1371" s="79" t="s">
        <v>276</v>
      </c>
      <c r="F1371" s="81">
        <v>41847</v>
      </c>
      <c r="G1371" s="82">
        <v>6.1390000000000002</v>
      </c>
      <c r="H1371" s="83">
        <f t="shared" si="84"/>
        <v>6139</v>
      </c>
      <c r="I1371" s="84">
        <f t="shared" si="85"/>
        <v>7.1053240740740736E-2</v>
      </c>
      <c r="J1371" s="83">
        <v>0.24299999999999999</v>
      </c>
      <c r="K1371" s="83" t="s">
        <v>277</v>
      </c>
      <c r="L1371" s="83">
        <v>0.32400000000000001</v>
      </c>
      <c r="M1371" s="83" t="s">
        <v>277</v>
      </c>
      <c r="N1371" s="84">
        <f t="shared" si="86"/>
        <v>0.63805324074074066</v>
      </c>
      <c r="O1371" s="83">
        <v>1370</v>
      </c>
      <c r="P1371" s="86">
        <f t="shared" si="87"/>
        <v>0.46232339089481944</v>
      </c>
      <c r="Q1371" s="87">
        <f>Table2[[#This Row],[Decimal exceedance]]*100</f>
        <v>46.232339089481947</v>
      </c>
      <c r="R1371" s="86">
        <f>ROUND(Table2[[#This Row],[Percent Exceedance]],1)</f>
        <v>46.2</v>
      </c>
    </row>
    <row r="1372" spans="2:18">
      <c r="B1372" s="79" t="s">
        <v>278</v>
      </c>
      <c r="C1372" s="80">
        <v>10044187</v>
      </c>
      <c r="D1372" s="80">
        <v>10019674</v>
      </c>
      <c r="E1372" s="79" t="s">
        <v>276</v>
      </c>
      <c r="F1372" s="81">
        <v>41869</v>
      </c>
      <c r="G1372" s="82">
        <v>4.4320000000000004</v>
      </c>
      <c r="H1372" s="83">
        <f t="shared" si="84"/>
        <v>4432</v>
      </c>
      <c r="I1372" s="84">
        <f t="shared" si="85"/>
        <v>5.1296296296296298E-2</v>
      </c>
      <c r="J1372" s="83">
        <v>0.17399999999999999</v>
      </c>
      <c r="K1372" s="83" t="s">
        <v>277</v>
      </c>
      <c r="L1372" s="83">
        <v>0.41399999999999998</v>
      </c>
      <c r="M1372" s="83" t="s">
        <v>277</v>
      </c>
      <c r="N1372" s="84">
        <f t="shared" si="86"/>
        <v>0.63929629629629625</v>
      </c>
      <c r="O1372" s="83">
        <v>1371</v>
      </c>
      <c r="P1372" s="86">
        <f t="shared" si="87"/>
        <v>0.46193092621664045</v>
      </c>
      <c r="Q1372" s="87">
        <f>Table2[[#This Row],[Decimal exceedance]]*100</f>
        <v>46.193092621664043</v>
      </c>
      <c r="R1372" s="86">
        <f>ROUND(Table2[[#This Row],[Percent Exceedance]],1)</f>
        <v>46.2</v>
      </c>
    </row>
    <row r="1373" spans="2:18">
      <c r="B1373" s="79" t="s">
        <v>278</v>
      </c>
      <c r="C1373" s="80">
        <v>10044187</v>
      </c>
      <c r="D1373" s="80">
        <v>10019674</v>
      </c>
      <c r="E1373" s="79" t="s">
        <v>276</v>
      </c>
      <c r="F1373" s="81">
        <v>41832</v>
      </c>
      <c r="G1373" s="82">
        <v>2.4769999999999999</v>
      </c>
      <c r="H1373" s="83">
        <f t="shared" si="84"/>
        <v>2477</v>
      </c>
      <c r="I1373" s="84">
        <f t="shared" si="85"/>
        <v>2.8668981481481479E-2</v>
      </c>
      <c r="J1373" s="83">
        <v>0.193</v>
      </c>
      <c r="K1373" s="83" t="s">
        <v>277</v>
      </c>
      <c r="L1373" s="83">
        <v>0.41799999999999998</v>
      </c>
      <c r="M1373" s="83" t="s">
        <v>277</v>
      </c>
      <c r="N1373" s="84">
        <f t="shared" si="86"/>
        <v>0.63966898148148144</v>
      </c>
      <c r="O1373" s="83">
        <v>1372</v>
      </c>
      <c r="P1373" s="86">
        <f t="shared" si="87"/>
        <v>0.46153846153846156</v>
      </c>
      <c r="Q1373" s="87">
        <f>Table2[[#This Row],[Decimal exceedance]]*100</f>
        <v>46.153846153846153</v>
      </c>
      <c r="R1373" s="86">
        <f>ROUND(Table2[[#This Row],[Percent Exceedance]],1)</f>
        <v>46.2</v>
      </c>
    </row>
    <row r="1374" spans="2:18">
      <c r="B1374" s="79" t="s">
        <v>278</v>
      </c>
      <c r="C1374" s="80">
        <v>10044187</v>
      </c>
      <c r="D1374" s="80">
        <v>10019674</v>
      </c>
      <c r="E1374" s="79" t="s">
        <v>276</v>
      </c>
      <c r="F1374" s="81">
        <v>42445</v>
      </c>
      <c r="G1374" s="82">
        <v>1.542</v>
      </c>
      <c r="H1374" s="83">
        <f t="shared" si="84"/>
        <v>1542</v>
      </c>
      <c r="I1374" s="84">
        <f t="shared" si="85"/>
        <v>1.7847222222222223E-2</v>
      </c>
      <c r="J1374" s="83">
        <v>0.157</v>
      </c>
      <c r="K1374" s="83" t="s">
        <v>277</v>
      </c>
      <c r="L1374" s="83">
        <v>0.46500000000000002</v>
      </c>
      <c r="M1374" s="83" t="s">
        <v>277</v>
      </c>
      <c r="N1374" s="84">
        <f t="shared" si="86"/>
        <v>0.63984722222222223</v>
      </c>
      <c r="O1374" s="83">
        <v>1373</v>
      </c>
      <c r="P1374" s="86">
        <f t="shared" si="87"/>
        <v>0.46114599686028257</v>
      </c>
      <c r="Q1374" s="87">
        <f>Table2[[#This Row],[Decimal exceedance]]*100</f>
        <v>46.114599686028257</v>
      </c>
      <c r="R1374" s="86">
        <f>ROUND(Table2[[#This Row],[Percent Exceedance]],1)</f>
        <v>46.1</v>
      </c>
    </row>
    <row r="1375" spans="2:18">
      <c r="B1375" s="79" t="s">
        <v>278</v>
      </c>
      <c r="C1375" s="80">
        <v>10044187</v>
      </c>
      <c r="D1375" s="80">
        <v>10019674</v>
      </c>
      <c r="E1375" s="79" t="s">
        <v>276</v>
      </c>
      <c r="F1375" s="81">
        <v>42357</v>
      </c>
      <c r="G1375" s="82">
        <v>3.532</v>
      </c>
      <c r="H1375" s="83">
        <f t="shared" si="84"/>
        <v>3532</v>
      </c>
      <c r="I1375" s="84">
        <f t="shared" si="85"/>
        <v>4.0879629629629627E-2</v>
      </c>
      <c r="J1375" s="83">
        <v>0.22800000000000001</v>
      </c>
      <c r="K1375" s="83" t="s">
        <v>277</v>
      </c>
      <c r="L1375" s="83">
        <v>0.372</v>
      </c>
      <c r="M1375" s="83" t="s">
        <v>277</v>
      </c>
      <c r="N1375" s="84">
        <f t="shared" si="86"/>
        <v>0.64087962962962963</v>
      </c>
      <c r="O1375" s="83">
        <v>1374</v>
      </c>
      <c r="P1375" s="86">
        <f t="shared" si="87"/>
        <v>0.46075353218210358</v>
      </c>
      <c r="Q1375" s="87">
        <f>Table2[[#This Row],[Decimal exceedance]]*100</f>
        <v>46.07535321821036</v>
      </c>
      <c r="R1375" s="86">
        <f>ROUND(Table2[[#This Row],[Percent Exceedance]],1)</f>
        <v>46.1</v>
      </c>
    </row>
    <row r="1376" spans="2:18">
      <c r="B1376" s="79" t="s">
        <v>278</v>
      </c>
      <c r="C1376" s="80">
        <v>10044187</v>
      </c>
      <c r="D1376" s="80">
        <v>10019674</v>
      </c>
      <c r="E1376" s="79" t="s">
        <v>276</v>
      </c>
      <c r="F1376" s="81">
        <v>42966</v>
      </c>
      <c r="G1376" s="82">
        <v>3.1070000000000002</v>
      </c>
      <c r="H1376" s="83">
        <f t="shared" si="84"/>
        <v>3107</v>
      </c>
      <c r="I1376" s="84">
        <f t="shared" si="85"/>
        <v>3.5960648148148151E-2</v>
      </c>
      <c r="J1376" s="83">
        <v>0.111</v>
      </c>
      <c r="K1376" s="83" t="s">
        <v>277</v>
      </c>
      <c r="L1376" s="83">
        <v>0.49399999999999999</v>
      </c>
      <c r="M1376" s="83" t="s">
        <v>277</v>
      </c>
      <c r="N1376" s="84">
        <f t="shared" si="86"/>
        <v>0.64096064814814813</v>
      </c>
      <c r="O1376" s="83">
        <v>1375</v>
      </c>
      <c r="P1376" s="86">
        <f t="shared" si="87"/>
        <v>0.46036106750392469</v>
      </c>
      <c r="Q1376" s="87">
        <f>Table2[[#This Row],[Decimal exceedance]]*100</f>
        <v>46.03610675039247</v>
      </c>
      <c r="R1376" s="86">
        <f>ROUND(Table2[[#This Row],[Percent Exceedance]],1)</f>
        <v>46</v>
      </c>
    </row>
    <row r="1377" spans="2:18">
      <c r="B1377" s="83"/>
      <c r="C1377" s="80">
        <v>10044187</v>
      </c>
      <c r="D1377" s="80">
        <v>10019674</v>
      </c>
      <c r="E1377" s="79" t="s">
        <v>276</v>
      </c>
      <c r="F1377" s="85">
        <v>43860</v>
      </c>
      <c r="G1377" s="82">
        <v>1.9019999999999999</v>
      </c>
      <c r="H1377" s="83">
        <f t="shared" si="84"/>
        <v>1902</v>
      </c>
      <c r="I1377" s="84">
        <f t="shared" si="85"/>
        <v>2.2013888888888885E-2</v>
      </c>
      <c r="J1377" s="83">
        <v>0.28599999999999998</v>
      </c>
      <c r="K1377" s="83" t="s">
        <v>277</v>
      </c>
      <c r="L1377" s="83">
        <v>0.33300000000000002</v>
      </c>
      <c r="M1377" s="83" t="s">
        <v>277</v>
      </c>
      <c r="N1377" s="84">
        <f t="shared" si="86"/>
        <v>0.64101388888888888</v>
      </c>
      <c r="O1377" s="83">
        <v>1376</v>
      </c>
      <c r="P1377" s="86">
        <f t="shared" si="87"/>
        <v>0.4599686028257457</v>
      </c>
      <c r="Q1377" s="87">
        <f>Table2[[#This Row],[Decimal exceedance]]*100</f>
        <v>45.996860282574573</v>
      </c>
      <c r="R1377" s="86">
        <f>ROUND(Table2[[#This Row],[Percent Exceedance]],1)</f>
        <v>46</v>
      </c>
    </row>
    <row r="1378" spans="2:18">
      <c r="B1378" s="79" t="s">
        <v>278</v>
      </c>
      <c r="C1378" s="80">
        <v>10044187</v>
      </c>
      <c r="D1378" s="80">
        <v>10019674</v>
      </c>
      <c r="E1378" s="79" t="s">
        <v>276</v>
      </c>
      <c r="F1378" s="81">
        <v>42100</v>
      </c>
      <c r="G1378" s="82">
        <v>2.8889999999999998</v>
      </c>
      <c r="H1378" s="83">
        <f t="shared" si="84"/>
        <v>2889</v>
      </c>
      <c r="I1378" s="84">
        <f t="shared" si="85"/>
        <v>3.3437499999999995E-2</v>
      </c>
      <c r="J1378" s="83">
        <v>0.17100000000000001</v>
      </c>
      <c r="K1378" s="83" t="s">
        <v>277</v>
      </c>
      <c r="L1378" s="83">
        <v>0.437</v>
      </c>
      <c r="M1378" s="83" t="s">
        <v>277</v>
      </c>
      <c r="N1378" s="84">
        <f t="shared" si="86"/>
        <v>0.64143749999999999</v>
      </c>
      <c r="O1378" s="83">
        <v>1377</v>
      </c>
      <c r="P1378" s="86">
        <f t="shared" si="87"/>
        <v>0.4595761381475667</v>
      </c>
      <c r="Q1378" s="87">
        <f>Table2[[#This Row],[Decimal exceedance]]*100</f>
        <v>45.95761381475667</v>
      </c>
      <c r="R1378" s="86">
        <f>ROUND(Table2[[#This Row],[Percent Exceedance]],1)</f>
        <v>46</v>
      </c>
    </row>
    <row r="1379" spans="2:18">
      <c r="B1379" s="79" t="s">
        <v>278</v>
      </c>
      <c r="C1379" s="80">
        <v>10044187</v>
      </c>
      <c r="D1379" s="80">
        <v>10019674</v>
      </c>
      <c r="E1379" s="79" t="s">
        <v>276</v>
      </c>
      <c r="F1379" s="81">
        <v>41502</v>
      </c>
      <c r="G1379" s="82">
        <v>6.0010000000000003</v>
      </c>
      <c r="H1379" s="83">
        <f t="shared" si="84"/>
        <v>6001</v>
      </c>
      <c r="I1379" s="84">
        <f t="shared" si="85"/>
        <v>6.9456018518518514E-2</v>
      </c>
      <c r="J1379" s="83">
        <v>0.124</v>
      </c>
      <c r="K1379" s="83" t="s">
        <v>277</v>
      </c>
      <c r="L1379" s="83">
        <v>0.44800000000000001</v>
      </c>
      <c r="M1379" s="83" t="s">
        <v>280</v>
      </c>
      <c r="N1379" s="84">
        <f t="shared" si="86"/>
        <v>0.64145601851851852</v>
      </c>
      <c r="O1379" s="83">
        <v>1378</v>
      </c>
      <c r="P1379" s="86">
        <f t="shared" si="87"/>
        <v>0.45918367346938771</v>
      </c>
      <c r="Q1379" s="87">
        <f>Table2[[#This Row],[Decimal exceedance]]*100</f>
        <v>45.918367346938773</v>
      </c>
      <c r="R1379" s="86">
        <f>ROUND(Table2[[#This Row],[Percent Exceedance]],1)</f>
        <v>45.9</v>
      </c>
    </row>
    <row r="1380" spans="2:18">
      <c r="B1380" s="79" t="s">
        <v>278</v>
      </c>
      <c r="C1380" s="80">
        <v>10044187</v>
      </c>
      <c r="D1380" s="80">
        <v>10019674</v>
      </c>
      <c r="E1380" s="79" t="s">
        <v>276</v>
      </c>
      <c r="F1380" s="81">
        <v>41870</v>
      </c>
      <c r="G1380" s="82">
        <v>4.6820000000000004</v>
      </c>
      <c r="H1380" s="83">
        <f t="shared" si="84"/>
        <v>4682</v>
      </c>
      <c r="I1380" s="84">
        <f t="shared" si="85"/>
        <v>5.4189814814814816E-2</v>
      </c>
      <c r="J1380" s="83">
        <v>0.189</v>
      </c>
      <c r="K1380" s="83" t="s">
        <v>277</v>
      </c>
      <c r="L1380" s="83">
        <v>0.39900000000000002</v>
      </c>
      <c r="M1380" s="83" t="s">
        <v>277</v>
      </c>
      <c r="N1380" s="84">
        <f t="shared" si="86"/>
        <v>0.64218981481481485</v>
      </c>
      <c r="O1380" s="83">
        <v>1379</v>
      </c>
      <c r="P1380" s="86">
        <f t="shared" si="87"/>
        <v>0.45879120879120883</v>
      </c>
      <c r="Q1380" s="87">
        <f>Table2[[#This Row],[Decimal exceedance]]*100</f>
        <v>45.879120879120883</v>
      </c>
      <c r="R1380" s="86">
        <f>ROUND(Table2[[#This Row],[Percent Exceedance]],1)</f>
        <v>45.9</v>
      </c>
    </row>
    <row r="1381" spans="2:18">
      <c r="B1381" s="79" t="s">
        <v>278</v>
      </c>
      <c r="C1381" s="80">
        <v>10044187</v>
      </c>
      <c r="D1381" s="80">
        <v>10019674</v>
      </c>
      <c r="E1381" s="79" t="s">
        <v>276</v>
      </c>
      <c r="F1381" s="81">
        <v>43112</v>
      </c>
      <c r="G1381" s="82">
        <v>2.0270000000000001</v>
      </c>
      <c r="H1381" s="83">
        <f t="shared" si="84"/>
        <v>2027.0000000000002</v>
      </c>
      <c r="I1381" s="84">
        <f t="shared" si="85"/>
        <v>2.3460648148148147E-2</v>
      </c>
      <c r="J1381" s="83">
        <v>0.504</v>
      </c>
      <c r="K1381" s="83" t="s">
        <v>277</v>
      </c>
      <c r="L1381" s="83">
        <v>0.115</v>
      </c>
      <c r="M1381" s="83" t="s">
        <v>277</v>
      </c>
      <c r="N1381" s="84">
        <f t="shared" si="86"/>
        <v>0.64246064814814818</v>
      </c>
      <c r="O1381" s="83">
        <v>1380</v>
      </c>
      <c r="P1381" s="86">
        <f t="shared" si="87"/>
        <v>0.45839874411302983</v>
      </c>
      <c r="Q1381" s="87">
        <f>Table2[[#This Row],[Decimal exceedance]]*100</f>
        <v>45.839874411302986</v>
      </c>
      <c r="R1381" s="86">
        <f>ROUND(Table2[[#This Row],[Percent Exceedance]],1)</f>
        <v>45.8</v>
      </c>
    </row>
    <row r="1382" spans="2:18">
      <c r="B1382" s="79" t="s">
        <v>278</v>
      </c>
      <c r="C1382" s="80">
        <v>10044187</v>
      </c>
      <c r="D1382" s="80">
        <v>10019674</v>
      </c>
      <c r="E1382" s="79" t="s">
        <v>276</v>
      </c>
      <c r="F1382" s="81">
        <v>41536</v>
      </c>
      <c r="G1382" s="82">
        <v>6.3559999999999999</v>
      </c>
      <c r="H1382" s="83">
        <f t="shared" si="84"/>
        <v>6356</v>
      </c>
      <c r="I1382" s="84">
        <f t="shared" si="85"/>
        <v>7.3564814814814805E-2</v>
      </c>
      <c r="J1382" s="83">
        <v>0.11600000000000001</v>
      </c>
      <c r="K1382" s="83" t="s">
        <v>277</v>
      </c>
      <c r="L1382" s="83">
        <v>0.45300000000000001</v>
      </c>
      <c r="M1382" s="83" t="s">
        <v>277</v>
      </c>
      <c r="N1382" s="84">
        <f t="shared" si="86"/>
        <v>0.64256481481481487</v>
      </c>
      <c r="O1382" s="83">
        <v>1381</v>
      </c>
      <c r="P1382" s="86">
        <f t="shared" si="87"/>
        <v>0.45800627943485084</v>
      </c>
      <c r="Q1382" s="87">
        <f>Table2[[#This Row],[Decimal exceedance]]*100</f>
        <v>45.800627943485082</v>
      </c>
      <c r="R1382" s="86">
        <f>ROUND(Table2[[#This Row],[Percent Exceedance]],1)</f>
        <v>45.8</v>
      </c>
    </row>
    <row r="1383" spans="2:18">
      <c r="B1383" s="83"/>
      <c r="C1383" s="80">
        <v>10044187</v>
      </c>
      <c r="D1383" s="80">
        <v>10019674</v>
      </c>
      <c r="E1383" s="79" t="s">
        <v>276</v>
      </c>
      <c r="F1383" s="85">
        <v>43915</v>
      </c>
      <c r="G1383" s="82">
        <v>1.81</v>
      </c>
      <c r="H1383" s="83">
        <f t="shared" si="84"/>
        <v>1810</v>
      </c>
      <c r="I1383" s="84">
        <f t="shared" si="85"/>
        <v>2.0949074074074075E-2</v>
      </c>
      <c r="J1383" s="83">
        <v>0.188</v>
      </c>
      <c r="K1383" s="83" t="s">
        <v>277</v>
      </c>
      <c r="L1383" s="83">
        <v>0.434</v>
      </c>
      <c r="M1383" s="83" t="s">
        <v>277</v>
      </c>
      <c r="N1383" s="84">
        <f t="shared" si="86"/>
        <v>0.64294907407407409</v>
      </c>
      <c r="O1383" s="83">
        <v>1382</v>
      </c>
      <c r="P1383" s="86">
        <f t="shared" si="87"/>
        <v>0.45761381475667195</v>
      </c>
      <c r="Q1383" s="87">
        <f>Table2[[#This Row],[Decimal exceedance]]*100</f>
        <v>45.761381475667193</v>
      </c>
      <c r="R1383" s="86">
        <f>ROUND(Table2[[#This Row],[Percent Exceedance]],1)</f>
        <v>45.8</v>
      </c>
    </row>
    <row r="1384" spans="2:18">
      <c r="B1384" s="79" t="s">
        <v>278</v>
      </c>
      <c r="C1384" s="80">
        <v>10044187</v>
      </c>
      <c r="D1384" s="80">
        <v>10019674</v>
      </c>
      <c r="E1384" s="79" t="s">
        <v>276</v>
      </c>
      <c r="F1384" s="81">
        <v>43233</v>
      </c>
      <c r="G1384" s="82">
        <v>2.9380000000000002</v>
      </c>
      <c r="H1384" s="83">
        <f t="shared" si="84"/>
        <v>2938</v>
      </c>
      <c r="I1384" s="84">
        <f t="shared" si="85"/>
        <v>3.4004629629629628E-2</v>
      </c>
      <c r="J1384" s="83">
        <v>0.29599999999999999</v>
      </c>
      <c r="K1384" s="83" t="s">
        <v>277</v>
      </c>
      <c r="L1384" s="83">
        <v>0.313</v>
      </c>
      <c r="M1384" s="83" t="s">
        <v>277</v>
      </c>
      <c r="N1384" s="84">
        <f t="shared" si="86"/>
        <v>0.64300462962962968</v>
      </c>
      <c r="O1384" s="83">
        <v>1383</v>
      </c>
      <c r="P1384" s="86">
        <f t="shared" si="87"/>
        <v>0.45722135007849296</v>
      </c>
      <c r="Q1384" s="87">
        <f>Table2[[#This Row],[Decimal exceedance]]*100</f>
        <v>45.722135007849296</v>
      </c>
      <c r="R1384" s="86">
        <f>ROUND(Table2[[#This Row],[Percent Exceedance]],1)</f>
        <v>45.7</v>
      </c>
    </row>
    <row r="1385" spans="2:18">
      <c r="B1385" s="79" t="s">
        <v>278</v>
      </c>
      <c r="C1385" s="80">
        <v>10044187</v>
      </c>
      <c r="D1385" s="80">
        <v>10019674</v>
      </c>
      <c r="E1385" s="79" t="s">
        <v>276</v>
      </c>
      <c r="F1385" s="81">
        <v>42140</v>
      </c>
      <c r="G1385" s="82">
        <v>2.625</v>
      </c>
      <c r="H1385" s="83">
        <f t="shared" si="84"/>
        <v>2625</v>
      </c>
      <c r="I1385" s="84">
        <f t="shared" si="85"/>
        <v>3.0381944444444444E-2</v>
      </c>
      <c r="J1385" s="83">
        <v>0.14199999999999999</v>
      </c>
      <c r="K1385" s="83" t="s">
        <v>277</v>
      </c>
      <c r="L1385" s="83">
        <v>0.47099999999999997</v>
      </c>
      <c r="M1385" s="83" t="s">
        <v>280</v>
      </c>
      <c r="N1385" s="84">
        <f t="shared" si="86"/>
        <v>0.64338194444444441</v>
      </c>
      <c r="O1385" s="83">
        <v>1384</v>
      </c>
      <c r="P1385" s="86">
        <f t="shared" si="87"/>
        <v>0.45682888540031397</v>
      </c>
      <c r="Q1385" s="87">
        <f>Table2[[#This Row],[Decimal exceedance]]*100</f>
        <v>45.682888540031399</v>
      </c>
      <c r="R1385" s="86">
        <f>ROUND(Table2[[#This Row],[Percent Exceedance]],1)</f>
        <v>45.7</v>
      </c>
    </row>
    <row r="1386" spans="2:18">
      <c r="B1386" s="79" t="s">
        <v>278</v>
      </c>
      <c r="C1386" s="80">
        <v>10044187</v>
      </c>
      <c r="D1386" s="80">
        <v>10019674</v>
      </c>
      <c r="E1386" s="79" t="s">
        <v>276</v>
      </c>
      <c r="F1386" s="81">
        <v>41998</v>
      </c>
      <c r="G1386" s="82">
        <v>2.8050000000000002</v>
      </c>
      <c r="H1386" s="83">
        <f t="shared" si="84"/>
        <v>2805</v>
      </c>
      <c r="I1386" s="84">
        <f t="shared" si="85"/>
        <v>3.246527777777778E-2</v>
      </c>
      <c r="J1386" s="83">
        <v>0.20899999999999999</v>
      </c>
      <c r="K1386" s="83" t="s">
        <v>277</v>
      </c>
      <c r="L1386" s="83">
        <v>0.40200000000000002</v>
      </c>
      <c r="M1386" s="83" t="s">
        <v>277</v>
      </c>
      <c r="N1386" s="84">
        <f t="shared" si="86"/>
        <v>0.64346527777777784</v>
      </c>
      <c r="O1386" s="83">
        <v>1385</v>
      </c>
      <c r="P1386" s="86">
        <f t="shared" si="87"/>
        <v>0.45643642072213497</v>
      </c>
      <c r="Q1386" s="87">
        <f>Table2[[#This Row],[Decimal exceedance]]*100</f>
        <v>45.643642072213495</v>
      </c>
      <c r="R1386" s="86">
        <f>ROUND(Table2[[#This Row],[Percent Exceedance]],1)</f>
        <v>45.6</v>
      </c>
    </row>
    <row r="1387" spans="2:18">
      <c r="B1387" s="79" t="s">
        <v>278</v>
      </c>
      <c r="C1387" s="80">
        <v>10044187</v>
      </c>
      <c r="D1387" s="80">
        <v>10019674</v>
      </c>
      <c r="E1387" s="79" t="s">
        <v>276</v>
      </c>
      <c r="F1387" s="81">
        <v>42429</v>
      </c>
      <c r="G1387" s="82">
        <v>1.6859999999999999</v>
      </c>
      <c r="H1387" s="83">
        <f t="shared" si="84"/>
        <v>1686</v>
      </c>
      <c r="I1387" s="84">
        <f t="shared" si="85"/>
        <v>1.9513888888888886E-2</v>
      </c>
      <c r="J1387" s="83">
        <v>0.16900000000000001</v>
      </c>
      <c r="K1387" s="83" t="s">
        <v>277</v>
      </c>
      <c r="L1387" s="83">
        <v>0.45500000000000002</v>
      </c>
      <c r="M1387" s="83" t="s">
        <v>277</v>
      </c>
      <c r="N1387" s="84">
        <f t="shared" si="86"/>
        <v>0.64351388888888894</v>
      </c>
      <c r="O1387" s="83">
        <v>1386</v>
      </c>
      <c r="P1387" s="86">
        <f t="shared" si="87"/>
        <v>0.45604395604395609</v>
      </c>
      <c r="Q1387" s="87">
        <f>Table2[[#This Row],[Decimal exceedance]]*100</f>
        <v>45.604395604395606</v>
      </c>
      <c r="R1387" s="86">
        <f>ROUND(Table2[[#This Row],[Percent Exceedance]],1)</f>
        <v>45.6</v>
      </c>
    </row>
    <row r="1388" spans="2:18">
      <c r="B1388" s="79" t="s">
        <v>278</v>
      </c>
      <c r="C1388" s="80">
        <v>10044187</v>
      </c>
      <c r="D1388" s="80">
        <v>10019674</v>
      </c>
      <c r="E1388" s="79" t="s">
        <v>276</v>
      </c>
      <c r="F1388" s="81">
        <v>42004</v>
      </c>
      <c r="G1388" s="82">
        <v>3.1779999999999999</v>
      </c>
      <c r="H1388" s="83">
        <f t="shared" si="84"/>
        <v>3178</v>
      </c>
      <c r="I1388" s="84">
        <f t="shared" si="85"/>
        <v>3.6782407407407403E-2</v>
      </c>
      <c r="J1388" s="83">
        <v>0.189</v>
      </c>
      <c r="K1388" s="83" t="s">
        <v>277</v>
      </c>
      <c r="L1388" s="83">
        <v>0.41799999999999998</v>
      </c>
      <c r="M1388" s="83" t="s">
        <v>277</v>
      </c>
      <c r="N1388" s="84">
        <f t="shared" si="86"/>
        <v>0.64378240740740744</v>
      </c>
      <c r="O1388" s="83">
        <v>1387</v>
      </c>
      <c r="P1388" s="86">
        <f t="shared" si="87"/>
        <v>0.45565149136577709</v>
      </c>
      <c r="Q1388" s="87">
        <f>Table2[[#This Row],[Decimal exceedance]]*100</f>
        <v>45.565149136577709</v>
      </c>
      <c r="R1388" s="86">
        <f>ROUND(Table2[[#This Row],[Percent Exceedance]],1)</f>
        <v>45.6</v>
      </c>
    </row>
    <row r="1389" spans="2:18">
      <c r="B1389" s="79" t="s">
        <v>278</v>
      </c>
      <c r="C1389" s="80">
        <v>10044187</v>
      </c>
      <c r="D1389" s="80">
        <v>10019674</v>
      </c>
      <c r="E1389" s="79" t="s">
        <v>276</v>
      </c>
      <c r="F1389" s="81">
        <v>41920</v>
      </c>
      <c r="G1389" s="82">
        <v>2.839</v>
      </c>
      <c r="H1389" s="83">
        <f t="shared" si="84"/>
        <v>2839</v>
      </c>
      <c r="I1389" s="84">
        <f t="shared" si="85"/>
        <v>3.2858796296296296E-2</v>
      </c>
      <c r="J1389" s="83">
        <v>0.223</v>
      </c>
      <c r="K1389" s="83" t="s">
        <v>277</v>
      </c>
      <c r="L1389" s="83">
        <v>0.38800000000000001</v>
      </c>
      <c r="M1389" s="83" t="s">
        <v>277</v>
      </c>
      <c r="N1389" s="84">
        <f t="shared" si="86"/>
        <v>0.64385879629629628</v>
      </c>
      <c r="O1389" s="83">
        <v>1388</v>
      </c>
      <c r="P1389" s="86">
        <f t="shared" si="87"/>
        <v>0.4552590266875981</v>
      </c>
      <c r="Q1389" s="87">
        <f>Table2[[#This Row],[Decimal exceedance]]*100</f>
        <v>45.525902668759812</v>
      </c>
      <c r="R1389" s="86">
        <f>ROUND(Table2[[#This Row],[Percent Exceedance]],1)</f>
        <v>45.5</v>
      </c>
    </row>
    <row r="1390" spans="2:18">
      <c r="B1390" s="79" t="s">
        <v>278</v>
      </c>
      <c r="C1390" s="80">
        <v>10044187</v>
      </c>
      <c r="D1390" s="80">
        <v>10019674</v>
      </c>
      <c r="E1390" s="79" t="s">
        <v>276</v>
      </c>
      <c r="F1390" s="81">
        <v>42951</v>
      </c>
      <c r="G1390" s="82">
        <v>2.3279999999999998</v>
      </c>
      <c r="H1390" s="83">
        <f t="shared" si="84"/>
        <v>2328</v>
      </c>
      <c r="I1390" s="84">
        <f t="shared" si="85"/>
        <v>2.6944444444444441E-2</v>
      </c>
      <c r="J1390" s="83">
        <v>0.125</v>
      </c>
      <c r="K1390" s="83" t="s">
        <v>277</v>
      </c>
      <c r="L1390" s="83">
        <v>0.49199999999999999</v>
      </c>
      <c r="M1390" s="83" t="s">
        <v>277</v>
      </c>
      <c r="N1390" s="84">
        <f t="shared" si="86"/>
        <v>0.64394444444444443</v>
      </c>
      <c r="O1390" s="83">
        <v>1389</v>
      </c>
      <c r="P1390" s="86">
        <f t="shared" si="87"/>
        <v>0.45486656200941911</v>
      </c>
      <c r="Q1390" s="87">
        <f>Table2[[#This Row],[Decimal exceedance]]*100</f>
        <v>45.486656200941908</v>
      </c>
      <c r="R1390" s="86">
        <f>ROUND(Table2[[#This Row],[Percent Exceedance]],1)</f>
        <v>45.5</v>
      </c>
    </row>
    <row r="1391" spans="2:18">
      <c r="B1391" s="79" t="s">
        <v>278</v>
      </c>
      <c r="C1391" s="80">
        <v>10044187</v>
      </c>
      <c r="D1391" s="80">
        <v>10019674</v>
      </c>
      <c r="E1391" s="79" t="s">
        <v>276</v>
      </c>
      <c r="F1391" s="81">
        <v>42512</v>
      </c>
      <c r="G1391" s="82">
        <v>2.3199999999999998</v>
      </c>
      <c r="H1391" s="83">
        <f t="shared" si="84"/>
        <v>2320</v>
      </c>
      <c r="I1391" s="84">
        <f t="shared" si="85"/>
        <v>2.6851851851851849E-2</v>
      </c>
      <c r="J1391" s="83">
        <v>0.21299999999999999</v>
      </c>
      <c r="K1391" s="83" t="s">
        <v>277</v>
      </c>
      <c r="L1391" s="83">
        <v>0.40500000000000003</v>
      </c>
      <c r="M1391" s="83" t="s">
        <v>277</v>
      </c>
      <c r="N1391" s="84">
        <f t="shared" si="86"/>
        <v>0.6448518518518519</v>
      </c>
      <c r="O1391" s="83">
        <v>1390</v>
      </c>
      <c r="P1391" s="86">
        <f t="shared" si="87"/>
        <v>0.45447409733124022</v>
      </c>
      <c r="Q1391" s="87">
        <f>Table2[[#This Row],[Decimal exceedance]]*100</f>
        <v>45.447409733124019</v>
      </c>
      <c r="R1391" s="86">
        <f>ROUND(Table2[[#This Row],[Percent Exceedance]],1)</f>
        <v>45.4</v>
      </c>
    </row>
    <row r="1392" spans="2:18">
      <c r="B1392" s="83"/>
      <c r="C1392" s="80">
        <v>10044187</v>
      </c>
      <c r="D1392" s="80">
        <v>10019674</v>
      </c>
      <c r="E1392" s="79" t="s">
        <v>276</v>
      </c>
      <c r="F1392" s="85">
        <v>43921</v>
      </c>
      <c r="G1392" s="82">
        <v>1.8979999999999999</v>
      </c>
      <c r="H1392" s="83">
        <f t="shared" si="84"/>
        <v>1898</v>
      </c>
      <c r="I1392" s="84">
        <f t="shared" si="85"/>
        <v>2.1967592592592591E-2</v>
      </c>
      <c r="J1392" s="83">
        <v>0.19400000000000001</v>
      </c>
      <c r="K1392" s="83" t="s">
        <v>277</v>
      </c>
      <c r="L1392" s="83">
        <v>0.42899999999999999</v>
      </c>
      <c r="M1392" s="83" t="s">
        <v>277</v>
      </c>
      <c r="N1392" s="84">
        <f t="shared" si="86"/>
        <v>0.64496759259259262</v>
      </c>
      <c r="O1392" s="83">
        <v>1391</v>
      </c>
      <c r="P1392" s="86">
        <f t="shared" si="87"/>
        <v>0.45408163265306123</v>
      </c>
      <c r="Q1392" s="87">
        <f>Table2[[#This Row],[Decimal exceedance]]*100</f>
        <v>45.408163265306122</v>
      </c>
      <c r="R1392" s="86">
        <f>ROUND(Table2[[#This Row],[Percent Exceedance]],1)</f>
        <v>45.4</v>
      </c>
    </row>
    <row r="1393" spans="2:18">
      <c r="B1393" s="79" t="s">
        <v>278</v>
      </c>
      <c r="C1393" s="80">
        <v>10044187</v>
      </c>
      <c r="D1393" s="80">
        <v>10019674</v>
      </c>
      <c r="E1393" s="79" t="s">
        <v>276</v>
      </c>
      <c r="F1393" s="81">
        <v>41846</v>
      </c>
      <c r="G1393" s="82">
        <v>6.9210000000000003</v>
      </c>
      <c r="H1393" s="83">
        <f t="shared" si="84"/>
        <v>6921</v>
      </c>
      <c r="I1393" s="84">
        <f t="shared" si="85"/>
        <v>8.0104166666666671E-2</v>
      </c>
      <c r="J1393" s="83">
        <v>0.14299999999999999</v>
      </c>
      <c r="K1393" s="83" t="s">
        <v>277</v>
      </c>
      <c r="L1393" s="83">
        <v>0.42199999999999999</v>
      </c>
      <c r="M1393" s="83" t="s">
        <v>277</v>
      </c>
      <c r="N1393" s="84">
        <f t="shared" si="86"/>
        <v>0.64510416666666659</v>
      </c>
      <c r="O1393" s="83">
        <v>1392</v>
      </c>
      <c r="P1393" s="86">
        <f t="shared" si="87"/>
        <v>0.45368916797488223</v>
      </c>
      <c r="Q1393" s="87">
        <f>Table2[[#This Row],[Decimal exceedance]]*100</f>
        <v>45.368916797488225</v>
      </c>
      <c r="R1393" s="86">
        <f>ROUND(Table2[[#This Row],[Percent Exceedance]],1)</f>
        <v>45.4</v>
      </c>
    </row>
    <row r="1394" spans="2:18">
      <c r="B1394" s="79" t="s">
        <v>278</v>
      </c>
      <c r="C1394" s="80">
        <v>10044187</v>
      </c>
      <c r="D1394" s="80">
        <v>10019674</v>
      </c>
      <c r="E1394" s="79" t="s">
        <v>276</v>
      </c>
      <c r="F1394" s="81">
        <v>42142</v>
      </c>
      <c r="G1394" s="82">
        <v>1.76</v>
      </c>
      <c r="H1394" s="83">
        <f t="shared" si="84"/>
        <v>1760</v>
      </c>
      <c r="I1394" s="84">
        <f t="shared" si="85"/>
        <v>2.0370370370370369E-2</v>
      </c>
      <c r="J1394" s="83">
        <v>0.161</v>
      </c>
      <c r="K1394" s="83" t="s">
        <v>277</v>
      </c>
      <c r="L1394" s="83">
        <v>0.46400000000000002</v>
      </c>
      <c r="M1394" s="83" t="s">
        <v>280</v>
      </c>
      <c r="N1394" s="84">
        <f t="shared" si="86"/>
        <v>0.64537037037037037</v>
      </c>
      <c r="O1394" s="83">
        <v>1393</v>
      </c>
      <c r="P1394" s="86">
        <f t="shared" si="87"/>
        <v>0.45329670329670335</v>
      </c>
      <c r="Q1394" s="87">
        <f>Table2[[#This Row],[Decimal exceedance]]*100</f>
        <v>45.329670329670336</v>
      </c>
      <c r="R1394" s="86">
        <f>ROUND(Table2[[#This Row],[Percent Exceedance]],1)</f>
        <v>45.3</v>
      </c>
    </row>
    <row r="1395" spans="2:18">
      <c r="B1395" s="83"/>
      <c r="C1395" s="80">
        <v>10044187</v>
      </c>
      <c r="D1395" s="80">
        <v>10019674</v>
      </c>
      <c r="E1395" s="79" t="s">
        <v>276</v>
      </c>
      <c r="F1395" s="85">
        <v>43920</v>
      </c>
      <c r="G1395" s="82">
        <v>1.7070000000000001</v>
      </c>
      <c r="H1395" s="83">
        <f t="shared" si="84"/>
        <v>1707</v>
      </c>
      <c r="I1395" s="84">
        <f t="shared" si="85"/>
        <v>1.9756944444444445E-2</v>
      </c>
      <c r="J1395" s="83">
        <v>0.2</v>
      </c>
      <c r="K1395" s="83" t="s">
        <v>277</v>
      </c>
      <c r="L1395" s="83">
        <v>0.42599999999999999</v>
      </c>
      <c r="M1395" s="83" t="s">
        <v>277</v>
      </c>
      <c r="N1395" s="84">
        <f t="shared" si="86"/>
        <v>0.64575694444444443</v>
      </c>
      <c r="O1395" s="83">
        <v>1394</v>
      </c>
      <c r="P1395" s="86">
        <f t="shared" si="87"/>
        <v>0.45290423861852436</v>
      </c>
      <c r="Q1395" s="87">
        <f>Table2[[#This Row],[Decimal exceedance]]*100</f>
        <v>45.290423861852439</v>
      </c>
      <c r="R1395" s="86">
        <f>ROUND(Table2[[#This Row],[Percent Exceedance]],1)</f>
        <v>45.3</v>
      </c>
    </row>
    <row r="1396" spans="2:18">
      <c r="B1396" s="79" t="s">
        <v>278</v>
      </c>
      <c r="C1396" s="80">
        <v>10044187</v>
      </c>
      <c r="D1396" s="80">
        <v>10019674</v>
      </c>
      <c r="E1396" s="79" t="s">
        <v>276</v>
      </c>
      <c r="F1396" s="81">
        <v>41453</v>
      </c>
      <c r="G1396" s="82">
        <v>6.46</v>
      </c>
      <c r="H1396" s="83">
        <f t="shared" si="84"/>
        <v>6460</v>
      </c>
      <c r="I1396" s="84">
        <f t="shared" si="85"/>
        <v>7.4768518518518512E-2</v>
      </c>
      <c r="J1396" s="83">
        <v>0.113</v>
      </c>
      <c r="K1396" s="83" t="s">
        <v>277</v>
      </c>
      <c r="L1396" s="83">
        <v>0.45800000000000002</v>
      </c>
      <c r="M1396" s="83" t="s">
        <v>277</v>
      </c>
      <c r="N1396" s="84">
        <f t="shared" si="86"/>
        <v>0.64576851851851846</v>
      </c>
      <c r="O1396" s="83">
        <v>1395</v>
      </c>
      <c r="P1396" s="86">
        <f t="shared" si="87"/>
        <v>0.45251177394034536</v>
      </c>
      <c r="Q1396" s="87">
        <f>Table2[[#This Row],[Decimal exceedance]]*100</f>
        <v>45.251177394034535</v>
      </c>
      <c r="R1396" s="86">
        <f>ROUND(Table2[[#This Row],[Percent Exceedance]],1)</f>
        <v>45.3</v>
      </c>
    </row>
    <row r="1397" spans="2:18">
      <c r="B1397" s="79" t="s">
        <v>278</v>
      </c>
      <c r="C1397" s="80">
        <v>10044187</v>
      </c>
      <c r="D1397" s="80">
        <v>10019674</v>
      </c>
      <c r="E1397" s="79" t="s">
        <v>276</v>
      </c>
      <c r="F1397" s="81">
        <v>41578</v>
      </c>
      <c r="G1397" s="82">
        <v>2.3140000000000001</v>
      </c>
      <c r="H1397" s="83">
        <f t="shared" si="84"/>
        <v>2314</v>
      </c>
      <c r="I1397" s="84">
        <f t="shared" si="85"/>
        <v>2.6782407407407408E-2</v>
      </c>
      <c r="J1397" s="83">
        <v>0.218</v>
      </c>
      <c r="K1397" s="83" t="s">
        <v>277</v>
      </c>
      <c r="L1397" s="83">
        <v>0.40100000000000002</v>
      </c>
      <c r="M1397" s="83" t="s">
        <v>277</v>
      </c>
      <c r="N1397" s="84">
        <f t="shared" si="86"/>
        <v>0.64578240740740744</v>
      </c>
      <c r="O1397" s="83">
        <v>1396</v>
      </c>
      <c r="P1397" s="86">
        <f t="shared" si="87"/>
        <v>0.45211930926216637</v>
      </c>
      <c r="Q1397" s="87">
        <f>Table2[[#This Row],[Decimal exceedance]]*100</f>
        <v>45.211930926216638</v>
      </c>
      <c r="R1397" s="86">
        <f>ROUND(Table2[[#This Row],[Percent Exceedance]],1)</f>
        <v>45.2</v>
      </c>
    </row>
    <row r="1398" spans="2:18">
      <c r="B1398" s="79" t="s">
        <v>278</v>
      </c>
      <c r="C1398" s="80">
        <v>10044187</v>
      </c>
      <c r="D1398" s="80">
        <v>10019674</v>
      </c>
      <c r="E1398" s="79" t="s">
        <v>276</v>
      </c>
      <c r="F1398" s="81">
        <v>41936</v>
      </c>
      <c r="G1398" s="82">
        <v>2.5070000000000001</v>
      </c>
      <c r="H1398" s="83">
        <f t="shared" si="84"/>
        <v>2507</v>
      </c>
      <c r="I1398" s="84">
        <f t="shared" si="85"/>
        <v>2.9016203703703704E-2</v>
      </c>
      <c r="J1398" s="83">
        <v>0.215</v>
      </c>
      <c r="K1398" s="83" t="s">
        <v>277</v>
      </c>
      <c r="L1398" s="83">
        <v>0.40200000000000002</v>
      </c>
      <c r="M1398" s="83" t="s">
        <v>277</v>
      </c>
      <c r="N1398" s="84">
        <f t="shared" si="86"/>
        <v>0.64601620370370372</v>
      </c>
      <c r="O1398" s="83">
        <v>1397</v>
      </c>
      <c r="P1398" s="86">
        <f t="shared" si="87"/>
        <v>0.45172684458398749</v>
      </c>
      <c r="Q1398" s="87">
        <f>Table2[[#This Row],[Decimal exceedance]]*100</f>
        <v>45.172684458398749</v>
      </c>
      <c r="R1398" s="86">
        <f>ROUND(Table2[[#This Row],[Percent Exceedance]],1)</f>
        <v>45.2</v>
      </c>
    </row>
    <row r="1399" spans="2:18">
      <c r="B1399" s="79" t="s">
        <v>278</v>
      </c>
      <c r="C1399" s="80">
        <v>10044187</v>
      </c>
      <c r="D1399" s="80">
        <v>10019674</v>
      </c>
      <c r="E1399" s="79" t="s">
        <v>276</v>
      </c>
      <c r="F1399" s="81">
        <v>42759</v>
      </c>
      <c r="G1399" s="82">
        <v>5.62</v>
      </c>
      <c r="H1399" s="83">
        <f t="shared" si="84"/>
        <v>5620</v>
      </c>
      <c r="I1399" s="84">
        <f t="shared" si="85"/>
        <v>6.5046296296296297E-2</v>
      </c>
      <c r="J1399" s="83">
        <v>0.157</v>
      </c>
      <c r="K1399" s="83" t="s">
        <v>277</v>
      </c>
      <c r="L1399" s="83">
        <v>0.42399999999999999</v>
      </c>
      <c r="M1399" s="83" t="s">
        <v>277</v>
      </c>
      <c r="N1399" s="84">
        <f t="shared" si="86"/>
        <v>0.64604629629629629</v>
      </c>
      <c r="O1399" s="83">
        <v>1398</v>
      </c>
      <c r="P1399" s="86">
        <f t="shared" si="87"/>
        <v>0.45133437990580849</v>
      </c>
      <c r="Q1399" s="87">
        <f>Table2[[#This Row],[Decimal exceedance]]*100</f>
        <v>45.133437990580852</v>
      </c>
      <c r="R1399" s="86">
        <f>ROUND(Table2[[#This Row],[Percent Exceedance]],1)</f>
        <v>45.1</v>
      </c>
    </row>
    <row r="1400" spans="2:18">
      <c r="B1400" s="79" t="s">
        <v>278</v>
      </c>
      <c r="C1400" s="80">
        <v>10044187</v>
      </c>
      <c r="D1400" s="80">
        <v>10019674</v>
      </c>
      <c r="E1400" s="79" t="s">
        <v>276</v>
      </c>
      <c r="F1400" s="81">
        <v>42856</v>
      </c>
      <c r="G1400" s="82">
        <v>2.964</v>
      </c>
      <c r="H1400" s="83">
        <f t="shared" si="84"/>
        <v>2964</v>
      </c>
      <c r="I1400" s="84">
        <f t="shared" si="85"/>
        <v>3.4305555555555554E-2</v>
      </c>
      <c r="J1400" s="83">
        <v>0.26</v>
      </c>
      <c r="K1400" s="83" t="s">
        <v>277</v>
      </c>
      <c r="L1400" s="83">
        <v>0.35199999999999998</v>
      </c>
      <c r="M1400" s="83" t="s">
        <v>277</v>
      </c>
      <c r="N1400" s="84">
        <f t="shared" si="86"/>
        <v>0.64630555555555547</v>
      </c>
      <c r="O1400" s="83">
        <v>1399</v>
      </c>
      <c r="P1400" s="86">
        <f t="shared" si="87"/>
        <v>0.4509419152276295</v>
      </c>
      <c r="Q1400" s="87">
        <f>Table2[[#This Row],[Decimal exceedance]]*100</f>
        <v>45.094191522762948</v>
      </c>
      <c r="R1400" s="86">
        <f>ROUND(Table2[[#This Row],[Percent Exceedance]],1)</f>
        <v>45.1</v>
      </c>
    </row>
    <row r="1401" spans="2:18">
      <c r="B1401" s="79" t="s">
        <v>278</v>
      </c>
      <c r="C1401" s="80">
        <v>10044187</v>
      </c>
      <c r="D1401" s="80">
        <v>10019674</v>
      </c>
      <c r="E1401" s="79" t="s">
        <v>276</v>
      </c>
      <c r="F1401" s="81">
        <v>43321</v>
      </c>
      <c r="G1401" s="82">
        <v>1.762</v>
      </c>
      <c r="H1401" s="83">
        <f t="shared" si="84"/>
        <v>1762</v>
      </c>
      <c r="I1401" s="84">
        <f t="shared" si="85"/>
        <v>2.0393518518518516E-2</v>
      </c>
      <c r="J1401" s="83">
        <v>0.40899999999999997</v>
      </c>
      <c r="K1401" s="83" t="s">
        <v>277</v>
      </c>
      <c r="L1401" s="83">
        <v>0.217</v>
      </c>
      <c r="M1401" s="83" t="s">
        <v>277</v>
      </c>
      <c r="N1401" s="84">
        <f t="shared" si="86"/>
        <v>0.64639351851851845</v>
      </c>
      <c r="O1401" s="83">
        <v>1400</v>
      </c>
      <c r="P1401" s="86">
        <f t="shared" si="87"/>
        <v>0.4505494505494505</v>
      </c>
      <c r="Q1401" s="87">
        <f>Table2[[#This Row],[Decimal exceedance]]*100</f>
        <v>45.054945054945051</v>
      </c>
      <c r="R1401" s="86">
        <f>ROUND(Table2[[#This Row],[Percent Exceedance]],1)</f>
        <v>45.1</v>
      </c>
    </row>
    <row r="1402" spans="2:18">
      <c r="B1402" s="83"/>
      <c r="C1402" s="80">
        <v>10044187</v>
      </c>
      <c r="D1402" s="80">
        <v>10019674</v>
      </c>
      <c r="E1402" s="79" t="s">
        <v>276</v>
      </c>
      <c r="F1402" s="85">
        <v>43746</v>
      </c>
      <c r="G1402" s="82">
        <v>1.786</v>
      </c>
      <c r="H1402" s="83">
        <f t="shared" si="84"/>
        <v>1786</v>
      </c>
      <c r="I1402" s="84">
        <f t="shared" si="85"/>
        <v>2.0671296296296295E-2</v>
      </c>
      <c r="J1402" s="83">
        <v>0.48099999999999998</v>
      </c>
      <c r="K1402" s="83" t="s">
        <v>277</v>
      </c>
      <c r="L1402" s="83">
        <v>0.14499999999999999</v>
      </c>
      <c r="M1402" s="83" t="s">
        <v>277</v>
      </c>
      <c r="N1402" s="84">
        <f t="shared" si="86"/>
        <v>0.64667129629629627</v>
      </c>
      <c r="O1402" s="83">
        <v>1401</v>
      </c>
      <c r="P1402" s="86">
        <f t="shared" si="87"/>
        <v>0.45015698587127162</v>
      </c>
      <c r="Q1402" s="87">
        <f>Table2[[#This Row],[Decimal exceedance]]*100</f>
        <v>45.015698587127162</v>
      </c>
      <c r="R1402" s="86">
        <f>ROUND(Table2[[#This Row],[Percent Exceedance]],1)</f>
        <v>45</v>
      </c>
    </row>
    <row r="1403" spans="2:18">
      <c r="B1403" s="79" t="s">
        <v>278</v>
      </c>
      <c r="C1403" s="80">
        <v>10044187</v>
      </c>
      <c r="D1403" s="80">
        <v>10019674</v>
      </c>
      <c r="E1403" s="79" t="s">
        <v>276</v>
      </c>
      <c r="F1403" s="81">
        <v>42074</v>
      </c>
      <c r="G1403" s="82">
        <v>2.7730000000000001</v>
      </c>
      <c r="H1403" s="83">
        <f t="shared" si="84"/>
        <v>2773</v>
      </c>
      <c r="I1403" s="84">
        <f t="shared" si="85"/>
        <v>3.2094907407407405E-2</v>
      </c>
      <c r="J1403" s="83">
        <v>0.16700000000000001</v>
      </c>
      <c r="K1403" s="83" t="s">
        <v>277</v>
      </c>
      <c r="L1403" s="83">
        <v>0.44800000000000001</v>
      </c>
      <c r="M1403" s="83" t="s">
        <v>277</v>
      </c>
      <c r="N1403" s="84">
        <f t="shared" si="86"/>
        <v>0.64709490740740749</v>
      </c>
      <c r="O1403" s="83">
        <v>1402</v>
      </c>
      <c r="P1403" s="86">
        <f t="shared" si="87"/>
        <v>0.44976452119309263</v>
      </c>
      <c r="Q1403" s="87">
        <f>Table2[[#This Row],[Decimal exceedance]]*100</f>
        <v>44.976452119309265</v>
      </c>
      <c r="R1403" s="86">
        <f>ROUND(Table2[[#This Row],[Percent Exceedance]],1)</f>
        <v>45</v>
      </c>
    </row>
    <row r="1404" spans="2:18">
      <c r="B1404" s="79" t="s">
        <v>278</v>
      </c>
      <c r="C1404" s="80">
        <v>10044187</v>
      </c>
      <c r="D1404" s="80">
        <v>10019674</v>
      </c>
      <c r="E1404" s="79" t="s">
        <v>276</v>
      </c>
      <c r="F1404" s="81">
        <v>42101</v>
      </c>
      <c r="G1404" s="82">
        <v>2.52</v>
      </c>
      <c r="H1404" s="83">
        <f t="shared" si="84"/>
        <v>2520</v>
      </c>
      <c r="I1404" s="84">
        <f t="shared" si="85"/>
        <v>2.9166666666666664E-2</v>
      </c>
      <c r="J1404" s="83">
        <v>0.20100000000000001</v>
      </c>
      <c r="K1404" s="83" t="s">
        <v>277</v>
      </c>
      <c r="L1404" s="83">
        <v>0.41699999999999998</v>
      </c>
      <c r="M1404" s="83" t="s">
        <v>277</v>
      </c>
      <c r="N1404" s="84">
        <f t="shared" si="86"/>
        <v>0.64716666666666667</v>
      </c>
      <c r="O1404" s="83">
        <v>1403</v>
      </c>
      <c r="P1404" s="86">
        <f t="shared" si="87"/>
        <v>0.44937205651491363</v>
      </c>
      <c r="Q1404" s="87">
        <f>Table2[[#This Row],[Decimal exceedance]]*100</f>
        <v>44.937205651491361</v>
      </c>
      <c r="R1404" s="86">
        <f>ROUND(Table2[[#This Row],[Percent Exceedance]],1)</f>
        <v>44.9</v>
      </c>
    </row>
    <row r="1405" spans="2:18">
      <c r="B1405" s="79" t="s">
        <v>278</v>
      </c>
      <c r="C1405" s="80">
        <v>10044187</v>
      </c>
      <c r="D1405" s="80">
        <v>10019674</v>
      </c>
      <c r="E1405" s="79" t="s">
        <v>276</v>
      </c>
      <c r="F1405" s="81">
        <v>43047</v>
      </c>
      <c r="G1405" s="82">
        <v>2.2709999999999999</v>
      </c>
      <c r="H1405" s="83">
        <f t="shared" si="84"/>
        <v>2271</v>
      </c>
      <c r="I1405" s="84">
        <f t="shared" si="85"/>
        <v>2.628472222222222E-2</v>
      </c>
      <c r="J1405" s="83">
        <v>0.214</v>
      </c>
      <c r="K1405" s="83" t="s">
        <v>277</v>
      </c>
      <c r="L1405" s="83">
        <v>0.40699999999999997</v>
      </c>
      <c r="M1405" s="83" t="s">
        <v>277</v>
      </c>
      <c r="N1405" s="84">
        <f t="shared" si="86"/>
        <v>0.64728472222222222</v>
      </c>
      <c r="O1405" s="83">
        <v>1404</v>
      </c>
      <c r="P1405" s="86">
        <f t="shared" si="87"/>
        <v>0.44897959183673475</v>
      </c>
      <c r="Q1405" s="87">
        <f>Table2[[#This Row],[Decimal exceedance]]*100</f>
        <v>44.897959183673478</v>
      </c>
      <c r="R1405" s="86">
        <f>ROUND(Table2[[#This Row],[Percent Exceedance]],1)</f>
        <v>44.9</v>
      </c>
    </row>
    <row r="1406" spans="2:18">
      <c r="B1406" s="79" t="s">
        <v>278</v>
      </c>
      <c r="C1406" s="80">
        <v>10044187</v>
      </c>
      <c r="D1406" s="80">
        <v>10019674</v>
      </c>
      <c r="E1406" s="79" t="s">
        <v>276</v>
      </c>
      <c r="F1406" s="81">
        <v>42808</v>
      </c>
      <c r="G1406" s="82">
        <v>4.6120000000000001</v>
      </c>
      <c r="H1406" s="83">
        <f t="shared" si="84"/>
        <v>4612</v>
      </c>
      <c r="I1406" s="84">
        <f t="shared" si="85"/>
        <v>5.3379629629629624E-2</v>
      </c>
      <c r="J1406" s="83">
        <v>0.158</v>
      </c>
      <c r="K1406" s="83" t="s">
        <v>277</v>
      </c>
      <c r="L1406" s="83">
        <v>0.436</v>
      </c>
      <c r="M1406" s="83" t="s">
        <v>277</v>
      </c>
      <c r="N1406" s="84">
        <f t="shared" si="86"/>
        <v>0.64737962962962969</v>
      </c>
      <c r="O1406" s="83">
        <v>1405</v>
      </c>
      <c r="P1406" s="86">
        <f t="shared" si="87"/>
        <v>0.44858712715855575</v>
      </c>
      <c r="Q1406" s="87">
        <f>Table2[[#This Row],[Decimal exceedance]]*100</f>
        <v>44.858712715855575</v>
      </c>
      <c r="R1406" s="86">
        <f>ROUND(Table2[[#This Row],[Percent Exceedance]],1)</f>
        <v>44.9</v>
      </c>
    </row>
    <row r="1407" spans="2:18">
      <c r="B1407" s="79" t="s">
        <v>278</v>
      </c>
      <c r="C1407" s="80">
        <v>10044187</v>
      </c>
      <c r="D1407" s="80">
        <v>10019674</v>
      </c>
      <c r="E1407" s="79" t="s">
        <v>276</v>
      </c>
      <c r="F1407" s="81">
        <v>41880</v>
      </c>
      <c r="G1407" s="82">
        <v>3.2509999999999999</v>
      </c>
      <c r="H1407" s="83">
        <f t="shared" si="84"/>
        <v>3251</v>
      </c>
      <c r="I1407" s="84">
        <f t="shared" si="85"/>
        <v>3.7627314814814808E-2</v>
      </c>
      <c r="J1407" s="83">
        <v>0.17499999999999999</v>
      </c>
      <c r="K1407" s="83" t="s">
        <v>277</v>
      </c>
      <c r="L1407" s="83">
        <v>0.435</v>
      </c>
      <c r="M1407" s="83" t="s">
        <v>277</v>
      </c>
      <c r="N1407" s="84">
        <f t="shared" si="86"/>
        <v>0.64762731481481484</v>
      </c>
      <c r="O1407" s="83">
        <v>1406</v>
      </c>
      <c r="P1407" s="86">
        <f t="shared" si="87"/>
        <v>0.44819466248037676</v>
      </c>
      <c r="Q1407" s="87">
        <f>Table2[[#This Row],[Decimal exceedance]]*100</f>
        <v>44.819466248037678</v>
      </c>
      <c r="R1407" s="86">
        <f>ROUND(Table2[[#This Row],[Percent Exceedance]],1)</f>
        <v>44.8</v>
      </c>
    </row>
    <row r="1408" spans="2:18">
      <c r="B1408" s="79" t="s">
        <v>278</v>
      </c>
      <c r="C1408" s="80">
        <v>10044187</v>
      </c>
      <c r="D1408" s="80">
        <v>10019674</v>
      </c>
      <c r="E1408" s="79" t="s">
        <v>276</v>
      </c>
      <c r="F1408" s="81">
        <v>42557</v>
      </c>
      <c r="G1408" s="82">
        <v>2.2759999999999998</v>
      </c>
      <c r="H1408" s="83">
        <f t="shared" si="84"/>
        <v>2276</v>
      </c>
      <c r="I1408" s="84">
        <f t="shared" si="85"/>
        <v>2.6342592592592588E-2</v>
      </c>
      <c r="J1408" s="83">
        <v>0.159</v>
      </c>
      <c r="K1408" s="83" t="s">
        <v>277</v>
      </c>
      <c r="L1408" s="83">
        <v>0.46300000000000002</v>
      </c>
      <c r="M1408" s="83" t="s">
        <v>277</v>
      </c>
      <c r="N1408" s="84">
        <f t="shared" si="86"/>
        <v>0.64834259259259264</v>
      </c>
      <c r="O1408" s="83">
        <v>1407</v>
      </c>
      <c r="P1408" s="86">
        <f t="shared" si="87"/>
        <v>0.44780219780219777</v>
      </c>
      <c r="Q1408" s="87">
        <f>Table2[[#This Row],[Decimal exceedance]]*100</f>
        <v>44.780219780219774</v>
      </c>
      <c r="R1408" s="86">
        <f>ROUND(Table2[[#This Row],[Percent Exceedance]],1)</f>
        <v>44.8</v>
      </c>
    </row>
    <row r="1409" spans="2:18">
      <c r="B1409" s="79" t="s">
        <v>278</v>
      </c>
      <c r="C1409" s="80">
        <v>10044187</v>
      </c>
      <c r="D1409" s="80">
        <v>10019674</v>
      </c>
      <c r="E1409" s="79" t="s">
        <v>276</v>
      </c>
      <c r="F1409" s="81">
        <v>42073</v>
      </c>
      <c r="G1409" s="82">
        <v>2.7530000000000001</v>
      </c>
      <c r="H1409" s="83">
        <f t="shared" si="84"/>
        <v>2753</v>
      </c>
      <c r="I1409" s="84">
        <f t="shared" si="85"/>
        <v>3.1863425925925927E-2</v>
      </c>
      <c r="J1409" s="83">
        <v>0.161</v>
      </c>
      <c r="K1409" s="83" t="s">
        <v>277</v>
      </c>
      <c r="L1409" s="83">
        <v>0.45600000000000002</v>
      </c>
      <c r="M1409" s="83" t="s">
        <v>277</v>
      </c>
      <c r="N1409" s="84">
        <f t="shared" si="86"/>
        <v>0.64886342592592594</v>
      </c>
      <c r="O1409" s="83">
        <v>1408</v>
      </c>
      <c r="P1409" s="86">
        <f t="shared" si="87"/>
        <v>0.44740973312401888</v>
      </c>
      <c r="Q1409" s="87">
        <f>Table2[[#This Row],[Decimal exceedance]]*100</f>
        <v>44.740973312401891</v>
      </c>
      <c r="R1409" s="86">
        <f>ROUND(Table2[[#This Row],[Percent Exceedance]],1)</f>
        <v>44.7</v>
      </c>
    </row>
    <row r="1410" spans="2:18">
      <c r="B1410" s="79" t="s">
        <v>278</v>
      </c>
      <c r="C1410" s="80">
        <v>10044187</v>
      </c>
      <c r="D1410" s="80">
        <v>10019674</v>
      </c>
      <c r="E1410" s="79" t="s">
        <v>276</v>
      </c>
      <c r="F1410" s="81">
        <v>42213</v>
      </c>
      <c r="G1410" s="82">
        <v>5.0129999999999999</v>
      </c>
      <c r="H1410" s="83">
        <f t="shared" ref="H1410:H1473" si="88">(G1410*1000)</f>
        <v>5013</v>
      </c>
      <c r="I1410" s="84">
        <f t="shared" ref="I1410:I1473" si="89">SUM(G1410/86.4)</f>
        <v>5.8020833333333327E-2</v>
      </c>
      <c r="J1410" s="83">
        <v>0.157</v>
      </c>
      <c r="K1410" s="83" t="s">
        <v>277</v>
      </c>
      <c r="L1410" s="83">
        <v>0.434</v>
      </c>
      <c r="M1410" s="83" t="s">
        <v>277</v>
      </c>
      <c r="N1410" s="84">
        <f t="shared" ref="N1410:N1473" si="90">SUM(I1410+J1410+L1410)</f>
        <v>0.64902083333333338</v>
      </c>
      <c r="O1410" s="83">
        <v>1409</v>
      </c>
      <c r="P1410" s="86">
        <f t="shared" ref="P1410:P1473" si="91">1-O1410/2548</f>
        <v>0.44701726844583989</v>
      </c>
      <c r="Q1410" s="87">
        <f>Table2[[#This Row],[Decimal exceedance]]*100</f>
        <v>44.701726844583987</v>
      </c>
      <c r="R1410" s="86">
        <f>ROUND(Table2[[#This Row],[Percent Exceedance]],1)</f>
        <v>44.7</v>
      </c>
    </row>
    <row r="1411" spans="2:18">
      <c r="B1411" s="79" t="s">
        <v>278</v>
      </c>
      <c r="C1411" s="80">
        <v>10044187</v>
      </c>
      <c r="D1411" s="80">
        <v>10019674</v>
      </c>
      <c r="E1411" s="79" t="s">
        <v>276</v>
      </c>
      <c r="F1411" s="81">
        <v>41976</v>
      </c>
      <c r="G1411" s="82">
        <v>2.7970000000000002</v>
      </c>
      <c r="H1411" s="83">
        <f t="shared" si="88"/>
        <v>2797</v>
      </c>
      <c r="I1411" s="84">
        <f t="shared" si="89"/>
        <v>3.2372685185185185E-2</v>
      </c>
      <c r="J1411" s="83">
        <v>0.25600000000000001</v>
      </c>
      <c r="K1411" s="83" t="s">
        <v>277</v>
      </c>
      <c r="L1411" s="83">
        <v>0.36099999999999999</v>
      </c>
      <c r="M1411" s="83" t="s">
        <v>277</v>
      </c>
      <c r="N1411" s="84">
        <f t="shared" si="90"/>
        <v>0.64937268518518521</v>
      </c>
      <c r="O1411" s="83">
        <v>1410</v>
      </c>
      <c r="P1411" s="86">
        <f t="shared" si="91"/>
        <v>0.44662480376766089</v>
      </c>
      <c r="Q1411" s="87">
        <f>Table2[[#This Row],[Decimal exceedance]]*100</f>
        <v>44.662480376766091</v>
      </c>
      <c r="R1411" s="86">
        <f>ROUND(Table2[[#This Row],[Percent Exceedance]],1)</f>
        <v>44.7</v>
      </c>
    </row>
    <row r="1412" spans="2:18">
      <c r="B1412" s="83"/>
      <c r="C1412" s="80">
        <v>10044187</v>
      </c>
      <c r="D1412" s="80">
        <v>10019674</v>
      </c>
      <c r="E1412" s="79" t="s">
        <v>276</v>
      </c>
      <c r="F1412" s="85">
        <v>43916</v>
      </c>
      <c r="G1412" s="82">
        <v>1.776</v>
      </c>
      <c r="H1412" s="83">
        <f t="shared" si="88"/>
        <v>1776</v>
      </c>
      <c r="I1412" s="84">
        <f t="shared" si="89"/>
        <v>2.0555555555555556E-2</v>
      </c>
      <c r="J1412" s="83">
        <v>0.18099999999999999</v>
      </c>
      <c r="K1412" s="83" t="s">
        <v>277</v>
      </c>
      <c r="L1412" s="83">
        <v>0.44800000000000001</v>
      </c>
      <c r="M1412" s="83" t="s">
        <v>277</v>
      </c>
      <c r="N1412" s="84">
        <f t="shared" si="90"/>
        <v>0.64955555555555555</v>
      </c>
      <c r="O1412" s="83">
        <v>1411</v>
      </c>
      <c r="P1412" s="86">
        <f t="shared" si="91"/>
        <v>0.4462323390894819</v>
      </c>
      <c r="Q1412" s="87">
        <f>Table2[[#This Row],[Decimal exceedance]]*100</f>
        <v>44.623233908948187</v>
      </c>
      <c r="R1412" s="86">
        <f>ROUND(Table2[[#This Row],[Percent Exceedance]],1)</f>
        <v>44.6</v>
      </c>
    </row>
    <row r="1413" spans="2:18">
      <c r="B1413" s="79" t="s">
        <v>278</v>
      </c>
      <c r="C1413" s="80">
        <v>10044187</v>
      </c>
      <c r="D1413" s="80">
        <v>10019674</v>
      </c>
      <c r="E1413" s="79" t="s">
        <v>276</v>
      </c>
      <c r="F1413" s="81">
        <v>43130</v>
      </c>
      <c r="G1413" s="82">
        <v>2.2309999999999999</v>
      </c>
      <c r="H1413" s="83">
        <f t="shared" si="88"/>
        <v>2231</v>
      </c>
      <c r="I1413" s="84">
        <f t="shared" si="89"/>
        <v>2.5821759259259256E-2</v>
      </c>
      <c r="J1413" s="83">
        <v>0.45800000000000002</v>
      </c>
      <c r="K1413" s="83" t="s">
        <v>277</v>
      </c>
      <c r="L1413" s="83">
        <v>0.16600000000000001</v>
      </c>
      <c r="M1413" s="83" t="s">
        <v>277</v>
      </c>
      <c r="N1413" s="84">
        <f t="shared" si="90"/>
        <v>0.64982175925925934</v>
      </c>
      <c r="O1413" s="83">
        <v>1412</v>
      </c>
      <c r="P1413" s="86">
        <f t="shared" si="91"/>
        <v>0.44583987441130302</v>
      </c>
      <c r="Q1413" s="87">
        <f>Table2[[#This Row],[Decimal exceedance]]*100</f>
        <v>44.583987441130304</v>
      </c>
      <c r="R1413" s="86">
        <f>ROUND(Table2[[#This Row],[Percent Exceedance]],1)</f>
        <v>44.6</v>
      </c>
    </row>
    <row r="1414" spans="2:18">
      <c r="B1414" s="79" t="s">
        <v>278</v>
      </c>
      <c r="C1414" s="80">
        <v>10044187</v>
      </c>
      <c r="D1414" s="80">
        <v>10019674</v>
      </c>
      <c r="E1414" s="79" t="s">
        <v>276</v>
      </c>
      <c r="F1414" s="81">
        <v>41801</v>
      </c>
      <c r="G1414" s="82">
        <v>2.3730000000000002</v>
      </c>
      <c r="H1414" s="83">
        <f t="shared" si="88"/>
        <v>2373</v>
      </c>
      <c r="I1414" s="84">
        <f t="shared" si="89"/>
        <v>2.7465277777777779E-2</v>
      </c>
      <c r="J1414" s="83">
        <v>0.21099999999999999</v>
      </c>
      <c r="K1414" s="83" t="s">
        <v>277</v>
      </c>
      <c r="L1414" s="83">
        <v>0.41199999999999998</v>
      </c>
      <c r="M1414" s="83" t="s">
        <v>277</v>
      </c>
      <c r="N1414" s="84">
        <f t="shared" si="90"/>
        <v>0.65046527777777774</v>
      </c>
      <c r="O1414" s="83">
        <v>1413</v>
      </c>
      <c r="P1414" s="86">
        <f t="shared" si="91"/>
        <v>0.44544740973312402</v>
      </c>
      <c r="Q1414" s="87">
        <f>Table2[[#This Row],[Decimal exceedance]]*100</f>
        <v>44.5447409733124</v>
      </c>
      <c r="R1414" s="86">
        <f>ROUND(Table2[[#This Row],[Percent Exceedance]],1)</f>
        <v>44.5</v>
      </c>
    </row>
    <row r="1415" spans="2:18">
      <c r="B1415" s="79" t="s">
        <v>278</v>
      </c>
      <c r="C1415" s="80">
        <v>10044187</v>
      </c>
      <c r="D1415" s="80">
        <v>10019674</v>
      </c>
      <c r="E1415" s="79" t="s">
        <v>276</v>
      </c>
      <c r="F1415" s="81">
        <v>42435</v>
      </c>
      <c r="G1415" s="82">
        <v>1.613</v>
      </c>
      <c r="H1415" s="83">
        <f t="shared" si="88"/>
        <v>1613</v>
      </c>
      <c r="I1415" s="84">
        <f t="shared" si="89"/>
        <v>1.8668981481481481E-2</v>
      </c>
      <c r="J1415" s="83">
        <v>0.16900000000000001</v>
      </c>
      <c r="K1415" s="83" t="s">
        <v>277</v>
      </c>
      <c r="L1415" s="83">
        <v>0.46300000000000002</v>
      </c>
      <c r="M1415" s="83" t="s">
        <v>277</v>
      </c>
      <c r="N1415" s="84">
        <f t="shared" si="90"/>
        <v>0.65066898148148145</v>
      </c>
      <c r="O1415" s="83">
        <v>1414</v>
      </c>
      <c r="P1415" s="86">
        <f t="shared" si="91"/>
        <v>0.44505494505494503</v>
      </c>
      <c r="Q1415" s="87">
        <f>Table2[[#This Row],[Decimal exceedance]]*100</f>
        <v>44.505494505494504</v>
      </c>
      <c r="R1415" s="86">
        <f>ROUND(Table2[[#This Row],[Percent Exceedance]],1)</f>
        <v>44.5</v>
      </c>
    </row>
    <row r="1416" spans="2:18">
      <c r="B1416" s="79" t="s">
        <v>278</v>
      </c>
      <c r="C1416" s="80">
        <v>10044187</v>
      </c>
      <c r="D1416" s="80">
        <v>10019674</v>
      </c>
      <c r="E1416" s="79" t="s">
        <v>276</v>
      </c>
      <c r="F1416" s="81">
        <v>41529</v>
      </c>
      <c r="G1416" s="82">
        <v>4.5599999999999996</v>
      </c>
      <c r="H1416" s="83">
        <f t="shared" si="88"/>
        <v>4560</v>
      </c>
      <c r="I1416" s="84">
        <f t="shared" si="89"/>
        <v>5.2777777777777771E-2</v>
      </c>
      <c r="J1416" s="83">
        <v>0.13800000000000001</v>
      </c>
      <c r="K1416" s="83" t="s">
        <v>277</v>
      </c>
      <c r="L1416" s="83">
        <v>0.46</v>
      </c>
      <c r="M1416" s="83" t="s">
        <v>277</v>
      </c>
      <c r="N1416" s="84">
        <f t="shared" si="90"/>
        <v>0.65077777777777779</v>
      </c>
      <c r="O1416" s="83">
        <v>1415</v>
      </c>
      <c r="P1416" s="86">
        <f t="shared" si="91"/>
        <v>0.44466248037676614</v>
      </c>
      <c r="Q1416" s="87">
        <f>Table2[[#This Row],[Decimal exceedance]]*100</f>
        <v>44.466248037676614</v>
      </c>
      <c r="R1416" s="86">
        <f>ROUND(Table2[[#This Row],[Percent Exceedance]],1)</f>
        <v>44.5</v>
      </c>
    </row>
    <row r="1417" spans="2:18">
      <c r="B1417" s="79" t="s">
        <v>278</v>
      </c>
      <c r="C1417" s="80">
        <v>10044187</v>
      </c>
      <c r="D1417" s="80">
        <v>10019674</v>
      </c>
      <c r="E1417" s="79" t="s">
        <v>276</v>
      </c>
      <c r="F1417" s="81">
        <v>41805</v>
      </c>
      <c r="G1417" s="82">
        <v>2.411</v>
      </c>
      <c r="H1417" s="83">
        <f t="shared" si="88"/>
        <v>2411</v>
      </c>
      <c r="I1417" s="84">
        <f t="shared" si="89"/>
        <v>2.7905092592592592E-2</v>
      </c>
      <c r="J1417" s="83">
        <v>0.222</v>
      </c>
      <c r="K1417" s="83" t="s">
        <v>277</v>
      </c>
      <c r="L1417" s="83">
        <v>0.40100000000000002</v>
      </c>
      <c r="M1417" s="83" t="s">
        <v>277</v>
      </c>
      <c r="N1417" s="84">
        <f t="shared" si="90"/>
        <v>0.65090509259259255</v>
      </c>
      <c r="O1417" s="83">
        <v>1416</v>
      </c>
      <c r="P1417" s="86">
        <f t="shared" si="91"/>
        <v>0.44427001569858715</v>
      </c>
      <c r="Q1417" s="87">
        <f>Table2[[#This Row],[Decimal exceedance]]*100</f>
        <v>44.427001569858717</v>
      </c>
      <c r="R1417" s="86">
        <f>ROUND(Table2[[#This Row],[Percent Exceedance]],1)</f>
        <v>44.4</v>
      </c>
    </row>
    <row r="1418" spans="2:18">
      <c r="B1418" s="79" t="s">
        <v>278</v>
      </c>
      <c r="C1418" s="80">
        <v>10044187</v>
      </c>
      <c r="D1418" s="80">
        <v>10019674</v>
      </c>
      <c r="E1418" s="79" t="s">
        <v>276</v>
      </c>
      <c r="F1418" s="81">
        <v>41732</v>
      </c>
      <c r="G1418" s="82">
        <v>2.6030000000000002</v>
      </c>
      <c r="H1418" s="83">
        <f t="shared" si="88"/>
        <v>2603</v>
      </c>
      <c r="I1418" s="84">
        <f t="shared" si="89"/>
        <v>3.0127314814814815E-2</v>
      </c>
      <c r="J1418" s="83">
        <v>0.184</v>
      </c>
      <c r="K1418" s="83" t="s">
        <v>277</v>
      </c>
      <c r="L1418" s="83">
        <v>0.437</v>
      </c>
      <c r="M1418" s="83" t="s">
        <v>280</v>
      </c>
      <c r="N1418" s="84">
        <f t="shared" si="90"/>
        <v>0.65112731481481478</v>
      </c>
      <c r="O1418" s="83">
        <v>1417</v>
      </c>
      <c r="P1418" s="86">
        <f t="shared" si="91"/>
        <v>0.44387755102040816</v>
      </c>
      <c r="Q1418" s="87">
        <f>Table2[[#This Row],[Decimal exceedance]]*100</f>
        <v>44.387755102040813</v>
      </c>
      <c r="R1418" s="86">
        <f>ROUND(Table2[[#This Row],[Percent Exceedance]],1)</f>
        <v>44.4</v>
      </c>
    </row>
    <row r="1419" spans="2:18">
      <c r="B1419" s="79" t="s">
        <v>278</v>
      </c>
      <c r="C1419" s="80">
        <v>10044187</v>
      </c>
      <c r="D1419" s="80">
        <v>10019674</v>
      </c>
      <c r="E1419" s="79" t="s">
        <v>276</v>
      </c>
      <c r="F1419" s="81">
        <v>42090</v>
      </c>
      <c r="G1419" s="82">
        <v>2.7930000000000001</v>
      </c>
      <c r="H1419" s="83">
        <f t="shared" si="88"/>
        <v>2793</v>
      </c>
      <c r="I1419" s="84">
        <f t="shared" si="89"/>
        <v>3.2326388888888891E-2</v>
      </c>
      <c r="J1419" s="83">
        <v>0.16900000000000001</v>
      </c>
      <c r="K1419" s="83" t="s">
        <v>277</v>
      </c>
      <c r="L1419" s="83">
        <v>0.45</v>
      </c>
      <c r="M1419" s="83" t="s">
        <v>277</v>
      </c>
      <c r="N1419" s="84">
        <f t="shared" si="90"/>
        <v>0.65132638888888894</v>
      </c>
      <c r="O1419" s="83">
        <v>1418</v>
      </c>
      <c r="P1419" s="86">
        <f t="shared" si="91"/>
        <v>0.44348508634222916</v>
      </c>
      <c r="Q1419" s="87">
        <f>Table2[[#This Row],[Decimal exceedance]]*100</f>
        <v>44.348508634222917</v>
      </c>
      <c r="R1419" s="86">
        <f>ROUND(Table2[[#This Row],[Percent Exceedance]],1)</f>
        <v>44.3</v>
      </c>
    </row>
    <row r="1420" spans="2:18">
      <c r="B1420" s="79" t="s">
        <v>278</v>
      </c>
      <c r="C1420" s="80">
        <v>10044187</v>
      </c>
      <c r="D1420" s="80">
        <v>10019674</v>
      </c>
      <c r="E1420" s="79" t="s">
        <v>276</v>
      </c>
      <c r="F1420" s="81">
        <v>41481</v>
      </c>
      <c r="G1420" s="82">
        <v>8.7810000000000006</v>
      </c>
      <c r="H1420" s="83">
        <f t="shared" si="88"/>
        <v>8781</v>
      </c>
      <c r="I1420" s="84">
        <f t="shared" si="89"/>
        <v>0.10163194444444444</v>
      </c>
      <c r="J1420" s="83">
        <v>9.5000000000000001E-2</v>
      </c>
      <c r="K1420" s="83" t="s">
        <v>277</v>
      </c>
      <c r="L1420" s="83">
        <v>0.45500000000000002</v>
      </c>
      <c r="M1420" s="83" t="s">
        <v>277</v>
      </c>
      <c r="N1420" s="84">
        <f t="shared" si="90"/>
        <v>0.6516319444444445</v>
      </c>
      <c r="O1420" s="83">
        <v>1419</v>
      </c>
      <c r="P1420" s="86">
        <f t="shared" si="91"/>
        <v>0.44309262166405028</v>
      </c>
      <c r="Q1420" s="87">
        <f>Table2[[#This Row],[Decimal exceedance]]*100</f>
        <v>44.309262166405027</v>
      </c>
      <c r="R1420" s="86">
        <f>ROUND(Table2[[#This Row],[Percent Exceedance]],1)</f>
        <v>44.3</v>
      </c>
    </row>
    <row r="1421" spans="2:18">
      <c r="B1421" s="79" t="s">
        <v>278</v>
      </c>
      <c r="C1421" s="80">
        <v>10044187</v>
      </c>
      <c r="D1421" s="80">
        <v>10019674</v>
      </c>
      <c r="E1421" s="79" t="s">
        <v>276</v>
      </c>
      <c r="F1421" s="81">
        <v>41995</v>
      </c>
      <c r="G1421" s="82">
        <v>2.9529999999999998</v>
      </c>
      <c r="H1421" s="83">
        <f t="shared" si="88"/>
        <v>2953</v>
      </c>
      <c r="I1421" s="84">
        <f t="shared" si="89"/>
        <v>3.4178240740740738E-2</v>
      </c>
      <c r="J1421" s="83">
        <v>0.2</v>
      </c>
      <c r="K1421" s="83" t="s">
        <v>277</v>
      </c>
      <c r="L1421" s="83">
        <v>0.41799999999999998</v>
      </c>
      <c r="M1421" s="83" t="s">
        <v>277</v>
      </c>
      <c r="N1421" s="84">
        <f t="shared" si="90"/>
        <v>0.65217824074074071</v>
      </c>
      <c r="O1421" s="83">
        <v>1420</v>
      </c>
      <c r="P1421" s="86">
        <f t="shared" si="91"/>
        <v>0.44270015698587128</v>
      </c>
      <c r="Q1421" s="87">
        <f>Table2[[#This Row],[Decimal exceedance]]*100</f>
        <v>44.27001569858713</v>
      </c>
      <c r="R1421" s="86">
        <f>ROUND(Table2[[#This Row],[Percent Exceedance]],1)</f>
        <v>44.3</v>
      </c>
    </row>
    <row r="1422" spans="2:18">
      <c r="B1422" s="79" t="s">
        <v>278</v>
      </c>
      <c r="C1422" s="80">
        <v>10044187</v>
      </c>
      <c r="D1422" s="80">
        <v>10019674</v>
      </c>
      <c r="E1422" s="79" t="s">
        <v>276</v>
      </c>
      <c r="F1422" s="81">
        <v>41733</v>
      </c>
      <c r="G1422" s="82">
        <v>1.798</v>
      </c>
      <c r="H1422" s="83">
        <f t="shared" si="88"/>
        <v>1798</v>
      </c>
      <c r="I1422" s="84">
        <f t="shared" si="89"/>
        <v>2.0810185185185185E-2</v>
      </c>
      <c r="J1422" s="83">
        <v>0.16900000000000001</v>
      </c>
      <c r="K1422" s="83" t="s">
        <v>277</v>
      </c>
      <c r="L1422" s="83">
        <v>0.46300000000000002</v>
      </c>
      <c r="M1422" s="83" t="s">
        <v>277</v>
      </c>
      <c r="N1422" s="84">
        <f t="shared" si="90"/>
        <v>0.65281018518518519</v>
      </c>
      <c r="O1422" s="83">
        <v>1421</v>
      </c>
      <c r="P1422" s="86">
        <f t="shared" si="91"/>
        <v>0.44230769230769229</v>
      </c>
      <c r="Q1422" s="87">
        <f>Table2[[#This Row],[Decimal exceedance]]*100</f>
        <v>44.230769230769226</v>
      </c>
      <c r="R1422" s="86">
        <f>ROUND(Table2[[#This Row],[Percent Exceedance]],1)</f>
        <v>44.2</v>
      </c>
    </row>
    <row r="1423" spans="2:18">
      <c r="B1423" s="79" t="s">
        <v>278</v>
      </c>
      <c r="C1423" s="80">
        <v>10044187</v>
      </c>
      <c r="D1423" s="80">
        <v>10019674</v>
      </c>
      <c r="E1423" s="79" t="s">
        <v>276</v>
      </c>
      <c r="F1423" s="81">
        <v>41512</v>
      </c>
      <c r="G1423" s="82">
        <v>6.14</v>
      </c>
      <c r="H1423" s="83">
        <f t="shared" si="88"/>
        <v>6140</v>
      </c>
      <c r="I1423" s="84">
        <f t="shared" si="89"/>
        <v>7.1064814814814803E-2</v>
      </c>
      <c r="J1423" s="83">
        <v>0.125</v>
      </c>
      <c r="K1423" s="83" t="s">
        <v>277</v>
      </c>
      <c r="L1423" s="83">
        <v>0.45700000000000002</v>
      </c>
      <c r="M1423" s="83" t="s">
        <v>277</v>
      </c>
      <c r="N1423" s="84">
        <f t="shared" si="90"/>
        <v>0.65306481481481482</v>
      </c>
      <c r="O1423" s="83">
        <v>1422</v>
      </c>
      <c r="P1423" s="86">
        <f t="shared" si="91"/>
        <v>0.4419152276295133</v>
      </c>
      <c r="Q1423" s="87">
        <f>Table2[[#This Row],[Decimal exceedance]]*100</f>
        <v>44.19152276295133</v>
      </c>
      <c r="R1423" s="86">
        <f>ROUND(Table2[[#This Row],[Percent Exceedance]],1)</f>
        <v>44.2</v>
      </c>
    </row>
    <row r="1424" spans="2:18">
      <c r="B1424" s="79" t="s">
        <v>278</v>
      </c>
      <c r="C1424" s="80">
        <v>10044187</v>
      </c>
      <c r="D1424" s="80">
        <v>10019674</v>
      </c>
      <c r="E1424" s="79" t="s">
        <v>276</v>
      </c>
      <c r="F1424" s="81">
        <v>42272</v>
      </c>
      <c r="G1424" s="82">
        <v>5.718</v>
      </c>
      <c r="H1424" s="83">
        <f t="shared" si="88"/>
        <v>5718</v>
      </c>
      <c r="I1424" s="84">
        <f t="shared" si="89"/>
        <v>6.6180555555555548E-2</v>
      </c>
      <c r="J1424" s="83">
        <v>0.158</v>
      </c>
      <c r="K1424" s="83" t="s">
        <v>277</v>
      </c>
      <c r="L1424" s="83">
        <v>0.42899999999999999</v>
      </c>
      <c r="M1424" s="83" t="s">
        <v>277</v>
      </c>
      <c r="N1424" s="84">
        <f t="shared" si="90"/>
        <v>0.65318055555555554</v>
      </c>
      <c r="O1424" s="83">
        <v>1423</v>
      </c>
      <c r="P1424" s="86">
        <f t="shared" si="91"/>
        <v>0.44152276295133441</v>
      </c>
      <c r="Q1424" s="87">
        <f>Table2[[#This Row],[Decimal exceedance]]*100</f>
        <v>44.15227629513344</v>
      </c>
      <c r="R1424" s="86">
        <f>ROUND(Table2[[#This Row],[Percent Exceedance]],1)</f>
        <v>44.2</v>
      </c>
    </row>
    <row r="1425" spans="2:18">
      <c r="B1425" s="79" t="s">
        <v>278</v>
      </c>
      <c r="C1425" s="80">
        <v>10044187</v>
      </c>
      <c r="D1425" s="80">
        <v>10019674</v>
      </c>
      <c r="E1425" s="79" t="s">
        <v>276</v>
      </c>
      <c r="F1425" s="81">
        <v>41994</v>
      </c>
      <c r="G1425" s="82">
        <v>2.8090000000000002</v>
      </c>
      <c r="H1425" s="83">
        <f t="shared" si="88"/>
        <v>2809</v>
      </c>
      <c r="I1425" s="84">
        <f t="shared" si="89"/>
        <v>3.2511574074074075E-2</v>
      </c>
      <c r="J1425" s="83">
        <v>0.22900000000000001</v>
      </c>
      <c r="K1425" s="83" t="s">
        <v>277</v>
      </c>
      <c r="L1425" s="83">
        <v>0.39200000000000002</v>
      </c>
      <c r="M1425" s="83" t="s">
        <v>277</v>
      </c>
      <c r="N1425" s="84">
        <f t="shared" si="90"/>
        <v>0.65351157407407412</v>
      </c>
      <c r="O1425" s="83">
        <v>1424</v>
      </c>
      <c r="P1425" s="86">
        <f t="shared" si="91"/>
        <v>0.44113029827315542</v>
      </c>
      <c r="Q1425" s="87">
        <f>Table2[[#This Row],[Decimal exceedance]]*100</f>
        <v>44.113029827315543</v>
      </c>
      <c r="R1425" s="86">
        <f>ROUND(Table2[[#This Row],[Percent Exceedance]],1)</f>
        <v>44.1</v>
      </c>
    </row>
    <row r="1426" spans="2:18">
      <c r="B1426" s="79" t="s">
        <v>278</v>
      </c>
      <c r="C1426" s="80">
        <v>10044187</v>
      </c>
      <c r="D1426" s="80">
        <v>10019674</v>
      </c>
      <c r="E1426" s="79" t="s">
        <v>276</v>
      </c>
      <c r="F1426" s="81">
        <v>43119</v>
      </c>
      <c r="G1426" s="82">
        <v>2.15</v>
      </c>
      <c r="H1426" s="83">
        <f t="shared" si="88"/>
        <v>2150</v>
      </c>
      <c r="I1426" s="84">
        <f t="shared" si="89"/>
        <v>2.4884259259259255E-2</v>
      </c>
      <c r="J1426" s="83">
        <v>0.48399999999999999</v>
      </c>
      <c r="K1426" s="83" t="s">
        <v>277</v>
      </c>
      <c r="L1426" s="83">
        <v>0.14499999999999999</v>
      </c>
      <c r="M1426" s="83" t="s">
        <v>277</v>
      </c>
      <c r="N1426" s="84">
        <f t="shared" si="90"/>
        <v>0.6538842592592593</v>
      </c>
      <c r="O1426" s="83">
        <v>1425</v>
      </c>
      <c r="P1426" s="86">
        <f t="shared" si="91"/>
        <v>0.44073783359497642</v>
      </c>
      <c r="Q1426" s="87">
        <f>Table2[[#This Row],[Decimal exceedance]]*100</f>
        <v>44.073783359497639</v>
      </c>
      <c r="R1426" s="86">
        <f>ROUND(Table2[[#This Row],[Percent Exceedance]],1)</f>
        <v>44.1</v>
      </c>
    </row>
    <row r="1427" spans="2:18">
      <c r="B1427" s="79" t="s">
        <v>278</v>
      </c>
      <c r="C1427" s="80">
        <v>10044187</v>
      </c>
      <c r="D1427" s="80">
        <v>10019674</v>
      </c>
      <c r="E1427" s="79" t="s">
        <v>276</v>
      </c>
      <c r="F1427" s="81">
        <v>41417</v>
      </c>
      <c r="G1427" s="82">
        <v>5.2969999999999997</v>
      </c>
      <c r="H1427" s="83">
        <f t="shared" si="88"/>
        <v>5297</v>
      </c>
      <c r="I1427" s="84">
        <f t="shared" si="89"/>
        <v>6.130787037037036E-2</v>
      </c>
      <c r="J1427" s="83">
        <v>0.15</v>
      </c>
      <c r="K1427" s="83" t="s">
        <v>277</v>
      </c>
      <c r="L1427" s="83">
        <v>0.443</v>
      </c>
      <c r="M1427" s="83" t="s">
        <v>277</v>
      </c>
      <c r="N1427" s="84">
        <f t="shared" si="90"/>
        <v>0.65430787037037041</v>
      </c>
      <c r="O1427" s="83">
        <v>1426</v>
      </c>
      <c r="P1427" s="86">
        <f t="shared" si="91"/>
        <v>0.44034536891679754</v>
      </c>
      <c r="Q1427" s="87">
        <f>Table2[[#This Row],[Decimal exceedance]]*100</f>
        <v>44.034536891679757</v>
      </c>
      <c r="R1427" s="86">
        <f>ROUND(Table2[[#This Row],[Percent Exceedance]],1)</f>
        <v>44</v>
      </c>
    </row>
    <row r="1428" spans="2:18">
      <c r="B1428" s="79" t="s">
        <v>278</v>
      </c>
      <c r="C1428" s="80">
        <v>10044187</v>
      </c>
      <c r="D1428" s="80">
        <v>10019674</v>
      </c>
      <c r="E1428" s="79" t="s">
        <v>276</v>
      </c>
      <c r="F1428" s="81">
        <v>42230</v>
      </c>
      <c r="G1428" s="82">
        <v>4.5780000000000003</v>
      </c>
      <c r="H1428" s="83">
        <f t="shared" si="88"/>
        <v>4578</v>
      </c>
      <c r="I1428" s="84">
        <f t="shared" si="89"/>
        <v>5.2986111111111109E-2</v>
      </c>
      <c r="J1428" s="83">
        <v>0.13300000000000001</v>
      </c>
      <c r="K1428" s="83" t="s">
        <v>277</v>
      </c>
      <c r="L1428" s="83">
        <v>0.47</v>
      </c>
      <c r="M1428" s="83" t="s">
        <v>277</v>
      </c>
      <c r="N1428" s="84">
        <f t="shared" si="90"/>
        <v>0.65598611111111116</v>
      </c>
      <c r="O1428" s="83">
        <v>1427</v>
      </c>
      <c r="P1428" s="86">
        <f t="shared" si="91"/>
        <v>0.43995290423861855</v>
      </c>
      <c r="Q1428" s="87">
        <f>Table2[[#This Row],[Decimal exceedance]]*100</f>
        <v>43.995290423861853</v>
      </c>
      <c r="R1428" s="86">
        <f>ROUND(Table2[[#This Row],[Percent Exceedance]],1)</f>
        <v>44</v>
      </c>
    </row>
    <row r="1429" spans="2:18">
      <c r="B1429" s="79" t="s">
        <v>278</v>
      </c>
      <c r="C1429" s="80">
        <v>10044187</v>
      </c>
      <c r="D1429" s="80">
        <v>10019674</v>
      </c>
      <c r="E1429" s="79" t="s">
        <v>276</v>
      </c>
      <c r="F1429" s="81">
        <v>42805</v>
      </c>
      <c r="G1429" s="82">
        <v>4.1500000000000004</v>
      </c>
      <c r="H1429" s="83">
        <f t="shared" si="88"/>
        <v>4150</v>
      </c>
      <c r="I1429" s="84">
        <f t="shared" si="89"/>
        <v>4.8032407407407406E-2</v>
      </c>
      <c r="J1429" s="83">
        <v>0.191</v>
      </c>
      <c r="K1429" s="83" t="s">
        <v>277</v>
      </c>
      <c r="L1429" s="83">
        <v>0.41699999999999998</v>
      </c>
      <c r="M1429" s="83" t="s">
        <v>277</v>
      </c>
      <c r="N1429" s="84">
        <f t="shared" si="90"/>
        <v>0.65603240740740743</v>
      </c>
      <c r="O1429" s="83">
        <v>1428</v>
      </c>
      <c r="P1429" s="86">
        <f t="shared" si="91"/>
        <v>0.43956043956043955</v>
      </c>
      <c r="Q1429" s="87">
        <f>Table2[[#This Row],[Decimal exceedance]]*100</f>
        <v>43.956043956043956</v>
      </c>
      <c r="R1429" s="86">
        <f>ROUND(Table2[[#This Row],[Percent Exceedance]],1)</f>
        <v>44</v>
      </c>
    </row>
    <row r="1430" spans="2:18">
      <c r="B1430" s="79" t="s">
        <v>278</v>
      </c>
      <c r="C1430" s="80">
        <v>10044187</v>
      </c>
      <c r="D1430" s="80">
        <v>10019674</v>
      </c>
      <c r="E1430" s="79" t="s">
        <v>276</v>
      </c>
      <c r="F1430" s="81">
        <v>41932</v>
      </c>
      <c r="G1430" s="82">
        <v>2.6880000000000002</v>
      </c>
      <c r="H1430" s="83">
        <f t="shared" si="88"/>
        <v>2688</v>
      </c>
      <c r="I1430" s="84">
        <f t="shared" si="89"/>
        <v>3.111111111111111E-2</v>
      </c>
      <c r="J1430" s="83">
        <v>0.189</v>
      </c>
      <c r="K1430" s="83" t="s">
        <v>277</v>
      </c>
      <c r="L1430" s="83">
        <v>0.436</v>
      </c>
      <c r="M1430" s="83" t="s">
        <v>277</v>
      </c>
      <c r="N1430" s="84">
        <f t="shared" si="90"/>
        <v>0.65611111111111109</v>
      </c>
      <c r="O1430" s="83">
        <v>1429</v>
      </c>
      <c r="P1430" s="86">
        <f t="shared" si="91"/>
        <v>0.43916797488226056</v>
      </c>
      <c r="Q1430" s="87">
        <f>Table2[[#This Row],[Decimal exceedance]]*100</f>
        <v>43.916797488226052</v>
      </c>
      <c r="R1430" s="86">
        <f>ROUND(Table2[[#This Row],[Percent Exceedance]],1)</f>
        <v>43.9</v>
      </c>
    </row>
    <row r="1431" spans="2:18">
      <c r="B1431" s="79" t="s">
        <v>278</v>
      </c>
      <c r="C1431" s="80">
        <v>10044187</v>
      </c>
      <c r="D1431" s="80">
        <v>10019674</v>
      </c>
      <c r="E1431" s="79" t="s">
        <v>276</v>
      </c>
      <c r="F1431" s="81">
        <v>41592</v>
      </c>
      <c r="G1431" s="82">
        <v>2.3450000000000002</v>
      </c>
      <c r="H1431" s="83">
        <f t="shared" si="88"/>
        <v>2345</v>
      </c>
      <c r="I1431" s="84">
        <f t="shared" si="89"/>
        <v>2.7141203703703706E-2</v>
      </c>
      <c r="J1431" s="83">
        <v>0.19700000000000001</v>
      </c>
      <c r="K1431" s="83" t="s">
        <v>277</v>
      </c>
      <c r="L1431" s="83">
        <v>0.432</v>
      </c>
      <c r="M1431" s="83" t="s">
        <v>277</v>
      </c>
      <c r="N1431" s="84">
        <f t="shared" si="90"/>
        <v>0.65614120370370377</v>
      </c>
      <c r="O1431" s="83">
        <v>1430</v>
      </c>
      <c r="P1431" s="86">
        <f t="shared" si="91"/>
        <v>0.43877551020408168</v>
      </c>
      <c r="Q1431" s="87">
        <f>Table2[[#This Row],[Decimal exceedance]]*100</f>
        <v>43.87755102040817</v>
      </c>
      <c r="R1431" s="86">
        <f>ROUND(Table2[[#This Row],[Percent Exceedance]],1)</f>
        <v>43.9</v>
      </c>
    </row>
    <row r="1432" spans="2:18">
      <c r="B1432" s="79" t="s">
        <v>278</v>
      </c>
      <c r="C1432" s="80">
        <v>10044187</v>
      </c>
      <c r="D1432" s="80">
        <v>10019674</v>
      </c>
      <c r="E1432" s="79" t="s">
        <v>276</v>
      </c>
      <c r="F1432" s="81">
        <v>43151</v>
      </c>
      <c r="G1432" s="82">
        <v>1.9179999999999999</v>
      </c>
      <c r="H1432" s="83">
        <f t="shared" si="88"/>
        <v>1918</v>
      </c>
      <c r="I1432" s="84">
        <f t="shared" si="89"/>
        <v>2.2199074074074072E-2</v>
      </c>
      <c r="J1432" s="83">
        <v>0.46100000000000002</v>
      </c>
      <c r="K1432" s="83" t="s">
        <v>277</v>
      </c>
      <c r="L1432" s="83">
        <v>0.17299999999999999</v>
      </c>
      <c r="M1432" s="83" t="s">
        <v>277</v>
      </c>
      <c r="N1432" s="84">
        <f t="shared" si="90"/>
        <v>0.65619907407407407</v>
      </c>
      <c r="O1432" s="83">
        <v>1431</v>
      </c>
      <c r="P1432" s="86">
        <f t="shared" si="91"/>
        <v>0.43838304552590268</v>
      </c>
      <c r="Q1432" s="87">
        <f>Table2[[#This Row],[Decimal exceedance]]*100</f>
        <v>43.838304552590266</v>
      </c>
      <c r="R1432" s="86">
        <f>ROUND(Table2[[#This Row],[Percent Exceedance]],1)</f>
        <v>43.8</v>
      </c>
    </row>
    <row r="1433" spans="2:18">
      <c r="B1433" s="79" t="s">
        <v>278</v>
      </c>
      <c r="C1433" s="80">
        <v>10044187</v>
      </c>
      <c r="D1433" s="80">
        <v>10019674</v>
      </c>
      <c r="E1433" s="79" t="s">
        <v>276</v>
      </c>
      <c r="F1433" s="81">
        <v>43110</v>
      </c>
      <c r="G1433" s="82">
        <v>2.0950000000000002</v>
      </c>
      <c r="H1433" s="83">
        <f t="shared" si="88"/>
        <v>2095</v>
      </c>
      <c r="I1433" s="84">
        <f t="shared" si="89"/>
        <v>2.4247685185185185E-2</v>
      </c>
      <c r="J1433" s="83">
        <v>0.48799999999999999</v>
      </c>
      <c r="K1433" s="83" t="s">
        <v>277</v>
      </c>
      <c r="L1433" s="83">
        <v>0.14399999999999999</v>
      </c>
      <c r="M1433" s="83" t="s">
        <v>277</v>
      </c>
      <c r="N1433" s="84">
        <f t="shared" si="90"/>
        <v>0.65624768518518517</v>
      </c>
      <c r="O1433" s="83">
        <v>1432</v>
      </c>
      <c r="P1433" s="86">
        <f t="shared" si="91"/>
        <v>0.43799058084772369</v>
      </c>
      <c r="Q1433" s="87">
        <f>Table2[[#This Row],[Decimal exceedance]]*100</f>
        <v>43.799058084772369</v>
      </c>
      <c r="R1433" s="86">
        <f>ROUND(Table2[[#This Row],[Percent Exceedance]],1)</f>
        <v>43.8</v>
      </c>
    </row>
    <row r="1434" spans="2:18">
      <c r="B1434" s="79" t="s">
        <v>278</v>
      </c>
      <c r="C1434" s="80">
        <v>10044187</v>
      </c>
      <c r="D1434" s="80">
        <v>10019674</v>
      </c>
      <c r="E1434" s="79" t="s">
        <v>276</v>
      </c>
      <c r="F1434" s="81">
        <v>42390</v>
      </c>
      <c r="G1434" s="82">
        <v>1.5820000000000001</v>
      </c>
      <c r="H1434" s="83">
        <f t="shared" si="88"/>
        <v>1582</v>
      </c>
      <c r="I1434" s="84">
        <f t="shared" si="89"/>
        <v>1.8310185185185186E-2</v>
      </c>
      <c r="J1434" s="83">
        <v>0.25900000000000001</v>
      </c>
      <c r="K1434" s="83" t="s">
        <v>277</v>
      </c>
      <c r="L1434" s="83">
        <v>0.379</v>
      </c>
      <c r="M1434" s="83" t="s">
        <v>277</v>
      </c>
      <c r="N1434" s="84">
        <f t="shared" si="90"/>
        <v>0.65631018518518514</v>
      </c>
      <c r="O1434" s="83">
        <v>1433</v>
      </c>
      <c r="P1434" s="86">
        <f t="shared" si="91"/>
        <v>0.43759811616954469</v>
      </c>
      <c r="Q1434" s="87">
        <f>Table2[[#This Row],[Decimal exceedance]]*100</f>
        <v>43.759811616954472</v>
      </c>
      <c r="R1434" s="86">
        <f>ROUND(Table2[[#This Row],[Percent Exceedance]],1)</f>
        <v>43.8</v>
      </c>
    </row>
    <row r="1435" spans="2:18">
      <c r="B1435" s="79" t="s">
        <v>278</v>
      </c>
      <c r="C1435" s="80">
        <v>10044187</v>
      </c>
      <c r="D1435" s="80">
        <v>10019674</v>
      </c>
      <c r="E1435" s="79" t="s">
        <v>276</v>
      </c>
      <c r="F1435" s="81">
        <v>41573</v>
      </c>
      <c r="G1435" s="82">
        <v>0</v>
      </c>
      <c r="H1435" s="83">
        <f t="shared" si="88"/>
        <v>0</v>
      </c>
      <c r="I1435" s="84">
        <f t="shared" si="89"/>
        <v>0</v>
      </c>
      <c r="J1435" s="83">
        <v>0.19</v>
      </c>
      <c r="K1435" s="83" t="s">
        <v>277</v>
      </c>
      <c r="L1435" s="83">
        <v>0.46700000000000003</v>
      </c>
      <c r="M1435" s="83" t="s">
        <v>277</v>
      </c>
      <c r="N1435" s="84">
        <f t="shared" si="90"/>
        <v>0.65700000000000003</v>
      </c>
      <c r="O1435" s="83">
        <v>1434</v>
      </c>
      <c r="P1435" s="86">
        <f t="shared" si="91"/>
        <v>0.43720565149136581</v>
      </c>
      <c r="Q1435" s="87">
        <f>Table2[[#This Row],[Decimal exceedance]]*100</f>
        <v>43.720565149136583</v>
      </c>
      <c r="R1435" s="86">
        <f>ROUND(Table2[[#This Row],[Percent Exceedance]],1)</f>
        <v>43.7</v>
      </c>
    </row>
    <row r="1436" spans="2:18">
      <c r="B1436" s="79" t="s">
        <v>278</v>
      </c>
      <c r="C1436" s="80">
        <v>10044187</v>
      </c>
      <c r="D1436" s="80">
        <v>10019674</v>
      </c>
      <c r="E1436" s="79" t="s">
        <v>276</v>
      </c>
      <c r="F1436" s="81">
        <v>42343</v>
      </c>
      <c r="G1436" s="82">
        <v>5.3650000000000002</v>
      </c>
      <c r="H1436" s="83">
        <f t="shared" si="88"/>
        <v>5365</v>
      </c>
      <c r="I1436" s="84">
        <f t="shared" si="89"/>
        <v>6.2094907407407404E-2</v>
      </c>
      <c r="J1436" s="83">
        <v>0.27500000000000002</v>
      </c>
      <c r="K1436" s="83" t="s">
        <v>277</v>
      </c>
      <c r="L1436" s="83">
        <v>0.32</v>
      </c>
      <c r="M1436" s="83" t="s">
        <v>277</v>
      </c>
      <c r="N1436" s="84">
        <f t="shared" si="90"/>
        <v>0.6570949074074075</v>
      </c>
      <c r="O1436" s="83">
        <v>1435</v>
      </c>
      <c r="P1436" s="86">
        <f t="shared" si="91"/>
        <v>0.43681318681318682</v>
      </c>
      <c r="Q1436" s="87">
        <f>Table2[[#This Row],[Decimal exceedance]]*100</f>
        <v>43.681318681318679</v>
      </c>
      <c r="R1436" s="86">
        <f>ROUND(Table2[[#This Row],[Percent Exceedance]],1)</f>
        <v>43.7</v>
      </c>
    </row>
    <row r="1437" spans="2:18">
      <c r="B1437" s="79" t="s">
        <v>278</v>
      </c>
      <c r="C1437" s="80">
        <v>10044187</v>
      </c>
      <c r="D1437" s="80">
        <v>10019674</v>
      </c>
      <c r="E1437" s="79" t="s">
        <v>276</v>
      </c>
      <c r="F1437" s="81">
        <v>41564</v>
      </c>
      <c r="G1437" s="82">
        <v>3.57</v>
      </c>
      <c r="H1437" s="83">
        <f t="shared" si="88"/>
        <v>3570</v>
      </c>
      <c r="I1437" s="84">
        <f t="shared" si="89"/>
        <v>4.1319444444444436E-2</v>
      </c>
      <c r="J1437" s="83">
        <v>0.13800000000000001</v>
      </c>
      <c r="K1437" s="83" t="s">
        <v>277</v>
      </c>
      <c r="L1437" s="83">
        <v>0.47799999999999998</v>
      </c>
      <c r="M1437" s="83" t="s">
        <v>277</v>
      </c>
      <c r="N1437" s="84">
        <f t="shared" si="90"/>
        <v>0.65731944444444446</v>
      </c>
      <c r="O1437" s="83">
        <v>1436</v>
      </c>
      <c r="P1437" s="86">
        <f t="shared" si="91"/>
        <v>0.43642072213500782</v>
      </c>
      <c r="Q1437" s="87">
        <f>Table2[[#This Row],[Decimal exceedance]]*100</f>
        <v>43.642072213500782</v>
      </c>
      <c r="R1437" s="86">
        <f>ROUND(Table2[[#This Row],[Percent Exceedance]],1)</f>
        <v>43.6</v>
      </c>
    </row>
    <row r="1438" spans="2:18">
      <c r="B1438" s="79" t="s">
        <v>278</v>
      </c>
      <c r="C1438" s="80">
        <v>10044187</v>
      </c>
      <c r="D1438" s="80">
        <v>10019674</v>
      </c>
      <c r="E1438" s="79" t="s">
        <v>276</v>
      </c>
      <c r="F1438" s="81">
        <v>41830</v>
      </c>
      <c r="G1438" s="82">
        <v>2.4609999999999999</v>
      </c>
      <c r="H1438" s="83">
        <f t="shared" si="88"/>
        <v>2461</v>
      </c>
      <c r="I1438" s="84">
        <f t="shared" si="89"/>
        <v>2.8483796296296292E-2</v>
      </c>
      <c r="J1438" s="83">
        <v>0.16400000000000001</v>
      </c>
      <c r="K1438" s="83" t="s">
        <v>277</v>
      </c>
      <c r="L1438" s="83">
        <v>0.46500000000000002</v>
      </c>
      <c r="M1438" s="83" t="s">
        <v>277</v>
      </c>
      <c r="N1438" s="84">
        <f t="shared" si="90"/>
        <v>0.65748379629629627</v>
      </c>
      <c r="O1438" s="83">
        <v>1437</v>
      </c>
      <c r="P1438" s="86">
        <f t="shared" si="91"/>
        <v>0.43602825745682894</v>
      </c>
      <c r="Q1438" s="87">
        <f>Table2[[#This Row],[Decimal exceedance]]*100</f>
        <v>43.602825745682892</v>
      </c>
      <c r="R1438" s="86">
        <f>ROUND(Table2[[#This Row],[Percent Exceedance]],1)</f>
        <v>43.6</v>
      </c>
    </row>
    <row r="1439" spans="2:18">
      <c r="B1439" s="79" t="s">
        <v>278</v>
      </c>
      <c r="C1439" s="80">
        <v>10044187</v>
      </c>
      <c r="D1439" s="80">
        <v>10019674</v>
      </c>
      <c r="E1439" s="79" t="s">
        <v>276</v>
      </c>
      <c r="F1439" s="81">
        <v>41580</v>
      </c>
      <c r="G1439" s="82">
        <v>2.4740000000000002</v>
      </c>
      <c r="H1439" s="83">
        <f t="shared" si="88"/>
        <v>2474</v>
      </c>
      <c r="I1439" s="84">
        <f t="shared" si="89"/>
        <v>2.8634259259259259E-2</v>
      </c>
      <c r="J1439" s="83">
        <v>0.189</v>
      </c>
      <c r="K1439" s="83" t="s">
        <v>277</v>
      </c>
      <c r="L1439" s="83">
        <v>0.44</v>
      </c>
      <c r="M1439" s="83" t="s">
        <v>277</v>
      </c>
      <c r="N1439" s="84">
        <f t="shared" si="90"/>
        <v>0.65763425925925922</v>
      </c>
      <c r="O1439" s="83">
        <v>1438</v>
      </c>
      <c r="P1439" s="86">
        <f t="shared" si="91"/>
        <v>0.43563579277864994</v>
      </c>
      <c r="Q1439" s="87">
        <f>Table2[[#This Row],[Decimal exceedance]]*100</f>
        <v>43.563579277864996</v>
      </c>
      <c r="R1439" s="86">
        <f>ROUND(Table2[[#This Row],[Percent Exceedance]],1)</f>
        <v>43.6</v>
      </c>
    </row>
    <row r="1440" spans="2:18">
      <c r="B1440" s="79" t="s">
        <v>278</v>
      </c>
      <c r="C1440" s="80">
        <v>10044187</v>
      </c>
      <c r="D1440" s="80">
        <v>10019674</v>
      </c>
      <c r="E1440" s="79" t="s">
        <v>276</v>
      </c>
      <c r="F1440" s="81">
        <v>41741</v>
      </c>
      <c r="G1440" s="82">
        <v>2.2250000000000001</v>
      </c>
      <c r="H1440" s="83">
        <f t="shared" si="88"/>
        <v>2225</v>
      </c>
      <c r="I1440" s="84">
        <f t="shared" si="89"/>
        <v>2.5752314814814815E-2</v>
      </c>
      <c r="J1440" s="83">
        <v>0.128</v>
      </c>
      <c r="K1440" s="83" t="s">
        <v>277</v>
      </c>
      <c r="L1440" s="83">
        <v>0.504</v>
      </c>
      <c r="M1440" s="83" t="s">
        <v>277</v>
      </c>
      <c r="N1440" s="84">
        <f t="shared" si="90"/>
        <v>0.65775231481481478</v>
      </c>
      <c r="O1440" s="83">
        <v>1439</v>
      </c>
      <c r="P1440" s="86">
        <f t="shared" si="91"/>
        <v>0.43524332810047095</v>
      </c>
      <c r="Q1440" s="87">
        <f>Table2[[#This Row],[Decimal exceedance]]*100</f>
        <v>43.524332810047092</v>
      </c>
      <c r="R1440" s="86">
        <f>ROUND(Table2[[#This Row],[Percent Exceedance]],1)</f>
        <v>43.5</v>
      </c>
    </row>
    <row r="1441" spans="2:18">
      <c r="B1441" s="79" t="s">
        <v>278</v>
      </c>
      <c r="C1441" s="80">
        <v>10044187</v>
      </c>
      <c r="D1441" s="80">
        <v>10019674</v>
      </c>
      <c r="E1441" s="79" t="s">
        <v>276</v>
      </c>
      <c r="F1441" s="81">
        <v>41776</v>
      </c>
      <c r="G1441" s="82">
        <v>2.5219999999999998</v>
      </c>
      <c r="H1441" s="83">
        <f t="shared" si="88"/>
        <v>2522</v>
      </c>
      <c r="I1441" s="84">
        <f t="shared" si="89"/>
        <v>2.9189814814814811E-2</v>
      </c>
      <c r="J1441" s="83">
        <v>0.188</v>
      </c>
      <c r="K1441" s="83" t="s">
        <v>277</v>
      </c>
      <c r="L1441" s="83">
        <v>0.441</v>
      </c>
      <c r="M1441" s="83" t="s">
        <v>277</v>
      </c>
      <c r="N1441" s="84">
        <f t="shared" si="90"/>
        <v>0.65818981481481487</v>
      </c>
      <c r="O1441" s="83">
        <v>1440</v>
      </c>
      <c r="P1441" s="86">
        <f t="shared" si="91"/>
        <v>0.43485086342229196</v>
      </c>
      <c r="Q1441" s="87">
        <f>Table2[[#This Row],[Decimal exceedance]]*100</f>
        <v>43.485086342229195</v>
      </c>
      <c r="R1441" s="86">
        <f>ROUND(Table2[[#This Row],[Percent Exceedance]],1)</f>
        <v>43.5</v>
      </c>
    </row>
    <row r="1442" spans="2:18">
      <c r="B1442" s="79" t="s">
        <v>278</v>
      </c>
      <c r="C1442" s="80">
        <v>10044187</v>
      </c>
      <c r="D1442" s="80">
        <v>10019674</v>
      </c>
      <c r="E1442" s="79" t="s">
        <v>276</v>
      </c>
      <c r="F1442" s="81">
        <v>42692</v>
      </c>
      <c r="G1442" s="82">
        <v>3.1139999999999999</v>
      </c>
      <c r="H1442" s="83">
        <f t="shared" si="88"/>
        <v>3114</v>
      </c>
      <c r="I1442" s="84">
        <f t="shared" si="89"/>
        <v>3.6041666666666666E-2</v>
      </c>
      <c r="J1442" s="83">
        <v>0.17899999999999999</v>
      </c>
      <c r="K1442" s="83" t="s">
        <v>277</v>
      </c>
      <c r="L1442" s="83">
        <v>0.44400000000000001</v>
      </c>
      <c r="M1442" s="83" t="s">
        <v>277</v>
      </c>
      <c r="N1442" s="84">
        <f t="shared" si="90"/>
        <v>0.65904166666666664</v>
      </c>
      <c r="O1442" s="83">
        <v>1441</v>
      </c>
      <c r="P1442" s="86">
        <f t="shared" si="91"/>
        <v>0.43445839874411307</v>
      </c>
      <c r="Q1442" s="87">
        <f>Table2[[#This Row],[Decimal exceedance]]*100</f>
        <v>43.445839874411305</v>
      </c>
      <c r="R1442" s="86">
        <f>ROUND(Table2[[#This Row],[Percent Exceedance]],1)</f>
        <v>43.4</v>
      </c>
    </row>
    <row r="1443" spans="2:18">
      <c r="B1443" s="79" t="s">
        <v>278</v>
      </c>
      <c r="C1443" s="80">
        <v>10044187</v>
      </c>
      <c r="D1443" s="80">
        <v>10019674</v>
      </c>
      <c r="E1443" s="79" t="s">
        <v>276</v>
      </c>
      <c r="F1443" s="81">
        <v>41980</v>
      </c>
      <c r="G1443" s="82">
        <v>4.0019999999999998</v>
      </c>
      <c r="H1443" s="83">
        <f t="shared" si="88"/>
        <v>4002</v>
      </c>
      <c r="I1443" s="84">
        <f t="shared" si="89"/>
        <v>4.6319444444444441E-2</v>
      </c>
      <c r="J1443" s="83">
        <v>0.222</v>
      </c>
      <c r="K1443" s="83" t="s">
        <v>277</v>
      </c>
      <c r="L1443" s="83">
        <v>0.39100000000000001</v>
      </c>
      <c r="M1443" s="83" t="s">
        <v>277</v>
      </c>
      <c r="N1443" s="84">
        <f t="shared" si="90"/>
        <v>0.65931944444444446</v>
      </c>
      <c r="O1443" s="83">
        <v>1442</v>
      </c>
      <c r="P1443" s="86">
        <f t="shared" si="91"/>
        <v>0.43406593406593408</v>
      </c>
      <c r="Q1443" s="87">
        <f>Table2[[#This Row],[Decimal exceedance]]*100</f>
        <v>43.406593406593409</v>
      </c>
      <c r="R1443" s="86">
        <f>ROUND(Table2[[#This Row],[Percent Exceedance]],1)</f>
        <v>43.4</v>
      </c>
    </row>
    <row r="1444" spans="2:18">
      <c r="B1444" s="79" t="s">
        <v>278</v>
      </c>
      <c r="C1444" s="80">
        <v>10044187</v>
      </c>
      <c r="D1444" s="80">
        <v>10019674</v>
      </c>
      <c r="E1444" s="79" t="s">
        <v>276</v>
      </c>
      <c r="F1444" s="81">
        <v>42428</v>
      </c>
      <c r="G1444" s="82">
        <v>1.6739999999999999</v>
      </c>
      <c r="H1444" s="83">
        <f t="shared" si="88"/>
        <v>1674</v>
      </c>
      <c r="I1444" s="84">
        <f t="shared" si="89"/>
        <v>1.9374999999999996E-2</v>
      </c>
      <c r="J1444" s="83">
        <v>0.16800000000000001</v>
      </c>
      <c r="K1444" s="83" t="s">
        <v>277</v>
      </c>
      <c r="L1444" s="83">
        <v>0.47199999999999998</v>
      </c>
      <c r="M1444" s="83" t="s">
        <v>277</v>
      </c>
      <c r="N1444" s="84">
        <f t="shared" si="90"/>
        <v>0.65937500000000004</v>
      </c>
      <c r="O1444" s="83">
        <v>1443</v>
      </c>
      <c r="P1444" s="86">
        <f t="shared" si="91"/>
        <v>0.43367346938775508</v>
      </c>
      <c r="Q1444" s="87">
        <f>Table2[[#This Row],[Decimal exceedance]]*100</f>
        <v>43.367346938775512</v>
      </c>
      <c r="R1444" s="86">
        <f>ROUND(Table2[[#This Row],[Percent Exceedance]],1)</f>
        <v>43.4</v>
      </c>
    </row>
    <row r="1445" spans="2:18">
      <c r="B1445" s="79" t="s">
        <v>278</v>
      </c>
      <c r="C1445" s="80">
        <v>10044187</v>
      </c>
      <c r="D1445" s="80">
        <v>10019674</v>
      </c>
      <c r="E1445" s="79" t="s">
        <v>276</v>
      </c>
      <c r="F1445" s="81">
        <v>42005</v>
      </c>
      <c r="G1445" s="82">
        <v>3.1720000000000002</v>
      </c>
      <c r="H1445" s="83">
        <f t="shared" si="88"/>
        <v>3172</v>
      </c>
      <c r="I1445" s="84">
        <f t="shared" si="89"/>
        <v>3.6712962962962961E-2</v>
      </c>
      <c r="J1445" s="83">
        <v>0.19600000000000001</v>
      </c>
      <c r="K1445" s="83" t="s">
        <v>277</v>
      </c>
      <c r="L1445" s="83">
        <v>0.42699999999999999</v>
      </c>
      <c r="M1445" s="83" t="s">
        <v>277</v>
      </c>
      <c r="N1445" s="84">
        <f t="shared" si="90"/>
        <v>0.659712962962963</v>
      </c>
      <c r="O1445" s="83">
        <v>1444</v>
      </c>
      <c r="P1445" s="86">
        <f t="shared" si="91"/>
        <v>0.43328100470957609</v>
      </c>
      <c r="Q1445" s="87">
        <f>Table2[[#This Row],[Decimal exceedance]]*100</f>
        <v>43.328100470957608</v>
      </c>
      <c r="R1445" s="86">
        <f>ROUND(Table2[[#This Row],[Percent Exceedance]],1)</f>
        <v>43.3</v>
      </c>
    </row>
    <row r="1446" spans="2:18">
      <c r="B1446" s="79" t="s">
        <v>278</v>
      </c>
      <c r="C1446" s="80">
        <v>10044187</v>
      </c>
      <c r="D1446" s="80">
        <v>10019674</v>
      </c>
      <c r="E1446" s="79" t="s">
        <v>276</v>
      </c>
      <c r="F1446" s="81">
        <v>42488</v>
      </c>
      <c r="G1446" s="82">
        <v>1.468</v>
      </c>
      <c r="H1446" s="83">
        <f t="shared" si="88"/>
        <v>1468</v>
      </c>
      <c r="I1446" s="84">
        <f t="shared" si="89"/>
        <v>1.699074074074074E-2</v>
      </c>
      <c r="J1446" s="83">
        <v>0.21199999999999999</v>
      </c>
      <c r="K1446" s="83" t="s">
        <v>280</v>
      </c>
      <c r="L1446" s="83">
        <v>0.432</v>
      </c>
      <c r="M1446" s="83" t="s">
        <v>277</v>
      </c>
      <c r="N1446" s="84">
        <f t="shared" si="90"/>
        <v>0.66099074074074071</v>
      </c>
      <c r="O1446" s="83">
        <v>1445</v>
      </c>
      <c r="P1446" s="86">
        <f t="shared" si="91"/>
        <v>0.43288854003139721</v>
      </c>
      <c r="Q1446" s="87">
        <f>Table2[[#This Row],[Decimal exceedance]]*100</f>
        <v>43.288854003139718</v>
      </c>
      <c r="R1446" s="86">
        <f>ROUND(Table2[[#This Row],[Percent Exceedance]],1)</f>
        <v>43.3</v>
      </c>
    </row>
    <row r="1447" spans="2:18">
      <c r="B1447" s="79" t="s">
        <v>278</v>
      </c>
      <c r="C1447" s="80">
        <v>10044187</v>
      </c>
      <c r="D1447" s="80">
        <v>10019674</v>
      </c>
      <c r="E1447" s="79" t="s">
        <v>276</v>
      </c>
      <c r="F1447" s="81">
        <v>41979</v>
      </c>
      <c r="G1447" s="82">
        <v>3.0470000000000002</v>
      </c>
      <c r="H1447" s="83">
        <f t="shared" si="88"/>
        <v>3047</v>
      </c>
      <c r="I1447" s="84">
        <f t="shared" si="89"/>
        <v>3.5266203703703702E-2</v>
      </c>
      <c r="J1447" s="83">
        <v>0.224</v>
      </c>
      <c r="K1447" s="83" t="s">
        <v>277</v>
      </c>
      <c r="L1447" s="83">
        <v>0.40200000000000002</v>
      </c>
      <c r="M1447" s="83" t="s">
        <v>277</v>
      </c>
      <c r="N1447" s="84">
        <f t="shared" si="90"/>
        <v>0.6612662037037037</v>
      </c>
      <c r="O1447" s="83">
        <v>1446</v>
      </c>
      <c r="P1447" s="86">
        <f t="shared" si="91"/>
        <v>0.43249607535321821</v>
      </c>
      <c r="Q1447" s="87">
        <f>Table2[[#This Row],[Decimal exceedance]]*100</f>
        <v>43.249607535321822</v>
      </c>
      <c r="R1447" s="86">
        <f>ROUND(Table2[[#This Row],[Percent Exceedance]],1)</f>
        <v>43.2</v>
      </c>
    </row>
    <row r="1448" spans="2:18">
      <c r="B1448" s="83"/>
      <c r="C1448" s="80">
        <v>10044187</v>
      </c>
      <c r="D1448" s="80">
        <v>10019674</v>
      </c>
      <c r="E1448" s="79" t="s">
        <v>276</v>
      </c>
      <c r="F1448" s="85">
        <v>43824</v>
      </c>
      <c r="G1448" s="82">
        <v>1.8939999999999999</v>
      </c>
      <c r="H1448" s="83">
        <f t="shared" si="88"/>
        <v>1894</v>
      </c>
      <c r="I1448" s="84">
        <f t="shared" si="89"/>
        <v>2.1921296296296293E-2</v>
      </c>
      <c r="J1448" s="83">
        <v>0.47799999999999998</v>
      </c>
      <c r="K1448" s="83" t="s">
        <v>277</v>
      </c>
      <c r="L1448" s="83">
        <v>0.16200000000000001</v>
      </c>
      <c r="M1448" s="83" t="s">
        <v>277</v>
      </c>
      <c r="N1448" s="84">
        <f t="shared" si="90"/>
        <v>0.66192129629629626</v>
      </c>
      <c r="O1448" s="83">
        <v>1447</v>
      </c>
      <c r="P1448" s="86">
        <f t="shared" si="91"/>
        <v>0.43210361067503922</v>
      </c>
      <c r="Q1448" s="87">
        <f>Table2[[#This Row],[Decimal exceedance]]*100</f>
        <v>43.210361067503925</v>
      </c>
      <c r="R1448" s="86">
        <f>ROUND(Table2[[#This Row],[Percent Exceedance]],1)</f>
        <v>43.2</v>
      </c>
    </row>
    <row r="1449" spans="2:18">
      <c r="B1449" s="79" t="s">
        <v>278</v>
      </c>
      <c r="C1449" s="80">
        <v>10044187</v>
      </c>
      <c r="D1449" s="80">
        <v>10019674</v>
      </c>
      <c r="E1449" s="79" t="s">
        <v>276</v>
      </c>
      <c r="F1449" s="81">
        <v>43009</v>
      </c>
      <c r="G1449" s="82">
        <v>2.1739999999999999</v>
      </c>
      <c r="H1449" s="83">
        <f t="shared" si="88"/>
        <v>2174</v>
      </c>
      <c r="I1449" s="84">
        <f t="shared" si="89"/>
        <v>2.5162037037037035E-2</v>
      </c>
      <c r="J1449" s="83">
        <v>0.20399999999999999</v>
      </c>
      <c r="K1449" s="83" t="s">
        <v>277</v>
      </c>
      <c r="L1449" s="83">
        <v>0.433</v>
      </c>
      <c r="M1449" s="83" t="s">
        <v>277</v>
      </c>
      <c r="N1449" s="84">
        <f t="shared" si="90"/>
        <v>0.66216203703703702</v>
      </c>
      <c r="O1449" s="83">
        <v>1448</v>
      </c>
      <c r="P1449" s="86">
        <f t="shared" si="91"/>
        <v>0.43171114599686033</v>
      </c>
      <c r="Q1449" s="87">
        <f>Table2[[#This Row],[Decimal exceedance]]*100</f>
        <v>43.171114599686035</v>
      </c>
      <c r="R1449" s="86">
        <f>ROUND(Table2[[#This Row],[Percent Exceedance]],1)</f>
        <v>43.2</v>
      </c>
    </row>
    <row r="1450" spans="2:18">
      <c r="B1450" s="79" t="s">
        <v>278</v>
      </c>
      <c r="C1450" s="80">
        <v>10044187</v>
      </c>
      <c r="D1450" s="80">
        <v>10019674</v>
      </c>
      <c r="E1450" s="79" t="s">
        <v>276</v>
      </c>
      <c r="F1450" s="81">
        <v>41747</v>
      </c>
      <c r="G1450" s="82">
        <v>3.2989999999999999</v>
      </c>
      <c r="H1450" s="83">
        <f t="shared" si="88"/>
        <v>3299</v>
      </c>
      <c r="I1450" s="84">
        <f t="shared" si="89"/>
        <v>3.8182870370370367E-2</v>
      </c>
      <c r="J1450" s="83">
        <v>0.14799999999999999</v>
      </c>
      <c r="K1450" s="83" t="s">
        <v>277</v>
      </c>
      <c r="L1450" s="83">
        <v>0.47599999999999998</v>
      </c>
      <c r="M1450" s="83" t="s">
        <v>277</v>
      </c>
      <c r="N1450" s="84">
        <f t="shared" si="90"/>
        <v>0.66218287037037027</v>
      </c>
      <c r="O1450" s="83">
        <v>1449</v>
      </c>
      <c r="P1450" s="86">
        <f t="shared" si="91"/>
        <v>0.43131868131868134</v>
      </c>
      <c r="Q1450" s="87">
        <f>Table2[[#This Row],[Decimal exceedance]]*100</f>
        <v>43.131868131868131</v>
      </c>
      <c r="R1450" s="86">
        <f>ROUND(Table2[[#This Row],[Percent Exceedance]],1)</f>
        <v>43.1</v>
      </c>
    </row>
    <row r="1451" spans="2:18">
      <c r="B1451" s="79" t="s">
        <v>278</v>
      </c>
      <c r="C1451" s="80">
        <v>10044187</v>
      </c>
      <c r="D1451" s="80">
        <v>10019674</v>
      </c>
      <c r="E1451" s="79" t="s">
        <v>276</v>
      </c>
      <c r="F1451" s="81">
        <v>42434</v>
      </c>
      <c r="G1451" s="82">
        <v>1.5880000000000001</v>
      </c>
      <c r="H1451" s="83">
        <f t="shared" si="88"/>
        <v>1588</v>
      </c>
      <c r="I1451" s="84">
        <f t="shared" si="89"/>
        <v>1.8379629629629628E-2</v>
      </c>
      <c r="J1451" s="83">
        <v>0.19400000000000001</v>
      </c>
      <c r="K1451" s="83" t="s">
        <v>277</v>
      </c>
      <c r="L1451" s="83">
        <v>0.45</v>
      </c>
      <c r="M1451" s="83" t="s">
        <v>277</v>
      </c>
      <c r="N1451" s="84">
        <f t="shared" si="90"/>
        <v>0.6623796296296296</v>
      </c>
      <c r="O1451" s="83">
        <v>1450</v>
      </c>
      <c r="P1451" s="86">
        <f t="shared" si="91"/>
        <v>0.43092621664050235</v>
      </c>
      <c r="Q1451" s="87">
        <f>Table2[[#This Row],[Decimal exceedance]]*100</f>
        <v>43.092621664050235</v>
      </c>
      <c r="R1451" s="86">
        <f>ROUND(Table2[[#This Row],[Percent Exceedance]],1)</f>
        <v>43.1</v>
      </c>
    </row>
    <row r="1452" spans="2:18">
      <c r="B1452" s="79" t="s">
        <v>278</v>
      </c>
      <c r="C1452" s="80">
        <v>10044187</v>
      </c>
      <c r="D1452" s="80">
        <v>10019674</v>
      </c>
      <c r="E1452" s="79" t="s">
        <v>276</v>
      </c>
      <c r="F1452" s="81">
        <v>42026</v>
      </c>
      <c r="G1452" s="82">
        <v>2.6379999999999999</v>
      </c>
      <c r="H1452" s="83">
        <f t="shared" si="88"/>
        <v>2638</v>
      </c>
      <c r="I1452" s="84">
        <f t="shared" si="89"/>
        <v>3.0532407407407404E-2</v>
      </c>
      <c r="J1452" s="83">
        <v>0.214</v>
      </c>
      <c r="K1452" s="83" t="s">
        <v>277</v>
      </c>
      <c r="L1452" s="83">
        <v>0.41799999999999998</v>
      </c>
      <c r="M1452" s="83" t="s">
        <v>277</v>
      </c>
      <c r="N1452" s="84">
        <f t="shared" si="90"/>
        <v>0.66253240740740738</v>
      </c>
      <c r="O1452" s="83">
        <v>1451</v>
      </c>
      <c r="P1452" s="86">
        <f t="shared" si="91"/>
        <v>0.43053375196232335</v>
      </c>
      <c r="Q1452" s="87">
        <f>Table2[[#This Row],[Decimal exceedance]]*100</f>
        <v>43.053375196232338</v>
      </c>
      <c r="R1452" s="86">
        <f>ROUND(Table2[[#This Row],[Percent Exceedance]],1)</f>
        <v>43.1</v>
      </c>
    </row>
    <row r="1453" spans="2:18">
      <c r="B1453" s="79" t="s">
        <v>278</v>
      </c>
      <c r="C1453" s="80">
        <v>10044187</v>
      </c>
      <c r="D1453" s="80">
        <v>10019674</v>
      </c>
      <c r="E1453" s="79" t="s">
        <v>276</v>
      </c>
      <c r="F1453" s="81">
        <v>42072</v>
      </c>
      <c r="G1453" s="82">
        <v>2.3130000000000002</v>
      </c>
      <c r="H1453" s="83">
        <f t="shared" si="88"/>
        <v>2313</v>
      </c>
      <c r="I1453" s="84">
        <f t="shared" si="89"/>
        <v>2.6770833333333334E-2</v>
      </c>
      <c r="J1453" s="83">
        <v>0.16500000000000001</v>
      </c>
      <c r="K1453" s="83" t="s">
        <v>277</v>
      </c>
      <c r="L1453" s="83">
        <v>0.47099999999999997</v>
      </c>
      <c r="M1453" s="83" t="s">
        <v>277</v>
      </c>
      <c r="N1453" s="84">
        <f t="shared" si="90"/>
        <v>0.66277083333333331</v>
      </c>
      <c r="O1453" s="83">
        <v>1452</v>
      </c>
      <c r="P1453" s="86">
        <f t="shared" si="91"/>
        <v>0.43014128728414447</v>
      </c>
      <c r="Q1453" s="87">
        <f>Table2[[#This Row],[Decimal exceedance]]*100</f>
        <v>43.014128728414448</v>
      </c>
      <c r="R1453" s="86">
        <f>ROUND(Table2[[#This Row],[Percent Exceedance]],1)</f>
        <v>43</v>
      </c>
    </row>
    <row r="1454" spans="2:18">
      <c r="B1454" s="83"/>
      <c r="C1454" s="80">
        <v>10044187</v>
      </c>
      <c r="D1454" s="80">
        <v>10019674</v>
      </c>
      <c r="E1454" s="79" t="s">
        <v>276</v>
      </c>
      <c r="F1454" s="85">
        <v>43919</v>
      </c>
      <c r="G1454" s="82">
        <v>1.724</v>
      </c>
      <c r="H1454" s="83">
        <f t="shared" si="88"/>
        <v>1724</v>
      </c>
      <c r="I1454" s="84">
        <f t="shared" si="89"/>
        <v>1.9953703703703703E-2</v>
      </c>
      <c r="J1454" s="83">
        <v>0.21199999999999999</v>
      </c>
      <c r="K1454" s="83" t="s">
        <v>277</v>
      </c>
      <c r="L1454" s="83">
        <v>0.43099999999999999</v>
      </c>
      <c r="M1454" s="83" t="s">
        <v>277</v>
      </c>
      <c r="N1454" s="84">
        <f t="shared" si="90"/>
        <v>0.66295370370370366</v>
      </c>
      <c r="O1454" s="83">
        <v>1453</v>
      </c>
      <c r="P1454" s="86">
        <f t="shared" si="91"/>
        <v>0.42974882260596547</v>
      </c>
      <c r="Q1454" s="87">
        <f>Table2[[#This Row],[Decimal exceedance]]*100</f>
        <v>42.974882260596544</v>
      </c>
      <c r="R1454" s="86">
        <f>ROUND(Table2[[#This Row],[Percent Exceedance]],1)</f>
        <v>43</v>
      </c>
    </row>
    <row r="1455" spans="2:18">
      <c r="B1455" s="79" t="s">
        <v>278</v>
      </c>
      <c r="C1455" s="80">
        <v>10044187</v>
      </c>
      <c r="D1455" s="80">
        <v>10019674</v>
      </c>
      <c r="E1455" s="79" t="s">
        <v>276</v>
      </c>
      <c r="F1455" s="81">
        <v>42465</v>
      </c>
      <c r="G1455" s="82">
        <v>1.417</v>
      </c>
      <c r="H1455" s="83">
        <f t="shared" si="88"/>
        <v>1417</v>
      </c>
      <c r="I1455" s="84">
        <f t="shared" si="89"/>
        <v>1.6400462962962964E-2</v>
      </c>
      <c r="J1455" s="83">
        <v>0.21099999999999999</v>
      </c>
      <c r="K1455" s="83" t="s">
        <v>280</v>
      </c>
      <c r="L1455" s="83">
        <v>0.436</v>
      </c>
      <c r="M1455" s="83" t="s">
        <v>277</v>
      </c>
      <c r="N1455" s="84">
        <f t="shared" si="90"/>
        <v>0.66340046296296296</v>
      </c>
      <c r="O1455" s="83">
        <v>1454</v>
      </c>
      <c r="P1455" s="86">
        <f t="shared" si="91"/>
        <v>0.42935635792778648</v>
      </c>
      <c r="Q1455" s="87">
        <f>Table2[[#This Row],[Decimal exceedance]]*100</f>
        <v>42.935635792778648</v>
      </c>
      <c r="R1455" s="86">
        <f>ROUND(Table2[[#This Row],[Percent Exceedance]],1)</f>
        <v>42.9</v>
      </c>
    </row>
    <row r="1456" spans="2:18">
      <c r="B1456" s="79" t="s">
        <v>278</v>
      </c>
      <c r="C1456" s="80">
        <v>10044187</v>
      </c>
      <c r="D1456" s="80">
        <v>10019674</v>
      </c>
      <c r="E1456" s="79" t="s">
        <v>276</v>
      </c>
      <c r="F1456" s="81">
        <v>42470</v>
      </c>
      <c r="G1456" s="82">
        <v>1.5049999999999999</v>
      </c>
      <c r="H1456" s="83">
        <f t="shared" si="88"/>
        <v>1505</v>
      </c>
      <c r="I1456" s="84">
        <f t="shared" si="89"/>
        <v>1.741898148148148E-2</v>
      </c>
      <c r="J1456" s="83">
        <v>0.214</v>
      </c>
      <c r="K1456" s="83" t="s">
        <v>280</v>
      </c>
      <c r="L1456" s="83">
        <v>0.432</v>
      </c>
      <c r="M1456" s="83" t="s">
        <v>277</v>
      </c>
      <c r="N1456" s="84">
        <f t="shared" si="90"/>
        <v>0.66341898148148148</v>
      </c>
      <c r="O1456" s="83">
        <v>1455</v>
      </c>
      <c r="P1456" s="86">
        <f t="shared" si="91"/>
        <v>0.42896389324960749</v>
      </c>
      <c r="Q1456" s="87">
        <f>Table2[[#This Row],[Decimal exceedance]]*100</f>
        <v>42.896389324960751</v>
      </c>
      <c r="R1456" s="86">
        <f>ROUND(Table2[[#This Row],[Percent Exceedance]],1)</f>
        <v>42.9</v>
      </c>
    </row>
    <row r="1457" spans="2:18">
      <c r="B1457" s="83"/>
      <c r="C1457" s="80">
        <v>10044187</v>
      </c>
      <c r="D1457" s="80">
        <v>10019674</v>
      </c>
      <c r="E1457" s="79" t="s">
        <v>276</v>
      </c>
      <c r="F1457" s="85">
        <v>43909</v>
      </c>
      <c r="G1457" s="82">
        <v>1.75</v>
      </c>
      <c r="H1457" s="83">
        <f t="shared" si="88"/>
        <v>1750</v>
      </c>
      <c r="I1457" s="84">
        <f t="shared" si="89"/>
        <v>2.0254629629629629E-2</v>
      </c>
      <c r="J1457" s="83">
        <v>0.317</v>
      </c>
      <c r="K1457" s="83" t="s">
        <v>277</v>
      </c>
      <c r="L1457" s="83">
        <v>0.32800000000000001</v>
      </c>
      <c r="M1457" s="83" t="s">
        <v>277</v>
      </c>
      <c r="N1457" s="84">
        <f t="shared" si="90"/>
        <v>0.66525462962962967</v>
      </c>
      <c r="O1457" s="83">
        <v>1456</v>
      </c>
      <c r="P1457" s="86">
        <f t="shared" si="91"/>
        <v>0.4285714285714286</v>
      </c>
      <c r="Q1457" s="87">
        <f>Table2[[#This Row],[Decimal exceedance]]*100</f>
        <v>42.857142857142861</v>
      </c>
      <c r="R1457" s="86">
        <f>ROUND(Table2[[#This Row],[Percent Exceedance]],1)</f>
        <v>42.9</v>
      </c>
    </row>
    <row r="1458" spans="2:18">
      <c r="B1458" s="79" t="s">
        <v>278</v>
      </c>
      <c r="C1458" s="80">
        <v>10044187</v>
      </c>
      <c r="D1458" s="80">
        <v>10019674</v>
      </c>
      <c r="E1458" s="79" t="s">
        <v>276</v>
      </c>
      <c r="F1458" s="81">
        <v>42031</v>
      </c>
      <c r="G1458" s="82">
        <v>2.4460000000000002</v>
      </c>
      <c r="H1458" s="83">
        <f t="shared" si="88"/>
        <v>2446</v>
      </c>
      <c r="I1458" s="84">
        <f t="shared" si="89"/>
        <v>2.8310185185185185E-2</v>
      </c>
      <c r="J1458" s="83">
        <v>0.22600000000000001</v>
      </c>
      <c r="K1458" s="83" t="s">
        <v>277</v>
      </c>
      <c r="L1458" s="83">
        <v>0.41099999999999998</v>
      </c>
      <c r="M1458" s="83" t="s">
        <v>277</v>
      </c>
      <c r="N1458" s="84">
        <f t="shared" si="90"/>
        <v>0.66531018518518514</v>
      </c>
      <c r="O1458" s="83">
        <v>1457</v>
      </c>
      <c r="P1458" s="86">
        <f t="shared" si="91"/>
        <v>0.42817896389324961</v>
      </c>
      <c r="Q1458" s="87">
        <f>Table2[[#This Row],[Decimal exceedance]]*100</f>
        <v>42.817896389324957</v>
      </c>
      <c r="R1458" s="86">
        <f>ROUND(Table2[[#This Row],[Percent Exceedance]],1)</f>
        <v>42.8</v>
      </c>
    </row>
    <row r="1459" spans="2:18">
      <c r="B1459" s="79" t="s">
        <v>278</v>
      </c>
      <c r="C1459" s="80">
        <v>10044187</v>
      </c>
      <c r="D1459" s="80">
        <v>10019674</v>
      </c>
      <c r="E1459" s="79" t="s">
        <v>276</v>
      </c>
      <c r="F1459" s="81">
        <v>42660</v>
      </c>
      <c r="G1459" s="82">
        <v>5.3220000000000001</v>
      </c>
      <c r="H1459" s="83">
        <f t="shared" si="88"/>
        <v>5322</v>
      </c>
      <c r="I1459" s="84">
        <f t="shared" si="89"/>
        <v>6.159722222222222E-2</v>
      </c>
      <c r="J1459" s="83">
        <v>0.14099999999999999</v>
      </c>
      <c r="K1459" s="83" t="s">
        <v>277</v>
      </c>
      <c r="L1459" s="83">
        <v>0.46300000000000002</v>
      </c>
      <c r="M1459" s="83" t="s">
        <v>277</v>
      </c>
      <c r="N1459" s="84">
        <f t="shared" si="90"/>
        <v>0.66559722222222217</v>
      </c>
      <c r="O1459" s="83">
        <v>1458</v>
      </c>
      <c r="P1459" s="86">
        <f t="shared" si="91"/>
        <v>0.42778649921507061</v>
      </c>
      <c r="Q1459" s="87">
        <f>Table2[[#This Row],[Decimal exceedance]]*100</f>
        <v>42.778649921507061</v>
      </c>
      <c r="R1459" s="86">
        <f>ROUND(Table2[[#This Row],[Percent Exceedance]],1)</f>
        <v>42.8</v>
      </c>
    </row>
    <row r="1460" spans="2:18">
      <c r="B1460" s="79" t="s">
        <v>278</v>
      </c>
      <c r="C1460" s="80">
        <v>10044187</v>
      </c>
      <c r="D1460" s="80">
        <v>10019674</v>
      </c>
      <c r="E1460" s="79" t="s">
        <v>276</v>
      </c>
      <c r="F1460" s="81">
        <v>43148</v>
      </c>
      <c r="G1460" s="82">
        <v>2.169</v>
      </c>
      <c r="H1460" s="83">
        <f t="shared" si="88"/>
        <v>2169</v>
      </c>
      <c r="I1460" s="84">
        <f t="shared" si="89"/>
        <v>2.5104166666666667E-2</v>
      </c>
      <c r="J1460" s="83">
        <v>0.50600000000000001</v>
      </c>
      <c r="K1460" s="83" t="s">
        <v>277</v>
      </c>
      <c r="L1460" s="83">
        <v>0.13500000000000001</v>
      </c>
      <c r="M1460" s="83" t="s">
        <v>277</v>
      </c>
      <c r="N1460" s="84">
        <f t="shared" si="90"/>
        <v>0.66610416666666672</v>
      </c>
      <c r="O1460" s="83">
        <v>1459</v>
      </c>
      <c r="P1460" s="86">
        <f t="shared" si="91"/>
        <v>0.42739403453689173</v>
      </c>
      <c r="Q1460" s="87">
        <f>Table2[[#This Row],[Decimal exceedance]]*100</f>
        <v>42.739403453689171</v>
      </c>
      <c r="R1460" s="86">
        <f>ROUND(Table2[[#This Row],[Percent Exceedance]],1)</f>
        <v>42.7</v>
      </c>
    </row>
    <row r="1461" spans="2:18">
      <c r="B1461" s="79" t="s">
        <v>278</v>
      </c>
      <c r="C1461" s="80">
        <v>10044187</v>
      </c>
      <c r="D1461" s="80">
        <v>10019674</v>
      </c>
      <c r="E1461" s="79" t="s">
        <v>276</v>
      </c>
      <c r="F1461" s="81">
        <v>41930</v>
      </c>
      <c r="G1461" s="82">
        <v>2.5859999999999999</v>
      </c>
      <c r="H1461" s="83">
        <f t="shared" si="88"/>
        <v>2586</v>
      </c>
      <c r="I1461" s="84">
        <f t="shared" si="89"/>
        <v>2.9930555555555551E-2</v>
      </c>
      <c r="J1461" s="83">
        <v>0.246</v>
      </c>
      <c r="K1461" s="83" t="s">
        <v>277</v>
      </c>
      <c r="L1461" s="83">
        <v>0.39100000000000001</v>
      </c>
      <c r="M1461" s="83" t="s">
        <v>277</v>
      </c>
      <c r="N1461" s="84">
        <f t="shared" si="90"/>
        <v>0.66693055555555558</v>
      </c>
      <c r="O1461" s="83">
        <v>1460</v>
      </c>
      <c r="P1461" s="86">
        <f t="shared" si="91"/>
        <v>0.42700156985871274</v>
      </c>
      <c r="Q1461" s="87">
        <f>Table2[[#This Row],[Decimal exceedance]]*100</f>
        <v>42.700156985871274</v>
      </c>
      <c r="R1461" s="86">
        <f>ROUND(Table2[[#This Row],[Percent Exceedance]],1)</f>
        <v>42.7</v>
      </c>
    </row>
    <row r="1462" spans="2:18">
      <c r="B1462" s="79" t="s">
        <v>278</v>
      </c>
      <c r="C1462" s="80">
        <v>10044187</v>
      </c>
      <c r="D1462" s="80">
        <v>10019674</v>
      </c>
      <c r="E1462" s="79" t="s">
        <v>276</v>
      </c>
      <c r="F1462" s="81">
        <v>42405</v>
      </c>
      <c r="G1462" s="82">
        <v>1.6779999999999999</v>
      </c>
      <c r="H1462" s="83">
        <f t="shared" si="88"/>
        <v>1678</v>
      </c>
      <c r="I1462" s="84">
        <f t="shared" si="89"/>
        <v>1.9421296296296294E-2</v>
      </c>
      <c r="J1462" s="83">
        <v>0.184</v>
      </c>
      <c r="K1462" s="83" t="s">
        <v>277</v>
      </c>
      <c r="L1462" s="83">
        <v>0.46400000000000002</v>
      </c>
      <c r="M1462" s="83" t="s">
        <v>277</v>
      </c>
      <c r="N1462" s="84">
        <f t="shared" si="90"/>
        <v>0.66742129629629632</v>
      </c>
      <c r="O1462" s="83">
        <v>1461</v>
      </c>
      <c r="P1462" s="86">
        <f t="shared" si="91"/>
        <v>0.42660910518053374</v>
      </c>
      <c r="Q1462" s="87">
        <f>Table2[[#This Row],[Decimal exceedance]]*100</f>
        <v>42.660910518053377</v>
      </c>
      <c r="R1462" s="86">
        <f>ROUND(Table2[[#This Row],[Percent Exceedance]],1)</f>
        <v>42.7</v>
      </c>
    </row>
    <row r="1463" spans="2:18">
      <c r="B1463" s="79" t="s">
        <v>278</v>
      </c>
      <c r="C1463" s="80">
        <v>10044187</v>
      </c>
      <c r="D1463" s="80">
        <v>10019674</v>
      </c>
      <c r="E1463" s="79" t="s">
        <v>276</v>
      </c>
      <c r="F1463" s="81">
        <v>42624</v>
      </c>
      <c r="G1463" s="82">
        <v>2.2000000000000002</v>
      </c>
      <c r="H1463" s="83">
        <f t="shared" si="88"/>
        <v>2200</v>
      </c>
      <c r="I1463" s="84">
        <f t="shared" si="89"/>
        <v>2.5462962962962965E-2</v>
      </c>
      <c r="J1463" s="83">
        <v>0.184</v>
      </c>
      <c r="K1463" s="83" t="s">
        <v>277</v>
      </c>
      <c r="L1463" s="83">
        <v>0.45800000000000002</v>
      </c>
      <c r="M1463" s="83" t="s">
        <v>277</v>
      </c>
      <c r="N1463" s="84">
        <f t="shared" si="90"/>
        <v>0.66746296296296292</v>
      </c>
      <c r="O1463" s="83">
        <v>1462</v>
      </c>
      <c r="P1463" s="86">
        <f t="shared" si="91"/>
        <v>0.42621664050235475</v>
      </c>
      <c r="Q1463" s="87">
        <f>Table2[[#This Row],[Decimal exceedance]]*100</f>
        <v>42.621664050235474</v>
      </c>
      <c r="R1463" s="86">
        <f>ROUND(Table2[[#This Row],[Percent Exceedance]],1)</f>
        <v>42.6</v>
      </c>
    </row>
    <row r="1464" spans="2:18">
      <c r="B1464" s="83"/>
      <c r="C1464" s="80">
        <v>10044187</v>
      </c>
      <c r="D1464" s="80">
        <v>10019674</v>
      </c>
      <c r="E1464" s="79" t="s">
        <v>276</v>
      </c>
      <c r="F1464" s="85">
        <v>43755</v>
      </c>
      <c r="G1464" s="82">
        <v>2.2919999999999998</v>
      </c>
      <c r="H1464" s="83">
        <f t="shared" si="88"/>
        <v>2292</v>
      </c>
      <c r="I1464" s="84">
        <f t="shared" si="89"/>
        <v>2.6527777777777775E-2</v>
      </c>
      <c r="J1464" s="83">
        <v>0.502</v>
      </c>
      <c r="K1464" s="83" t="s">
        <v>277</v>
      </c>
      <c r="L1464" s="83">
        <v>0.13900000000000001</v>
      </c>
      <c r="M1464" s="83" t="s">
        <v>277</v>
      </c>
      <c r="N1464" s="84">
        <f t="shared" si="90"/>
        <v>0.66752777777777783</v>
      </c>
      <c r="O1464" s="83">
        <v>1463</v>
      </c>
      <c r="P1464" s="86">
        <f t="shared" si="91"/>
        <v>0.42582417582417587</v>
      </c>
      <c r="Q1464" s="87">
        <f>Table2[[#This Row],[Decimal exceedance]]*100</f>
        <v>42.582417582417584</v>
      </c>
      <c r="R1464" s="86">
        <f>ROUND(Table2[[#This Row],[Percent Exceedance]],1)</f>
        <v>42.6</v>
      </c>
    </row>
    <row r="1465" spans="2:18">
      <c r="B1465" s="79" t="s">
        <v>278</v>
      </c>
      <c r="C1465" s="80">
        <v>10044187</v>
      </c>
      <c r="D1465" s="80">
        <v>10019674</v>
      </c>
      <c r="E1465" s="79" t="s">
        <v>276</v>
      </c>
      <c r="F1465" s="81">
        <v>42099</v>
      </c>
      <c r="G1465" s="82">
        <v>2.7269999999999999</v>
      </c>
      <c r="H1465" s="83">
        <f t="shared" si="88"/>
        <v>2727</v>
      </c>
      <c r="I1465" s="84">
        <f t="shared" si="89"/>
        <v>3.1562499999999993E-2</v>
      </c>
      <c r="J1465" s="83">
        <v>0.19400000000000001</v>
      </c>
      <c r="K1465" s="83" t="s">
        <v>277</v>
      </c>
      <c r="L1465" s="83">
        <v>0.442</v>
      </c>
      <c r="M1465" s="83" t="s">
        <v>277</v>
      </c>
      <c r="N1465" s="84">
        <f t="shared" si="90"/>
        <v>0.66756250000000006</v>
      </c>
      <c r="O1465" s="83">
        <v>1464</v>
      </c>
      <c r="P1465" s="86">
        <f t="shared" si="91"/>
        <v>0.42543171114599687</v>
      </c>
      <c r="Q1465" s="87">
        <f>Table2[[#This Row],[Decimal exceedance]]*100</f>
        <v>42.543171114599687</v>
      </c>
      <c r="R1465" s="86">
        <f>ROUND(Table2[[#This Row],[Percent Exceedance]],1)</f>
        <v>42.5</v>
      </c>
    </row>
    <row r="1466" spans="2:18">
      <c r="B1466" s="79" t="s">
        <v>278</v>
      </c>
      <c r="C1466" s="80">
        <v>10044187</v>
      </c>
      <c r="D1466" s="80">
        <v>10019674</v>
      </c>
      <c r="E1466" s="79" t="s">
        <v>276</v>
      </c>
      <c r="F1466" s="81">
        <v>43092</v>
      </c>
      <c r="G1466" s="82">
        <v>2.0790000000000002</v>
      </c>
      <c r="H1466" s="83">
        <f t="shared" si="88"/>
        <v>2079</v>
      </c>
      <c r="I1466" s="84">
        <f t="shared" si="89"/>
        <v>2.4062500000000001E-2</v>
      </c>
      <c r="J1466" s="83">
        <v>0.48799999999999999</v>
      </c>
      <c r="K1466" s="83" t="s">
        <v>277</v>
      </c>
      <c r="L1466" s="83">
        <v>0.156</v>
      </c>
      <c r="M1466" s="83" t="s">
        <v>277</v>
      </c>
      <c r="N1466" s="84">
        <f t="shared" si="90"/>
        <v>0.6680625</v>
      </c>
      <c r="O1466" s="83">
        <v>1465</v>
      </c>
      <c r="P1466" s="86">
        <f t="shared" si="91"/>
        <v>0.42503924646781788</v>
      </c>
      <c r="Q1466" s="87">
        <f>Table2[[#This Row],[Decimal exceedance]]*100</f>
        <v>42.50392464678179</v>
      </c>
      <c r="R1466" s="86">
        <f>ROUND(Table2[[#This Row],[Percent Exceedance]],1)</f>
        <v>42.5</v>
      </c>
    </row>
    <row r="1467" spans="2:18">
      <c r="B1467" s="79" t="s">
        <v>278</v>
      </c>
      <c r="C1467" s="80">
        <v>10044187</v>
      </c>
      <c r="D1467" s="80">
        <v>10019674</v>
      </c>
      <c r="E1467" s="79" t="s">
        <v>276</v>
      </c>
      <c r="F1467" s="81">
        <v>41996</v>
      </c>
      <c r="G1467" s="82">
        <v>2.9609999999999999</v>
      </c>
      <c r="H1467" s="83">
        <f t="shared" si="88"/>
        <v>2961</v>
      </c>
      <c r="I1467" s="84">
        <f t="shared" si="89"/>
        <v>3.4270833333333327E-2</v>
      </c>
      <c r="J1467" s="83">
        <v>0.19700000000000001</v>
      </c>
      <c r="K1467" s="83" t="s">
        <v>277</v>
      </c>
      <c r="L1467" s="83">
        <v>0.437</v>
      </c>
      <c r="M1467" s="83" t="s">
        <v>277</v>
      </c>
      <c r="N1467" s="84">
        <f t="shared" si="90"/>
        <v>0.66827083333333337</v>
      </c>
      <c r="O1467" s="83">
        <v>1466</v>
      </c>
      <c r="P1467" s="86">
        <f t="shared" si="91"/>
        <v>0.42464678178963888</v>
      </c>
      <c r="Q1467" s="87">
        <f>Table2[[#This Row],[Decimal exceedance]]*100</f>
        <v>42.464678178963887</v>
      </c>
      <c r="R1467" s="86">
        <f>ROUND(Table2[[#This Row],[Percent Exceedance]],1)</f>
        <v>42.5</v>
      </c>
    </row>
    <row r="1468" spans="2:18">
      <c r="B1468" s="79" t="s">
        <v>278</v>
      </c>
      <c r="C1468" s="80">
        <v>10044187</v>
      </c>
      <c r="D1468" s="80">
        <v>10019674</v>
      </c>
      <c r="E1468" s="79" t="s">
        <v>276</v>
      </c>
      <c r="F1468" s="81">
        <v>41766</v>
      </c>
      <c r="G1468" s="82">
        <v>2.6579999999999999</v>
      </c>
      <c r="H1468" s="83">
        <f t="shared" si="88"/>
        <v>2658</v>
      </c>
      <c r="I1468" s="84">
        <f t="shared" si="89"/>
        <v>3.0763888888888886E-2</v>
      </c>
      <c r="J1468" s="83">
        <v>0.186</v>
      </c>
      <c r="K1468" s="83" t="s">
        <v>277</v>
      </c>
      <c r="L1468" s="83">
        <v>0.45200000000000001</v>
      </c>
      <c r="M1468" s="83" t="s">
        <v>277</v>
      </c>
      <c r="N1468" s="84">
        <f t="shared" si="90"/>
        <v>0.66876388888888894</v>
      </c>
      <c r="O1468" s="83">
        <v>1467</v>
      </c>
      <c r="P1468" s="86">
        <f t="shared" si="91"/>
        <v>0.42425431711146</v>
      </c>
      <c r="Q1468" s="87">
        <f>Table2[[#This Row],[Decimal exceedance]]*100</f>
        <v>42.425431711145997</v>
      </c>
      <c r="R1468" s="86">
        <f>ROUND(Table2[[#This Row],[Percent Exceedance]],1)</f>
        <v>42.4</v>
      </c>
    </row>
    <row r="1469" spans="2:18">
      <c r="B1469" s="79" t="s">
        <v>278</v>
      </c>
      <c r="C1469" s="80">
        <v>10044187</v>
      </c>
      <c r="D1469" s="80">
        <v>10019674</v>
      </c>
      <c r="E1469" s="79" t="s">
        <v>276</v>
      </c>
      <c r="F1469" s="81">
        <v>42388</v>
      </c>
      <c r="G1469" s="82">
        <v>1.7789999999999999</v>
      </c>
      <c r="H1469" s="83">
        <f t="shared" si="88"/>
        <v>1779</v>
      </c>
      <c r="I1469" s="84">
        <f t="shared" si="89"/>
        <v>2.0590277777777777E-2</v>
      </c>
      <c r="J1469" s="83">
        <v>0.251</v>
      </c>
      <c r="K1469" s="83" t="s">
        <v>277</v>
      </c>
      <c r="L1469" s="83">
        <v>0.39800000000000002</v>
      </c>
      <c r="M1469" s="83" t="s">
        <v>277</v>
      </c>
      <c r="N1469" s="84">
        <f t="shared" si="90"/>
        <v>0.6695902777777778</v>
      </c>
      <c r="O1469" s="83">
        <v>1468</v>
      </c>
      <c r="P1469" s="86">
        <f t="shared" si="91"/>
        <v>0.42386185243328101</v>
      </c>
      <c r="Q1469" s="87">
        <f>Table2[[#This Row],[Decimal exceedance]]*100</f>
        <v>42.3861852433281</v>
      </c>
      <c r="R1469" s="86">
        <f>ROUND(Table2[[#This Row],[Percent Exceedance]],1)</f>
        <v>42.4</v>
      </c>
    </row>
    <row r="1470" spans="2:18">
      <c r="B1470" s="79" t="s">
        <v>278</v>
      </c>
      <c r="C1470" s="80">
        <v>10044187</v>
      </c>
      <c r="D1470" s="80">
        <v>10019674</v>
      </c>
      <c r="E1470" s="79" t="s">
        <v>276</v>
      </c>
      <c r="F1470" s="81">
        <v>42038</v>
      </c>
      <c r="G1470" s="82">
        <v>2.5840000000000001</v>
      </c>
      <c r="H1470" s="83">
        <f t="shared" si="88"/>
        <v>2584</v>
      </c>
      <c r="I1470" s="84">
        <f t="shared" si="89"/>
        <v>2.9907407407407407E-2</v>
      </c>
      <c r="J1470" s="83">
        <v>0.23300000000000001</v>
      </c>
      <c r="K1470" s="83" t="s">
        <v>277</v>
      </c>
      <c r="L1470" s="83">
        <v>0.40699999999999997</v>
      </c>
      <c r="M1470" s="83" t="s">
        <v>277</v>
      </c>
      <c r="N1470" s="84">
        <f t="shared" si="90"/>
        <v>0.6699074074074074</v>
      </c>
      <c r="O1470" s="83">
        <v>1469</v>
      </c>
      <c r="P1470" s="86">
        <f t="shared" si="91"/>
        <v>0.42346938775510201</v>
      </c>
      <c r="Q1470" s="87">
        <f>Table2[[#This Row],[Decimal exceedance]]*100</f>
        <v>42.346938775510203</v>
      </c>
      <c r="R1470" s="86">
        <f>ROUND(Table2[[#This Row],[Percent Exceedance]],1)</f>
        <v>42.3</v>
      </c>
    </row>
    <row r="1471" spans="2:18">
      <c r="B1471" s="79" t="s">
        <v>278</v>
      </c>
      <c r="C1471" s="80">
        <v>10044187</v>
      </c>
      <c r="D1471" s="80">
        <v>10019674</v>
      </c>
      <c r="E1471" s="79" t="s">
        <v>276</v>
      </c>
      <c r="F1471" s="81">
        <v>41997</v>
      </c>
      <c r="G1471" s="82">
        <v>2.847</v>
      </c>
      <c r="H1471" s="83">
        <f t="shared" si="88"/>
        <v>2847</v>
      </c>
      <c r="I1471" s="84">
        <f t="shared" si="89"/>
        <v>3.2951388888888884E-2</v>
      </c>
      <c r="J1471" s="83">
        <v>0.24399999999999999</v>
      </c>
      <c r="K1471" s="83" t="s">
        <v>277</v>
      </c>
      <c r="L1471" s="83">
        <v>0.39300000000000002</v>
      </c>
      <c r="M1471" s="83" t="s">
        <v>277</v>
      </c>
      <c r="N1471" s="84">
        <f t="shared" si="90"/>
        <v>0.66995138888888883</v>
      </c>
      <c r="O1471" s="83">
        <v>1470</v>
      </c>
      <c r="P1471" s="86">
        <f t="shared" si="91"/>
        <v>0.42307692307692313</v>
      </c>
      <c r="Q1471" s="87">
        <f>Table2[[#This Row],[Decimal exceedance]]*100</f>
        <v>42.307692307692314</v>
      </c>
      <c r="R1471" s="86">
        <f>ROUND(Table2[[#This Row],[Percent Exceedance]],1)</f>
        <v>42.3</v>
      </c>
    </row>
    <row r="1472" spans="2:18">
      <c r="B1472" s="79" t="s">
        <v>278</v>
      </c>
      <c r="C1472" s="80">
        <v>10044187</v>
      </c>
      <c r="D1472" s="80">
        <v>10019674</v>
      </c>
      <c r="E1472" s="79" t="s">
        <v>276</v>
      </c>
      <c r="F1472" s="81">
        <v>41831</v>
      </c>
      <c r="G1472" s="82">
        <v>2.4500000000000002</v>
      </c>
      <c r="H1472" s="83">
        <f t="shared" si="88"/>
        <v>2450</v>
      </c>
      <c r="I1472" s="84">
        <f t="shared" si="89"/>
        <v>2.8356481481481483E-2</v>
      </c>
      <c r="J1472" s="83">
        <v>0.19900000000000001</v>
      </c>
      <c r="K1472" s="83" t="s">
        <v>277</v>
      </c>
      <c r="L1472" s="83">
        <v>0.443</v>
      </c>
      <c r="M1472" s="83" t="s">
        <v>277</v>
      </c>
      <c r="N1472" s="84">
        <f t="shared" si="90"/>
        <v>0.67035648148148153</v>
      </c>
      <c r="O1472" s="83">
        <v>1471</v>
      </c>
      <c r="P1472" s="86">
        <f t="shared" si="91"/>
        <v>0.42268445839874413</v>
      </c>
      <c r="Q1472" s="87">
        <f>Table2[[#This Row],[Decimal exceedance]]*100</f>
        <v>42.268445839874417</v>
      </c>
      <c r="R1472" s="86">
        <f>ROUND(Table2[[#This Row],[Percent Exceedance]],1)</f>
        <v>42.3</v>
      </c>
    </row>
    <row r="1473" spans="2:18">
      <c r="B1473" s="79" t="s">
        <v>278</v>
      </c>
      <c r="C1473" s="80">
        <v>10044187</v>
      </c>
      <c r="D1473" s="80">
        <v>10019674</v>
      </c>
      <c r="E1473" s="79" t="s">
        <v>276</v>
      </c>
      <c r="F1473" s="81">
        <v>41430</v>
      </c>
      <c r="G1473" s="82">
        <v>4.18</v>
      </c>
      <c r="H1473" s="83">
        <f t="shared" si="88"/>
        <v>4180</v>
      </c>
      <c r="I1473" s="84">
        <f t="shared" si="89"/>
        <v>4.8379629629629627E-2</v>
      </c>
      <c r="J1473" s="83">
        <v>0.112</v>
      </c>
      <c r="K1473" s="83" t="s">
        <v>277</v>
      </c>
      <c r="L1473" s="83">
        <v>0.51</v>
      </c>
      <c r="M1473" s="83" t="s">
        <v>277</v>
      </c>
      <c r="N1473" s="84">
        <f t="shared" si="90"/>
        <v>0.6703796296296296</v>
      </c>
      <c r="O1473" s="83">
        <v>1472</v>
      </c>
      <c r="P1473" s="86">
        <f t="shared" si="91"/>
        <v>0.42229199372056514</v>
      </c>
      <c r="Q1473" s="87">
        <f>Table2[[#This Row],[Decimal exceedance]]*100</f>
        <v>42.229199372056513</v>
      </c>
      <c r="R1473" s="86">
        <f>ROUND(Table2[[#This Row],[Percent Exceedance]],1)</f>
        <v>42.2</v>
      </c>
    </row>
    <row r="1474" spans="2:18">
      <c r="B1474" s="83"/>
      <c r="C1474" s="80">
        <v>10044187</v>
      </c>
      <c r="D1474" s="80">
        <v>10019674</v>
      </c>
      <c r="E1474" s="79" t="s">
        <v>276</v>
      </c>
      <c r="F1474" s="85">
        <v>43784</v>
      </c>
      <c r="G1474" s="82">
        <v>1.702</v>
      </c>
      <c r="H1474" s="83">
        <f t="shared" ref="H1474:H1537" si="92">(G1474*1000)</f>
        <v>1702</v>
      </c>
      <c r="I1474" s="84">
        <f t="shared" ref="I1474:I1537" si="93">SUM(G1474/86.4)</f>
        <v>1.9699074074074074E-2</v>
      </c>
      <c r="J1474" s="83">
        <v>0.53</v>
      </c>
      <c r="K1474" s="83" t="s">
        <v>277</v>
      </c>
      <c r="L1474" s="83">
        <v>0.121</v>
      </c>
      <c r="M1474" s="83" t="s">
        <v>277</v>
      </c>
      <c r="N1474" s="84">
        <f t="shared" ref="N1474:N1537" si="94">SUM(I1474+J1474+L1474)</f>
        <v>0.67069907407407414</v>
      </c>
      <c r="O1474" s="83">
        <v>1473</v>
      </c>
      <c r="P1474" s="86">
        <f t="shared" ref="P1474:P1537" si="95">1-O1474/2548</f>
        <v>0.42189952904238615</v>
      </c>
      <c r="Q1474" s="87">
        <f>Table2[[#This Row],[Decimal exceedance]]*100</f>
        <v>42.189952904238616</v>
      </c>
      <c r="R1474" s="86">
        <f>ROUND(Table2[[#This Row],[Percent Exceedance]],1)</f>
        <v>42.2</v>
      </c>
    </row>
    <row r="1475" spans="2:18">
      <c r="B1475" s="79" t="s">
        <v>278</v>
      </c>
      <c r="C1475" s="80">
        <v>10044187</v>
      </c>
      <c r="D1475" s="80">
        <v>10019674</v>
      </c>
      <c r="E1475" s="79" t="s">
        <v>276</v>
      </c>
      <c r="F1475" s="81">
        <v>41964</v>
      </c>
      <c r="G1475" s="82">
        <v>2.8929999999999998</v>
      </c>
      <c r="H1475" s="83">
        <f t="shared" si="92"/>
        <v>2893</v>
      </c>
      <c r="I1475" s="84">
        <f t="shared" si="93"/>
        <v>3.3483796296296289E-2</v>
      </c>
      <c r="J1475" s="83">
        <v>0.24199999999999999</v>
      </c>
      <c r="K1475" s="83" t="s">
        <v>277</v>
      </c>
      <c r="L1475" s="83">
        <v>0.39600000000000002</v>
      </c>
      <c r="M1475" s="83" t="s">
        <v>277</v>
      </c>
      <c r="N1475" s="84">
        <f t="shared" si="94"/>
        <v>0.67148379629629629</v>
      </c>
      <c r="O1475" s="83">
        <v>1474</v>
      </c>
      <c r="P1475" s="86">
        <f t="shared" si="95"/>
        <v>0.42150706436420726</v>
      </c>
      <c r="Q1475" s="87">
        <f>Table2[[#This Row],[Decimal exceedance]]*100</f>
        <v>42.150706436420727</v>
      </c>
      <c r="R1475" s="86">
        <f>ROUND(Table2[[#This Row],[Percent Exceedance]],1)</f>
        <v>42.2</v>
      </c>
    </row>
    <row r="1476" spans="2:18">
      <c r="B1476" s="79" t="s">
        <v>278</v>
      </c>
      <c r="C1476" s="80">
        <v>10044187</v>
      </c>
      <c r="D1476" s="80">
        <v>10019674</v>
      </c>
      <c r="E1476" s="79" t="s">
        <v>276</v>
      </c>
      <c r="F1476" s="81">
        <v>41559</v>
      </c>
      <c r="G1476" s="82">
        <v>3.4380000000000002</v>
      </c>
      <c r="H1476" s="83">
        <f t="shared" si="92"/>
        <v>3438</v>
      </c>
      <c r="I1476" s="84">
        <f t="shared" si="93"/>
        <v>3.9791666666666663E-2</v>
      </c>
      <c r="J1476" s="83">
        <v>0.17</v>
      </c>
      <c r="K1476" s="83" t="s">
        <v>277</v>
      </c>
      <c r="L1476" s="83">
        <v>0.46200000000000002</v>
      </c>
      <c r="M1476" s="83" t="s">
        <v>277</v>
      </c>
      <c r="N1476" s="84">
        <f t="shared" si="94"/>
        <v>0.67179166666666668</v>
      </c>
      <c r="O1476" s="83">
        <v>1475</v>
      </c>
      <c r="P1476" s="86">
        <f t="shared" si="95"/>
        <v>0.42111459968602827</v>
      </c>
      <c r="Q1476" s="87">
        <f>Table2[[#This Row],[Decimal exceedance]]*100</f>
        <v>42.11145996860283</v>
      </c>
      <c r="R1476" s="86">
        <f>ROUND(Table2[[#This Row],[Percent Exceedance]],1)</f>
        <v>42.1</v>
      </c>
    </row>
    <row r="1477" spans="2:18">
      <c r="B1477" s="83"/>
      <c r="C1477" s="80">
        <v>10044187</v>
      </c>
      <c r="D1477" s="80">
        <v>10019674</v>
      </c>
      <c r="E1477" s="79" t="s">
        <v>276</v>
      </c>
      <c r="F1477" s="85">
        <v>43918</v>
      </c>
      <c r="G1477" s="82">
        <v>1.5569999999999999</v>
      </c>
      <c r="H1477" s="83">
        <f t="shared" si="92"/>
        <v>1557</v>
      </c>
      <c r="I1477" s="84">
        <f t="shared" si="93"/>
        <v>1.8020833333333333E-2</v>
      </c>
      <c r="J1477" s="83">
        <v>0.215</v>
      </c>
      <c r="K1477" s="83" t="s">
        <v>277</v>
      </c>
      <c r="L1477" s="83">
        <v>0.439</v>
      </c>
      <c r="M1477" s="83" t="s">
        <v>277</v>
      </c>
      <c r="N1477" s="84">
        <f t="shared" si="94"/>
        <v>0.67202083333333329</v>
      </c>
      <c r="O1477" s="83">
        <v>1476</v>
      </c>
      <c r="P1477" s="86">
        <f t="shared" si="95"/>
        <v>0.42072213500784927</v>
      </c>
      <c r="Q1477" s="87">
        <f>Table2[[#This Row],[Decimal exceedance]]*100</f>
        <v>42.072213500784926</v>
      </c>
      <c r="R1477" s="86">
        <f>ROUND(Table2[[#This Row],[Percent Exceedance]],1)</f>
        <v>42.1</v>
      </c>
    </row>
    <row r="1478" spans="2:18">
      <c r="B1478" s="79" t="s">
        <v>278</v>
      </c>
      <c r="C1478" s="80">
        <v>10044187</v>
      </c>
      <c r="D1478" s="80">
        <v>10019674</v>
      </c>
      <c r="E1478" s="79" t="s">
        <v>276</v>
      </c>
      <c r="F1478" s="81">
        <v>42095</v>
      </c>
      <c r="G1478" s="82">
        <v>2.9060000000000001</v>
      </c>
      <c r="H1478" s="83">
        <f t="shared" si="92"/>
        <v>2906</v>
      </c>
      <c r="I1478" s="84">
        <f t="shared" si="93"/>
        <v>3.363425925925926E-2</v>
      </c>
      <c r="J1478" s="83">
        <v>0.23200000000000001</v>
      </c>
      <c r="K1478" s="83" t="s">
        <v>277</v>
      </c>
      <c r="L1478" s="83">
        <v>0.40699999999999997</v>
      </c>
      <c r="M1478" s="83" t="s">
        <v>277</v>
      </c>
      <c r="N1478" s="84">
        <f t="shared" si="94"/>
        <v>0.67263425925925924</v>
      </c>
      <c r="O1478" s="83">
        <v>1477</v>
      </c>
      <c r="P1478" s="86">
        <f t="shared" si="95"/>
        <v>0.42032967032967028</v>
      </c>
      <c r="Q1478" s="87">
        <f>Table2[[#This Row],[Decimal exceedance]]*100</f>
        <v>42.032967032967029</v>
      </c>
      <c r="R1478" s="86">
        <f>ROUND(Table2[[#This Row],[Percent Exceedance]],1)</f>
        <v>42</v>
      </c>
    </row>
    <row r="1479" spans="2:18">
      <c r="B1479" s="79" t="s">
        <v>278</v>
      </c>
      <c r="C1479" s="80">
        <v>10044187</v>
      </c>
      <c r="D1479" s="80">
        <v>10019674</v>
      </c>
      <c r="E1479" s="79" t="s">
        <v>276</v>
      </c>
      <c r="F1479" s="81">
        <v>41858</v>
      </c>
      <c r="G1479" s="82">
        <v>5</v>
      </c>
      <c r="H1479" s="83">
        <f t="shared" si="92"/>
        <v>5000</v>
      </c>
      <c r="I1479" s="84">
        <f t="shared" si="93"/>
        <v>5.7870370370370364E-2</v>
      </c>
      <c r="J1479" s="83">
        <v>0.153</v>
      </c>
      <c r="K1479" s="83" t="s">
        <v>277</v>
      </c>
      <c r="L1479" s="83">
        <v>0.46200000000000002</v>
      </c>
      <c r="M1479" s="83" t="s">
        <v>277</v>
      </c>
      <c r="N1479" s="84">
        <f t="shared" si="94"/>
        <v>0.67287037037037045</v>
      </c>
      <c r="O1479" s="83">
        <v>1478</v>
      </c>
      <c r="P1479" s="86">
        <f t="shared" si="95"/>
        <v>0.4199372056514914</v>
      </c>
      <c r="Q1479" s="87">
        <f>Table2[[#This Row],[Decimal exceedance]]*100</f>
        <v>41.99372056514914</v>
      </c>
      <c r="R1479" s="86">
        <f>ROUND(Table2[[#This Row],[Percent Exceedance]],1)</f>
        <v>42</v>
      </c>
    </row>
    <row r="1480" spans="2:18">
      <c r="B1480" s="79" t="s">
        <v>278</v>
      </c>
      <c r="C1480" s="80">
        <v>10044187</v>
      </c>
      <c r="D1480" s="80">
        <v>10019674</v>
      </c>
      <c r="E1480" s="79" t="s">
        <v>276</v>
      </c>
      <c r="F1480" s="81">
        <v>42484</v>
      </c>
      <c r="G1480" s="82">
        <v>1.4350000000000001</v>
      </c>
      <c r="H1480" s="83">
        <f t="shared" si="92"/>
        <v>1435</v>
      </c>
      <c r="I1480" s="84">
        <f t="shared" si="93"/>
        <v>1.6608796296296295E-2</v>
      </c>
      <c r="J1480" s="83">
        <v>0.20799999999999999</v>
      </c>
      <c r="K1480" s="83" t="s">
        <v>280</v>
      </c>
      <c r="L1480" s="83">
        <v>0.44900000000000001</v>
      </c>
      <c r="M1480" s="83" t="s">
        <v>277</v>
      </c>
      <c r="N1480" s="84">
        <f t="shared" si="94"/>
        <v>0.67360879629629633</v>
      </c>
      <c r="O1480" s="83">
        <v>1479</v>
      </c>
      <c r="P1480" s="86">
        <f t="shared" si="95"/>
        <v>0.4195447409733124</v>
      </c>
      <c r="Q1480" s="87">
        <f>Table2[[#This Row],[Decimal exceedance]]*100</f>
        <v>41.954474097331243</v>
      </c>
      <c r="R1480" s="86">
        <f>ROUND(Table2[[#This Row],[Percent Exceedance]],1)</f>
        <v>42</v>
      </c>
    </row>
    <row r="1481" spans="2:18">
      <c r="B1481" s="79" t="s">
        <v>278</v>
      </c>
      <c r="C1481" s="80">
        <v>10044187</v>
      </c>
      <c r="D1481" s="80">
        <v>10019674</v>
      </c>
      <c r="E1481" s="79" t="s">
        <v>276</v>
      </c>
      <c r="F1481" s="81">
        <v>41867</v>
      </c>
      <c r="G1481" s="82">
        <v>4.2939999999999996</v>
      </c>
      <c r="H1481" s="83">
        <f t="shared" si="92"/>
        <v>4294</v>
      </c>
      <c r="I1481" s="84">
        <f t="shared" si="93"/>
        <v>4.9699074074074069E-2</v>
      </c>
      <c r="J1481" s="83">
        <v>0.17699999999999999</v>
      </c>
      <c r="K1481" s="83" t="s">
        <v>277</v>
      </c>
      <c r="L1481" s="83">
        <v>0.44700000000000001</v>
      </c>
      <c r="M1481" s="83" t="s">
        <v>277</v>
      </c>
      <c r="N1481" s="84">
        <f t="shared" si="94"/>
        <v>0.67369907407407403</v>
      </c>
      <c r="O1481" s="83">
        <v>1480</v>
      </c>
      <c r="P1481" s="86">
        <f t="shared" si="95"/>
        <v>0.41915227629513341</v>
      </c>
      <c r="Q1481" s="87">
        <f>Table2[[#This Row],[Decimal exceedance]]*100</f>
        <v>41.915227629513339</v>
      </c>
      <c r="R1481" s="86">
        <f>ROUND(Table2[[#This Row],[Percent Exceedance]],1)</f>
        <v>41.9</v>
      </c>
    </row>
    <row r="1482" spans="2:18">
      <c r="B1482" s="83"/>
      <c r="C1482" s="80">
        <v>10044187</v>
      </c>
      <c r="D1482" s="80">
        <v>10019674</v>
      </c>
      <c r="E1482" s="79" t="s">
        <v>276</v>
      </c>
      <c r="F1482" s="85">
        <v>43908</v>
      </c>
      <c r="G1482" s="82">
        <v>2.0510000000000002</v>
      </c>
      <c r="H1482" s="83">
        <f t="shared" si="92"/>
        <v>2051</v>
      </c>
      <c r="I1482" s="84">
        <f t="shared" si="93"/>
        <v>2.3738425925925927E-2</v>
      </c>
      <c r="J1482" s="83">
        <v>0.34599999999999997</v>
      </c>
      <c r="K1482" s="83" t="s">
        <v>277</v>
      </c>
      <c r="L1482" s="83">
        <v>0.30399999999999999</v>
      </c>
      <c r="M1482" s="83" t="s">
        <v>277</v>
      </c>
      <c r="N1482" s="84">
        <f t="shared" si="94"/>
        <v>0.67373842592592581</v>
      </c>
      <c r="O1482" s="83">
        <v>1481</v>
      </c>
      <c r="P1482" s="86">
        <f t="shared" si="95"/>
        <v>0.41875981161695452</v>
      </c>
      <c r="Q1482" s="87">
        <f>Table2[[#This Row],[Decimal exceedance]]*100</f>
        <v>41.875981161695449</v>
      </c>
      <c r="R1482" s="86">
        <f>ROUND(Table2[[#This Row],[Percent Exceedance]],1)</f>
        <v>41.9</v>
      </c>
    </row>
    <row r="1483" spans="2:18">
      <c r="B1483" s="79" t="s">
        <v>278</v>
      </c>
      <c r="C1483" s="80">
        <v>10044187</v>
      </c>
      <c r="D1483" s="80">
        <v>10019674</v>
      </c>
      <c r="E1483" s="79" t="s">
        <v>276</v>
      </c>
      <c r="F1483" s="81">
        <v>42717</v>
      </c>
      <c r="G1483" s="82">
        <v>5.9420000000000002</v>
      </c>
      <c r="H1483" s="83">
        <f t="shared" si="92"/>
        <v>5942</v>
      </c>
      <c r="I1483" s="84">
        <f t="shared" si="93"/>
        <v>6.8773148148148139E-2</v>
      </c>
      <c r="J1483" s="83">
        <v>0.17399999999999999</v>
      </c>
      <c r="K1483" s="83" t="s">
        <v>277</v>
      </c>
      <c r="L1483" s="83">
        <v>0.43099999999999999</v>
      </c>
      <c r="M1483" s="83" t="s">
        <v>277</v>
      </c>
      <c r="N1483" s="84">
        <f t="shared" si="94"/>
        <v>0.67377314814814815</v>
      </c>
      <c r="O1483" s="83">
        <v>1482</v>
      </c>
      <c r="P1483" s="86">
        <f t="shared" si="95"/>
        <v>0.41836734693877553</v>
      </c>
      <c r="Q1483" s="87">
        <f>Table2[[#This Row],[Decimal exceedance]]*100</f>
        <v>41.836734693877553</v>
      </c>
      <c r="R1483" s="86">
        <f>ROUND(Table2[[#This Row],[Percent Exceedance]],1)</f>
        <v>41.8</v>
      </c>
    </row>
    <row r="1484" spans="2:18">
      <c r="B1484" s="79" t="s">
        <v>278</v>
      </c>
      <c r="C1484" s="80">
        <v>10044187</v>
      </c>
      <c r="D1484" s="80">
        <v>10019674</v>
      </c>
      <c r="E1484" s="79" t="s">
        <v>276</v>
      </c>
      <c r="F1484" s="81">
        <v>41436</v>
      </c>
      <c r="G1484" s="82">
        <v>4.3230000000000004</v>
      </c>
      <c r="H1484" s="83">
        <f t="shared" si="92"/>
        <v>4323</v>
      </c>
      <c r="I1484" s="84">
        <f t="shared" si="93"/>
        <v>5.0034722222222223E-2</v>
      </c>
      <c r="J1484" s="83">
        <v>6.8000000000000005E-2</v>
      </c>
      <c r="K1484" s="83" t="s">
        <v>277</v>
      </c>
      <c r="L1484" s="83">
        <v>0.55600000000000005</v>
      </c>
      <c r="M1484" s="83" t="s">
        <v>277</v>
      </c>
      <c r="N1484" s="84">
        <f t="shared" si="94"/>
        <v>0.67403472222222227</v>
      </c>
      <c r="O1484" s="83">
        <v>1483</v>
      </c>
      <c r="P1484" s="86">
        <f t="shared" si="95"/>
        <v>0.41797488226059654</v>
      </c>
      <c r="Q1484" s="87">
        <f>Table2[[#This Row],[Decimal exceedance]]*100</f>
        <v>41.797488226059656</v>
      </c>
      <c r="R1484" s="86">
        <f>ROUND(Table2[[#This Row],[Percent Exceedance]],1)</f>
        <v>41.8</v>
      </c>
    </row>
    <row r="1485" spans="2:18">
      <c r="B1485" s="79" t="s">
        <v>278</v>
      </c>
      <c r="C1485" s="80">
        <v>10044187</v>
      </c>
      <c r="D1485" s="80">
        <v>10019674</v>
      </c>
      <c r="E1485" s="79" t="s">
        <v>276</v>
      </c>
      <c r="F1485" s="81">
        <v>41709</v>
      </c>
      <c r="G1485" s="82">
        <v>2.5459999999999998</v>
      </c>
      <c r="H1485" s="83">
        <f t="shared" si="92"/>
        <v>2546</v>
      </c>
      <c r="I1485" s="84">
        <f t="shared" si="93"/>
        <v>2.9467592592592587E-2</v>
      </c>
      <c r="J1485" s="83">
        <v>0.23</v>
      </c>
      <c r="K1485" s="83" t="s">
        <v>277</v>
      </c>
      <c r="L1485" s="83">
        <v>0.41499999999999998</v>
      </c>
      <c r="M1485" s="83" t="s">
        <v>277</v>
      </c>
      <c r="N1485" s="84">
        <f t="shared" si="94"/>
        <v>0.67446759259259259</v>
      </c>
      <c r="O1485" s="83">
        <v>1484</v>
      </c>
      <c r="P1485" s="86">
        <f t="shared" si="95"/>
        <v>0.41758241758241754</v>
      </c>
      <c r="Q1485" s="87">
        <f>Table2[[#This Row],[Decimal exceedance]]*100</f>
        <v>41.758241758241752</v>
      </c>
      <c r="R1485" s="86">
        <f>ROUND(Table2[[#This Row],[Percent Exceedance]],1)</f>
        <v>41.8</v>
      </c>
    </row>
    <row r="1486" spans="2:18">
      <c r="B1486" s="79" t="s">
        <v>278</v>
      </c>
      <c r="C1486" s="80">
        <v>10044187</v>
      </c>
      <c r="D1486" s="80">
        <v>10019674</v>
      </c>
      <c r="E1486" s="79" t="s">
        <v>276</v>
      </c>
      <c r="F1486" s="81">
        <v>41743</v>
      </c>
      <c r="G1486" s="82">
        <v>2.6709999999999998</v>
      </c>
      <c r="H1486" s="83">
        <f t="shared" si="92"/>
        <v>2671</v>
      </c>
      <c r="I1486" s="84">
        <f t="shared" si="93"/>
        <v>3.0914351851851849E-2</v>
      </c>
      <c r="J1486" s="83">
        <v>0.14099999999999999</v>
      </c>
      <c r="K1486" s="83" t="s">
        <v>277</v>
      </c>
      <c r="L1486" s="83">
        <v>0.503</v>
      </c>
      <c r="M1486" s="83" t="s">
        <v>277</v>
      </c>
      <c r="N1486" s="84">
        <f t="shared" si="94"/>
        <v>0.67491435185185189</v>
      </c>
      <c r="O1486" s="83">
        <v>1485</v>
      </c>
      <c r="P1486" s="86">
        <f t="shared" si="95"/>
        <v>0.41718995290423866</v>
      </c>
      <c r="Q1486" s="87">
        <f>Table2[[#This Row],[Decimal exceedance]]*100</f>
        <v>41.718995290423862</v>
      </c>
      <c r="R1486" s="86">
        <f>ROUND(Table2[[#This Row],[Percent Exceedance]],1)</f>
        <v>41.7</v>
      </c>
    </row>
    <row r="1487" spans="2:18">
      <c r="B1487" s="79" t="s">
        <v>278</v>
      </c>
      <c r="C1487" s="80">
        <v>10044187</v>
      </c>
      <c r="D1487" s="80">
        <v>10019674</v>
      </c>
      <c r="E1487" s="79" t="s">
        <v>276</v>
      </c>
      <c r="F1487" s="81">
        <v>42070</v>
      </c>
      <c r="G1487" s="82">
        <v>4.6989999999999998</v>
      </c>
      <c r="H1487" s="83">
        <f t="shared" si="92"/>
        <v>4699</v>
      </c>
      <c r="I1487" s="84">
        <f t="shared" si="93"/>
        <v>5.4386574074074066E-2</v>
      </c>
      <c r="J1487" s="83">
        <v>0.19</v>
      </c>
      <c r="K1487" s="83" t="s">
        <v>277</v>
      </c>
      <c r="L1487" s="83">
        <v>0.43099999999999999</v>
      </c>
      <c r="M1487" s="83" t="s">
        <v>277</v>
      </c>
      <c r="N1487" s="84">
        <f t="shared" si="94"/>
        <v>0.6753865740740741</v>
      </c>
      <c r="O1487" s="83">
        <v>1486</v>
      </c>
      <c r="P1487" s="86">
        <f t="shared" si="95"/>
        <v>0.41679748822605966</v>
      </c>
      <c r="Q1487" s="87">
        <f>Table2[[#This Row],[Decimal exceedance]]*100</f>
        <v>41.679748822605966</v>
      </c>
      <c r="R1487" s="86">
        <f>ROUND(Table2[[#This Row],[Percent Exceedance]],1)</f>
        <v>41.7</v>
      </c>
    </row>
    <row r="1488" spans="2:18">
      <c r="B1488" s="79" t="s">
        <v>278</v>
      </c>
      <c r="C1488" s="80">
        <v>10044187</v>
      </c>
      <c r="D1488" s="80">
        <v>10019674</v>
      </c>
      <c r="E1488" s="79" t="s">
        <v>276</v>
      </c>
      <c r="F1488" s="81">
        <v>41775</v>
      </c>
      <c r="G1488" s="82">
        <v>2.5430000000000001</v>
      </c>
      <c r="H1488" s="83">
        <f t="shared" si="92"/>
        <v>2543</v>
      </c>
      <c r="I1488" s="84">
        <f t="shared" si="93"/>
        <v>2.943287037037037E-2</v>
      </c>
      <c r="J1488" s="83">
        <v>0.193</v>
      </c>
      <c r="K1488" s="83" t="s">
        <v>277</v>
      </c>
      <c r="L1488" s="83">
        <v>0.45300000000000001</v>
      </c>
      <c r="M1488" s="83" t="s">
        <v>277</v>
      </c>
      <c r="N1488" s="84">
        <f t="shared" si="94"/>
        <v>0.67543287037037036</v>
      </c>
      <c r="O1488" s="83">
        <v>1487</v>
      </c>
      <c r="P1488" s="86">
        <f t="shared" si="95"/>
        <v>0.41640502354788067</v>
      </c>
      <c r="Q1488" s="87">
        <f>Table2[[#This Row],[Decimal exceedance]]*100</f>
        <v>41.640502354788069</v>
      </c>
      <c r="R1488" s="86">
        <f>ROUND(Table2[[#This Row],[Percent Exceedance]],1)</f>
        <v>41.6</v>
      </c>
    </row>
    <row r="1489" spans="2:18">
      <c r="B1489" s="79" t="s">
        <v>278</v>
      </c>
      <c r="C1489" s="80">
        <v>10044187</v>
      </c>
      <c r="D1489" s="80">
        <v>10019674</v>
      </c>
      <c r="E1489" s="79" t="s">
        <v>276</v>
      </c>
      <c r="F1489" s="81">
        <v>42556</v>
      </c>
      <c r="G1489" s="82">
        <v>2.2719999999999998</v>
      </c>
      <c r="H1489" s="83">
        <f t="shared" si="92"/>
        <v>2272</v>
      </c>
      <c r="I1489" s="84">
        <f t="shared" si="93"/>
        <v>2.6296296296296293E-2</v>
      </c>
      <c r="J1489" s="83">
        <v>0.16900000000000001</v>
      </c>
      <c r="K1489" s="83" t="s">
        <v>277</v>
      </c>
      <c r="L1489" s="83">
        <v>0.48099999999999998</v>
      </c>
      <c r="M1489" s="83" t="s">
        <v>277</v>
      </c>
      <c r="N1489" s="84">
        <f t="shared" si="94"/>
        <v>0.67629629629629628</v>
      </c>
      <c r="O1489" s="83">
        <v>1488</v>
      </c>
      <c r="P1489" s="86">
        <f t="shared" si="95"/>
        <v>0.41601255886970168</v>
      </c>
      <c r="Q1489" s="87">
        <f>Table2[[#This Row],[Decimal exceedance]]*100</f>
        <v>41.601255886970165</v>
      </c>
      <c r="R1489" s="86">
        <f>ROUND(Table2[[#This Row],[Percent Exceedance]],1)</f>
        <v>41.6</v>
      </c>
    </row>
    <row r="1490" spans="2:18">
      <c r="B1490" s="79" t="s">
        <v>278</v>
      </c>
      <c r="C1490" s="80">
        <v>10044187</v>
      </c>
      <c r="D1490" s="80">
        <v>10019674</v>
      </c>
      <c r="E1490" s="79" t="s">
        <v>276</v>
      </c>
      <c r="F1490" s="81">
        <v>43365</v>
      </c>
      <c r="G1490" s="82">
        <v>1.9870000000000001</v>
      </c>
      <c r="H1490" s="83">
        <f t="shared" si="92"/>
        <v>1987</v>
      </c>
      <c r="I1490" s="84">
        <f t="shared" si="93"/>
        <v>2.2997685185185184E-2</v>
      </c>
      <c r="J1490" s="83">
        <v>0.39600000000000002</v>
      </c>
      <c r="K1490" s="83" t="s">
        <v>277</v>
      </c>
      <c r="L1490" s="83">
        <v>0.25800000000000001</v>
      </c>
      <c r="M1490" s="83" t="s">
        <v>277</v>
      </c>
      <c r="N1490" s="84">
        <f t="shared" si="94"/>
        <v>0.67699768518518522</v>
      </c>
      <c r="O1490" s="83">
        <v>1489</v>
      </c>
      <c r="P1490" s="86">
        <f t="shared" si="95"/>
        <v>0.41562009419152279</v>
      </c>
      <c r="Q1490" s="87">
        <f>Table2[[#This Row],[Decimal exceedance]]*100</f>
        <v>41.562009419152282</v>
      </c>
      <c r="R1490" s="86">
        <f>ROUND(Table2[[#This Row],[Percent Exceedance]],1)</f>
        <v>41.6</v>
      </c>
    </row>
    <row r="1491" spans="2:18">
      <c r="B1491" s="79" t="s">
        <v>278</v>
      </c>
      <c r="C1491" s="80">
        <v>10044187</v>
      </c>
      <c r="D1491" s="80">
        <v>10019674</v>
      </c>
      <c r="E1491" s="79" t="s">
        <v>276</v>
      </c>
      <c r="F1491" s="81">
        <v>42948</v>
      </c>
      <c r="G1491" s="82">
        <v>2.254</v>
      </c>
      <c r="H1491" s="83">
        <f t="shared" si="92"/>
        <v>2254</v>
      </c>
      <c r="I1491" s="84">
        <f t="shared" si="93"/>
        <v>2.6087962962962962E-2</v>
      </c>
      <c r="J1491" s="83">
        <v>0.14299999999999999</v>
      </c>
      <c r="K1491" s="83" t="s">
        <v>277</v>
      </c>
      <c r="L1491" s="83">
        <v>0.50800000000000001</v>
      </c>
      <c r="M1491" s="83" t="s">
        <v>277</v>
      </c>
      <c r="N1491" s="84">
        <f t="shared" si="94"/>
        <v>0.67708796296296292</v>
      </c>
      <c r="O1491" s="83">
        <v>1490</v>
      </c>
      <c r="P1491" s="86">
        <f t="shared" si="95"/>
        <v>0.4152276295133438</v>
      </c>
      <c r="Q1491" s="87">
        <f>Table2[[#This Row],[Decimal exceedance]]*100</f>
        <v>41.522762951334379</v>
      </c>
      <c r="R1491" s="86">
        <f>ROUND(Table2[[#This Row],[Percent Exceedance]],1)</f>
        <v>41.5</v>
      </c>
    </row>
    <row r="1492" spans="2:18">
      <c r="B1492" s="79" t="s">
        <v>278</v>
      </c>
      <c r="C1492" s="80">
        <v>10044187</v>
      </c>
      <c r="D1492" s="80">
        <v>10019674</v>
      </c>
      <c r="E1492" s="79" t="s">
        <v>276</v>
      </c>
      <c r="F1492" s="81">
        <v>41400</v>
      </c>
      <c r="G1492" s="82">
        <v>6.681</v>
      </c>
      <c r="H1492" s="83">
        <f t="shared" si="92"/>
        <v>6681</v>
      </c>
      <c r="I1492" s="84">
        <f t="shared" si="93"/>
        <v>7.7326388888888889E-2</v>
      </c>
      <c r="J1492" s="83">
        <v>0.13400000000000001</v>
      </c>
      <c r="K1492" s="83" t="s">
        <v>277</v>
      </c>
      <c r="L1492" s="83">
        <v>0.46600000000000003</v>
      </c>
      <c r="M1492" s="83" t="s">
        <v>277</v>
      </c>
      <c r="N1492" s="84">
        <f t="shared" si="94"/>
        <v>0.67732638888888896</v>
      </c>
      <c r="O1492" s="83">
        <v>1491</v>
      </c>
      <c r="P1492" s="86">
        <f t="shared" si="95"/>
        <v>0.4148351648351648</v>
      </c>
      <c r="Q1492" s="87">
        <f>Table2[[#This Row],[Decimal exceedance]]*100</f>
        <v>41.483516483516482</v>
      </c>
      <c r="R1492" s="86">
        <f>ROUND(Table2[[#This Row],[Percent Exceedance]],1)</f>
        <v>41.5</v>
      </c>
    </row>
    <row r="1493" spans="2:18">
      <c r="B1493" s="83"/>
      <c r="C1493" s="80">
        <v>10044187</v>
      </c>
      <c r="D1493" s="80">
        <v>10019674</v>
      </c>
      <c r="E1493" s="79" t="s">
        <v>276</v>
      </c>
      <c r="F1493" s="85">
        <v>43791</v>
      </c>
      <c r="G1493" s="82">
        <v>1.9339999999999999</v>
      </c>
      <c r="H1493" s="83">
        <f t="shared" si="92"/>
        <v>1934</v>
      </c>
      <c r="I1493" s="84">
        <f t="shared" si="93"/>
        <v>2.2384259259259257E-2</v>
      </c>
      <c r="J1493" s="83">
        <v>0.45400000000000001</v>
      </c>
      <c r="K1493" s="83" t="s">
        <v>277</v>
      </c>
      <c r="L1493" s="83">
        <v>0.20100000000000001</v>
      </c>
      <c r="M1493" s="83" t="s">
        <v>277</v>
      </c>
      <c r="N1493" s="84">
        <f t="shared" si="94"/>
        <v>0.67738425925925927</v>
      </c>
      <c r="O1493" s="83">
        <v>1492</v>
      </c>
      <c r="P1493" s="86">
        <f t="shared" si="95"/>
        <v>0.41444270015698592</v>
      </c>
      <c r="Q1493" s="87">
        <f>Table2[[#This Row],[Decimal exceedance]]*100</f>
        <v>41.444270015698592</v>
      </c>
      <c r="R1493" s="86">
        <f>ROUND(Table2[[#This Row],[Percent Exceedance]],1)</f>
        <v>41.4</v>
      </c>
    </row>
    <row r="1494" spans="2:18">
      <c r="B1494" s="79" t="s">
        <v>278</v>
      </c>
      <c r="C1494" s="80">
        <v>10044187</v>
      </c>
      <c r="D1494" s="80">
        <v>10019674</v>
      </c>
      <c r="E1494" s="79" t="s">
        <v>276</v>
      </c>
      <c r="F1494" s="81">
        <v>41975</v>
      </c>
      <c r="G1494" s="82">
        <v>3.3410000000000002</v>
      </c>
      <c r="H1494" s="83">
        <f t="shared" si="92"/>
        <v>3341</v>
      </c>
      <c r="I1494" s="84">
        <f t="shared" si="93"/>
        <v>3.8668981481481478E-2</v>
      </c>
      <c r="J1494" s="83">
        <v>0.28699999999999998</v>
      </c>
      <c r="K1494" s="83" t="s">
        <v>280</v>
      </c>
      <c r="L1494" s="83">
        <v>0.35199999999999998</v>
      </c>
      <c r="M1494" s="83" t="s">
        <v>277</v>
      </c>
      <c r="N1494" s="84">
        <f t="shared" si="94"/>
        <v>0.67766898148148136</v>
      </c>
      <c r="O1494" s="83">
        <v>1493</v>
      </c>
      <c r="P1494" s="86">
        <f t="shared" si="95"/>
        <v>0.41405023547880693</v>
      </c>
      <c r="Q1494" s="87">
        <f>Table2[[#This Row],[Decimal exceedance]]*100</f>
        <v>41.405023547880695</v>
      </c>
      <c r="R1494" s="86">
        <f>ROUND(Table2[[#This Row],[Percent Exceedance]],1)</f>
        <v>41.4</v>
      </c>
    </row>
    <row r="1495" spans="2:18">
      <c r="B1495" s="79" t="s">
        <v>278</v>
      </c>
      <c r="C1495" s="80">
        <v>10044187</v>
      </c>
      <c r="D1495" s="80">
        <v>10019674</v>
      </c>
      <c r="E1495" s="79" t="s">
        <v>276</v>
      </c>
      <c r="F1495" s="81">
        <v>41734</v>
      </c>
      <c r="G1495" s="82">
        <v>3.4329999999999998</v>
      </c>
      <c r="H1495" s="83">
        <f t="shared" si="92"/>
        <v>3433</v>
      </c>
      <c r="I1495" s="84">
        <f t="shared" si="93"/>
        <v>3.9733796296296295E-2</v>
      </c>
      <c r="J1495" s="83">
        <v>0.16400000000000001</v>
      </c>
      <c r="K1495" s="83" t="s">
        <v>277</v>
      </c>
      <c r="L1495" s="83">
        <v>0.47399999999999998</v>
      </c>
      <c r="M1495" s="83" t="s">
        <v>277</v>
      </c>
      <c r="N1495" s="84">
        <f t="shared" si="94"/>
        <v>0.67773379629629626</v>
      </c>
      <c r="O1495" s="83">
        <v>1494</v>
      </c>
      <c r="P1495" s="86">
        <f t="shared" si="95"/>
        <v>0.41365777080062793</v>
      </c>
      <c r="Q1495" s="87">
        <f>Table2[[#This Row],[Decimal exceedance]]*100</f>
        <v>41.365777080062792</v>
      </c>
      <c r="R1495" s="86">
        <f>ROUND(Table2[[#This Row],[Percent Exceedance]],1)</f>
        <v>41.4</v>
      </c>
    </row>
    <row r="1496" spans="2:18">
      <c r="B1496" s="79" t="s">
        <v>278</v>
      </c>
      <c r="C1496" s="80">
        <v>10044187</v>
      </c>
      <c r="D1496" s="80">
        <v>10019674</v>
      </c>
      <c r="E1496" s="79" t="s">
        <v>276</v>
      </c>
      <c r="F1496" s="81">
        <v>41764</v>
      </c>
      <c r="G1496" s="82">
        <v>2.4569999999999999</v>
      </c>
      <c r="H1496" s="83">
        <f t="shared" si="92"/>
        <v>2457</v>
      </c>
      <c r="I1496" s="84">
        <f t="shared" si="93"/>
        <v>2.8437499999999998E-2</v>
      </c>
      <c r="J1496" s="83">
        <v>0.20100000000000001</v>
      </c>
      <c r="K1496" s="83" t="s">
        <v>277</v>
      </c>
      <c r="L1496" s="83">
        <v>0.44900000000000001</v>
      </c>
      <c r="M1496" s="83" t="s">
        <v>277</v>
      </c>
      <c r="N1496" s="84">
        <f t="shared" si="94"/>
        <v>0.67843750000000003</v>
      </c>
      <c r="O1496" s="83">
        <v>1495</v>
      </c>
      <c r="P1496" s="86">
        <f t="shared" si="95"/>
        <v>0.41326530612244894</v>
      </c>
      <c r="Q1496" s="87">
        <f>Table2[[#This Row],[Decimal exceedance]]*100</f>
        <v>41.326530612244895</v>
      </c>
      <c r="R1496" s="86">
        <f>ROUND(Table2[[#This Row],[Percent Exceedance]],1)</f>
        <v>41.3</v>
      </c>
    </row>
    <row r="1497" spans="2:18">
      <c r="B1497" s="79" t="s">
        <v>278</v>
      </c>
      <c r="C1497" s="80">
        <v>10044187</v>
      </c>
      <c r="D1497" s="80">
        <v>10019674</v>
      </c>
      <c r="E1497" s="79" t="s">
        <v>276</v>
      </c>
      <c r="F1497" s="81">
        <v>41765</v>
      </c>
      <c r="G1497" s="82">
        <v>2.4569999999999999</v>
      </c>
      <c r="H1497" s="83">
        <f t="shared" si="92"/>
        <v>2457</v>
      </c>
      <c r="I1497" s="84">
        <f t="shared" si="93"/>
        <v>2.8437499999999998E-2</v>
      </c>
      <c r="J1497" s="83">
        <v>0.192</v>
      </c>
      <c r="K1497" s="83" t="s">
        <v>277</v>
      </c>
      <c r="L1497" s="83">
        <v>0.45800000000000002</v>
      </c>
      <c r="M1497" s="83" t="s">
        <v>277</v>
      </c>
      <c r="N1497" s="84">
        <f t="shared" si="94"/>
        <v>0.67843750000000003</v>
      </c>
      <c r="O1497" s="83">
        <v>1496</v>
      </c>
      <c r="P1497" s="86">
        <f t="shared" si="95"/>
        <v>0.41287284144427006</v>
      </c>
      <c r="Q1497" s="87">
        <f>Table2[[#This Row],[Decimal exceedance]]*100</f>
        <v>41.287284144427005</v>
      </c>
      <c r="R1497" s="86">
        <f>ROUND(Table2[[#This Row],[Percent Exceedance]],1)</f>
        <v>41.3</v>
      </c>
    </row>
    <row r="1498" spans="2:18">
      <c r="B1498" s="79" t="s">
        <v>278</v>
      </c>
      <c r="C1498" s="80">
        <v>10044187</v>
      </c>
      <c r="D1498" s="80">
        <v>10019674</v>
      </c>
      <c r="E1498" s="79" t="s">
        <v>276</v>
      </c>
      <c r="F1498" s="81">
        <v>42432</v>
      </c>
      <c r="G1498" s="82">
        <v>1.597</v>
      </c>
      <c r="H1498" s="83">
        <f t="shared" si="92"/>
        <v>1597</v>
      </c>
      <c r="I1498" s="84">
        <f t="shared" si="93"/>
        <v>1.8483796296296293E-2</v>
      </c>
      <c r="J1498" s="83">
        <v>0.248</v>
      </c>
      <c r="K1498" s="83" t="s">
        <v>277</v>
      </c>
      <c r="L1498" s="83">
        <v>0.41299999999999998</v>
      </c>
      <c r="M1498" s="83" t="s">
        <v>277</v>
      </c>
      <c r="N1498" s="84">
        <f t="shared" si="94"/>
        <v>0.67948379629629629</v>
      </c>
      <c r="O1498" s="83">
        <v>1497</v>
      </c>
      <c r="P1498" s="86">
        <f t="shared" si="95"/>
        <v>0.41248037676609106</v>
      </c>
      <c r="Q1498" s="87">
        <f>Table2[[#This Row],[Decimal exceedance]]*100</f>
        <v>41.248037676609108</v>
      </c>
      <c r="R1498" s="86">
        <f>ROUND(Table2[[#This Row],[Percent Exceedance]],1)</f>
        <v>41.2</v>
      </c>
    </row>
    <row r="1499" spans="2:18">
      <c r="B1499" s="79" t="s">
        <v>278</v>
      </c>
      <c r="C1499" s="80">
        <v>10044187</v>
      </c>
      <c r="D1499" s="80">
        <v>10019674</v>
      </c>
      <c r="E1499" s="79" t="s">
        <v>276</v>
      </c>
      <c r="F1499" s="81">
        <v>42555</v>
      </c>
      <c r="G1499" s="82">
        <v>2.3490000000000002</v>
      </c>
      <c r="H1499" s="83">
        <f t="shared" si="92"/>
        <v>2349</v>
      </c>
      <c r="I1499" s="84">
        <f t="shared" si="93"/>
        <v>2.71875E-2</v>
      </c>
      <c r="J1499" s="83">
        <v>0.16600000000000001</v>
      </c>
      <c r="K1499" s="83" t="s">
        <v>277</v>
      </c>
      <c r="L1499" s="83">
        <v>0.48699999999999999</v>
      </c>
      <c r="M1499" s="83" t="s">
        <v>277</v>
      </c>
      <c r="N1499" s="84">
        <f t="shared" si="94"/>
        <v>0.68018749999999994</v>
      </c>
      <c r="O1499" s="83">
        <v>1498</v>
      </c>
      <c r="P1499" s="86">
        <f t="shared" si="95"/>
        <v>0.41208791208791207</v>
      </c>
      <c r="Q1499" s="87">
        <f>Table2[[#This Row],[Decimal exceedance]]*100</f>
        <v>41.208791208791204</v>
      </c>
      <c r="R1499" s="86">
        <f>ROUND(Table2[[#This Row],[Percent Exceedance]],1)</f>
        <v>41.2</v>
      </c>
    </row>
    <row r="1500" spans="2:18">
      <c r="B1500" s="83"/>
      <c r="C1500" s="80">
        <v>10044187</v>
      </c>
      <c r="D1500" s="80">
        <v>10019674</v>
      </c>
      <c r="E1500" s="79" t="s">
        <v>276</v>
      </c>
      <c r="F1500" s="85">
        <v>43841</v>
      </c>
      <c r="G1500" s="82">
        <v>2.016</v>
      </c>
      <c r="H1500" s="83">
        <f t="shared" si="92"/>
        <v>2016</v>
      </c>
      <c r="I1500" s="84">
        <f t="shared" si="93"/>
        <v>2.3333333333333331E-2</v>
      </c>
      <c r="J1500" s="83">
        <v>0.25600000000000001</v>
      </c>
      <c r="K1500" s="83" t="s">
        <v>277</v>
      </c>
      <c r="L1500" s="83">
        <v>0.40100000000000002</v>
      </c>
      <c r="M1500" s="83" t="s">
        <v>277</v>
      </c>
      <c r="N1500" s="84">
        <f t="shared" si="94"/>
        <v>0.68033333333333335</v>
      </c>
      <c r="O1500" s="83">
        <v>1499</v>
      </c>
      <c r="P1500" s="86">
        <f t="shared" si="95"/>
        <v>0.41169544740973307</v>
      </c>
      <c r="Q1500" s="87">
        <f>Table2[[#This Row],[Decimal exceedance]]*100</f>
        <v>41.169544740973308</v>
      </c>
      <c r="R1500" s="86">
        <f>ROUND(Table2[[#This Row],[Percent Exceedance]],1)</f>
        <v>41.2</v>
      </c>
    </row>
    <row r="1501" spans="2:18">
      <c r="B1501" s="79" t="s">
        <v>278</v>
      </c>
      <c r="C1501" s="80">
        <v>10044187</v>
      </c>
      <c r="D1501" s="80">
        <v>10019674</v>
      </c>
      <c r="E1501" s="79" t="s">
        <v>276</v>
      </c>
      <c r="F1501" s="81">
        <v>41763</v>
      </c>
      <c r="G1501" s="82">
        <v>2.4820000000000002</v>
      </c>
      <c r="H1501" s="83">
        <f t="shared" si="92"/>
        <v>2482</v>
      </c>
      <c r="I1501" s="84">
        <f t="shared" si="93"/>
        <v>2.8726851851851851E-2</v>
      </c>
      <c r="J1501" s="83">
        <v>0.222</v>
      </c>
      <c r="K1501" s="83" t="s">
        <v>277</v>
      </c>
      <c r="L1501" s="83">
        <v>0.43</v>
      </c>
      <c r="M1501" s="83" t="s">
        <v>277</v>
      </c>
      <c r="N1501" s="84">
        <f t="shared" si="94"/>
        <v>0.68072685185185189</v>
      </c>
      <c r="O1501" s="83">
        <v>1500</v>
      </c>
      <c r="P1501" s="86">
        <f t="shared" si="95"/>
        <v>0.41130298273155419</v>
      </c>
      <c r="Q1501" s="87">
        <f>Table2[[#This Row],[Decimal exceedance]]*100</f>
        <v>41.130298273155418</v>
      </c>
      <c r="R1501" s="86">
        <f>ROUND(Table2[[#This Row],[Percent Exceedance]],1)</f>
        <v>41.1</v>
      </c>
    </row>
    <row r="1502" spans="2:18">
      <c r="B1502" s="79" t="s">
        <v>278</v>
      </c>
      <c r="C1502" s="80">
        <v>10044187</v>
      </c>
      <c r="D1502" s="80">
        <v>10019674</v>
      </c>
      <c r="E1502" s="79" t="s">
        <v>276</v>
      </c>
      <c r="F1502" s="81">
        <v>43339</v>
      </c>
      <c r="G1502" s="82">
        <v>2.0960000000000001</v>
      </c>
      <c r="H1502" s="83">
        <f t="shared" si="92"/>
        <v>2096</v>
      </c>
      <c r="I1502" s="84">
        <f t="shared" si="93"/>
        <v>2.4259259259259258E-2</v>
      </c>
      <c r="J1502" s="83">
        <v>0.39300000000000002</v>
      </c>
      <c r="K1502" s="83" t="s">
        <v>277</v>
      </c>
      <c r="L1502" s="83">
        <v>0.26400000000000001</v>
      </c>
      <c r="M1502" s="83" t="s">
        <v>277</v>
      </c>
      <c r="N1502" s="84">
        <f t="shared" si="94"/>
        <v>0.68125925925925923</v>
      </c>
      <c r="O1502" s="83">
        <v>1501</v>
      </c>
      <c r="P1502" s="86">
        <f t="shared" si="95"/>
        <v>0.4109105180533752</v>
      </c>
      <c r="Q1502" s="87">
        <f>Table2[[#This Row],[Decimal exceedance]]*100</f>
        <v>41.091051805337521</v>
      </c>
      <c r="R1502" s="86">
        <f>ROUND(Table2[[#This Row],[Percent Exceedance]],1)</f>
        <v>41.1</v>
      </c>
    </row>
    <row r="1503" spans="2:18">
      <c r="B1503" s="79" t="s">
        <v>278</v>
      </c>
      <c r="C1503" s="80">
        <v>10044187</v>
      </c>
      <c r="D1503" s="80">
        <v>10019674</v>
      </c>
      <c r="E1503" s="79" t="s">
        <v>276</v>
      </c>
      <c r="F1503" s="81">
        <v>41806</v>
      </c>
      <c r="G1503" s="82">
        <v>2.3039999999999998</v>
      </c>
      <c r="H1503" s="83">
        <f t="shared" si="92"/>
        <v>2304</v>
      </c>
      <c r="I1503" s="84">
        <f t="shared" si="93"/>
        <v>2.6666666666666661E-2</v>
      </c>
      <c r="J1503" s="83">
        <v>0.20399999999999999</v>
      </c>
      <c r="K1503" s="83" t="s">
        <v>279</v>
      </c>
      <c r="L1503" s="83">
        <v>0.45100000000000001</v>
      </c>
      <c r="M1503" s="83" t="s">
        <v>277</v>
      </c>
      <c r="N1503" s="84">
        <f t="shared" si="94"/>
        <v>0.68166666666666664</v>
      </c>
      <c r="O1503" s="83">
        <v>1502</v>
      </c>
      <c r="P1503" s="86">
        <f t="shared" si="95"/>
        <v>0.4105180533751962</v>
      </c>
      <c r="Q1503" s="87">
        <f>Table2[[#This Row],[Decimal exceedance]]*100</f>
        <v>41.051805337519617</v>
      </c>
      <c r="R1503" s="86">
        <f>ROUND(Table2[[#This Row],[Percent Exceedance]],1)</f>
        <v>41.1</v>
      </c>
    </row>
    <row r="1504" spans="2:18">
      <c r="B1504" s="79" t="s">
        <v>278</v>
      </c>
      <c r="C1504" s="80">
        <v>10044187</v>
      </c>
      <c r="D1504" s="80">
        <v>10019674</v>
      </c>
      <c r="E1504" s="79" t="s">
        <v>276</v>
      </c>
      <c r="F1504" s="81">
        <v>41420</v>
      </c>
      <c r="G1504" s="82">
        <v>5.4340000000000002</v>
      </c>
      <c r="H1504" s="83">
        <f t="shared" si="92"/>
        <v>5434</v>
      </c>
      <c r="I1504" s="84">
        <f t="shared" si="93"/>
        <v>6.2893518518518515E-2</v>
      </c>
      <c r="J1504" s="83">
        <v>0.14099999999999999</v>
      </c>
      <c r="K1504" s="83" t="s">
        <v>277</v>
      </c>
      <c r="L1504" s="83">
        <v>0.47799999999999998</v>
      </c>
      <c r="M1504" s="83" t="s">
        <v>277</v>
      </c>
      <c r="N1504" s="84">
        <f t="shared" si="94"/>
        <v>0.68189351851851843</v>
      </c>
      <c r="O1504" s="83">
        <v>1503</v>
      </c>
      <c r="P1504" s="86">
        <f t="shared" si="95"/>
        <v>0.41012558869701732</v>
      </c>
      <c r="Q1504" s="87">
        <f>Table2[[#This Row],[Decimal exceedance]]*100</f>
        <v>41.012558869701735</v>
      </c>
      <c r="R1504" s="86">
        <f>ROUND(Table2[[#This Row],[Percent Exceedance]],1)</f>
        <v>41</v>
      </c>
    </row>
    <row r="1505" spans="2:18">
      <c r="B1505" s="79" t="s">
        <v>278</v>
      </c>
      <c r="C1505" s="80">
        <v>10044187</v>
      </c>
      <c r="D1505" s="80">
        <v>10019674</v>
      </c>
      <c r="E1505" s="79" t="s">
        <v>276</v>
      </c>
      <c r="F1505" s="81">
        <v>43494</v>
      </c>
      <c r="G1505" s="82">
        <v>1.8620000000000001</v>
      </c>
      <c r="H1505" s="83">
        <f t="shared" si="92"/>
        <v>1862</v>
      </c>
      <c r="I1505" s="84">
        <f t="shared" si="93"/>
        <v>2.1550925925925925E-2</v>
      </c>
      <c r="J1505" s="83">
        <v>0.47299999999999998</v>
      </c>
      <c r="K1505" s="83" t="s">
        <v>277</v>
      </c>
      <c r="L1505" s="83">
        <v>0.189</v>
      </c>
      <c r="M1505" s="83" t="s">
        <v>277</v>
      </c>
      <c r="N1505" s="84">
        <f t="shared" si="94"/>
        <v>0.68355092592592592</v>
      </c>
      <c r="O1505" s="83">
        <v>1504</v>
      </c>
      <c r="P1505" s="86">
        <f t="shared" si="95"/>
        <v>0.40973312401883832</v>
      </c>
      <c r="Q1505" s="87">
        <f>Table2[[#This Row],[Decimal exceedance]]*100</f>
        <v>40.973312401883831</v>
      </c>
      <c r="R1505" s="86">
        <f>ROUND(Table2[[#This Row],[Percent Exceedance]],1)</f>
        <v>41</v>
      </c>
    </row>
    <row r="1506" spans="2:18">
      <c r="B1506" s="79" t="s">
        <v>278</v>
      </c>
      <c r="C1506" s="80">
        <v>10044187</v>
      </c>
      <c r="D1506" s="80">
        <v>10019674</v>
      </c>
      <c r="E1506" s="79" t="s">
        <v>276</v>
      </c>
      <c r="F1506" s="81">
        <v>42119</v>
      </c>
      <c r="G1506" s="82">
        <v>2.5790000000000002</v>
      </c>
      <c r="H1506" s="83">
        <f t="shared" si="92"/>
        <v>2579</v>
      </c>
      <c r="I1506" s="84">
        <f t="shared" si="93"/>
        <v>2.9849537037037036E-2</v>
      </c>
      <c r="J1506" s="83">
        <v>0.19500000000000001</v>
      </c>
      <c r="K1506" s="83" t="s">
        <v>277</v>
      </c>
      <c r="L1506" s="83">
        <v>0.45900000000000002</v>
      </c>
      <c r="M1506" s="83" t="s">
        <v>280</v>
      </c>
      <c r="N1506" s="84">
        <f t="shared" si="94"/>
        <v>0.68384953703703699</v>
      </c>
      <c r="O1506" s="83">
        <v>1505</v>
      </c>
      <c r="P1506" s="86">
        <f t="shared" si="95"/>
        <v>0.40934065934065933</v>
      </c>
      <c r="Q1506" s="87">
        <f>Table2[[#This Row],[Decimal exceedance]]*100</f>
        <v>40.934065934065934</v>
      </c>
      <c r="R1506" s="86">
        <f>ROUND(Table2[[#This Row],[Percent Exceedance]],1)</f>
        <v>40.9</v>
      </c>
    </row>
    <row r="1507" spans="2:18">
      <c r="B1507" s="79" t="s">
        <v>278</v>
      </c>
      <c r="C1507" s="80">
        <v>10044187</v>
      </c>
      <c r="D1507" s="80">
        <v>10019674</v>
      </c>
      <c r="E1507" s="79" t="s">
        <v>276</v>
      </c>
      <c r="F1507" s="81">
        <v>42071</v>
      </c>
      <c r="G1507" s="82">
        <v>3.2869999999999999</v>
      </c>
      <c r="H1507" s="83">
        <f t="shared" si="92"/>
        <v>3287</v>
      </c>
      <c r="I1507" s="84">
        <f t="shared" si="93"/>
        <v>3.8043981481481477E-2</v>
      </c>
      <c r="J1507" s="83">
        <v>0.16900000000000001</v>
      </c>
      <c r="K1507" s="83" t="s">
        <v>277</v>
      </c>
      <c r="L1507" s="83">
        <v>0.47899999999999998</v>
      </c>
      <c r="M1507" s="83" t="s">
        <v>277</v>
      </c>
      <c r="N1507" s="84">
        <f t="shared" si="94"/>
        <v>0.68604398148148149</v>
      </c>
      <c r="O1507" s="83">
        <v>1506</v>
      </c>
      <c r="P1507" s="86">
        <f t="shared" si="95"/>
        <v>0.40894819466248034</v>
      </c>
      <c r="Q1507" s="87">
        <f>Table2[[#This Row],[Decimal exceedance]]*100</f>
        <v>40.89481946624803</v>
      </c>
      <c r="R1507" s="86">
        <f>ROUND(Table2[[#This Row],[Percent Exceedance]],1)</f>
        <v>40.9</v>
      </c>
    </row>
    <row r="1508" spans="2:18">
      <c r="B1508" s="79" t="s">
        <v>278</v>
      </c>
      <c r="C1508" s="80">
        <v>10044187</v>
      </c>
      <c r="D1508" s="80">
        <v>10019674</v>
      </c>
      <c r="E1508" s="79" t="s">
        <v>276</v>
      </c>
      <c r="F1508" s="81">
        <v>43243</v>
      </c>
      <c r="G1508" s="82">
        <v>2.1800000000000002</v>
      </c>
      <c r="H1508" s="83">
        <f t="shared" si="92"/>
        <v>2180</v>
      </c>
      <c r="I1508" s="84">
        <f t="shared" si="93"/>
        <v>2.5231481481481483E-2</v>
      </c>
      <c r="J1508" s="83">
        <v>0.42699999999999999</v>
      </c>
      <c r="K1508" s="83" t="s">
        <v>277</v>
      </c>
      <c r="L1508" s="83">
        <v>0.23400000000000001</v>
      </c>
      <c r="M1508" s="83" t="s">
        <v>277</v>
      </c>
      <c r="N1508" s="84">
        <f t="shared" si="94"/>
        <v>0.6862314814814815</v>
      </c>
      <c r="O1508" s="83">
        <v>1507</v>
      </c>
      <c r="P1508" s="86">
        <f t="shared" si="95"/>
        <v>0.40855572998430145</v>
      </c>
      <c r="Q1508" s="87">
        <f>Table2[[#This Row],[Decimal exceedance]]*100</f>
        <v>40.855572998430148</v>
      </c>
      <c r="R1508" s="86">
        <f>ROUND(Table2[[#This Row],[Percent Exceedance]],1)</f>
        <v>40.9</v>
      </c>
    </row>
    <row r="1509" spans="2:18">
      <c r="B1509" s="79" t="s">
        <v>278</v>
      </c>
      <c r="C1509" s="80">
        <v>10044187</v>
      </c>
      <c r="D1509" s="80">
        <v>10019674</v>
      </c>
      <c r="E1509" s="79" t="s">
        <v>276</v>
      </c>
      <c r="F1509" s="81">
        <v>42403</v>
      </c>
      <c r="G1509" s="82">
        <v>1.69</v>
      </c>
      <c r="H1509" s="83">
        <f t="shared" si="92"/>
        <v>1690</v>
      </c>
      <c r="I1509" s="84">
        <f t="shared" si="93"/>
        <v>1.9560185185185184E-2</v>
      </c>
      <c r="J1509" s="83">
        <v>0.24099999999999999</v>
      </c>
      <c r="K1509" s="83" t="s">
        <v>277</v>
      </c>
      <c r="L1509" s="83">
        <v>0.42599999999999999</v>
      </c>
      <c r="M1509" s="83" t="s">
        <v>277</v>
      </c>
      <c r="N1509" s="84">
        <f t="shared" si="94"/>
        <v>0.68656018518518525</v>
      </c>
      <c r="O1509" s="83">
        <v>1508</v>
      </c>
      <c r="P1509" s="86">
        <f t="shared" si="95"/>
        <v>0.40816326530612246</v>
      </c>
      <c r="Q1509" s="87">
        <f>Table2[[#This Row],[Decimal exceedance]]*100</f>
        <v>40.816326530612244</v>
      </c>
      <c r="R1509" s="86">
        <f>ROUND(Table2[[#This Row],[Percent Exceedance]],1)</f>
        <v>40.799999999999997</v>
      </c>
    </row>
    <row r="1510" spans="2:18">
      <c r="B1510" s="79" t="s">
        <v>278</v>
      </c>
      <c r="C1510" s="80">
        <v>10044187</v>
      </c>
      <c r="D1510" s="80">
        <v>10019674</v>
      </c>
      <c r="E1510" s="79" t="s">
        <v>276</v>
      </c>
      <c r="F1510" s="81">
        <v>41448</v>
      </c>
      <c r="G1510" s="82">
        <v>7.1150000000000002</v>
      </c>
      <c r="H1510" s="83">
        <f t="shared" si="92"/>
        <v>7115</v>
      </c>
      <c r="I1510" s="84">
        <f t="shared" si="93"/>
        <v>8.2349537037037041E-2</v>
      </c>
      <c r="J1510" s="83">
        <v>0.125</v>
      </c>
      <c r="K1510" s="83" t="s">
        <v>277</v>
      </c>
      <c r="L1510" s="83">
        <v>0.48</v>
      </c>
      <c r="M1510" s="83" t="s">
        <v>277</v>
      </c>
      <c r="N1510" s="84">
        <f t="shared" si="94"/>
        <v>0.68734953703703705</v>
      </c>
      <c r="O1510" s="83">
        <v>1509</v>
      </c>
      <c r="P1510" s="86">
        <f t="shared" si="95"/>
        <v>0.40777080062794346</v>
      </c>
      <c r="Q1510" s="87">
        <f>Table2[[#This Row],[Decimal exceedance]]*100</f>
        <v>40.777080062794347</v>
      </c>
      <c r="R1510" s="86">
        <f>ROUND(Table2[[#This Row],[Percent Exceedance]],1)</f>
        <v>40.799999999999997</v>
      </c>
    </row>
    <row r="1511" spans="2:18">
      <c r="B1511" s="79" t="s">
        <v>278</v>
      </c>
      <c r="C1511" s="80">
        <v>10044187</v>
      </c>
      <c r="D1511" s="80">
        <v>10019674</v>
      </c>
      <c r="E1511" s="79" t="s">
        <v>276</v>
      </c>
      <c r="F1511" s="81">
        <v>41399</v>
      </c>
      <c r="G1511" s="82">
        <v>8.2539999999999996</v>
      </c>
      <c r="H1511" s="83">
        <f t="shared" si="92"/>
        <v>8254</v>
      </c>
      <c r="I1511" s="84">
        <f t="shared" si="93"/>
        <v>9.5532407407407399E-2</v>
      </c>
      <c r="J1511" s="83">
        <v>0.13700000000000001</v>
      </c>
      <c r="K1511" s="83" t="s">
        <v>277</v>
      </c>
      <c r="L1511" s="83">
        <v>0.45500000000000002</v>
      </c>
      <c r="M1511" s="83" t="s">
        <v>277</v>
      </c>
      <c r="N1511" s="84">
        <f t="shared" si="94"/>
        <v>0.6875324074074074</v>
      </c>
      <c r="O1511" s="83">
        <v>1510</v>
      </c>
      <c r="P1511" s="86">
        <f t="shared" si="95"/>
        <v>0.40737833594976447</v>
      </c>
      <c r="Q1511" s="87">
        <f>Table2[[#This Row],[Decimal exceedance]]*100</f>
        <v>40.737833594976451</v>
      </c>
      <c r="R1511" s="86">
        <f>ROUND(Table2[[#This Row],[Percent Exceedance]],1)</f>
        <v>40.700000000000003</v>
      </c>
    </row>
    <row r="1512" spans="2:18">
      <c r="B1512" s="79" t="s">
        <v>278</v>
      </c>
      <c r="C1512" s="80">
        <v>10044187</v>
      </c>
      <c r="D1512" s="80">
        <v>10019674</v>
      </c>
      <c r="E1512" s="79" t="s">
        <v>276</v>
      </c>
      <c r="F1512" s="81">
        <v>42331</v>
      </c>
      <c r="G1512" s="82">
        <v>7.181</v>
      </c>
      <c r="H1512" s="83">
        <f t="shared" si="92"/>
        <v>7181</v>
      </c>
      <c r="I1512" s="84">
        <f t="shared" si="93"/>
        <v>8.3113425925925924E-2</v>
      </c>
      <c r="J1512" s="83">
        <v>0.30299999999999999</v>
      </c>
      <c r="K1512" s="83" t="s">
        <v>277</v>
      </c>
      <c r="L1512" s="83">
        <v>0.30199999999999999</v>
      </c>
      <c r="M1512" s="83" t="s">
        <v>277</v>
      </c>
      <c r="N1512" s="84">
        <f t="shared" si="94"/>
        <v>0.68811342592592584</v>
      </c>
      <c r="O1512" s="83">
        <v>1511</v>
      </c>
      <c r="P1512" s="86">
        <f t="shared" si="95"/>
        <v>0.40698587127158559</v>
      </c>
      <c r="Q1512" s="87">
        <f>Table2[[#This Row],[Decimal exceedance]]*100</f>
        <v>40.698587127158561</v>
      </c>
      <c r="R1512" s="86">
        <f>ROUND(Table2[[#This Row],[Percent Exceedance]],1)</f>
        <v>40.700000000000003</v>
      </c>
    </row>
    <row r="1513" spans="2:18">
      <c r="B1513" s="79" t="s">
        <v>278</v>
      </c>
      <c r="C1513" s="80">
        <v>10044187</v>
      </c>
      <c r="D1513" s="80">
        <v>10019674</v>
      </c>
      <c r="E1513" s="79" t="s">
        <v>276</v>
      </c>
      <c r="F1513" s="81">
        <v>41963</v>
      </c>
      <c r="G1513" s="82">
        <v>3.2109999999999999</v>
      </c>
      <c r="H1513" s="83">
        <f t="shared" si="92"/>
        <v>3211</v>
      </c>
      <c r="I1513" s="84">
        <f t="shared" si="93"/>
        <v>3.7164351851851844E-2</v>
      </c>
      <c r="J1513" s="83">
        <v>0.26200000000000001</v>
      </c>
      <c r="K1513" s="83" t="s">
        <v>277</v>
      </c>
      <c r="L1513" s="83">
        <v>0.38900000000000001</v>
      </c>
      <c r="M1513" s="83" t="s">
        <v>277</v>
      </c>
      <c r="N1513" s="84">
        <f t="shared" si="94"/>
        <v>0.68816435185185187</v>
      </c>
      <c r="O1513" s="83">
        <v>1512</v>
      </c>
      <c r="P1513" s="86">
        <f t="shared" si="95"/>
        <v>0.40659340659340659</v>
      </c>
      <c r="Q1513" s="87">
        <f>Table2[[#This Row],[Decimal exceedance]]*100</f>
        <v>40.659340659340657</v>
      </c>
      <c r="R1513" s="86">
        <f>ROUND(Table2[[#This Row],[Percent Exceedance]],1)</f>
        <v>40.700000000000003</v>
      </c>
    </row>
    <row r="1514" spans="2:18">
      <c r="B1514" s="79" t="s">
        <v>278</v>
      </c>
      <c r="C1514" s="80">
        <v>10044187</v>
      </c>
      <c r="D1514" s="80">
        <v>10019674</v>
      </c>
      <c r="E1514" s="79" t="s">
        <v>276</v>
      </c>
      <c r="F1514" s="81">
        <v>42347</v>
      </c>
      <c r="G1514" s="82">
        <v>4.2489999999999997</v>
      </c>
      <c r="H1514" s="83">
        <f t="shared" si="92"/>
        <v>4249</v>
      </c>
      <c r="I1514" s="84">
        <f t="shared" si="93"/>
        <v>4.9178240740740731E-2</v>
      </c>
      <c r="J1514" s="83">
        <v>0.27100000000000002</v>
      </c>
      <c r="K1514" s="83" t="s">
        <v>277</v>
      </c>
      <c r="L1514" s="83">
        <v>0.36799999999999999</v>
      </c>
      <c r="M1514" s="83" t="s">
        <v>277</v>
      </c>
      <c r="N1514" s="84">
        <f t="shared" si="94"/>
        <v>0.68817824074074074</v>
      </c>
      <c r="O1514" s="83">
        <v>1513</v>
      </c>
      <c r="P1514" s="86">
        <f t="shared" si="95"/>
        <v>0.4062009419152276</v>
      </c>
      <c r="Q1514" s="87">
        <f>Table2[[#This Row],[Decimal exceedance]]*100</f>
        <v>40.62009419152276</v>
      </c>
      <c r="R1514" s="86">
        <f>ROUND(Table2[[#This Row],[Percent Exceedance]],1)</f>
        <v>40.6</v>
      </c>
    </row>
    <row r="1515" spans="2:18">
      <c r="B1515" s="79" t="s">
        <v>278</v>
      </c>
      <c r="C1515" s="80">
        <v>10044187</v>
      </c>
      <c r="D1515" s="80">
        <v>10019674</v>
      </c>
      <c r="E1515" s="79" t="s">
        <v>276</v>
      </c>
      <c r="F1515" s="81">
        <v>42037</v>
      </c>
      <c r="G1515" s="82">
        <v>2.8730000000000002</v>
      </c>
      <c r="H1515" s="83">
        <f t="shared" si="92"/>
        <v>2873</v>
      </c>
      <c r="I1515" s="84">
        <f t="shared" si="93"/>
        <v>3.3252314814814818E-2</v>
      </c>
      <c r="J1515" s="83">
        <v>0.24399999999999999</v>
      </c>
      <c r="K1515" s="83" t="s">
        <v>277</v>
      </c>
      <c r="L1515" s="83">
        <v>0.41099999999999998</v>
      </c>
      <c r="M1515" s="83" t="s">
        <v>277</v>
      </c>
      <c r="N1515" s="84">
        <f t="shared" si="94"/>
        <v>0.68825231481481475</v>
      </c>
      <c r="O1515" s="83">
        <v>1514</v>
      </c>
      <c r="P1515" s="86">
        <f t="shared" si="95"/>
        <v>0.40580847723704871</v>
      </c>
      <c r="Q1515" s="87">
        <f>Table2[[#This Row],[Decimal exceedance]]*100</f>
        <v>40.580847723704871</v>
      </c>
      <c r="R1515" s="86">
        <f>ROUND(Table2[[#This Row],[Percent Exceedance]],1)</f>
        <v>40.6</v>
      </c>
    </row>
    <row r="1516" spans="2:18">
      <c r="B1516" s="79" t="s">
        <v>278</v>
      </c>
      <c r="C1516" s="80">
        <v>10044187</v>
      </c>
      <c r="D1516" s="80">
        <v>10019674</v>
      </c>
      <c r="E1516" s="79" t="s">
        <v>276</v>
      </c>
      <c r="F1516" s="81">
        <v>41744</v>
      </c>
      <c r="G1516" s="82">
        <v>2.2109999999999999</v>
      </c>
      <c r="H1516" s="83">
        <f t="shared" si="92"/>
        <v>2211</v>
      </c>
      <c r="I1516" s="84">
        <f t="shared" si="93"/>
        <v>2.5590277777777774E-2</v>
      </c>
      <c r="J1516" s="83">
        <v>0.13700000000000001</v>
      </c>
      <c r="K1516" s="83" t="s">
        <v>277</v>
      </c>
      <c r="L1516" s="83">
        <v>0.52700000000000002</v>
      </c>
      <c r="M1516" s="83" t="s">
        <v>277</v>
      </c>
      <c r="N1516" s="84">
        <f t="shared" si="94"/>
        <v>0.68959027777777782</v>
      </c>
      <c r="O1516" s="83">
        <v>1515</v>
      </c>
      <c r="P1516" s="86">
        <f t="shared" si="95"/>
        <v>0.40541601255886972</v>
      </c>
      <c r="Q1516" s="87">
        <f>Table2[[#This Row],[Decimal exceedance]]*100</f>
        <v>40.541601255886974</v>
      </c>
      <c r="R1516" s="86">
        <f>ROUND(Table2[[#This Row],[Percent Exceedance]],1)</f>
        <v>40.5</v>
      </c>
    </row>
    <row r="1517" spans="2:18">
      <c r="B1517" s="79" t="s">
        <v>278</v>
      </c>
      <c r="C1517" s="80">
        <v>10044187</v>
      </c>
      <c r="D1517" s="80">
        <v>10019674</v>
      </c>
      <c r="E1517" s="79" t="s">
        <v>276</v>
      </c>
      <c r="F1517" s="81">
        <v>42416</v>
      </c>
      <c r="G1517" s="82">
        <v>1.633</v>
      </c>
      <c r="H1517" s="83">
        <f t="shared" si="92"/>
        <v>1633</v>
      </c>
      <c r="I1517" s="84">
        <f t="shared" si="93"/>
        <v>1.8900462962962963E-2</v>
      </c>
      <c r="J1517" s="83">
        <v>0.215</v>
      </c>
      <c r="K1517" s="83" t="s">
        <v>277</v>
      </c>
      <c r="L1517" s="83">
        <v>0.45600000000000002</v>
      </c>
      <c r="M1517" s="83" t="s">
        <v>277</v>
      </c>
      <c r="N1517" s="84">
        <f t="shared" si="94"/>
        <v>0.68990046296296303</v>
      </c>
      <c r="O1517" s="83">
        <v>1516</v>
      </c>
      <c r="P1517" s="86">
        <f t="shared" si="95"/>
        <v>0.40502354788069073</v>
      </c>
      <c r="Q1517" s="87">
        <f>Table2[[#This Row],[Decimal exceedance]]*100</f>
        <v>40.50235478806907</v>
      </c>
      <c r="R1517" s="86">
        <f>ROUND(Table2[[#This Row],[Percent Exceedance]],1)</f>
        <v>40.5</v>
      </c>
    </row>
    <row r="1518" spans="2:18">
      <c r="B1518" s="79" t="s">
        <v>278</v>
      </c>
      <c r="C1518" s="80">
        <v>10044187</v>
      </c>
      <c r="D1518" s="80">
        <v>10019674</v>
      </c>
      <c r="E1518" s="79" t="s">
        <v>276</v>
      </c>
      <c r="F1518" s="81">
        <v>42039</v>
      </c>
      <c r="G1518" s="82">
        <v>2.7679999999999998</v>
      </c>
      <c r="H1518" s="83">
        <f t="shared" si="92"/>
        <v>2768</v>
      </c>
      <c r="I1518" s="84">
        <f t="shared" si="93"/>
        <v>3.2037037037037031E-2</v>
      </c>
      <c r="J1518" s="83">
        <v>0.25900000000000001</v>
      </c>
      <c r="K1518" s="83" t="s">
        <v>277</v>
      </c>
      <c r="L1518" s="83">
        <v>0.39900000000000002</v>
      </c>
      <c r="M1518" s="83" t="s">
        <v>277</v>
      </c>
      <c r="N1518" s="84">
        <f t="shared" si="94"/>
        <v>0.690037037037037</v>
      </c>
      <c r="O1518" s="83">
        <v>1517</v>
      </c>
      <c r="P1518" s="86">
        <f t="shared" si="95"/>
        <v>0.40463108320251173</v>
      </c>
      <c r="Q1518" s="87">
        <f>Table2[[#This Row],[Decimal exceedance]]*100</f>
        <v>40.463108320251173</v>
      </c>
      <c r="R1518" s="86">
        <f>ROUND(Table2[[#This Row],[Percent Exceedance]],1)</f>
        <v>40.5</v>
      </c>
    </row>
    <row r="1519" spans="2:18">
      <c r="B1519" s="79" t="s">
        <v>278</v>
      </c>
      <c r="C1519" s="80">
        <v>10044187</v>
      </c>
      <c r="D1519" s="80">
        <v>10019674</v>
      </c>
      <c r="E1519" s="79" t="s">
        <v>276</v>
      </c>
      <c r="F1519" s="81">
        <v>42558</v>
      </c>
      <c r="G1519" s="82">
        <v>4.68</v>
      </c>
      <c r="H1519" s="83">
        <f t="shared" si="92"/>
        <v>4680</v>
      </c>
      <c r="I1519" s="84">
        <f t="shared" si="93"/>
        <v>5.4166666666666662E-2</v>
      </c>
      <c r="J1519" s="83">
        <v>0.16700000000000001</v>
      </c>
      <c r="K1519" s="83" t="s">
        <v>277</v>
      </c>
      <c r="L1519" s="83">
        <v>0.46899999999999997</v>
      </c>
      <c r="M1519" s="83" t="s">
        <v>277</v>
      </c>
      <c r="N1519" s="84">
        <f t="shared" si="94"/>
        <v>0.6901666666666666</v>
      </c>
      <c r="O1519" s="83">
        <v>1518</v>
      </c>
      <c r="P1519" s="86">
        <f t="shared" si="95"/>
        <v>0.40423861852433285</v>
      </c>
      <c r="Q1519" s="87">
        <f>Table2[[#This Row],[Decimal exceedance]]*100</f>
        <v>40.423861852433284</v>
      </c>
      <c r="R1519" s="86">
        <f>ROUND(Table2[[#This Row],[Percent Exceedance]],1)</f>
        <v>40.4</v>
      </c>
    </row>
    <row r="1520" spans="2:18">
      <c r="B1520" s="79" t="s">
        <v>278</v>
      </c>
      <c r="C1520" s="80">
        <v>10044187</v>
      </c>
      <c r="D1520" s="80">
        <v>10019674</v>
      </c>
      <c r="E1520" s="79" t="s">
        <v>276</v>
      </c>
      <c r="F1520" s="81">
        <v>42554</v>
      </c>
      <c r="G1520" s="82">
        <v>2.2200000000000002</v>
      </c>
      <c r="H1520" s="83">
        <f t="shared" si="92"/>
        <v>2220</v>
      </c>
      <c r="I1520" s="84">
        <f t="shared" si="93"/>
        <v>2.5694444444444443E-2</v>
      </c>
      <c r="J1520" s="83">
        <v>0.16700000000000001</v>
      </c>
      <c r="K1520" s="83" t="s">
        <v>277</v>
      </c>
      <c r="L1520" s="83">
        <v>0.498</v>
      </c>
      <c r="M1520" s="83" t="s">
        <v>277</v>
      </c>
      <c r="N1520" s="84">
        <f t="shared" si="94"/>
        <v>0.6906944444444445</v>
      </c>
      <c r="O1520" s="83">
        <v>1519</v>
      </c>
      <c r="P1520" s="86">
        <f t="shared" si="95"/>
        <v>0.40384615384615385</v>
      </c>
      <c r="Q1520" s="87">
        <f>Table2[[#This Row],[Decimal exceedance]]*100</f>
        <v>40.384615384615387</v>
      </c>
      <c r="R1520" s="86">
        <f>ROUND(Table2[[#This Row],[Percent Exceedance]],1)</f>
        <v>40.4</v>
      </c>
    </row>
    <row r="1521" spans="2:18">
      <c r="B1521" s="79" t="s">
        <v>278</v>
      </c>
      <c r="C1521" s="80">
        <v>10044187</v>
      </c>
      <c r="D1521" s="80">
        <v>10019674</v>
      </c>
      <c r="E1521" s="79" t="s">
        <v>276</v>
      </c>
      <c r="F1521" s="81">
        <v>42356</v>
      </c>
      <c r="G1521" s="82">
        <v>3.4710000000000001</v>
      </c>
      <c r="H1521" s="83">
        <f t="shared" si="92"/>
        <v>3471</v>
      </c>
      <c r="I1521" s="84">
        <f t="shared" si="93"/>
        <v>4.0173611111111111E-2</v>
      </c>
      <c r="J1521" s="83">
        <v>0.26700000000000002</v>
      </c>
      <c r="K1521" s="83" t="s">
        <v>277</v>
      </c>
      <c r="L1521" s="83">
        <v>0.38400000000000001</v>
      </c>
      <c r="M1521" s="83" t="s">
        <v>277</v>
      </c>
      <c r="N1521" s="84">
        <f t="shared" si="94"/>
        <v>0.69117361111111109</v>
      </c>
      <c r="O1521" s="83">
        <v>1520</v>
      </c>
      <c r="P1521" s="86">
        <f t="shared" si="95"/>
        <v>0.40345368916797486</v>
      </c>
      <c r="Q1521" s="87">
        <f>Table2[[#This Row],[Decimal exceedance]]*100</f>
        <v>40.345368916797483</v>
      </c>
      <c r="R1521" s="86">
        <f>ROUND(Table2[[#This Row],[Percent Exceedance]],1)</f>
        <v>40.299999999999997</v>
      </c>
    </row>
    <row r="1522" spans="2:18">
      <c r="B1522" s="79" t="s">
        <v>278</v>
      </c>
      <c r="C1522" s="80">
        <v>10044187</v>
      </c>
      <c r="D1522" s="80">
        <v>10019674</v>
      </c>
      <c r="E1522" s="79" t="s">
        <v>276</v>
      </c>
      <c r="F1522" s="81">
        <v>42632</v>
      </c>
      <c r="G1522" s="82">
        <v>4.1449999999999996</v>
      </c>
      <c r="H1522" s="83">
        <f t="shared" si="92"/>
        <v>4145</v>
      </c>
      <c r="I1522" s="84">
        <f t="shared" si="93"/>
        <v>4.7974537037037031E-2</v>
      </c>
      <c r="J1522" s="83">
        <v>0.13900000000000001</v>
      </c>
      <c r="K1522" s="83" t="s">
        <v>277</v>
      </c>
      <c r="L1522" s="83">
        <v>0.505</v>
      </c>
      <c r="M1522" s="83" t="s">
        <v>277</v>
      </c>
      <c r="N1522" s="84">
        <f t="shared" si="94"/>
        <v>0.69197453703703704</v>
      </c>
      <c r="O1522" s="83">
        <v>1521</v>
      </c>
      <c r="P1522" s="86">
        <f t="shared" si="95"/>
        <v>0.40306122448979587</v>
      </c>
      <c r="Q1522" s="87">
        <f>Table2[[#This Row],[Decimal exceedance]]*100</f>
        <v>40.306122448979586</v>
      </c>
      <c r="R1522" s="86">
        <f>ROUND(Table2[[#This Row],[Percent Exceedance]],1)</f>
        <v>40.299999999999997</v>
      </c>
    </row>
    <row r="1523" spans="2:18">
      <c r="B1523" s="79" t="s">
        <v>278</v>
      </c>
      <c r="C1523" s="80">
        <v>10044187</v>
      </c>
      <c r="D1523" s="80">
        <v>10019674</v>
      </c>
      <c r="E1523" s="79" t="s">
        <v>276</v>
      </c>
      <c r="F1523" s="81">
        <v>41449</v>
      </c>
      <c r="G1523" s="82">
        <v>6.7510000000000003</v>
      </c>
      <c r="H1523" s="83">
        <f t="shared" si="92"/>
        <v>6751</v>
      </c>
      <c r="I1523" s="84">
        <f t="shared" si="93"/>
        <v>7.8136574074074067E-2</v>
      </c>
      <c r="J1523" s="83">
        <v>0.13300000000000001</v>
      </c>
      <c r="K1523" s="83" t="s">
        <v>277</v>
      </c>
      <c r="L1523" s="83">
        <v>0.48099999999999998</v>
      </c>
      <c r="M1523" s="83" t="s">
        <v>277</v>
      </c>
      <c r="N1523" s="84">
        <f t="shared" si="94"/>
        <v>0.69213657407407403</v>
      </c>
      <c r="O1523" s="83">
        <v>1522</v>
      </c>
      <c r="P1523" s="86">
        <f t="shared" si="95"/>
        <v>0.40266875981161698</v>
      </c>
      <c r="Q1523" s="87">
        <f>Table2[[#This Row],[Decimal exceedance]]*100</f>
        <v>40.266875981161697</v>
      </c>
      <c r="R1523" s="86">
        <f>ROUND(Table2[[#This Row],[Percent Exceedance]],1)</f>
        <v>40.299999999999997</v>
      </c>
    </row>
    <row r="1524" spans="2:18">
      <c r="B1524" s="79" t="s">
        <v>278</v>
      </c>
      <c r="C1524" s="80">
        <v>10044187</v>
      </c>
      <c r="D1524" s="80">
        <v>10019674</v>
      </c>
      <c r="E1524" s="79" t="s">
        <v>276</v>
      </c>
      <c r="F1524" s="81">
        <v>41993</v>
      </c>
      <c r="G1524" s="82">
        <v>2.9860000000000002</v>
      </c>
      <c r="H1524" s="83">
        <f t="shared" si="92"/>
        <v>2986</v>
      </c>
      <c r="I1524" s="84">
        <f t="shared" si="93"/>
        <v>3.4560185185185187E-2</v>
      </c>
      <c r="J1524" s="83">
        <v>0.30299999999999999</v>
      </c>
      <c r="K1524" s="83" t="s">
        <v>277</v>
      </c>
      <c r="L1524" s="83">
        <v>0.35499999999999998</v>
      </c>
      <c r="M1524" s="83" t="s">
        <v>277</v>
      </c>
      <c r="N1524" s="84">
        <f t="shared" si="94"/>
        <v>0.69256018518518514</v>
      </c>
      <c r="O1524" s="83">
        <v>1523</v>
      </c>
      <c r="P1524" s="86">
        <f t="shared" si="95"/>
        <v>0.40227629513343799</v>
      </c>
      <c r="Q1524" s="87">
        <f>Table2[[#This Row],[Decimal exceedance]]*100</f>
        <v>40.2276295133438</v>
      </c>
      <c r="R1524" s="86">
        <f>ROUND(Table2[[#This Row],[Percent Exceedance]],1)</f>
        <v>40.200000000000003</v>
      </c>
    </row>
    <row r="1525" spans="2:18">
      <c r="B1525" s="79" t="s">
        <v>278</v>
      </c>
      <c r="C1525" s="80">
        <v>10044187</v>
      </c>
      <c r="D1525" s="80">
        <v>10019674</v>
      </c>
      <c r="E1525" s="79" t="s">
        <v>276</v>
      </c>
      <c r="F1525" s="81">
        <v>43129</v>
      </c>
      <c r="G1525" s="82">
        <v>2.0529999999999999</v>
      </c>
      <c r="H1525" s="83">
        <f t="shared" si="92"/>
        <v>2053</v>
      </c>
      <c r="I1525" s="84">
        <f t="shared" si="93"/>
        <v>2.376157407407407E-2</v>
      </c>
      <c r="J1525" s="83">
        <v>0.504</v>
      </c>
      <c r="K1525" s="83" t="s">
        <v>277</v>
      </c>
      <c r="L1525" s="83">
        <v>0.16500000000000001</v>
      </c>
      <c r="M1525" s="83" t="s">
        <v>277</v>
      </c>
      <c r="N1525" s="84">
        <f t="shared" si="94"/>
        <v>0.69276157407407413</v>
      </c>
      <c r="O1525" s="83">
        <v>1524</v>
      </c>
      <c r="P1525" s="86">
        <f t="shared" si="95"/>
        <v>0.40188383045525899</v>
      </c>
      <c r="Q1525" s="87">
        <f>Table2[[#This Row],[Decimal exceedance]]*100</f>
        <v>40.188383045525896</v>
      </c>
      <c r="R1525" s="86">
        <f>ROUND(Table2[[#This Row],[Percent Exceedance]],1)</f>
        <v>40.200000000000003</v>
      </c>
    </row>
    <row r="1526" spans="2:18">
      <c r="B1526" s="79" t="s">
        <v>278</v>
      </c>
      <c r="C1526" s="80">
        <v>10044187</v>
      </c>
      <c r="D1526" s="80">
        <v>10019674</v>
      </c>
      <c r="E1526" s="79" t="s">
        <v>276</v>
      </c>
      <c r="F1526" s="81">
        <v>42030</v>
      </c>
      <c r="G1526" s="82">
        <v>2.931</v>
      </c>
      <c r="H1526" s="83">
        <f t="shared" si="92"/>
        <v>2931</v>
      </c>
      <c r="I1526" s="84">
        <f t="shared" si="93"/>
        <v>3.3923611111111113E-2</v>
      </c>
      <c r="J1526" s="83">
        <v>0.252</v>
      </c>
      <c r="K1526" s="83" t="s">
        <v>277</v>
      </c>
      <c r="L1526" s="83">
        <v>0.40699999999999997</v>
      </c>
      <c r="M1526" s="83" t="s">
        <v>277</v>
      </c>
      <c r="N1526" s="84">
        <f t="shared" si="94"/>
        <v>0.692923611111111</v>
      </c>
      <c r="O1526" s="83">
        <v>1525</v>
      </c>
      <c r="P1526" s="86">
        <f t="shared" si="95"/>
        <v>0.40149136577708011</v>
      </c>
      <c r="Q1526" s="87">
        <f>Table2[[#This Row],[Decimal exceedance]]*100</f>
        <v>40.149136577708013</v>
      </c>
      <c r="R1526" s="86">
        <f>ROUND(Table2[[#This Row],[Percent Exceedance]],1)</f>
        <v>40.1</v>
      </c>
    </row>
    <row r="1527" spans="2:18">
      <c r="B1527" s="79" t="s">
        <v>278</v>
      </c>
      <c r="C1527" s="80">
        <v>10044187</v>
      </c>
      <c r="D1527" s="80">
        <v>10019674</v>
      </c>
      <c r="E1527" s="79" t="s">
        <v>276</v>
      </c>
      <c r="F1527" s="81">
        <v>42132</v>
      </c>
      <c r="G1527" s="82">
        <v>2.74</v>
      </c>
      <c r="H1527" s="83">
        <f t="shared" si="92"/>
        <v>2740</v>
      </c>
      <c r="I1527" s="84">
        <f t="shared" si="93"/>
        <v>3.1712962962962964E-2</v>
      </c>
      <c r="J1527" s="83">
        <v>0.16200000000000001</v>
      </c>
      <c r="K1527" s="83" t="s">
        <v>277</v>
      </c>
      <c r="L1527" s="83">
        <v>0.501</v>
      </c>
      <c r="M1527" s="83" t="s">
        <v>280</v>
      </c>
      <c r="N1527" s="84">
        <f t="shared" si="94"/>
        <v>0.69471296296296292</v>
      </c>
      <c r="O1527" s="83">
        <v>1526</v>
      </c>
      <c r="P1527" s="86">
        <f t="shared" si="95"/>
        <v>0.40109890109890112</v>
      </c>
      <c r="Q1527" s="87">
        <f>Table2[[#This Row],[Decimal exceedance]]*100</f>
        <v>40.109890109890109</v>
      </c>
      <c r="R1527" s="86">
        <f>ROUND(Table2[[#This Row],[Percent Exceedance]],1)</f>
        <v>40.1</v>
      </c>
    </row>
    <row r="1528" spans="2:18">
      <c r="B1528" s="79" t="s">
        <v>278</v>
      </c>
      <c r="C1528" s="80">
        <v>10044187</v>
      </c>
      <c r="D1528" s="80">
        <v>10019674</v>
      </c>
      <c r="E1528" s="79" t="s">
        <v>276</v>
      </c>
      <c r="F1528" s="81">
        <v>42804</v>
      </c>
      <c r="G1528" s="82">
        <v>4.0250000000000004</v>
      </c>
      <c r="H1528" s="83">
        <f t="shared" si="92"/>
        <v>4025.0000000000005</v>
      </c>
      <c r="I1528" s="84">
        <f t="shared" si="93"/>
        <v>4.6585648148148147E-2</v>
      </c>
      <c r="J1528" s="83">
        <v>0.215</v>
      </c>
      <c r="K1528" s="83" t="s">
        <v>277</v>
      </c>
      <c r="L1528" s="83">
        <v>0.434</v>
      </c>
      <c r="M1528" s="83" t="s">
        <v>277</v>
      </c>
      <c r="N1528" s="84">
        <f t="shared" si="94"/>
        <v>0.69558564814814816</v>
      </c>
      <c r="O1528" s="83">
        <v>1527</v>
      </c>
      <c r="P1528" s="86">
        <f t="shared" si="95"/>
        <v>0.40070643642072212</v>
      </c>
      <c r="Q1528" s="87">
        <f>Table2[[#This Row],[Decimal exceedance]]*100</f>
        <v>40.070643642072213</v>
      </c>
      <c r="R1528" s="86">
        <f>ROUND(Table2[[#This Row],[Percent Exceedance]],1)</f>
        <v>40.1</v>
      </c>
    </row>
    <row r="1529" spans="2:18">
      <c r="B1529" s="79" t="s">
        <v>278</v>
      </c>
      <c r="C1529" s="80">
        <v>10044187</v>
      </c>
      <c r="D1529" s="80">
        <v>10019674</v>
      </c>
      <c r="E1529" s="79" t="s">
        <v>276</v>
      </c>
      <c r="F1529" s="81">
        <v>42003</v>
      </c>
      <c r="G1529" s="82">
        <v>2.4300000000000002</v>
      </c>
      <c r="H1529" s="83">
        <f t="shared" si="92"/>
        <v>2430</v>
      </c>
      <c r="I1529" s="84">
        <f t="shared" si="93"/>
        <v>2.8125000000000001E-2</v>
      </c>
      <c r="J1529" s="83">
        <v>0.219</v>
      </c>
      <c r="K1529" s="83" t="s">
        <v>277</v>
      </c>
      <c r="L1529" s="83">
        <v>0.44900000000000001</v>
      </c>
      <c r="M1529" s="83" t="s">
        <v>277</v>
      </c>
      <c r="N1529" s="84">
        <f t="shared" si="94"/>
        <v>0.69612499999999999</v>
      </c>
      <c r="O1529" s="83">
        <v>1528</v>
      </c>
      <c r="P1529" s="86">
        <f t="shared" si="95"/>
        <v>0.40031397174254313</v>
      </c>
      <c r="Q1529" s="87">
        <f>Table2[[#This Row],[Decimal exceedance]]*100</f>
        <v>40.031397174254316</v>
      </c>
      <c r="R1529" s="86">
        <f>ROUND(Table2[[#This Row],[Percent Exceedance]],1)</f>
        <v>40</v>
      </c>
    </row>
    <row r="1530" spans="2:18">
      <c r="B1530" s="79" t="s">
        <v>278</v>
      </c>
      <c r="C1530" s="80">
        <v>10044187</v>
      </c>
      <c r="D1530" s="80">
        <v>10019674</v>
      </c>
      <c r="E1530" s="79" t="s">
        <v>276</v>
      </c>
      <c r="F1530" s="81">
        <v>41826</v>
      </c>
      <c r="G1530" s="82">
        <v>2.3809999999999998</v>
      </c>
      <c r="H1530" s="83">
        <f t="shared" si="92"/>
        <v>2381</v>
      </c>
      <c r="I1530" s="84">
        <f t="shared" si="93"/>
        <v>2.7557870370370365E-2</v>
      </c>
      <c r="J1530" s="83">
        <v>0.19400000000000001</v>
      </c>
      <c r="K1530" s="83" t="s">
        <v>277</v>
      </c>
      <c r="L1530" s="83">
        <v>0.47499999999999998</v>
      </c>
      <c r="M1530" s="83" t="s">
        <v>277</v>
      </c>
      <c r="N1530" s="84">
        <f t="shared" si="94"/>
        <v>0.69655787037037031</v>
      </c>
      <c r="O1530" s="83">
        <v>1529</v>
      </c>
      <c r="P1530" s="86">
        <f t="shared" si="95"/>
        <v>0.39992150706436425</v>
      </c>
      <c r="Q1530" s="87">
        <f>Table2[[#This Row],[Decimal exceedance]]*100</f>
        <v>39.992150706436426</v>
      </c>
      <c r="R1530" s="86">
        <f>ROUND(Table2[[#This Row],[Percent Exceedance]],1)</f>
        <v>40</v>
      </c>
    </row>
    <row r="1531" spans="2:18">
      <c r="B1531" s="83"/>
      <c r="C1531" s="80">
        <v>10044187</v>
      </c>
      <c r="D1531" s="80">
        <v>10019674</v>
      </c>
      <c r="E1531" s="79" t="s">
        <v>276</v>
      </c>
      <c r="F1531" s="85">
        <v>43594</v>
      </c>
      <c r="G1531" s="82">
        <v>2.0760000000000001</v>
      </c>
      <c r="H1531" s="83">
        <f t="shared" si="92"/>
        <v>2076</v>
      </c>
      <c r="I1531" s="84">
        <f t="shared" si="93"/>
        <v>2.4027777777777776E-2</v>
      </c>
      <c r="J1531" s="83">
        <v>0.28000000000000003</v>
      </c>
      <c r="K1531" s="83" t="s">
        <v>277</v>
      </c>
      <c r="L1531" s="83">
        <v>0.39300000000000002</v>
      </c>
      <c r="M1531" s="83" t="s">
        <v>277</v>
      </c>
      <c r="N1531" s="84">
        <f t="shared" si="94"/>
        <v>0.6970277777777778</v>
      </c>
      <c r="O1531" s="83">
        <v>1530</v>
      </c>
      <c r="P1531" s="86">
        <f t="shared" si="95"/>
        <v>0.39952904238618525</v>
      </c>
      <c r="Q1531" s="87">
        <f>Table2[[#This Row],[Decimal exceedance]]*100</f>
        <v>39.952904238618522</v>
      </c>
      <c r="R1531" s="86">
        <f>ROUND(Table2[[#This Row],[Percent Exceedance]],1)</f>
        <v>40</v>
      </c>
    </row>
    <row r="1532" spans="2:18">
      <c r="B1532" s="79" t="s">
        <v>278</v>
      </c>
      <c r="C1532" s="80">
        <v>10044187</v>
      </c>
      <c r="D1532" s="80">
        <v>10019674</v>
      </c>
      <c r="E1532" s="79" t="s">
        <v>276</v>
      </c>
      <c r="F1532" s="81">
        <v>41819</v>
      </c>
      <c r="G1532" s="82">
        <v>2.4569999999999999</v>
      </c>
      <c r="H1532" s="83">
        <f t="shared" si="92"/>
        <v>2457</v>
      </c>
      <c r="I1532" s="84">
        <f t="shared" si="93"/>
        <v>2.8437499999999998E-2</v>
      </c>
      <c r="J1532" s="83">
        <v>0.161</v>
      </c>
      <c r="K1532" s="83" t="s">
        <v>277</v>
      </c>
      <c r="L1532" s="83">
        <v>0.50800000000000001</v>
      </c>
      <c r="M1532" s="83" t="s">
        <v>277</v>
      </c>
      <c r="N1532" s="84">
        <f t="shared" si="94"/>
        <v>0.69743750000000004</v>
      </c>
      <c r="O1532" s="83">
        <v>1531</v>
      </c>
      <c r="P1532" s="86">
        <f t="shared" si="95"/>
        <v>0.39913657770800626</v>
      </c>
      <c r="Q1532" s="87">
        <f>Table2[[#This Row],[Decimal exceedance]]*100</f>
        <v>39.913657770800626</v>
      </c>
      <c r="R1532" s="86">
        <f>ROUND(Table2[[#This Row],[Percent Exceedance]],1)</f>
        <v>39.9</v>
      </c>
    </row>
    <row r="1533" spans="2:18">
      <c r="B1533" s="79" t="s">
        <v>278</v>
      </c>
      <c r="C1533" s="80">
        <v>10044187</v>
      </c>
      <c r="D1533" s="80">
        <v>10019674</v>
      </c>
      <c r="E1533" s="79" t="s">
        <v>276</v>
      </c>
      <c r="F1533" s="81">
        <v>41435</v>
      </c>
      <c r="G1533" s="82">
        <v>4.407</v>
      </c>
      <c r="H1533" s="83">
        <f t="shared" si="92"/>
        <v>4407</v>
      </c>
      <c r="I1533" s="84">
        <f t="shared" si="93"/>
        <v>5.1006944444444438E-2</v>
      </c>
      <c r="J1533" s="83">
        <v>0.13800000000000001</v>
      </c>
      <c r="K1533" s="83" t="s">
        <v>277</v>
      </c>
      <c r="L1533" s="83">
        <v>0.50900000000000001</v>
      </c>
      <c r="M1533" s="83" t="s">
        <v>277</v>
      </c>
      <c r="N1533" s="84">
        <f t="shared" si="94"/>
        <v>0.69800694444444444</v>
      </c>
      <c r="O1533" s="83">
        <v>1532</v>
      </c>
      <c r="P1533" s="86">
        <f t="shared" si="95"/>
        <v>0.39874411302982726</v>
      </c>
      <c r="Q1533" s="87">
        <f>Table2[[#This Row],[Decimal exceedance]]*100</f>
        <v>39.874411302982729</v>
      </c>
      <c r="R1533" s="86">
        <f>ROUND(Table2[[#This Row],[Percent Exceedance]],1)</f>
        <v>39.9</v>
      </c>
    </row>
    <row r="1534" spans="2:18">
      <c r="B1534" s="79" t="s">
        <v>278</v>
      </c>
      <c r="C1534" s="80">
        <v>10044187</v>
      </c>
      <c r="D1534" s="80">
        <v>10019674</v>
      </c>
      <c r="E1534" s="79" t="s">
        <v>276</v>
      </c>
      <c r="F1534" s="81">
        <v>42510</v>
      </c>
      <c r="G1534" s="82">
        <v>3.718</v>
      </c>
      <c r="H1534" s="83">
        <f t="shared" si="92"/>
        <v>3718</v>
      </c>
      <c r="I1534" s="84">
        <f t="shared" si="93"/>
        <v>4.3032407407407401E-2</v>
      </c>
      <c r="J1534" s="83">
        <v>0.16800000000000001</v>
      </c>
      <c r="K1534" s="83" t="s">
        <v>277</v>
      </c>
      <c r="L1534" s="83">
        <v>0.48699999999999999</v>
      </c>
      <c r="M1534" s="83" t="s">
        <v>277</v>
      </c>
      <c r="N1534" s="84">
        <f t="shared" si="94"/>
        <v>0.69803240740740735</v>
      </c>
      <c r="O1534" s="83">
        <v>1533</v>
      </c>
      <c r="P1534" s="86">
        <f t="shared" si="95"/>
        <v>0.39835164835164838</v>
      </c>
      <c r="Q1534" s="87">
        <f>Table2[[#This Row],[Decimal exceedance]]*100</f>
        <v>39.835164835164839</v>
      </c>
      <c r="R1534" s="86">
        <f>ROUND(Table2[[#This Row],[Percent Exceedance]],1)</f>
        <v>39.799999999999997</v>
      </c>
    </row>
    <row r="1535" spans="2:18">
      <c r="B1535" s="79" t="s">
        <v>278</v>
      </c>
      <c r="C1535" s="80">
        <v>10044187</v>
      </c>
      <c r="D1535" s="80">
        <v>10019674</v>
      </c>
      <c r="E1535" s="79" t="s">
        <v>276</v>
      </c>
      <c r="F1535" s="81">
        <v>43451</v>
      </c>
      <c r="G1535" s="82">
        <v>1.9039999999999999</v>
      </c>
      <c r="H1535" s="83">
        <f t="shared" si="92"/>
        <v>1904</v>
      </c>
      <c r="I1535" s="84">
        <f t="shared" si="93"/>
        <v>2.2037037037037036E-2</v>
      </c>
      <c r="J1535" s="83">
        <v>0.52900000000000003</v>
      </c>
      <c r="K1535" s="83" t="s">
        <v>277</v>
      </c>
      <c r="L1535" s="83">
        <v>0.14699999999999999</v>
      </c>
      <c r="M1535" s="83" t="s">
        <v>277</v>
      </c>
      <c r="N1535" s="84">
        <f t="shared" si="94"/>
        <v>0.69803703703703712</v>
      </c>
      <c r="O1535" s="83">
        <v>1534</v>
      </c>
      <c r="P1535" s="86">
        <f t="shared" si="95"/>
        <v>0.39795918367346939</v>
      </c>
      <c r="Q1535" s="87">
        <f>Table2[[#This Row],[Decimal exceedance]]*100</f>
        <v>39.795918367346935</v>
      </c>
      <c r="R1535" s="86">
        <f>ROUND(Table2[[#This Row],[Percent Exceedance]],1)</f>
        <v>39.799999999999997</v>
      </c>
    </row>
    <row r="1536" spans="2:18">
      <c r="B1536" s="83"/>
      <c r="C1536" s="80">
        <v>10044187</v>
      </c>
      <c r="D1536" s="80">
        <v>10019674</v>
      </c>
      <c r="E1536" s="79" t="s">
        <v>276</v>
      </c>
      <c r="F1536" s="85">
        <v>43630</v>
      </c>
      <c r="G1536" s="82">
        <v>1.9590000000000001</v>
      </c>
      <c r="H1536" s="83">
        <f t="shared" si="92"/>
        <v>1959</v>
      </c>
      <c r="I1536" s="84">
        <f t="shared" si="93"/>
        <v>2.267361111111111E-2</v>
      </c>
      <c r="J1536" s="83">
        <v>0.34300000000000003</v>
      </c>
      <c r="K1536" s="83" t="s">
        <v>277</v>
      </c>
      <c r="L1536" s="83">
        <v>0.33300000000000002</v>
      </c>
      <c r="M1536" s="83" t="s">
        <v>277</v>
      </c>
      <c r="N1536" s="84">
        <f t="shared" si="94"/>
        <v>0.69867361111111115</v>
      </c>
      <c r="O1536" s="83">
        <v>1535</v>
      </c>
      <c r="P1536" s="86">
        <f t="shared" si="95"/>
        <v>0.39756671899529039</v>
      </c>
      <c r="Q1536" s="87">
        <f>Table2[[#This Row],[Decimal exceedance]]*100</f>
        <v>39.756671899529039</v>
      </c>
      <c r="R1536" s="86">
        <f>ROUND(Table2[[#This Row],[Percent Exceedance]],1)</f>
        <v>39.799999999999997</v>
      </c>
    </row>
    <row r="1537" spans="2:18">
      <c r="B1537" s="83"/>
      <c r="C1537" s="80">
        <v>10044187</v>
      </c>
      <c r="D1537" s="80">
        <v>10019674</v>
      </c>
      <c r="E1537" s="79" t="s">
        <v>276</v>
      </c>
      <c r="F1537" s="85">
        <v>43907</v>
      </c>
      <c r="G1537" s="82">
        <v>2.0790000000000002</v>
      </c>
      <c r="H1537" s="83">
        <f t="shared" si="92"/>
        <v>2079</v>
      </c>
      <c r="I1537" s="84">
        <f t="shared" si="93"/>
        <v>2.4062500000000001E-2</v>
      </c>
      <c r="J1537" s="83">
        <v>0.33600000000000002</v>
      </c>
      <c r="K1537" s="83" t="s">
        <v>277</v>
      </c>
      <c r="L1537" s="83">
        <v>0.34</v>
      </c>
      <c r="M1537" s="83" t="s">
        <v>277</v>
      </c>
      <c r="N1537" s="84">
        <f t="shared" si="94"/>
        <v>0.70006250000000003</v>
      </c>
      <c r="O1537" s="83">
        <v>1536</v>
      </c>
      <c r="P1537" s="86">
        <f t="shared" si="95"/>
        <v>0.39717425431711151</v>
      </c>
      <c r="Q1537" s="87">
        <f>Table2[[#This Row],[Decimal exceedance]]*100</f>
        <v>39.717425431711149</v>
      </c>
      <c r="R1537" s="86">
        <f>ROUND(Table2[[#This Row],[Percent Exceedance]],1)</f>
        <v>39.700000000000003</v>
      </c>
    </row>
    <row r="1538" spans="2:18">
      <c r="B1538" s="79" t="s">
        <v>278</v>
      </c>
      <c r="C1538" s="80">
        <v>10044187</v>
      </c>
      <c r="D1538" s="80">
        <v>10019674</v>
      </c>
      <c r="E1538" s="79" t="s">
        <v>276</v>
      </c>
      <c r="F1538" s="81">
        <v>42002</v>
      </c>
      <c r="G1538" s="82">
        <v>2.9849999999999999</v>
      </c>
      <c r="H1538" s="83">
        <f t="shared" ref="H1538:H1601" si="96">(G1538*1000)</f>
        <v>2985</v>
      </c>
      <c r="I1538" s="84">
        <f t="shared" ref="I1538:I1601" si="97">SUM(G1538/86.4)</f>
        <v>3.4548611111111106E-2</v>
      </c>
      <c r="J1538" s="83">
        <v>0.26400000000000001</v>
      </c>
      <c r="K1538" s="83" t="s">
        <v>277</v>
      </c>
      <c r="L1538" s="83">
        <v>0.40200000000000002</v>
      </c>
      <c r="M1538" s="83" t="s">
        <v>277</v>
      </c>
      <c r="N1538" s="84">
        <f t="shared" ref="N1538:N1601" si="98">SUM(I1538+J1538+L1538)</f>
        <v>0.70054861111111122</v>
      </c>
      <c r="O1538" s="83">
        <v>1537</v>
      </c>
      <c r="P1538" s="86">
        <f t="shared" ref="P1538:P1601" si="99">1-O1538/2548</f>
        <v>0.39678178963893251</v>
      </c>
      <c r="Q1538" s="87">
        <f>Table2[[#This Row],[Decimal exceedance]]*100</f>
        <v>39.678178963893252</v>
      </c>
      <c r="R1538" s="86">
        <f>ROUND(Table2[[#This Row],[Percent Exceedance]],1)</f>
        <v>39.700000000000003</v>
      </c>
    </row>
    <row r="1539" spans="2:18">
      <c r="B1539" s="79" t="s">
        <v>278</v>
      </c>
      <c r="C1539" s="80">
        <v>10044187</v>
      </c>
      <c r="D1539" s="80">
        <v>10019674</v>
      </c>
      <c r="E1539" s="79" t="s">
        <v>276</v>
      </c>
      <c r="F1539" s="81">
        <v>41439</v>
      </c>
      <c r="G1539" s="82">
        <v>4.3730000000000002</v>
      </c>
      <c r="H1539" s="83">
        <f t="shared" si="96"/>
        <v>4373</v>
      </c>
      <c r="I1539" s="84">
        <f t="shared" si="97"/>
        <v>5.0613425925925923E-2</v>
      </c>
      <c r="J1539" s="83">
        <v>0.128</v>
      </c>
      <c r="K1539" s="83" t="s">
        <v>277</v>
      </c>
      <c r="L1539" s="83">
        <v>0.52200000000000002</v>
      </c>
      <c r="M1539" s="83" t="s">
        <v>277</v>
      </c>
      <c r="N1539" s="84">
        <f t="shared" si="98"/>
        <v>0.70061342592592601</v>
      </c>
      <c r="O1539" s="83">
        <v>1538</v>
      </c>
      <c r="P1539" s="86">
        <f t="shared" si="99"/>
        <v>0.39638932496075352</v>
      </c>
      <c r="Q1539" s="87">
        <f>Table2[[#This Row],[Decimal exceedance]]*100</f>
        <v>39.638932496075356</v>
      </c>
      <c r="R1539" s="86">
        <f>ROUND(Table2[[#This Row],[Percent Exceedance]],1)</f>
        <v>39.6</v>
      </c>
    </row>
    <row r="1540" spans="2:18">
      <c r="B1540" s="83"/>
      <c r="C1540" s="80">
        <v>10044187</v>
      </c>
      <c r="D1540" s="80">
        <v>10019674</v>
      </c>
      <c r="E1540" s="79" t="s">
        <v>276</v>
      </c>
      <c r="F1540" s="85">
        <v>43862</v>
      </c>
      <c r="G1540" s="82">
        <v>1.853</v>
      </c>
      <c r="H1540" s="83">
        <f t="shared" si="96"/>
        <v>1853</v>
      </c>
      <c r="I1540" s="84">
        <f t="shared" si="97"/>
        <v>2.1446759259259259E-2</v>
      </c>
      <c r="J1540" s="83">
        <v>0.375</v>
      </c>
      <c r="K1540" s="83" t="s">
        <v>277</v>
      </c>
      <c r="L1540" s="83">
        <v>0.30499999999999999</v>
      </c>
      <c r="M1540" s="83" t="s">
        <v>277</v>
      </c>
      <c r="N1540" s="84">
        <f t="shared" si="98"/>
        <v>0.70144675925925926</v>
      </c>
      <c r="O1540" s="83">
        <v>1539</v>
      </c>
      <c r="P1540" s="86">
        <f t="shared" si="99"/>
        <v>0.39599686028257453</v>
      </c>
      <c r="Q1540" s="87">
        <f>Table2[[#This Row],[Decimal exceedance]]*100</f>
        <v>39.599686028257452</v>
      </c>
      <c r="R1540" s="86">
        <f>ROUND(Table2[[#This Row],[Percent Exceedance]],1)</f>
        <v>39.6</v>
      </c>
    </row>
    <row r="1541" spans="2:18">
      <c r="B1541" s="79" t="s">
        <v>278</v>
      </c>
      <c r="C1541" s="80">
        <v>10044187</v>
      </c>
      <c r="D1541" s="80">
        <v>10019674</v>
      </c>
      <c r="E1541" s="79" t="s">
        <v>276</v>
      </c>
      <c r="F1541" s="81">
        <v>42425</v>
      </c>
      <c r="G1541" s="82">
        <v>1.532</v>
      </c>
      <c r="H1541" s="83">
        <f t="shared" si="96"/>
        <v>1532</v>
      </c>
      <c r="I1541" s="84">
        <f t="shared" si="97"/>
        <v>1.773148148148148E-2</v>
      </c>
      <c r="J1541" s="83">
        <v>0.255</v>
      </c>
      <c r="K1541" s="83" t="s">
        <v>277</v>
      </c>
      <c r="L1541" s="83">
        <v>0.42899999999999999</v>
      </c>
      <c r="M1541" s="83" t="s">
        <v>277</v>
      </c>
      <c r="N1541" s="84">
        <f t="shared" si="98"/>
        <v>0.70173148148148146</v>
      </c>
      <c r="O1541" s="83">
        <v>1540</v>
      </c>
      <c r="P1541" s="86">
        <f t="shared" si="99"/>
        <v>0.39560439560439564</v>
      </c>
      <c r="Q1541" s="87">
        <f>Table2[[#This Row],[Decimal exceedance]]*100</f>
        <v>39.560439560439562</v>
      </c>
      <c r="R1541" s="86">
        <f>ROUND(Table2[[#This Row],[Percent Exceedance]],1)</f>
        <v>39.6</v>
      </c>
    </row>
    <row r="1542" spans="2:18">
      <c r="B1542" s="79" t="s">
        <v>278</v>
      </c>
      <c r="C1542" s="80">
        <v>10044187</v>
      </c>
      <c r="D1542" s="80">
        <v>10019674</v>
      </c>
      <c r="E1542" s="79" t="s">
        <v>276</v>
      </c>
      <c r="F1542" s="81">
        <v>42123</v>
      </c>
      <c r="G1542" s="82">
        <v>2.569</v>
      </c>
      <c r="H1542" s="83">
        <f t="shared" si="96"/>
        <v>2569</v>
      </c>
      <c r="I1542" s="84">
        <f t="shared" si="97"/>
        <v>2.9733796296296293E-2</v>
      </c>
      <c r="J1542" s="83">
        <v>0.222</v>
      </c>
      <c r="K1542" s="83" t="s">
        <v>277</v>
      </c>
      <c r="L1542" s="83">
        <v>0.45</v>
      </c>
      <c r="M1542" s="83" t="s">
        <v>280</v>
      </c>
      <c r="N1542" s="84">
        <f t="shared" si="98"/>
        <v>0.70173379629629629</v>
      </c>
      <c r="O1542" s="83">
        <v>1541</v>
      </c>
      <c r="P1542" s="86">
        <f t="shared" si="99"/>
        <v>0.39521193092621665</v>
      </c>
      <c r="Q1542" s="87">
        <f>Table2[[#This Row],[Decimal exceedance]]*100</f>
        <v>39.521193092621665</v>
      </c>
      <c r="R1542" s="86">
        <f>ROUND(Table2[[#This Row],[Percent Exceedance]],1)</f>
        <v>39.5</v>
      </c>
    </row>
    <row r="1543" spans="2:18">
      <c r="B1543" s="79" t="s">
        <v>278</v>
      </c>
      <c r="C1543" s="80">
        <v>10044187</v>
      </c>
      <c r="D1543" s="80">
        <v>10019674</v>
      </c>
      <c r="E1543" s="79" t="s">
        <v>276</v>
      </c>
      <c r="F1543" s="81">
        <v>41591</v>
      </c>
      <c r="G1543" s="82">
        <v>2.4039999999999999</v>
      </c>
      <c r="H1543" s="83">
        <f t="shared" si="96"/>
        <v>2404</v>
      </c>
      <c r="I1543" s="84">
        <f t="shared" si="97"/>
        <v>2.7824074074074071E-2</v>
      </c>
      <c r="J1543" s="83">
        <v>0.26</v>
      </c>
      <c r="K1543" s="83" t="s">
        <v>277</v>
      </c>
      <c r="L1543" s="83">
        <v>0.41399999999999998</v>
      </c>
      <c r="M1543" s="83" t="s">
        <v>277</v>
      </c>
      <c r="N1543" s="84">
        <f t="shared" si="98"/>
        <v>0.70182407407407399</v>
      </c>
      <c r="O1543" s="83">
        <v>1542</v>
      </c>
      <c r="P1543" s="86">
        <f t="shared" si="99"/>
        <v>0.39481946624803765</v>
      </c>
      <c r="Q1543" s="87">
        <f>Table2[[#This Row],[Decimal exceedance]]*100</f>
        <v>39.481946624803768</v>
      </c>
      <c r="R1543" s="86">
        <f>ROUND(Table2[[#This Row],[Percent Exceedance]],1)</f>
        <v>39.5</v>
      </c>
    </row>
    <row r="1544" spans="2:18">
      <c r="B1544" s="79" t="s">
        <v>278</v>
      </c>
      <c r="C1544" s="80">
        <v>10044187</v>
      </c>
      <c r="D1544" s="80">
        <v>10019674</v>
      </c>
      <c r="E1544" s="79" t="s">
        <v>276</v>
      </c>
      <c r="F1544" s="81">
        <v>41931</v>
      </c>
      <c r="G1544" s="82">
        <v>3.0910000000000002</v>
      </c>
      <c r="H1544" s="83">
        <f t="shared" si="96"/>
        <v>3091</v>
      </c>
      <c r="I1544" s="84">
        <f t="shared" si="97"/>
        <v>3.577546296296296E-2</v>
      </c>
      <c r="J1544" s="83">
        <v>0.25900000000000001</v>
      </c>
      <c r="K1544" s="83" t="s">
        <v>277</v>
      </c>
      <c r="L1544" s="83">
        <v>0.40799999999999997</v>
      </c>
      <c r="M1544" s="83" t="s">
        <v>277</v>
      </c>
      <c r="N1544" s="84">
        <f t="shared" si="98"/>
        <v>0.702775462962963</v>
      </c>
      <c r="O1544" s="83">
        <v>1543</v>
      </c>
      <c r="P1544" s="86">
        <f t="shared" si="99"/>
        <v>0.39442700156985866</v>
      </c>
      <c r="Q1544" s="87">
        <f>Table2[[#This Row],[Decimal exceedance]]*100</f>
        <v>39.442700156985865</v>
      </c>
      <c r="R1544" s="86">
        <f>ROUND(Table2[[#This Row],[Percent Exceedance]],1)</f>
        <v>39.4</v>
      </c>
    </row>
    <row r="1545" spans="2:18">
      <c r="B1545" s="79" t="s">
        <v>278</v>
      </c>
      <c r="C1545" s="80">
        <v>10044187</v>
      </c>
      <c r="D1545" s="80">
        <v>10019674</v>
      </c>
      <c r="E1545" s="79" t="s">
        <v>276</v>
      </c>
      <c r="F1545" s="81">
        <v>42250</v>
      </c>
      <c r="G1545" s="82">
        <v>4.5789999999999997</v>
      </c>
      <c r="H1545" s="83">
        <f t="shared" si="96"/>
        <v>4579</v>
      </c>
      <c r="I1545" s="84">
        <f t="shared" si="97"/>
        <v>5.2997685185185175E-2</v>
      </c>
      <c r="J1545" s="83">
        <v>0.17799999999999999</v>
      </c>
      <c r="K1545" s="83" t="s">
        <v>277</v>
      </c>
      <c r="L1545" s="83">
        <v>0.47199999999999998</v>
      </c>
      <c r="M1545" s="83" t="s">
        <v>277</v>
      </c>
      <c r="N1545" s="84">
        <f t="shared" si="98"/>
        <v>0.70299768518518513</v>
      </c>
      <c r="O1545" s="83">
        <v>1544</v>
      </c>
      <c r="P1545" s="86">
        <f t="shared" si="99"/>
        <v>0.39403453689167978</v>
      </c>
      <c r="Q1545" s="87">
        <f>Table2[[#This Row],[Decimal exceedance]]*100</f>
        <v>39.403453689167975</v>
      </c>
      <c r="R1545" s="86">
        <f>ROUND(Table2[[#This Row],[Percent Exceedance]],1)</f>
        <v>39.4</v>
      </c>
    </row>
    <row r="1546" spans="2:18">
      <c r="B1546" s="79" t="s">
        <v>278</v>
      </c>
      <c r="C1546" s="80">
        <v>10044187</v>
      </c>
      <c r="D1546" s="80">
        <v>10019674</v>
      </c>
      <c r="E1546" s="79" t="s">
        <v>276</v>
      </c>
      <c r="F1546" s="81">
        <v>43530</v>
      </c>
      <c r="G1546" s="82">
        <v>1.998</v>
      </c>
      <c r="H1546" s="83">
        <f t="shared" si="96"/>
        <v>1998</v>
      </c>
      <c r="I1546" s="84">
        <f t="shared" si="97"/>
        <v>2.3125E-2</v>
      </c>
      <c r="J1546" s="83">
        <v>0.47499999999999998</v>
      </c>
      <c r="K1546" s="83" t="s">
        <v>277</v>
      </c>
      <c r="L1546" s="83">
        <v>0.20599999999999999</v>
      </c>
      <c r="M1546" s="83" t="s">
        <v>277</v>
      </c>
      <c r="N1546" s="84">
        <f t="shared" si="98"/>
        <v>0.704125</v>
      </c>
      <c r="O1546" s="83">
        <v>1545</v>
      </c>
      <c r="P1546" s="86">
        <f t="shared" si="99"/>
        <v>0.39364207221350078</v>
      </c>
      <c r="Q1546" s="87">
        <f>Table2[[#This Row],[Decimal exceedance]]*100</f>
        <v>39.364207221350078</v>
      </c>
      <c r="R1546" s="86">
        <f>ROUND(Table2[[#This Row],[Percent Exceedance]],1)</f>
        <v>39.4</v>
      </c>
    </row>
    <row r="1547" spans="2:18">
      <c r="B1547" s="83"/>
      <c r="C1547" s="80">
        <v>10044187</v>
      </c>
      <c r="D1547" s="80">
        <v>10019674</v>
      </c>
      <c r="E1547" s="79" t="s">
        <v>276</v>
      </c>
      <c r="F1547" s="85">
        <v>43852</v>
      </c>
      <c r="G1547" s="82">
        <v>1.9419999999999999</v>
      </c>
      <c r="H1547" s="83">
        <f t="shared" si="96"/>
        <v>1942</v>
      </c>
      <c r="I1547" s="84">
        <f t="shared" si="97"/>
        <v>2.2476851851851849E-2</v>
      </c>
      <c r="J1547" s="83">
        <v>0.218</v>
      </c>
      <c r="K1547" s="83" t="s">
        <v>277</v>
      </c>
      <c r="L1547" s="83">
        <v>0.46500000000000002</v>
      </c>
      <c r="M1547" s="83" t="s">
        <v>277</v>
      </c>
      <c r="N1547" s="84">
        <f t="shared" si="98"/>
        <v>0.70547685185185194</v>
      </c>
      <c r="O1547" s="83">
        <v>1546</v>
      </c>
      <c r="P1547" s="86">
        <f t="shared" si="99"/>
        <v>0.39324960753532179</v>
      </c>
      <c r="Q1547" s="87">
        <f>Table2[[#This Row],[Decimal exceedance]]*100</f>
        <v>39.324960753532181</v>
      </c>
      <c r="R1547" s="86">
        <f>ROUND(Table2[[#This Row],[Percent Exceedance]],1)</f>
        <v>39.299999999999997</v>
      </c>
    </row>
    <row r="1548" spans="2:18">
      <c r="B1548" s="79" t="s">
        <v>278</v>
      </c>
      <c r="C1548" s="80">
        <v>10044187</v>
      </c>
      <c r="D1548" s="80">
        <v>10019674</v>
      </c>
      <c r="E1548" s="79" t="s">
        <v>276</v>
      </c>
      <c r="F1548" s="81">
        <v>41740</v>
      </c>
      <c r="G1548" s="82">
        <v>2.778</v>
      </c>
      <c r="H1548" s="83">
        <f t="shared" si="96"/>
        <v>2778</v>
      </c>
      <c r="I1548" s="84">
        <f t="shared" si="97"/>
        <v>3.2152777777777773E-2</v>
      </c>
      <c r="J1548" s="83">
        <v>0.14899999999999999</v>
      </c>
      <c r="K1548" s="83" t="s">
        <v>277</v>
      </c>
      <c r="L1548" s="83">
        <v>0.52500000000000002</v>
      </c>
      <c r="M1548" s="83" t="s">
        <v>277</v>
      </c>
      <c r="N1548" s="84">
        <f t="shared" si="98"/>
        <v>0.70615277777777785</v>
      </c>
      <c r="O1548" s="83">
        <v>1547</v>
      </c>
      <c r="P1548" s="86">
        <f t="shared" si="99"/>
        <v>0.3928571428571429</v>
      </c>
      <c r="Q1548" s="87">
        <f>Table2[[#This Row],[Decimal exceedance]]*100</f>
        <v>39.285714285714292</v>
      </c>
      <c r="R1548" s="86">
        <f>ROUND(Table2[[#This Row],[Percent Exceedance]],1)</f>
        <v>39.299999999999997</v>
      </c>
    </row>
    <row r="1549" spans="2:18">
      <c r="B1549" s="79" t="s">
        <v>278</v>
      </c>
      <c r="C1549" s="80">
        <v>10044187</v>
      </c>
      <c r="D1549" s="80">
        <v>10019674</v>
      </c>
      <c r="E1549" s="79" t="s">
        <v>276</v>
      </c>
      <c r="F1549" s="81">
        <v>41431</v>
      </c>
      <c r="G1549" s="82">
        <v>4.0819999999999999</v>
      </c>
      <c r="H1549" s="83">
        <f t="shared" si="96"/>
        <v>4082</v>
      </c>
      <c r="I1549" s="84">
        <f t="shared" si="97"/>
        <v>4.7245370370370368E-2</v>
      </c>
      <c r="J1549" s="83">
        <v>0.14599999999999999</v>
      </c>
      <c r="K1549" s="83" t="s">
        <v>277</v>
      </c>
      <c r="L1549" s="83">
        <v>0.51300000000000001</v>
      </c>
      <c r="M1549" s="83" t="s">
        <v>277</v>
      </c>
      <c r="N1549" s="84">
        <f t="shared" si="98"/>
        <v>0.70624537037037038</v>
      </c>
      <c r="O1549" s="83">
        <v>1548</v>
      </c>
      <c r="P1549" s="86">
        <f t="shared" si="99"/>
        <v>0.39246467817896391</v>
      </c>
      <c r="Q1549" s="87">
        <f>Table2[[#This Row],[Decimal exceedance]]*100</f>
        <v>39.246467817896388</v>
      </c>
      <c r="R1549" s="86">
        <f>ROUND(Table2[[#This Row],[Percent Exceedance]],1)</f>
        <v>39.200000000000003</v>
      </c>
    </row>
    <row r="1550" spans="2:18">
      <c r="B1550" s="79" t="s">
        <v>278</v>
      </c>
      <c r="C1550" s="80">
        <v>10044187</v>
      </c>
      <c r="D1550" s="80">
        <v>10019674</v>
      </c>
      <c r="E1550" s="79" t="s">
        <v>276</v>
      </c>
      <c r="F1550" s="81">
        <v>42514</v>
      </c>
      <c r="G1550" s="82">
        <v>2.4420000000000002</v>
      </c>
      <c r="H1550" s="83">
        <f t="shared" si="96"/>
        <v>2442</v>
      </c>
      <c r="I1550" s="84">
        <f t="shared" si="97"/>
        <v>2.826388888888889E-2</v>
      </c>
      <c r="J1550" s="83">
        <v>0.20200000000000001</v>
      </c>
      <c r="K1550" s="83" t="s">
        <v>277</v>
      </c>
      <c r="L1550" s="83">
        <v>0.47699999999999998</v>
      </c>
      <c r="M1550" s="83" t="s">
        <v>277</v>
      </c>
      <c r="N1550" s="84">
        <f t="shared" si="98"/>
        <v>0.70726388888888891</v>
      </c>
      <c r="O1550" s="83">
        <v>1549</v>
      </c>
      <c r="P1550" s="86">
        <f t="shared" si="99"/>
        <v>0.39207221350078492</v>
      </c>
      <c r="Q1550" s="87">
        <f>Table2[[#This Row],[Decimal exceedance]]*100</f>
        <v>39.207221350078491</v>
      </c>
      <c r="R1550" s="86">
        <f>ROUND(Table2[[#This Row],[Percent Exceedance]],1)</f>
        <v>39.200000000000003</v>
      </c>
    </row>
    <row r="1551" spans="2:18">
      <c r="B1551" s="79" t="s">
        <v>278</v>
      </c>
      <c r="C1551" s="80">
        <v>10044187</v>
      </c>
      <c r="D1551" s="80">
        <v>10019674</v>
      </c>
      <c r="E1551" s="79" t="s">
        <v>276</v>
      </c>
      <c r="F1551" s="81">
        <v>41758</v>
      </c>
      <c r="G1551" s="82">
        <v>2.5310000000000001</v>
      </c>
      <c r="H1551" s="83">
        <f t="shared" si="96"/>
        <v>2531</v>
      </c>
      <c r="I1551" s="84">
        <f t="shared" si="97"/>
        <v>2.929398148148148E-2</v>
      </c>
      <c r="J1551" s="83">
        <v>0.17299999999999999</v>
      </c>
      <c r="K1551" s="83" t="s">
        <v>277</v>
      </c>
      <c r="L1551" s="83">
        <v>0.505</v>
      </c>
      <c r="M1551" s="83" t="s">
        <v>277</v>
      </c>
      <c r="N1551" s="84">
        <f t="shared" si="98"/>
        <v>0.70729398148148148</v>
      </c>
      <c r="O1551" s="83">
        <v>1550</v>
      </c>
      <c r="P1551" s="86">
        <f t="shared" si="99"/>
        <v>0.39167974882260592</v>
      </c>
      <c r="Q1551" s="87">
        <f>Table2[[#This Row],[Decimal exceedance]]*100</f>
        <v>39.167974882260594</v>
      </c>
      <c r="R1551" s="86">
        <f>ROUND(Table2[[#This Row],[Percent Exceedance]],1)</f>
        <v>39.200000000000003</v>
      </c>
    </row>
    <row r="1552" spans="2:18">
      <c r="B1552" s="79" t="s">
        <v>278</v>
      </c>
      <c r="C1552" s="80">
        <v>10044187</v>
      </c>
      <c r="D1552" s="80">
        <v>10019674</v>
      </c>
      <c r="E1552" s="79" t="s">
        <v>276</v>
      </c>
      <c r="F1552" s="81">
        <v>41728</v>
      </c>
      <c r="G1552" s="82">
        <v>2.5129999999999999</v>
      </c>
      <c r="H1552" s="83">
        <f t="shared" si="96"/>
        <v>2513</v>
      </c>
      <c r="I1552" s="84">
        <f t="shared" si="97"/>
        <v>2.9085648148148145E-2</v>
      </c>
      <c r="J1552" s="83">
        <v>0.193</v>
      </c>
      <c r="K1552" s="83" t="s">
        <v>277</v>
      </c>
      <c r="L1552" s="83">
        <v>0.48599999999999999</v>
      </c>
      <c r="M1552" s="83" t="s">
        <v>277</v>
      </c>
      <c r="N1552" s="84">
        <f t="shared" si="98"/>
        <v>0.70808564814814812</v>
      </c>
      <c r="O1552" s="83">
        <v>1551</v>
      </c>
      <c r="P1552" s="86">
        <f t="shared" si="99"/>
        <v>0.39128728414442704</v>
      </c>
      <c r="Q1552" s="87">
        <f>Table2[[#This Row],[Decimal exceedance]]*100</f>
        <v>39.128728414442705</v>
      </c>
      <c r="R1552" s="86">
        <f>ROUND(Table2[[#This Row],[Percent Exceedance]],1)</f>
        <v>39.1</v>
      </c>
    </row>
    <row r="1553" spans="2:18">
      <c r="B1553" s="79" t="s">
        <v>278</v>
      </c>
      <c r="C1553" s="80">
        <v>10044187</v>
      </c>
      <c r="D1553" s="80">
        <v>10019674</v>
      </c>
      <c r="E1553" s="79" t="s">
        <v>276</v>
      </c>
      <c r="F1553" s="81">
        <v>41437</v>
      </c>
      <c r="G1553" s="82">
        <v>4.2469999999999999</v>
      </c>
      <c r="H1553" s="83">
        <f t="shared" si="96"/>
        <v>4247</v>
      </c>
      <c r="I1553" s="84">
        <f t="shared" si="97"/>
        <v>4.9155092592592591E-2</v>
      </c>
      <c r="J1553" s="83">
        <v>0.106</v>
      </c>
      <c r="K1553" s="83" t="s">
        <v>277</v>
      </c>
      <c r="L1553" s="83">
        <v>0.55300000000000005</v>
      </c>
      <c r="M1553" s="83" t="s">
        <v>277</v>
      </c>
      <c r="N1553" s="84">
        <f t="shared" si="98"/>
        <v>0.70815509259259257</v>
      </c>
      <c r="O1553" s="83">
        <v>1552</v>
      </c>
      <c r="P1553" s="86">
        <f t="shared" si="99"/>
        <v>0.39089481946624804</v>
      </c>
      <c r="Q1553" s="87">
        <f>Table2[[#This Row],[Decimal exceedance]]*100</f>
        <v>39.089481946624801</v>
      </c>
      <c r="R1553" s="86">
        <f>ROUND(Table2[[#This Row],[Percent Exceedance]],1)</f>
        <v>39.1</v>
      </c>
    </row>
    <row r="1554" spans="2:18">
      <c r="B1554" s="79" t="s">
        <v>278</v>
      </c>
      <c r="C1554" s="80">
        <v>10044187</v>
      </c>
      <c r="D1554" s="80">
        <v>10019674</v>
      </c>
      <c r="E1554" s="79" t="s">
        <v>276</v>
      </c>
      <c r="F1554" s="81">
        <v>42317</v>
      </c>
      <c r="G1554" s="82">
        <v>3.8279999999999998</v>
      </c>
      <c r="H1554" s="83">
        <f t="shared" si="96"/>
        <v>3828</v>
      </c>
      <c r="I1554" s="84">
        <f t="shared" si="97"/>
        <v>4.4305555555555549E-2</v>
      </c>
      <c r="J1554" s="83">
        <v>0.31</v>
      </c>
      <c r="K1554" s="83" t="s">
        <v>277</v>
      </c>
      <c r="L1554" s="83">
        <v>0.35399999999999998</v>
      </c>
      <c r="M1554" s="83" t="s">
        <v>277</v>
      </c>
      <c r="N1554" s="84">
        <f t="shared" si="98"/>
        <v>0.70830555555555552</v>
      </c>
      <c r="O1554" s="83">
        <v>1553</v>
      </c>
      <c r="P1554" s="86">
        <f t="shared" si="99"/>
        <v>0.39050235478806905</v>
      </c>
      <c r="Q1554" s="87">
        <f>Table2[[#This Row],[Decimal exceedance]]*100</f>
        <v>39.050235478806904</v>
      </c>
      <c r="R1554" s="86">
        <f>ROUND(Table2[[#This Row],[Percent Exceedance]],1)</f>
        <v>39.1</v>
      </c>
    </row>
    <row r="1555" spans="2:18">
      <c r="B1555" s="79" t="s">
        <v>278</v>
      </c>
      <c r="C1555" s="80">
        <v>10044187</v>
      </c>
      <c r="D1555" s="80">
        <v>10019674</v>
      </c>
      <c r="E1555" s="79" t="s">
        <v>276</v>
      </c>
      <c r="F1555" s="81">
        <v>43217</v>
      </c>
      <c r="G1555" s="82">
        <v>1.9670000000000001</v>
      </c>
      <c r="H1555" s="83">
        <f t="shared" si="96"/>
        <v>1967</v>
      </c>
      <c r="I1555" s="84">
        <f t="shared" si="97"/>
        <v>2.2766203703703702E-2</v>
      </c>
      <c r="J1555" s="83">
        <v>0.45600000000000002</v>
      </c>
      <c r="K1555" s="83" t="s">
        <v>277</v>
      </c>
      <c r="L1555" s="83">
        <v>0.23</v>
      </c>
      <c r="M1555" s="83" t="s">
        <v>277</v>
      </c>
      <c r="N1555" s="84">
        <f t="shared" si="98"/>
        <v>0.70876620370370369</v>
      </c>
      <c r="O1555" s="83">
        <v>1554</v>
      </c>
      <c r="P1555" s="86">
        <f t="shared" si="99"/>
        <v>0.39010989010989006</v>
      </c>
      <c r="Q1555" s="87">
        <f>Table2[[#This Row],[Decimal exceedance]]*100</f>
        <v>39.010989010989007</v>
      </c>
      <c r="R1555" s="86">
        <f>ROUND(Table2[[#This Row],[Percent Exceedance]],1)</f>
        <v>39</v>
      </c>
    </row>
    <row r="1556" spans="2:18">
      <c r="B1556" s="79" t="s">
        <v>278</v>
      </c>
      <c r="C1556" s="80">
        <v>10044187</v>
      </c>
      <c r="D1556" s="80">
        <v>10019674</v>
      </c>
      <c r="E1556" s="79" t="s">
        <v>276</v>
      </c>
      <c r="F1556" s="81">
        <v>42285</v>
      </c>
      <c r="G1556" s="82">
        <v>4.5</v>
      </c>
      <c r="H1556" s="83">
        <f t="shared" si="96"/>
        <v>4500</v>
      </c>
      <c r="I1556" s="84">
        <f t="shared" si="97"/>
        <v>5.2083333333333329E-2</v>
      </c>
      <c r="J1556" s="83">
        <v>0.189</v>
      </c>
      <c r="K1556" s="83" t="s">
        <v>277</v>
      </c>
      <c r="L1556" s="83">
        <v>0.46800000000000003</v>
      </c>
      <c r="M1556" s="83" t="s">
        <v>277</v>
      </c>
      <c r="N1556" s="84">
        <f t="shared" si="98"/>
        <v>0.70908333333333329</v>
      </c>
      <c r="O1556" s="83">
        <v>1555</v>
      </c>
      <c r="P1556" s="86">
        <f t="shared" si="99"/>
        <v>0.38971742543171117</v>
      </c>
      <c r="Q1556" s="87">
        <f>Table2[[#This Row],[Decimal exceedance]]*100</f>
        <v>38.971742543171118</v>
      </c>
      <c r="R1556" s="86">
        <f>ROUND(Table2[[#This Row],[Percent Exceedance]],1)</f>
        <v>39</v>
      </c>
    </row>
    <row r="1557" spans="2:18">
      <c r="B1557" s="79" t="s">
        <v>278</v>
      </c>
      <c r="C1557" s="80">
        <v>10044187</v>
      </c>
      <c r="D1557" s="80">
        <v>10019674</v>
      </c>
      <c r="E1557" s="79" t="s">
        <v>276</v>
      </c>
      <c r="F1557" s="81">
        <v>41398</v>
      </c>
      <c r="G1557" s="82">
        <v>9.1280000000000001</v>
      </c>
      <c r="H1557" s="83">
        <f t="shared" si="96"/>
        <v>9128</v>
      </c>
      <c r="I1557" s="84">
        <f t="shared" si="97"/>
        <v>0.10564814814814814</v>
      </c>
      <c r="J1557" s="83">
        <v>0.155</v>
      </c>
      <c r="K1557" s="83" t="s">
        <v>277</v>
      </c>
      <c r="L1557" s="83">
        <v>0.44900000000000001</v>
      </c>
      <c r="M1557" s="83" t="s">
        <v>277</v>
      </c>
      <c r="N1557" s="84">
        <f t="shared" si="98"/>
        <v>0.70964814814814814</v>
      </c>
      <c r="O1557" s="83">
        <v>1556</v>
      </c>
      <c r="P1557" s="86">
        <f t="shared" si="99"/>
        <v>0.38932496075353218</v>
      </c>
      <c r="Q1557" s="87">
        <f>Table2[[#This Row],[Decimal exceedance]]*100</f>
        <v>38.932496075353221</v>
      </c>
      <c r="R1557" s="86">
        <f>ROUND(Table2[[#This Row],[Percent Exceedance]],1)</f>
        <v>38.9</v>
      </c>
    </row>
    <row r="1558" spans="2:18">
      <c r="B1558" s="79" t="s">
        <v>278</v>
      </c>
      <c r="C1558" s="80">
        <v>10044187</v>
      </c>
      <c r="D1558" s="80">
        <v>10019674</v>
      </c>
      <c r="E1558" s="79" t="s">
        <v>276</v>
      </c>
      <c r="F1558" s="81">
        <v>42094</v>
      </c>
      <c r="G1558" s="82">
        <v>2.5649999999999999</v>
      </c>
      <c r="H1558" s="83">
        <f t="shared" si="96"/>
        <v>2565</v>
      </c>
      <c r="I1558" s="84">
        <f t="shared" si="97"/>
        <v>2.9687499999999999E-2</v>
      </c>
      <c r="J1558" s="83">
        <v>0.23499999999999999</v>
      </c>
      <c r="K1558" s="83" t="s">
        <v>277</v>
      </c>
      <c r="L1558" s="83">
        <v>0.44600000000000001</v>
      </c>
      <c r="M1558" s="83" t="s">
        <v>277</v>
      </c>
      <c r="N1558" s="84">
        <f t="shared" si="98"/>
        <v>0.71068749999999992</v>
      </c>
      <c r="O1558" s="83">
        <v>1557</v>
      </c>
      <c r="P1558" s="86">
        <f t="shared" si="99"/>
        <v>0.38893249607535318</v>
      </c>
      <c r="Q1558" s="87">
        <f>Table2[[#This Row],[Decimal exceedance]]*100</f>
        <v>38.893249607535317</v>
      </c>
      <c r="R1558" s="86">
        <f>ROUND(Table2[[#This Row],[Percent Exceedance]],1)</f>
        <v>38.9</v>
      </c>
    </row>
    <row r="1559" spans="2:18">
      <c r="B1559" s="79" t="s">
        <v>278</v>
      </c>
      <c r="C1559" s="80">
        <v>10044187</v>
      </c>
      <c r="D1559" s="80">
        <v>10019674</v>
      </c>
      <c r="E1559" s="79" t="s">
        <v>276</v>
      </c>
      <c r="F1559" s="81">
        <v>41432</v>
      </c>
      <c r="G1559" s="82">
        <v>3.8879999999999999</v>
      </c>
      <c r="H1559" s="83">
        <f t="shared" si="96"/>
        <v>3888</v>
      </c>
      <c r="I1559" s="84">
        <f t="shared" si="97"/>
        <v>4.4999999999999998E-2</v>
      </c>
      <c r="J1559" s="83">
        <v>0.121</v>
      </c>
      <c r="K1559" s="83" t="s">
        <v>277</v>
      </c>
      <c r="L1559" s="83">
        <v>0.54500000000000004</v>
      </c>
      <c r="M1559" s="83" t="s">
        <v>277</v>
      </c>
      <c r="N1559" s="84">
        <f t="shared" si="98"/>
        <v>0.71100000000000008</v>
      </c>
      <c r="O1559" s="83">
        <v>1558</v>
      </c>
      <c r="P1559" s="86">
        <f t="shared" si="99"/>
        <v>0.3885400313971743</v>
      </c>
      <c r="Q1559" s="87">
        <f>Table2[[#This Row],[Decimal exceedance]]*100</f>
        <v>38.854003139717427</v>
      </c>
      <c r="R1559" s="86">
        <f>ROUND(Table2[[#This Row],[Percent Exceedance]],1)</f>
        <v>38.9</v>
      </c>
    </row>
    <row r="1560" spans="2:18">
      <c r="B1560" s="79" t="s">
        <v>278</v>
      </c>
      <c r="C1560" s="80">
        <v>10044187</v>
      </c>
      <c r="D1560" s="80">
        <v>10019674</v>
      </c>
      <c r="E1560" s="79" t="s">
        <v>276</v>
      </c>
      <c r="F1560" s="81">
        <v>41954</v>
      </c>
      <c r="G1560" s="82">
        <v>3.2719999999999998</v>
      </c>
      <c r="H1560" s="83">
        <f t="shared" si="96"/>
        <v>3272</v>
      </c>
      <c r="I1560" s="84">
        <f t="shared" si="97"/>
        <v>3.7870370370370367E-2</v>
      </c>
      <c r="J1560" s="83">
        <v>0.28199999999999997</v>
      </c>
      <c r="K1560" s="83" t="s">
        <v>277</v>
      </c>
      <c r="L1560" s="83">
        <v>0.39200000000000002</v>
      </c>
      <c r="M1560" s="83" t="s">
        <v>277</v>
      </c>
      <c r="N1560" s="84">
        <f t="shared" si="98"/>
        <v>0.71187037037037038</v>
      </c>
      <c r="O1560" s="83">
        <v>1559</v>
      </c>
      <c r="P1560" s="86">
        <f t="shared" si="99"/>
        <v>0.38814756671899531</v>
      </c>
      <c r="Q1560" s="87">
        <f>Table2[[#This Row],[Decimal exceedance]]*100</f>
        <v>38.814756671899531</v>
      </c>
      <c r="R1560" s="86">
        <f>ROUND(Table2[[#This Row],[Percent Exceedance]],1)</f>
        <v>38.799999999999997</v>
      </c>
    </row>
    <row r="1561" spans="2:18">
      <c r="B1561" s="79" t="s">
        <v>278</v>
      </c>
      <c r="C1561" s="80">
        <v>10044187</v>
      </c>
      <c r="D1561" s="80">
        <v>10019674</v>
      </c>
      <c r="E1561" s="79" t="s">
        <v>276</v>
      </c>
      <c r="F1561" s="81">
        <v>42047</v>
      </c>
      <c r="G1561" s="82">
        <v>2.6859999999999999</v>
      </c>
      <c r="H1561" s="83">
        <f t="shared" si="96"/>
        <v>2686</v>
      </c>
      <c r="I1561" s="84">
        <f t="shared" si="97"/>
        <v>3.108796296296296E-2</v>
      </c>
      <c r="J1561" s="83">
        <v>0.27200000000000002</v>
      </c>
      <c r="K1561" s="83" t="s">
        <v>277</v>
      </c>
      <c r="L1561" s="83">
        <v>0.40899999999999997</v>
      </c>
      <c r="M1561" s="83" t="s">
        <v>277</v>
      </c>
      <c r="N1561" s="84">
        <f t="shared" si="98"/>
        <v>0.71208796296296295</v>
      </c>
      <c r="O1561" s="83">
        <v>1560</v>
      </c>
      <c r="P1561" s="86">
        <f t="shared" si="99"/>
        <v>0.38775510204081631</v>
      </c>
      <c r="Q1561" s="87">
        <f>Table2[[#This Row],[Decimal exceedance]]*100</f>
        <v>38.775510204081634</v>
      </c>
      <c r="R1561" s="86">
        <f>ROUND(Table2[[#This Row],[Percent Exceedance]],1)</f>
        <v>38.799999999999997</v>
      </c>
    </row>
    <row r="1562" spans="2:18">
      <c r="B1562" s="79" t="s">
        <v>278</v>
      </c>
      <c r="C1562" s="80">
        <v>10044187</v>
      </c>
      <c r="D1562" s="80">
        <v>10019674</v>
      </c>
      <c r="E1562" s="79" t="s">
        <v>276</v>
      </c>
      <c r="F1562" s="81">
        <v>41525</v>
      </c>
      <c r="G1562" s="82">
        <v>4.8949999999999996</v>
      </c>
      <c r="H1562" s="83">
        <f t="shared" si="96"/>
        <v>4895</v>
      </c>
      <c r="I1562" s="84">
        <f t="shared" si="97"/>
        <v>5.6655092592592583E-2</v>
      </c>
      <c r="J1562" s="83">
        <v>0.183</v>
      </c>
      <c r="K1562" s="83" t="s">
        <v>277</v>
      </c>
      <c r="L1562" s="83">
        <v>0.47299999999999998</v>
      </c>
      <c r="M1562" s="83" t="s">
        <v>277</v>
      </c>
      <c r="N1562" s="84">
        <f t="shared" si="98"/>
        <v>0.71265509259259252</v>
      </c>
      <c r="O1562" s="83">
        <v>1561</v>
      </c>
      <c r="P1562" s="86">
        <f t="shared" si="99"/>
        <v>0.38736263736263732</v>
      </c>
      <c r="Q1562" s="87">
        <f>Table2[[#This Row],[Decimal exceedance]]*100</f>
        <v>38.73626373626373</v>
      </c>
      <c r="R1562" s="86">
        <f>ROUND(Table2[[#This Row],[Percent Exceedance]],1)</f>
        <v>38.700000000000003</v>
      </c>
    </row>
    <row r="1563" spans="2:18">
      <c r="B1563" s="79" t="s">
        <v>278</v>
      </c>
      <c r="C1563" s="80">
        <v>10044187</v>
      </c>
      <c r="D1563" s="80">
        <v>10019674</v>
      </c>
      <c r="E1563" s="79" t="s">
        <v>276</v>
      </c>
      <c r="F1563" s="81">
        <v>42427</v>
      </c>
      <c r="G1563" s="82">
        <v>1.5860000000000001</v>
      </c>
      <c r="H1563" s="83">
        <f t="shared" si="96"/>
        <v>1586</v>
      </c>
      <c r="I1563" s="84">
        <f t="shared" si="97"/>
        <v>1.8356481481481481E-2</v>
      </c>
      <c r="J1563" s="83">
        <v>0.186</v>
      </c>
      <c r="K1563" s="83" t="s">
        <v>277</v>
      </c>
      <c r="L1563" s="83">
        <v>0.51</v>
      </c>
      <c r="M1563" s="83" t="s">
        <v>277</v>
      </c>
      <c r="N1563" s="84">
        <f t="shared" si="98"/>
        <v>0.71435648148148145</v>
      </c>
      <c r="O1563" s="83">
        <v>1562</v>
      </c>
      <c r="P1563" s="86">
        <f t="shared" si="99"/>
        <v>0.38697017268445844</v>
      </c>
      <c r="Q1563" s="87">
        <f>Table2[[#This Row],[Decimal exceedance]]*100</f>
        <v>38.69701726844584</v>
      </c>
      <c r="R1563" s="86">
        <f>ROUND(Table2[[#This Row],[Percent Exceedance]],1)</f>
        <v>38.700000000000003</v>
      </c>
    </row>
    <row r="1564" spans="2:18">
      <c r="B1564" s="79" t="s">
        <v>278</v>
      </c>
      <c r="C1564" s="80">
        <v>10044187</v>
      </c>
      <c r="D1564" s="80">
        <v>10019674</v>
      </c>
      <c r="E1564" s="79" t="s">
        <v>276</v>
      </c>
      <c r="F1564" s="81">
        <v>41397</v>
      </c>
      <c r="G1564" s="82">
        <v>9.0869999999999997</v>
      </c>
      <c r="H1564" s="83">
        <f t="shared" si="96"/>
        <v>9087</v>
      </c>
      <c r="I1564" s="84">
        <f t="shared" si="97"/>
        <v>0.10517361111111111</v>
      </c>
      <c r="J1564" s="83">
        <v>0.16200000000000001</v>
      </c>
      <c r="K1564" s="83" t="s">
        <v>277</v>
      </c>
      <c r="L1564" s="83">
        <v>0.44800000000000001</v>
      </c>
      <c r="M1564" s="83" t="s">
        <v>277</v>
      </c>
      <c r="N1564" s="84">
        <f t="shared" si="98"/>
        <v>0.71517361111111111</v>
      </c>
      <c r="O1564" s="83">
        <v>1563</v>
      </c>
      <c r="P1564" s="86">
        <f t="shared" si="99"/>
        <v>0.38657770800627944</v>
      </c>
      <c r="Q1564" s="87">
        <f>Table2[[#This Row],[Decimal exceedance]]*100</f>
        <v>38.657770800627944</v>
      </c>
      <c r="R1564" s="86">
        <f>ROUND(Table2[[#This Row],[Percent Exceedance]],1)</f>
        <v>38.700000000000003</v>
      </c>
    </row>
    <row r="1565" spans="2:18">
      <c r="B1565" s="79" t="s">
        <v>278</v>
      </c>
      <c r="C1565" s="80">
        <v>10044187</v>
      </c>
      <c r="D1565" s="80">
        <v>10019674</v>
      </c>
      <c r="E1565" s="79" t="s">
        <v>276</v>
      </c>
      <c r="F1565" s="81">
        <v>42029</v>
      </c>
      <c r="G1565" s="82">
        <v>2.4430000000000001</v>
      </c>
      <c r="H1565" s="83">
        <f t="shared" si="96"/>
        <v>2443</v>
      </c>
      <c r="I1565" s="84">
        <f t="shared" si="97"/>
        <v>2.8275462962962961E-2</v>
      </c>
      <c r="J1565" s="83">
        <v>0.26900000000000002</v>
      </c>
      <c r="K1565" s="83" t="s">
        <v>277</v>
      </c>
      <c r="L1565" s="83">
        <v>0.41799999999999998</v>
      </c>
      <c r="M1565" s="83" t="s">
        <v>277</v>
      </c>
      <c r="N1565" s="84">
        <f t="shared" si="98"/>
        <v>0.71527546296296296</v>
      </c>
      <c r="O1565" s="83">
        <v>1564</v>
      </c>
      <c r="P1565" s="86">
        <f t="shared" si="99"/>
        <v>0.38618524332810045</v>
      </c>
      <c r="Q1565" s="87">
        <f>Table2[[#This Row],[Decimal exceedance]]*100</f>
        <v>38.618524332810047</v>
      </c>
      <c r="R1565" s="86">
        <f>ROUND(Table2[[#This Row],[Percent Exceedance]],1)</f>
        <v>38.6</v>
      </c>
    </row>
    <row r="1566" spans="2:18">
      <c r="B1566" s="79" t="s">
        <v>278</v>
      </c>
      <c r="C1566" s="80">
        <v>10044187</v>
      </c>
      <c r="D1566" s="80">
        <v>10019674</v>
      </c>
      <c r="E1566" s="79" t="s">
        <v>276</v>
      </c>
      <c r="F1566" s="81">
        <v>41978</v>
      </c>
      <c r="G1566" s="82">
        <v>3.048</v>
      </c>
      <c r="H1566" s="83">
        <f t="shared" si="96"/>
        <v>3048</v>
      </c>
      <c r="I1566" s="84">
        <f t="shared" si="97"/>
        <v>3.5277777777777776E-2</v>
      </c>
      <c r="J1566" s="83">
        <v>0.254</v>
      </c>
      <c r="K1566" s="83" t="s">
        <v>277</v>
      </c>
      <c r="L1566" s="83">
        <v>0.42699999999999999</v>
      </c>
      <c r="M1566" s="83" t="s">
        <v>277</v>
      </c>
      <c r="N1566" s="84">
        <f t="shared" si="98"/>
        <v>0.71627777777777779</v>
      </c>
      <c r="O1566" s="83">
        <v>1565</v>
      </c>
      <c r="P1566" s="86">
        <f t="shared" si="99"/>
        <v>0.38579277864992145</v>
      </c>
      <c r="Q1566" s="87">
        <f>Table2[[#This Row],[Decimal exceedance]]*100</f>
        <v>38.579277864992143</v>
      </c>
      <c r="R1566" s="86">
        <f>ROUND(Table2[[#This Row],[Percent Exceedance]],1)</f>
        <v>38.6</v>
      </c>
    </row>
    <row r="1567" spans="2:18">
      <c r="B1567" s="79" t="s">
        <v>278</v>
      </c>
      <c r="C1567" s="80">
        <v>10044187</v>
      </c>
      <c r="D1567" s="80">
        <v>10019674</v>
      </c>
      <c r="E1567" s="79" t="s">
        <v>276</v>
      </c>
      <c r="F1567" s="81">
        <v>41790</v>
      </c>
      <c r="G1567" s="82">
        <v>2.4809999999999999</v>
      </c>
      <c r="H1567" s="83">
        <f t="shared" si="96"/>
        <v>2481</v>
      </c>
      <c r="I1567" s="84">
        <f t="shared" si="97"/>
        <v>2.8715277777777774E-2</v>
      </c>
      <c r="J1567" s="83">
        <v>0.20899999999999999</v>
      </c>
      <c r="K1567" s="83" t="s">
        <v>277</v>
      </c>
      <c r="L1567" s="83">
        <v>0.47899999999999998</v>
      </c>
      <c r="M1567" s="83" t="s">
        <v>277</v>
      </c>
      <c r="N1567" s="84">
        <f t="shared" si="98"/>
        <v>0.71671527777777777</v>
      </c>
      <c r="O1567" s="83">
        <v>1566</v>
      </c>
      <c r="P1567" s="86">
        <f t="shared" si="99"/>
        <v>0.38540031397174257</v>
      </c>
      <c r="Q1567" s="87">
        <f>Table2[[#This Row],[Decimal exceedance]]*100</f>
        <v>38.540031397174261</v>
      </c>
      <c r="R1567" s="86">
        <f>ROUND(Table2[[#This Row],[Percent Exceedance]],1)</f>
        <v>38.5</v>
      </c>
    </row>
    <row r="1568" spans="2:18">
      <c r="B1568" s="79" t="s">
        <v>278</v>
      </c>
      <c r="C1568" s="80">
        <v>10044187</v>
      </c>
      <c r="D1568" s="80">
        <v>10019674</v>
      </c>
      <c r="E1568" s="79" t="s">
        <v>276</v>
      </c>
      <c r="F1568" s="81">
        <v>41451</v>
      </c>
      <c r="G1568" s="82">
        <v>6.1360000000000001</v>
      </c>
      <c r="H1568" s="83">
        <f t="shared" si="96"/>
        <v>6136</v>
      </c>
      <c r="I1568" s="84">
        <f t="shared" si="97"/>
        <v>7.1018518518518509E-2</v>
      </c>
      <c r="J1568" s="83">
        <v>0.159</v>
      </c>
      <c r="K1568" s="83" t="s">
        <v>277</v>
      </c>
      <c r="L1568" s="83">
        <v>0.48699999999999999</v>
      </c>
      <c r="M1568" s="83" t="s">
        <v>277</v>
      </c>
      <c r="N1568" s="84">
        <f t="shared" si="98"/>
        <v>0.7170185185185185</v>
      </c>
      <c r="O1568" s="83">
        <v>1567</v>
      </c>
      <c r="P1568" s="86">
        <f t="shared" si="99"/>
        <v>0.38500784929356358</v>
      </c>
      <c r="Q1568" s="87">
        <f>Table2[[#This Row],[Decimal exceedance]]*100</f>
        <v>38.500784929356357</v>
      </c>
      <c r="R1568" s="86">
        <f>ROUND(Table2[[#This Row],[Percent Exceedance]],1)</f>
        <v>38.5</v>
      </c>
    </row>
    <row r="1569" spans="2:18">
      <c r="B1569" s="79" t="s">
        <v>278</v>
      </c>
      <c r="C1569" s="80">
        <v>10044187</v>
      </c>
      <c r="D1569" s="80">
        <v>10019674</v>
      </c>
      <c r="E1569" s="79" t="s">
        <v>276</v>
      </c>
      <c r="F1569" s="81">
        <v>41412</v>
      </c>
      <c r="G1569" s="82">
        <v>5.1210000000000004</v>
      </c>
      <c r="H1569" s="83">
        <f t="shared" si="96"/>
        <v>5121</v>
      </c>
      <c r="I1569" s="84">
        <f t="shared" si="97"/>
        <v>5.9270833333333335E-2</v>
      </c>
      <c r="J1569" s="83">
        <v>0.16900000000000001</v>
      </c>
      <c r="K1569" s="83" t="s">
        <v>277</v>
      </c>
      <c r="L1569" s="83">
        <v>0.48899999999999999</v>
      </c>
      <c r="M1569" s="83" t="s">
        <v>277</v>
      </c>
      <c r="N1569" s="84">
        <f t="shared" si="98"/>
        <v>0.7172708333333333</v>
      </c>
      <c r="O1569" s="83">
        <v>1568</v>
      </c>
      <c r="P1569" s="86">
        <f t="shared" si="99"/>
        <v>0.38461538461538458</v>
      </c>
      <c r="Q1569" s="87">
        <f>Table2[[#This Row],[Decimal exceedance]]*100</f>
        <v>38.46153846153846</v>
      </c>
      <c r="R1569" s="86">
        <f>ROUND(Table2[[#This Row],[Percent Exceedance]],1)</f>
        <v>38.5</v>
      </c>
    </row>
    <row r="1570" spans="2:18">
      <c r="B1570" s="79" t="s">
        <v>278</v>
      </c>
      <c r="C1570" s="80">
        <v>10044187</v>
      </c>
      <c r="D1570" s="80">
        <v>10019674</v>
      </c>
      <c r="E1570" s="79" t="s">
        <v>276</v>
      </c>
      <c r="F1570" s="81">
        <v>41396</v>
      </c>
      <c r="G1570" s="82">
        <v>5.992</v>
      </c>
      <c r="H1570" s="83">
        <f t="shared" si="96"/>
        <v>5992</v>
      </c>
      <c r="I1570" s="84">
        <f t="shared" si="97"/>
        <v>6.9351851851851845E-2</v>
      </c>
      <c r="J1570" s="83">
        <v>0.16500000000000001</v>
      </c>
      <c r="K1570" s="83" t="s">
        <v>277</v>
      </c>
      <c r="L1570" s="83">
        <v>0.48399999999999999</v>
      </c>
      <c r="M1570" s="83" t="s">
        <v>277</v>
      </c>
      <c r="N1570" s="84">
        <f t="shared" si="98"/>
        <v>0.71835185185185191</v>
      </c>
      <c r="O1570" s="83">
        <v>1569</v>
      </c>
      <c r="P1570" s="86">
        <f t="shared" si="99"/>
        <v>0.3842229199372057</v>
      </c>
      <c r="Q1570" s="87">
        <f>Table2[[#This Row],[Decimal exceedance]]*100</f>
        <v>38.42229199372057</v>
      </c>
      <c r="R1570" s="86">
        <f>ROUND(Table2[[#This Row],[Percent Exceedance]],1)</f>
        <v>38.4</v>
      </c>
    </row>
    <row r="1571" spans="2:18">
      <c r="B1571" s="79" t="s">
        <v>278</v>
      </c>
      <c r="C1571" s="80">
        <v>10044187</v>
      </c>
      <c r="D1571" s="80">
        <v>10019674</v>
      </c>
      <c r="E1571" s="79" t="s">
        <v>276</v>
      </c>
      <c r="F1571" s="81">
        <v>42262</v>
      </c>
      <c r="G1571" s="82">
        <v>4.2919999999999998</v>
      </c>
      <c r="H1571" s="83">
        <f t="shared" si="96"/>
        <v>4292</v>
      </c>
      <c r="I1571" s="84">
        <f t="shared" si="97"/>
        <v>4.9675925925925922E-2</v>
      </c>
      <c r="J1571" s="83">
        <v>0.20899999999999999</v>
      </c>
      <c r="K1571" s="83" t="s">
        <v>277</v>
      </c>
      <c r="L1571" s="83">
        <v>0.46</v>
      </c>
      <c r="M1571" s="83" t="s">
        <v>277</v>
      </c>
      <c r="N1571" s="84">
        <f t="shared" si="98"/>
        <v>0.71867592592592588</v>
      </c>
      <c r="O1571" s="83">
        <v>1570</v>
      </c>
      <c r="P1571" s="86">
        <f t="shared" si="99"/>
        <v>0.3838304552590267</v>
      </c>
      <c r="Q1571" s="87">
        <f>Table2[[#This Row],[Decimal exceedance]]*100</f>
        <v>38.383045525902673</v>
      </c>
      <c r="R1571" s="86">
        <f>ROUND(Table2[[#This Row],[Percent Exceedance]],1)</f>
        <v>38.4</v>
      </c>
    </row>
    <row r="1572" spans="2:18">
      <c r="B1572" s="79" t="s">
        <v>278</v>
      </c>
      <c r="C1572" s="80">
        <v>10044187</v>
      </c>
      <c r="D1572" s="80">
        <v>10019674</v>
      </c>
      <c r="E1572" s="79" t="s">
        <v>276</v>
      </c>
      <c r="F1572" s="81">
        <v>42068</v>
      </c>
      <c r="G1572" s="82">
        <v>2.8050000000000002</v>
      </c>
      <c r="H1572" s="83">
        <f t="shared" si="96"/>
        <v>2805</v>
      </c>
      <c r="I1572" s="84">
        <f t="shared" si="97"/>
        <v>3.246527777777778E-2</v>
      </c>
      <c r="J1572" s="83">
        <v>0.223</v>
      </c>
      <c r="K1572" s="83" t="s">
        <v>277</v>
      </c>
      <c r="L1572" s="83">
        <v>0.46500000000000002</v>
      </c>
      <c r="M1572" s="83" t="s">
        <v>277</v>
      </c>
      <c r="N1572" s="84">
        <f t="shared" si="98"/>
        <v>0.7204652777777778</v>
      </c>
      <c r="O1572" s="83">
        <v>1571</v>
      </c>
      <c r="P1572" s="86">
        <f t="shared" si="99"/>
        <v>0.38343799058084771</v>
      </c>
      <c r="Q1572" s="87">
        <f>Table2[[#This Row],[Decimal exceedance]]*100</f>
        <v>38.34379905808477</v>
      </c>
      <c r="R1572" s="86">
        <f>ROUND(Table2[[#This Row],[Percent Exceedance]],1)</f>
        <v>38.299999999999997</v>
      </c>
    </row>
    <row r="1573" spans="2:18">
      <c r="B1573" s="79" t="s">
        <v>278</v>
      </c>
      <c r="C1573" s="80">
        <v>10044187</v>
      </c>
      <c r="D1573" s="80">
        <v>10019674</v>
      </c>
      <c r="E1573" s="79" t="s">
        <v>276</v>
      </c>
      <c r="F1573" s="81">
        <v>41739</v>
      </c>
      <c r="G1573" s="82">
        <v>2.548</v>
      </c>
      <c r="H1573" s="83">
        <f t="shared" si="96"/>
        <v>2548</v>
      </c>
      <c r="I1573" s="84">
        <f t="shared" si="97"/>
        <v>2.9490740740740741E-2</v>
      </c>
      <c r="J1573" s="83">
        <v>0.16</v>
      </c>
      <c r="K1573" s="83" t="s">
        <v>277</v>
      </c>
      <c r="L1573" s="83">
        <v>0.53100000000000003</v>
      </c>
      <c r="M1573" s="83" t="s">
        <v>277</v>
      </c>
      <c r="N1573" s="84">
        <f t="shared" si="98"/>
        <v>0.72049074074074082</v>
      </c>
      <c r="O1573" s="83">
        <v>1572</v>
      </c>
      <c r="P1573" s="86">
        <f t="shared" si="99"/>
        <v>0.38304552590266872</v>
      </c>
      <c r="Q1573" s="87">
        <f>Table2[[#This Row],[Decimal exceedance]]*100</f>
        <v>38.304552590266873</v>
      </c>
      <c r="R1573" s="86">
        <f>ROUND(Table2[[#This Row],[Percent Exceedance]],1)</f>
        <v>38.299999999999997</v>
      </c>
    </row>
    <row r="1574" spans="2:18">
      <c r="B1574" s="79" t="s">
        <v>278</v>
      </c>
      <c r="C1574" s="80">
        <v>10044187</v>
      </c>
      <c r="D1574" s="80">
        <v>10019674</v>
      </c>
      <c r="E1574" s="79" t="s">
        <v>276</v>
      </c>
      <c r="F1574" s="81">
        <v>43003</v>
      </c>
      <c r="G1574" s="82">
        <v>2.4540000000000002</v>
      </c>
      <c r="H1574" s="83">
        <f t="shared" si="96"/>
        <v>2454</v>
      </c>
      <c r="I1574" s="84">
        <f t="shared" si="97"/>
        <v>2.8402777777777777E-2</v>
      </c>
      <c r="J1574" s="83">
        <v>0.23</v>
      </c>
      <c r="K1574" s="83" t="s">
        <v>277</v>
      </c>
      <c r="L1574" s="83">
        <v>0.46300000000000002</v>
      </c>
      <c r="M1574" s="83" t="s">
        <v>277</v>
      </c>
      <c r="N1574" s="84">
        <f t="shared" si="98"/>
        <v>0.72140277777777784</v>
      </c>
      <c r="O1574" s="83">
        <v>1573</v>
      </c>
      <c r="P1574" s="86">
        <f t="shared" si="99"/>
        <v>0.38265306122448983</v>
      </c>
      <c r="Q1574" s="87">
        <f>Table2[[#This Row],[Decimal exceedance]]*100</f>
        <v>38.265306122448983</v>
      </c>
      <c r="R1574" s="86">
        <f>ROUND(Table2[[#This Row],[Percent Exceedance]],1)</f>
        <v>38.299999999999997</v>
      </c>
    </row>
    <row r="1575" spans="2:18">
      <c r="B1575" s="79" t="s">
        <v>278</v>
      </c>
      <c r="C1575" s="80">
        <v>10044187</v>
      </c>
      <c r="D1575" s="80">
        <v>10019674</v>
      </c>
      <c r="E1575" s="79" t="s">
        <v>276</v>
      </c>
      <c r="F1575" s="81">
        <v>42096</v>
      </c>
      <c r="G1575" s="82">
        <v>2.75</v>
      </c>
      <c r="H1575" s="83">
        <f t="shared" si="96"/>
        <v>2750</v>
      </c>
      <c r="I1575" s="84">
        <f t="shared" si="97"/>
        <v>3.1828703703703699E-2</v>
      </c>
      <c r="J1575" s="83">
        <v>0.255</v>
      </c>
      <c r="K1575" s="83" t="s">
        <v>277</v>
      </c>
      <c r="L1575" s="83">
        <v>0.435</v>
      </c>
      <c r="M1575" s="83" t="s">
        <v>277</v>
      </c>
      <c r="N1575" s="84">
        <f t="shared" si="98"/>
        <v>0.72182870370370367</v>
      </c>
      <c r="O1575" s="83">
        <v>1574</v>
      </c>
      <c r="P1575" s="86">
        <f t="shared" si="99"/>
        <v>0.38226059654631084</v>
      </c>
      <c r="Q1575" s="87">
        <f>Table2[[#This Row],[Decimal exceedance]]*100</f>
        <v>38.226059654631086</v>
      </c>
      <c r="R1575" s="86">
        <f>ROUND(Table2[[#This Row],[Percent Exceedance]],1)</f>
        <v>38.200000000000003</v>
      </c>
    </row>
    <row r="1576" spans="2:18">
      <c r="B1576" s="79" t="s">
        <v>278</v>
      </c>
      <c r="C1576" s="80">
        <v>10044187</v>
      </c>
      <c r="D1576" s="80">
        <v>10019674</v>
      </c>
      <c r="E1576" s="79" t="s">
        <v>276</v>
      </c>
      <c r="F1576" s="81">
        <v>42025</v>
      </c>
      <c r="G1576" s="82">
        <v>2.7309999999999999</v>
      </c>
      <c r="H1576" s="83">
        <f t="shared" si="96"/>
        <v>2731</v>
      </c>
      <c r="I1576" s="84">
        <f t="shared" si="97"/>
        <v>3.1608796296296295E-2</v>
      </c>
      <c r="J1576" s="83">
        <v>0.24299999999999999</v>
      </c>
      <c r="K1576" s="83" t="s">
        <v>277</v>
      </c>
      <c r="L1576" s="83">
        <v>0.44800000000000001</v>
      </c>
      <c r="M1576" s="83" t="s">
        <v>277</v>
      </c>
      <c r="N1576" s="84">
        <f t="shared" si="98"/>
        <v>0.72260879629629637</v>
      </c>
      <c r="O1576" s="83">
        <v>1575</v>
      </c>
      <c r="P1576" s="86">
        <f t="shared" si="99"/>
        <v>0.38186813186813184</v>
      </c>
      <c r="Q1576" s="87">
        <f>Table2[[#This Row],[Decimal exceedance]]*100</f>
        <v>38.186813186813183</v>
      </c>
      <c r="R1576" s="86">
        <f>ROUND(Table2[[#This Row],[Percent Exceedance]],1)</f>
        <v>38.200000000000003</v>
      </c>
    </row>
    <row r="1577" spans="2:18">
      <c r="B1577" s="79" t="s">
        <v>278</v>
      </c>
      <c r="C1577" s="80">
        <v>10044187</v>
      </c>
      <c r="D1577" s="80">
        <v>10019674</v>
      </c>
      <c r="E1577" s="79" t="s">
        <v>276</v>
      </c>
      <c r="F1577" s="81">
        <v>42473</v>
      </c>
      <c r="G1577" s="82">
        <v>1.39</v>
      </c>
      <c r="H1577" s="83">
        <f t="shared" si="96"/>
        <v>1390</v>
      </c>
      <c r="I1577" s="84">
        <f t="shared" si="97"/>
        <v>1.608796296296296E-2</v>
      </c>
      <c r="J1577" s="83">
        <v>0.25600000000000001</v>
      </c>
      <c r="K1577" s="83" t="s">
        <v>280</v>
      </c>
      <c r="L1577" s="83">
        <v>0.45200000000000001</v>
      </c>
      <c r="M1577" s="83" t="s">
        <v>277</v>
      </c>
      <c r="N1577" s="84">
        <f t="shared" si="98"/>
        <v>0.72408796296296296</v>
      </c>
      <c r="O1577" s="83">
        <v>1576</v>
      </c>
      <c r="P1577" s="86">
        <f t="shared" si="99"/>
        <v>0.38147566718995285</v>
      </c>
      <c r="Q1577" s="87">
        <f>Table2[[#This Row],[Decimal exceedance]]*100</f>
        <v>38.147566718995286</v>
      </c>
      <c r="R1577" s="86">
        <f>ROUND(Table2[[#This Row],[Percent Exceedance]],1)</f>
        <v>38.1</v>
      </c>
    </row>
    <row r="1578" spans="2:18">
      <c r="B1578" s="79" t="s">
        <v>278</v>
      </c>
      <c r="C1578" s="80">
        <v>10044187</v>
      </c>
      <c r="D1578" s="80">
        <v>10019674</v>
      </c>
      <c r="E1578" s="79" t="s">
        <v>276</v>
      </c>
      <c r="F1578" s="81">
        <v>41450</v>
      </c>
      <c r="G1578" s="82">
        <v>7.016</v>
      </c>
      <c r="H1578" s="83">
        <f t="shared" si="96"/>
        <v>7016</v>
      </c>
      <c r="I1578" s="84">
        <f t="shared" si="97"/>
        <v>8.1203703703703695E-2</v>
      </c>
      <c r="J1578" s="83">
        <v>0.14000000000000001</v>
      </c>
      <c r="K1578" s="83" t="s">
        <v>277</v>
      </c>
      <c r="L1578" s="83">
        <v>0.503</v>
      </c>
      <c r="M1578" s="83" t="s">
        <v>277</v>
      </c>
      <c r="N1578" s="84">
        <f t="shared" si="98"/>
        <v>0.72420370370370368</v>
      </c>
      <c r="O1578" s="83">
        <v>1577</v>
      </c>
      <c r="P1578" s="86">
        <f t="shared" si="99"/>
        <v>0.38108320251177397</v>
      </c>
      <c r="Q1578" s="87">
        <f>Table2[[#This Row],[Decimal exceedance]]*100</f>
        <v>38.108320251177396</v>
      </c>
      <c r="R1578" s="86">
        <f>ROUND(Table2[[#This Row],[Percent Exceedance]],1)</f>
        <v>38.1</v>
      </c>
    </row>
    <row r="1579" spans="2:18">
      <c r="B1579" s="79" t="s">
        <v>278</v>
      </c>
      <c r="C1579" s="80">
        <v>10044187</v>
      </c>
      <c r="D1579" s="80">
        <v>10019674</v>
      </c>
      <c r="E1579" s="79" t="s">
        <v>276</v>
      </c>
      <c r="F1579" s="81">
        <v>41803</v>
      </c>
      <c r="G1579" s="82">
        <v>2.36</v>
      </c>
      <c r="H1579" s="83">
        <f t="shared" si="96"/>
        <v>2360</v>
      </c>
      <c r="I1579" s="84">
        <f t="shared" si="97"/>
        <v>2.7314814814814813E-2</v>
      </c>
      <c r="J1579" s="83">
        <v>0.28299999999999997</v>
      </c>
      <c r="K1579" s="83" t="s">
        <v>277</v>
      </c>
      <c r="L1579" s="83">
        <v>0.41399999999999998</v>
      </c>
      <c r="M1579" s="83" t="s">
        <v>277</v>
      </c>
      <c r="N1579" s="84">
        <f t="shared" si="98"/>
        <v>0.72431481481481474</v>
      </c>
      <c r="O1579" s="83">
        <v>1578</v>
      </c>
      <c r="P1579" s="86">
        <f t="shared" si="99"/>
        <v>0.38069073783359497</v>
      </c>
      <c r="Q1579" s="87">
        <f>Table2[[#This Row],[Decimal exceedance]]*100</f>
        <v>38.069073783359499</v>
      </c>
      <c r="R1579" s="86">
        <f>ROUND(Table2[[#This Row],[Percent Exceedance]],1)</f>
        <v>38.1</v>
      </c>
    </row>
    <row r="1580" spans="2:18">
      <c r="B1580" s="79" t="s">
        <v>278</v>
      </c>
      <c r="C1580" s="80">
        <v>10044187</v>
      </c>
      <c r="D1580" s="80">
        <v>10019674</v>
      </c>
      <c r="E1580" s="79" t="s">
        <v>276</v>
      </c>
      <c r="F1580" s="81">
        <v>43166</v>
      </c>
      <c r="G1580" s="82">
        <v>2.7130000000000001</v>
      </c>
      <c r="H1580" s="83">
        <f t="shared" si="96"/>
        <v>2713</v>
      </c>
      <c r="I1580" s="84">
        <f t="shared" si="97"/>
        <v>3.1400462962962963E-2</v>
      </c>
      <c r="J1580" s="83">
        <v>0.42399999999999999</v>
      </c>
      <c r="K1580" s="83" t="s">
        <v>277</v>
      </c>
      <c r="L1580" s="83">
        <v>0.26900000000000002</v>
      </c>
      <c r="M1580" s="83" t="s">
        <v>277</v>
      </c>
      <c r="N1580" s="84">
        <f t="shared" si="98"/>
        <v>0.72440046296296301</v>
      </c>
      <c r="O1580" s="83">
        <v>1579</v>
      </c>
      <c r="P1580" s="86">
        <f t="shared" si="99"/>
        <v>0.38029827315541598</v>
      </c>
      <c r="Q1580" s="87">
        <f>Table2[[#This Row],[Decimal exceedance]]*100</f>
        <v>38.029827315541596</v>
      </c>
      <c r="R1580" s="86">
        <f>ROUND(Table2[[#This Row],[Percent Exceedance]],1)</f>
        <v>38</v>
      </c>
    </row>
    <row r="1581" spans="2:18">
      <c r="B1581" s="79" t="s">
        <v>278</v>
      </c>
      <c r="C1581" s="80">
        <v>10044187</v>
      </c>
      <c r="D1581" s="80">
        <v>10019674</v>
      </c>
      <c r="E1581" s="79" t="s">
        <v>276</v>
      </c>
      <c r="F1581" s="81">
        <v>42688</v>
      </c>
      <c r="G1581" s="82">
        <v>4.0999999999999996</v>
      </c>
      <c r="H1581" s="83">
        <f t="shared" si="96"/>
        <v>4100</v>
      </c>
      <c r="I1581" s="84">
        <f t="shared" si="97"/>
        <v>4.7453703703703699E-2</v>
      </c>
      <c r="J1581" s="83">
        <v>0.19400000000000001</v>
      </c>
      <c r="K1581" s="83" t="s">
        <v>277</v>
      </c>
      <c r="L1581" s="83">
        <v>0.48399999999999999</v>
      </c>
      <c r="M1581" s="83" t="s">
        <v>277</v>
      </c>
      <c r="N1581" s="84">
        <f t="shared" si="98"/>
        <v>0.72545370370370366</v>
      </c>
      <c r="O1581" s="83">
        <v>1580</v>
      </c>
      <c r="P1581" s="86">
        <f t="shared" si="99"/>
        <v>0.37990580847723709</v>
      </c>
      <c r="Q1581" s="87">
        <f>Table2[[#This Row],[Decimal exceedance]]*100</f>
        <v>37.990580847723706</v>
      </c>
      <c r="R1581" s="86">
        <f>ROUND(Table2[[#This Row],[Percent Exceedance]],1)</f>
        <v>38</v>
      </c>
    </row>
    <row r="1582" spans="2:18">
      <c r="B1582" s="79" t="s">
        <v>278</v>
      </c>
      <c r="C1582" s="80">
        <v>10044187</v>
      </c>
      <c r="D1582" s="80">
        <v>10019674</v>
      </c>
      <c r="E1582" s="79" t="s">
        <v>276</v>
      </c>
      <c r="F1582" s="81">
        <v>41983</v>
      </c>
      <c r="G1582" s="82">
        <v>3.0659999999999998</v>
      </c>
      <c r="H1582" s="83">
        <f t="shared" si="96"/>
        <v>3066</v>
      </c>
      <c r="I1582" s="84">
        <f t="shared" si="97"/>
        <v>3.5486111111111107E-2</v>
      </c>
      <c r="J1582" s="83">
        <v>0.27100000000000002</v>
      </c>
      <c r="K1582" s="83" t="s">
        <v>277</v>
      </c>
      <c r="L1582" s="83">
        <v>0.41899999999999998</v>
      </c>
      <c r="M1582" s="83" t="s">
        <v>277</v>
      </c>
      <c r="N1582" s="84">
        <f t="shared" si="98"/>
        <v>0.72548611111111105</v>
      </c>
      <c r="O1582" s="83">
        <v>1581</v>
      </c>
      <c r="P1582" s="86">
        <f t="shared" si="99"/>
        <v>0.3795133437990581</v>
      </c>
      <c r="Q1582" s="87">
        <f>Table2[[#This Row],[Decimal exceedance]]*100</f>
        <v>37.951334379905809</v>
      </c>
      <c r="R1582" s="86">
        <f>ROUND(Table2[[#This Row],[Percent Exceedance]],1)</f>
        <v>38</v>
      </c>
    </row>
    <row r="1583" spans="2:18">
      <c r="B1583" s="79" t="s">
        <v>278</v>
      </c>
      <c r="C1583" s="80">
        <v>10044187</v>
      </c>
      <c r="D1583" s="80">
        <v>10019674</v>
      </c>
      <c r="E1583" s="79" t="s">
        <v>276</v>
      </c>
      <c r="F1583" s="81">
        <v>42565</v>
      </c>
      <c r="G1583" s="82">
        <v>2.306</v>
      </c>
      <c r="H1583" s="83">
        <f t="shared" si="96"/>
        <v>2306</v>
      </c>
      <c r="I1583" s="84">
        <f t="shared" si="97"/>
        <v>2.6689814814814812E-2</v>
      </c>
      <c r="J1583" s="83">
        <v>0.14499999999999999</v>
      </c>
      <c r="K1583" s="83" t="s">
        <v>277</v>
      </c>
      <c r="L1583" s="83">
        <v>0.55400000000000005</v>
      </c>
      <c r="M1583" s="83" t="s">
        <v>277</v>
      </c>
      <c r="N1583" s="84">
        <f t="shared" si="98"/>
        <v>0.72568981481481487</v>
      </c>
      <c r="O1583" s="83">
        <v>1582</v>
      </c>
      <c r="P1583" s="86">
        <f t="shared" si="99"/>
        <v>0.37912087912087911</v>
      </c>
      <c r="Q1583" s="87">
        <f>Table2[[#This Row],[Decimal exceedance]]*100</f>
        <v>37.912087912087912</v>
      </c>
      <c r="R1583" s="86">
        <f>ROUND(Table2[[#This Row],[Percent Exceedance]],1)</f>
        <v>37.9</v>
      </c>
    </row>
    <row r="1584" spans="2:18">
      <c r="B1584" s="79" t="s">
        <v>278</v>
      </c>
      <c r="C1584" s="80">
        <v>10044187</v>
      </c>
      <c r="D1584" s="80">
        <v>10019674</v>
      </c>
      <c r="E1584" s="79" t="s">
        <v>276</v>
      </c>
      <c r="F1584" s="81">
        <v>43008</v>
      </c>
      <c r="G1584" s="82">
        <v>1.913</v>
      </c>
      <c r="H1584" s="83">
        <f t="shared" si="96"/>
        <v>1913</v>
      </c>
      <c r="I1584" s="84">
        <f t="shared" si="97"/>
        <v>2.2141203703703701E-2</v>
      </c>
      <c r="J1584" s="83">
        <v>0.20899999999999999</v>
      </c>
      <c r="K1584" s="83" t="s">
        <v>277</v>
      </c>
      <c r="L1584" s="83">
        <v>0.495</v>
      </c>
      <c r="M1584" s="83" t="s">
        <v>277</v>
      </c>
      <c r="N1584" s="84">
        <f t="shared" si="98"/>
        <v>0.72614120370370372</v>
      </c>
      <c r="O1584" s="83">
        <v>1583</v>
      </c>
      <c r="P1584" s="86">
        <f t="shared" si="99"/>
        <v>0.37872841444270011</v>
      </c>
      <c r="Q1584" s="87">
        <f>Table2[[#This Row],[Decimal exceedance]]*100</f>
        <v>37.872841444270009</v>
      </c>
      <c r="R1584" s="86">
        <f>ROUND(Table2[[#This Row],[Percent Exceedance]],1)</f>
        <v>37.9</v>
      </c>
    </row>
    <row r="1585" spans="2:18">
      <c r="B1585" s="79" t="s">
        <v>278</v>
      </c>
      <c r="C1585" s="80">
        <v>10044187</v>
      </c>
      <c r="D1585" s="80">
        <v>10019674</v>
      </c>
      <c r="E1585" s="79" t="s">
        <v>276</v>
      </c>
      <c r="F1585" s="81">
        <v>41442</v>
      </c>
      <c r="G1585" s="82">
        <v>4.0599999999999996</v>
      </c>
      <c r="H1585" s="83">
        <f t="shared" si="96"/>
        <v>4059.9999999999995</v>
      </c>
      <c r="I1585" s="84">
        <f t="shared" si="97"/>
        <v>4.6990740740740736E-2</v>
      </c>
      <c r="J1585" s="83">
        <v>0.13400000000000001</v>
      </c>
      <c r="K1585" s="83" t="s">
        <v>277</v>
      </c>
      <c r="L1585" s="83">
        <v>0.54600000000000004</v>
      </c>
      <c r="M1585" s="83" t="s">
        <v>277</v>
      </c>
      <c r="N1585" s="84">
        <f t="shared" si="98"/>
        <v>0.72699074074074077</v>
      </c>
      <c r="O1585" s="83">
        <v>1584</v>
      </c>
      <c r="P1585" s="86">
        <f t="shared" si="99"/>
        <v>0.37833594976452123</v>
      </c>
      <c r="Q1585" s="87">
        <f>Table2[[#This Row],[Decimal exceedance]]*100</f>
        <v>37.833594976452126</v>
      </c>
      <c r="R1585" s="86">
        <f>ROUND(Table2[[#This Row],[Percent Exceedance]],1)</f>
        <v>37.799999999999997</v>
      </c>
    </row>
    <row r="1586" spans="2:18">
      <c r="B1586" s="79" t="s">
        <v>278</v>
      </c>
      <c r="C1586" s="80">
        <v>10044187</v>
      </c>
      <c r="D1586" s="80">
        <v>10019674</v>
      </c>
      <c r="E1586" s="79" t="s">
        <v>276</v>
      </c>
      <c r="F1586" s="81">
        <v>41923</v>
      </c>
      <c r="G1586" s="82">
        <v>2.8540000000000001</v>
      </c>
      <c r="H1586" s="83">
        <f t="shared" si="96"/>
        <v>2854</v>
      </c>
      <c r="I1586" s="84">
        <f t="shared" si="97"/>
        <v>3.3032407407407406E-2</v>
      </c>
      <c r="J1586" s="83">
        <v>0.29099999999999998</v>
      </c>
      <c r="K1586" s="83" t="s">
        <v>277</v>
      </c>
      <c r="L1586" s="83">
        <v>0.40300000000000002</v>
      </c>
      <c r="M1586" s="83" t="s">
        <v>277</v>
      </c>
      <c r="N1586" s="84">
        <f t="shared" si="98"/>
        <v>0.72703240740740749</v>
      </c>
      <c r="O1586" s="83">
        <v>1585</v>
      </c>
      <c r="P1586" s="86">
        <f t="shared" si="99"/>
        <v>0.37794348508634223</v>
      </c>
      <c r="Q1586" s="87">
        <f>Table2[[#This Row],[Decimal exceedance]]*100</f>
        <v>37.794348508634222</v>
      </c>
      <c r="R1586" s="86">
        <f>ROUND(Table2[[#This Row],[Percent Exceedance]],1)</f>
        <v>37.799999999999997</v>
      </c>
    </row>
    <row r="1587" spans="2:18">
      <c r="B1587" s="83"/>
      <c r="C1587" s="80">
        <v>10044187</v>
      </c>
      <c r="D1587" s="80">
        <v>10019674</v>
      </c>
      <c r="E1587" s="79" t="s">
        <v>276</v>
      </c>
      <c r="F1587" s="85">
        <v>43842</v>
      </c>
      <c r="G1587" s="82">
        <v>2</v>
      </c>
      <c r="H1587" s="83">
        <f t="shared" si="96"/>
        <v>2000</v>
      </c>
      <c r="I1587" s="84">
        <f t="shared" si="97"/>
        <v>2.3148148148148147E-2</v>
      </c>
      <c r="J1587" s="83">
        <v>0.308</v>
      </c>
      <c r="K1587" s="83" t="s">
        <v>277</v>
      </c>
      <c r="L1587" s="83">
        <v>0.39600000000000002</v>
      </c>
      <c r="M1587" s="83" t="s">
        <v>277</v>
      </c>
      <c r="N1587" s="84">
        <f t="shared" si="98"/>
        <v>0.7271481481481481</v>
      </c>
      <c r="O1587" s="83">
        <v>1586</v>
      </c>
      <c r="P1587" s="86">
        <f t="shared" si="99"/>
        <v>0.37755102040816324</v>
      </c>
      <c r="Q1587" s="87">
        <f>Table2[[#This Row],[Decimal exceedance]]*100</f>
        <v>37.755102040816325</v>
      </c>
      <c r="R1587" s="86">
        <f>ROUND(Table2[[#This Row],[Percent Exceedance]],1)</f>
        <v>37.799999999999997</v>
      </c>
    </row>
    <row r="1588" spans="2:18">
      <c r="B1588" s="79" t="s">
        <v>278</v>
      </c>
      <c r="C1588" s="80">
        <v>10044187</v>
      </c>
      <c r="D1588" s="80">
        <v>10019674</v>
      </c>
      <c r="E1588" s="79" t="s">
        <v>276</v>
      </c>
      <c r="F1588" s="81">
        <v>41731</v>
      </c>
      <c r="G1588" s="82">
        <v>2.5590000000000002</v>
      </c>
      <c r="H1588" s="83">
        <f t="shared" si="96"/>
        <v>2559</v>
      </c>
      <c r="I1588" s="84">
        <f t="shared" si="97"/>
        <v>2.9618055555555557E-2</v>
      </c>
      <c r="J1588" s="83">
        <v>0.19900000000000001</v>
      </c>
      <c r="K1588" s="83" t="s">
        <v>277</v>
      </c>
      <c r="L1588" s="83">
        <v>0.499</v>
      </c>
      <c r="M1588" s="83" t="s">
        <v>277</v>
      </c>
      <c r="N1588" s="84">
        <f t="shared" si="98"/>
        <v>0.72761805555555559</v>
      </c>
      <c r="O1588" s="83">
        <v>1587</v>
      </c>
      <c r="P1588" s="86">
        <f t="shared" si="99"/>
        <v>0.37715855572998425</v>
      </c>
      <c r="Q1588" s="87">
        <f>Table2[[#This Row],[Decimal exceedance]]*100</f>
        <v>37.715855572998422</v>
      </c>
      <c r="R1588" s="86">
        <f>ROUND(Table2[[#This Row],[Percent Exceedance]],1)</f>
        <v>37.700000000000003</v>
      </c>
    </row>
    <row r="1589" spans="2:18">
      <c r="B1589" s="79" t="s">
        <v>278</v>
      </c>
      <c r="C1589" s="80">
        <v>10044187</v>
      </c>
      <c r="D1589" s="80">
        <v>10019674</v>
      </c>
      <c r="E1589" s="79" t="s">
        <v>276</v>
      </c>
      <c r="F1589" s="81">
        <v>42367</v>
      </c>
      <c r="G1589" s="82">
        <v>1.4870000000000001</v>
      </c>
      <c r="H1589" s="83">
        <f t="shared" si="96"/>
        <v>1487</v>
      </c>
      <c r="I1589" s="84">
        <f t="shared" si="97"/>
        <v>1.7210648148148149E-2</v>
      </c>
      <c r="J1589" s="83">
        <v>0.21199999999999999</v>
      </c>
      <c r="K1589" s="83" t="s">
        <v>277</v>
      </c>
      <c r="L1589" s="83">
        <v>0.499</v>
      </c>
      <c r="M1589" s="83" t="s">
        <v>277</v>
      </c>
      <c r="N1589" s="84">
        <f t="shared" si="98"/>
        <v>0.72821064814814818</v>
      </c>
      <c r="O1589" s="83">
        <v>1588</v>
      </c>
      <c r="P1589" s="86">
        <f t="shared" si="99"/>
        <v>0.37676609105180536</v>
      </c>
      <c r="Q1589" s="87">
        <f>Table2[[#This Row],[Decimal exceedance]]*100</f>
        <v>37.676609105180539</v>
      </c>
      <c r="R1589" s="86">
        <f>ROUND(Table2[[#This Row],[Percent Exceedance]],1)</f>
        <v>37.700000000000003</v>
      </c>
    </row>
    <row r="1590" spans="2:18">
      <c r="B1590" s="79" t="s">
        <v>278</v>
      </c>
      <c r="C1590" s="80">
        <v>10044187</v>
      </c>
      <c r="D1590" s="80">
        <v>10019674</v>
      </c>
      <c r="E1590" s="79" t="s">
        <v>276</v>
      </c>
      <c r="F1590" s="81">
        <v>43492</v>
      </c>
      <c r="G1590" s="82">
        <v>1.9550000000000001</v>
      </c>
      <c r="H1590" s="83">
        <f t="shared" si="96"/>
        <v>1955</v>
      </c>
      <c r="I1590" s="84">
        <f t="shared" si="97"/>
        <v>2.2627314814814815E-2</v>
      </c>
      <c r="J1590" s="83">
        <v>0.46600000000000003</v>
      </c>
      <c r="K1590" s="83" t="s">
        <v>277</v>
      </c>
      <c r="L1590" s="83">
        <v>0.24</v>
      </c>
      <c r="M1590" s="83" t="s">
        <v>277</v>
      </c>
      <c r="N1590" s="84">
        <f t="shared" si="98"/>
        <v>0.7286273148148148</v>
      </c>
      <c r="O1590" s="83">
        <v>1589</v>
      </c>
      <c r="P1590" s="86">
        <f t="shared" si="99"/>
        <v>0.37637362637362637</v>
      </c>
      <c r="Q1590" s="87">
        <f>Table2[[#This Row],[Decimal exceedance]]*100</f>
        <v>37.637362637362635</v>
      </c>
      <c r="R1590" s="86">
        <f>ROUND(Table2[[#This Row],[Percent Exceedance]],1)</f>
        <v>37.6</v>
      </c>
    </row>
    <row r="1591" spans="2:18">
      <c r="B1591" s="79" t="s">
        <v>278</v>
      </c>
      <c r="C1591" s="80">
        <v>10044187</v>
      </c>
      <c r="D1591" s="80">
        <v>10019674</v>
      </c>
      <c r="E1591" s="79" t="s">
        <v>276</v>
      </c>
      <c r="F1591" s="81">
        <v>41988</v>
      </c>
      <c r="G1591" s="82">
        <v>2.919</v>
      </c>
      <c r="H1591" s="83">
        <f t="shared" si="96"/>
        <v>2919</v>
      </c>
      <c r="I1591" s="84">
        <f t="shared" si="97"/>
        <v>3.3784722222222223E-2</v>
      </c>
      <c r="J1591" s="83">
        <v>0.28599999999999998</v>
      </c>
      <c r="K1591" s="83" t="s">
        <v>277</v>
      </c>
      <c r="L1591" s="83">
        <v>0.41</v>
      </c>
      <c r="M1591" s="83" t="s">
        <v>277</v>
      </c>
      <c r="N1591" s="84">
        <f t="shared" si="98"/>
        <v>0.72978472222222224</v>
      </c>
      <c r="O1591" s="83">
        <v>1590</v>
      </c>
      <c r="P1591" s="86">
        <f t="shared" si="99"/>
        <v>0.37598116169544737</v>
      </c>
      <c r="Q1591" s="87">
        <f>Table2[[#This Row],[Decimal exceedance]]*100</f>
        <v>37.598116169544738</v>
      </c>
      <c r="R1591" s="86">
        <f>ROUND(Table2[[#This Row],[Percent Exceedance]],1)</f>
        <v>37.6</v>
      </c>
    </row>
    <row r="1592" spans="2:18">
      <c r="B1592" s="79" t="s">
        <v>278</v>
      </c>
      <c r="C1592" s="80">
        <v>10044187</v>
      </c>
      <c r="D1592" s="80">
        <v>10019674</v>
      </c>
      <c r="E1592" s="79" t="s">
        <v>276</v>
      </c>
      <c r="F1592" s="81">
        <v>41403</v>
      </c>
      <c r="G1592" s="82">
        <v>8.5429999999999993</v>
      </c>
      <c r="H1592" s="83">
        <f t="shared" si="96"/>
        <v>8543</v>
      </c>
      <c r="I1592" s="84">
        <f t="shared" si="97"/>
        <v>9.8877314814814793E-2</v>
      </c>
      <c r="J1592" s="83">
        <v>0.14699999999999999</v>
      </c>
      <c r="K1592" s="83" t="s">
        <v>277</v>
      </c>
      <c r="L1592" s="83">
        <v>0.48399999999999999</v>
      </c>
      <c r="M1592" s="83" t="s">
        <v>277</v>
      </c>
      <c r="N1592" s="84">
        <f t="shared" si="98"/>
        <v>0.72987731481481477</v>
      </c>
      <c r="O1592" s="83">
        <v>1591</v>
      </c>
      <c r="P1592" s="86">
        <f t="shared" si="99"/>
        <v>0.37558869701726849</v>
      </c>
      <c r="Q1592" s="87">
        <f>Table2[[#This Row],[Decimal exceedance]]*100</f>
        <v>37.558869701726849</v>
      </c>
      <c r="R1592" s="86">
        <f>ROUND(Table2[[#This Row],[Percent Exceedance]],1)</f>
        <v>37.6</v>
      </c>
    </row>
    <row r="1593" spans="2:18">
      <c r="B1593" s="79" t="s">
        <v>278</v>
      </c>
      <c r="C1593" s="80">
        <v>10044187</v>
      </c>
      <c r="D1593" s="80">
        <v>10019674</v>
      </c>
      <c r="E1593" s="79" t="s">
        <v>276</v>
      </c>
      <c r="F1593" s="81">
        <v>41421</v>
      </c>
      <c r="G1593" s="82">
        <v>3.8090000000000002</v>
      </c>
      <c r="H1593" s="83">
        <f t="shared" si="96"/>
        <v>3809</v>
      </c>
      <c r="I1593" s="84">
        <f t="shared" si="97"/>
        <v>4.4085648148148145E-2</v>
      </c>
      <c r="J1593" s="83">
        <v>0.17299999999999999</v>
      </c>
      <c r="K1593" s="83" t="s">
        <v>277</v>
      </c>
      <c r="L1593" s="83">
        <v>0.51400000000000001</v>
      </c>
      <c r="M1593" s="83" t="s">
        <v>277</v>
      </c>
      <c r="N1593" s="84">
        <f t="shared" si="98"/>
        <v>0.73108564814814814</v>
      </c>
      <c r="O1593" s="83">
        <v>1592</v>
      </c>
      <c r="P1593" s="86">
        <f t="shared" si="99"/>
        <v>0.3751962323390895</v>
      </c>
      <c r="Q1593" s="87">
        <f>Table2[[#This Row],[Decimal exceedance]]*100</f>
        <v>37.519623233908952</v>
      </c>
      <c r="R1593" s="86">
        <f>ROUND(Table2[[#This Row],[Percent Exceedance]],1)</f>
        <v>37.5</v>
      </c>
    </row>
    <row r="1594" spans="2:18">
      <c r="B1594" s="79" t="s">
        <v>278</v>
      </c>
      <c r="C1594" s="80">
        <v>10044187</v>
      </c>
      <c r="D1594" s="80">
        <v>10019674</v>
      </c>
      <c r="E1594" s="79" t="s">
        <v>276</v>
      </c>
      <c r="F1594" s="81">
        <v>42415</v>
      </c>
      <c r="G1594" s="82">
        <v>1.484</v>
      </c>
      <c r="H1594" s="83">
        <f t="shared" si="96"/>
        <v>1484</v>
      </c>
      <c r="I1594" s="84">
        <f t="shared" si="97"/>
        <v>1.7175925925925924E-2</v>
      </c>
      <c r="J1594" s="83">
        <v>0.22900000000000001</v>
      </c>
      <c r="K1594" s="83" t="s">
        <v>277</v>
      </c>
      <c r="L1594" s="83">
        <v>0.48499999999999999</v>
      </c>
      <c r="M1594" s="83" t="s">
        <v>277</v>
      </c>
      <c r="N1594" s="84">
        <f t="shared" si="98"/>
        <v>0.73117592592592595</v>
      </c>
      <c r="O1594" s="83">
        <v>1593</v>
      </c>
      <c r="P1594" s="86">
        <f t="shared" si="99"/>
        <v>0.3748037676609105</v>
      </c>
      <c r="Q1594" s="87">
        <f>Table2[[#This Row],[Decimal exceedance]]*100</f>
        <v>37.480376766091048</v>
      </c>
      <c r="R1594" s="86">
        <f>ROUND(Table2[[#This Row],[Percent Exceedance]],1)</f>
        <v>37.5</v>
      </c>
    </row>
    <row r="1595" spans="2:18">
      <c r="B1595" s="79" t="s">
        <v>278</v>
      </c>
      <c r="C1595" s="80">
        <v>10044187</v>
      </c>
      <c r="D1595" s="80">
        <v>10019674</v>
      </c>
      <c r="E1595" s="79" t="s">
        <v>276</v>
      </c>
      <c r="F1595" s="81">
        <v>41429</v>
      </c>
      <c r="G1595" s="82">
        <v>4.8879999999999999</v>
      </c>
      <c r="H1595" s="83">
        <f t="shared" si="96"/>
        <v>4888</v>
      </c>
      <c r="I1595" s="84">
        <f t="shared" si="97"/>
        <v>5.6574074074074068E-2</v>
      </c>
      <c r="J1595" s="83">
        <v>0.14000000000000001</v>
      </c>
      <c r="K1595" s="83" t="s">
        <v>277</v>
      </c>
      <c r="L1595" s="83">
        <v>0.53500000000000003</v>
      </c>
      <c r="M1595" s="83" t="s">
        <v>277</v>
      </c>
      <c r="N1595" s="84">
        <f t="shared" si="98"/>
        <v>0.73157407407407415</v>
      </c>
      <c r="O1595" s="83">
        <v>1594</v>
      </c>
      <c r="P1595" s="86">
        <f t="shared" si="99"/>
        <v>0.37441130298273151</v>
      </c>
      <c r="Q1595" s="87">
        <f>Table2[[#This Row],[Decimal exceedance]]*100</f>
        <v>37.441130298273151</v>
      </c>
      <c r="R1595" s="86">
        <f>ROUND(Table2[[#This Row],[Percent Exceedance]],1)</f>
        <v>37.4</v>
      </c>
    </row>
    <row r="1596" spans="2:18">
      <c r="B1596" s="79" t="s">
        <v>278</v>
      </c>
      <c r="C1596" s="80">
        <v>10044187</v>
      </c>
      <c r="D1596" s="80">
        <v>10019674</v>
      </c>
      <c r="E1596" s="79" t="s">
        <v>276</v>
      </c>
      <c r="F1596" s="81">
        <v>41721</v>
      </c>
      <c r="G1596" s="82">
        <v>2.5630000000000002</v>
      </c>
      <c r="H1596" s="83">
        <f t="shared" si="96"/>
        <v>2563</v>
      </c>
      <c r="I1596" s="84">
        <f t="shared" si="97"/>
        <v>2.9664351851851851E-2</v>
      </c>
      <c r="J1596" s="83">
        <v>0.24199999999999999</v>
      </c>
      <c r="K1596" s="83" t="s">
        <v>277</v>
      </c>
      <c r="L1596" s="83">
        <v>0.46</v>
      </c>
      <c r="M1596" s="83" t="s">
        <v>277</v>
      </c>
      <c r="N1596" s="84">
        <f t="shared" si="98"/>
        <v>0.73166435185185186</v>
      </c>
      <c r="O1596" s="83">
        <v>1595</v>
      </c>
      <c r="P1596" s="86">
        <f t="shared" si="99"/>
        <v>0.37401883830455263</v>
      </c>
      <c r="Q1596" s="87">
        <f>Table2[[#This Row],[Decimal exceedance]]*100</f>
        <v>37.401883830455262</v>
      </c>
      <c r="R1596" s="86">
        <f>ROUND(Table2[[#This Row],[Percent Exceedance]],1)</f>
        <v>37.4</v>
      </c>
    </row>
    <row r="1597" spans="2:18">
      <c r="B1597" s="83"/>
      <c r="C1597" s="80">
        <v>10044187</v>
      </c>
      <c r="D1597" s="80">
        <v>10019674</v>
      </c>
      <c r="E1597" s="79" t="s">
        <v>276</v>
      </c>
      <c r="F1597" s="85">
        <v>43903</v>
      </c>
      <c r="G1597" s="82">
        <v>1.7430000000000001</v>
      </c>
      <c r="H1597" s="83">
        <f t="shared" si="96"/>
        <v>1743</v>
      </c>
      <c r="I1597" s="84">
        <f t="shared" si="97"/>
        <v>2.0173611111111111E-2</v>
      </c>
      <c r="J1597" s="83">
        <v>0.376</v>
      </c>
      <c r="K1597" s="83" t="s">
        <v>277</v>
      </c>
      <c r="L1597" s="83">
        <v>0.33600000000000002</v>
      </c>
      <c r="M1597" s="83" t="s">
        <v>277</v>
      </c>
      <c r="N1597" s="84">
        <f t="shared" si="98"/>
        <v>0.73217361111111112</v>
      </c>
      <c r="O1597" s="83">
        <v>1596</v>
      </c>
      <c r="P1597" s="86">
        <f t="shared" si="99"/>
        <v>0.37362637362637363</v>
      </c>
      <c r="Q1597" s="87">
        <f>Table2[[#This Row],[Decimal exceedance]]*100</f>
        <v>37.362637362637365</v>
      </c>
      <c r="R1597" s="86">
        <f>ROUND(Table2[[#This Row],[Percent Exceedance]],1)</f>
        <v>37.4</v>
      </c>
    </row>
    <row r="1598" spans="2:18">
      <c r="B1598" s="79" t="s">
        <v>278</v>
      </c>
      <c r="C1598" s="80">
        <v>10044187</v>
      </c>
      <c r="D1598" s="80">
        <v>10019674</v>
      </c>
      <c r="E1598" s="79" t="s">
        <v>276</v>
      </c>
      <c r="F1598" s="81">
        <v>42944</v>
      </c>
      <c r="G1598" s="82">
        <v>1.716</v>
      </c>
      <c r="H1598" s="83">
        <f t="shared" si="96"/>
        <v>1716</v>
      </c>
      <c r="I1598" s="84">
        <f t="shared" si="97"/>
        <v>1.9861111111111111E-2</v>
      </c>
      <c r="J1598" s="83">
        <v>0.183</v>
      </c>
      <c r="K1598" s="83" t="s">
        <v>277</v>
      </c>
      <c r="L1598" s="83">
        <v>0.53</v>
      </c>
      <c r="M1598" s="83" t="s">
        <v>277</v>
      </c>
      <c r="N1598" s="84">
        <f t="shared" si="98"/>
        <v>0.73286111111111119</v>
      </c>
      <c r="O1598" s="83">
        <v>1597</v>
      </c>
      <c r="P1598" s="86">
        <f t="shared" si="99"/>
        <v>0.37323390894819464</v>
      </c>
      <c r="Q1598" s="87">
        <f>Table2[[#This Row],[Decimal exceedance]]*100</f>
        <v>37.323390894819461</v>
      </c>
      <c r="R1598" s="86">
        <f>ROUND(Table2[[#This Row],[Percent Exceedance]],1)</f>
        <v>37.299999999999997</v>
      </c>
    </row>
    <row r="1599" spans="2:18">
      <c r="B1599" s="79" t="s">
        <v>278</v>
      </c>
      <c r="C1599" s="80">
        <v>10044187</v>
      </c>
      <c r="D1599" s="80">
        <v>10019674</v>
      </c>
      <c r="E1599" s="79" t="s">
        <v>276</v>
      </c>
      <c r="F1599" s="81">
        <v>43043</v>
      </c>
      <c r="G1599" s="82">
        <v>2.6760000000000002</v>
      </c>
      <c r="H1599" s="83">
        <f t="shared" si="96"/>
        <v>2676</v>
      </c>
      <c r="I1599" s="84">
        <f t="shared" si="97"/>
        <v>3.097222222222222E-2</v>
      </c>
      <c r="J1599" s="83">
        <v>0.318</v>
      </c>
      <c r="K1599" s="83" t="s">
        <v>277</v>
      </c>
      <c r="L1599" s="83">
        <v>0.38400000000000001</v>
      </c>
      <c r="M1599" s="83" t="s">
        <v>277</v>
      </c>
      <c r="N1599" s="84">
        <f t="shared" si="98"/>
        <v>0.73297222222222225</v>
      </c>
      <c r="O1599" s="83">
        <v>1598</v>
      </c>
      <c r="P1599" s="86">
        <f t="shared" si="99"/>
        <v>0.37284144427001575</v>
      </c>
      <c r="Q1599" s="87">
        <f>Table2[[#This Row],[Decimal exceedance]]*100</f>
        <v>37.284144427001578</v>
      </c>
      <c r="R1599" s="86">
        <f>ROUND(Table2[[#This Row],[Percent Exceedance]],1)</f>
        <v>37.299999999999997</v>
      </c>
    </row>
    <row r="1600" spans="2:18">
      <c r="B1600" s="79" t="s">
        <v>278</v>
      </c>
      <c r="C1600" s="80">
        <v>10044187</v>
      </c>
      <c r="D1600" s="80">
        <v>10019674</v>
      </c>
      <c r="E1600" s="79" t="s">
        <v>276</v>
      </c>
      <c r="F1600" s="81">
        <v>41974</v>
      </c>
      <c r="G1600" s="82">
        <v>3.4350000000000001</v>
      </c>
      <c r="H1600" s="83">
        <f t="shared" si="96"/>
        <v>3435</v>
      </c>
      <c r="I1600" s="84">
        <f t="shared" si="97"/>
        <v>3.9756944444444442E-2</v>
      </c>
      <c r="J1600" s="83">
        <v>0.318</v>
      </c>
      <c r="K1600" s="83" t="s">
        <v>277</v>
      </c>
      <c r="L1600" s="83">
        <v>0.376</v>
      </c>
      <c r="M1600" s="83" t="s">
        <v>277</v>
      </c>
      <c r="N1600" s="84">
        <f t="shared" si="98"/>
        <v>0.7337569444444445</v>
      </c>
      <c r="O1600" s="83">
        <v>1599</v>
      </c>
      <c r="P1600" s="86">
        <f t="shared" si="99"/>
        <v>0.37244897959183676</v>
      </c>
      <c r="Q1600" s="87">
        <f>Table2[[#This Row],[Decimal exceedance]]*100</f>
        <v>37.244897959183675</v>
      </c>
      <c r="R1600" s="86">
        <f>ROUND(Table2[[#This Row],[Percent Exceedance]],1)</f>
        <v>37.200000000000003</v>
      </c>
    </row>
    <row r="1601" spans="2:18">
      <c r="B1601" s="79" t="s">
        <v>278</v>
      </c>
      <c r="C1601" s="80">
        <v>10044187</v>
      </c>
      <c r="D1601" s="80">
        <v>10019674</v>
      </c>
      <c r="E1601" s="79" t="s">
        <v>276</v>
      </c>
      <c r="F1601" s="81">
        <v>42011</v>
      </c>
      <c r="G1601" s="82">
        <v>2.7730000000000001</v>
      </c>
      <c r="H1601" s="83">
        <f t="shared" si="96"/>
        <v>2773</v>
      </c>
      <c r="I1601" s="84">
        <f t="shared" si="97"/>
        <v>3.2094907407407405E-2</v>
      </c>
      <c r="J1601" s="83">
        <v>0.33800000000000002</v>
      </c>
      <c r="K1601" s="83" t="s">
        <v>277</v>
      </c>
      <c r="L1601" s="83">
        <v>0.36399999999999999</v>
      </c>
      <c r="M1601" s="83" t="s">
        <v>277</v>
      </c>
      <c r="N1601" s="84">
        <f t="shared" si="98"/>
        <v>0.73409490740740746</v>
      </c>
      <c r="O1601" s="83">
        <v>1600</v>
      </c>
      <c r="P1601" s="86">
        <f t="shared" si="99"/>
        <v>0.37205651491365777</v>
      </c>
      <c r="Q1601" s="87">
        <f>Table2[[#This Row],[Decimal exceedance]]*100</f>
        <v>37.205651491365778</v>
      </c>
      <c r="R1601" s="86">
        <f>ROUND(Table2[[#This Row],[Percent Exceedance]],1)</f>
        <v>37.200000000000003</v>
      </c>
    </row>
    <row r="1602" spans="2:18">
      <c r="B1602" s="79" t="s">
        <v>278</v>
      </c>
      <c r="C1602" s="80">
        <v>10044187</v>
      </c>
      <c r="D1602" s="80">
        <v>10019674</v>
      </c>
      <c r="E1602" s="79" t="s">
        <v>276</v>
      </c>
      <c r="F1602" s="81">
        <v>42359</v>
      </c>
      <c r="G1602" s="82">
        <v>6.0190000000000001</v>
      </c>
      <c r="H1602" s="83">
        <f t="shared" ref="H1602:H1665" si="100">(G1602*1000)</f>
        <v>6019</v>
      </c>
      <c r="I1602" s="84">
        <f t="shared" ref="I1602:I1665" si="101">SUM(G1602/86.4)</f>
        <v>6.9664351851851852E-2</v>
      </c>
      <c r="J1602" s="83">
        <v>0.25800000000000001</v>
      </c>
      <c r="K1602" s="83" t="s">
        <v>277</v>
      </c>
      <c r="L1602" s="83">
        <v>0.40699999999999997</v>
      </c>
      <c r="M1602" s="83" t="s">
        <v>277</v>
      </c>
      <c r="N1602" s="84">
        <f t="shared" ref="N1602:N1665" si="102">SUM(I1602+J1602+L1602)</f>
        <v>0.73466435185185186</v>
      </c>
      <c r="O1602" s="83">
        <v>1601</v>
      </c>
      <c r="P1602" s="86">
        <f t="shared" ref="P1602:P1665" si="103">1-O1602/2548</f>
        <v>0.37166405023547877</v>
      </c>
      <c r="Q1602" s="87">
        <f>Table2[[#This Row],[Decimal exceedance]]*100</f>
        <v>37.166405023547874</v>
      </c>
      <c r="R1602" s="86">
        <f>ROUND(Table2[[#This Row],[Percent Exceedance]],1)</f>
        <v>37.200000000000003</v>
      </c>
    </row>
    <row r="1603" spans="2:18">
      <c r="B1603" s="79" t="s">
        <v>278</v>
      </c>
      <c r="C1603" s="80">
        <v>10044187</v>
      </c>
      <c r="D1603" s="80">
        <v>10019674</v>
      </c>
      <c r="E1603" s="79" t="s">
        <v>276</v>
      </c>
      <c r="F1603" s="81">
        <v>42365</v>
      </c>
      <c r="G1603" s="82">
        <v>6.3869999999999996</v>
      </c>
      <c r="H1603" s="83">
        <f t="shared" si="100"/>
        <v>6387</v>
      </c>
      <c r="I1603" s="84">
        <f t="shared" si="101"/>
        <v>7.3923611111111107E-2</v>
      </c>
      <c r="J1603" s="83">
        <v>0.24299999999999999</v>
      </c>
      <c r="K1603" s="83" t="s">
        <v>277</v>
      </c>
      <c r="L1603" s="83">
        <v>0.41799999999999998</v>
      </c>
      <c r="M1603" s="83" t="s">
        <v>277</v>
      </c>
      <c r="N1603" s="84">
        <f t="shared" si="102"/>
        <v>0.73492361111111104</v>
      </c>
      <c r="O1603" s="83">
        <v>1602</v>
      </c>
      <c r="P1603" s="86">
        <f t="shared" si="103"/>
        <v>0.37127158555729989</v>
      </c>
      <c r="Q1603" s="87">
        <f>Table2[[#This Row],[Decimal exceedance]]*100</f>
        <v>37.127158555729991</v>
      </c>
      <c r="R1603" s="86">
        <f>ROUND(Table2[[#This Row],[Percent Exceedance]],1)</f>
        <v>37.1</v>
      </c>
    </row>
    <row r="1604" spans="2:18">
      <c r="B1604" s="79" t="s">
        <v>278</v>
      </c>
      <c r="C1604" s="80">
        <v>10044187</v>
      </c>
      <c r="D1604" s="80">
        <v>10019674</v>
      </c>
      <c r="E1604" s="79" t="s">
        <v>276</v>
      </c>
      <c r="F1604" s="81">
        <v>41791</v>
      </c>
      <c r="G1604" s="82">
        <v>2.16</v>
      </c>
      <c r="H1604" s="83">
        <f t="shared" si="100"/>
        <v>2160</v>
      </c>
      <c r="I1604" s="84">
        <f t="shared" si="101"/>
        <v>2.5000000000000001E-2</v>
      </c>
      <c r="J1604" s="83">
        <v>0.17499999999999999</v>
      </c>
      <c r="K1604" s="83" t="s">
        <v>277</v>
      </c>
      <c r="L1604" s="83">
        <v>0.53500000000000003</v>
      </c>
      <c r="M1604" s="83" t="s">
        <v>277</v>
      </c>
      <c r="N1604" s="84">
        <f t="shared" si="102"/>
        <v>0.73499999999999999</v>
      </c>
      <c r="O1604" s="83">
        <v>1603</v>
      </c>
      <c r="P1604" s="86">
        <f t="shared" si="103"/>
        <v>0.37087912087912089</v>
      </c>
      <c r="Q1604" s="87">
        <f>Table2[[#This Row],[Decimal exceedance]]*100</f>
        <v>37.087912087912088</v>
      </c>
      <c r="R1604" s="86">
        <f>ROUND(Table2[[#This Row],[Percent Exceedance]],1)</f>
        <v>37.1</v>
      </c>
    </row>
    <row r="1605" spans="2:18">
      <c r="B1605" s="83"/>
      <c r="C1605" s="80">
        <v>10044187</v>
      </c>
      <c r="D1605" s="80">
        <v>10019674</v>
      </c>
      <c r="E1605" s="79" t="s">
        <v>276</v>
      </c>
      <c r="F1605" s="85">
        <v>43906</v>
      </c>
      <c r="G1605" s="82">
        <v>2</v>
      </c>
      <c r="H1605" s="83">
        <f t="shared" si="100"/>
        <v>2000</v>
      </c>
      <c r="I1605" s="84">
        <f t="shared" si="101"/>
        <v>2.3148148148148147E-2</v>
      </c>
      <c r="J1605" s="83">
        <v>0.39100000000000001</v>
      </c>
      <c r="K1605" s="83" t="s">
        <v>277</v>
      </c>
      <c r="L1605" s="83">
        <v>0.32100000000000001</v>
      </c>
      <c r="M1605" s="83" t="s">
        <v>277</v>
      </c>
      <c r="N1605" s="84">
        <f t="shared" si="102"/>
        <v>0.73514814814814811</v>
      </c>
      <c r="O1605" s="83">
        <v>1604</v>
      </c>
      <c r="P1605" s="86">
        <f t="shared" si="103"/>
        <v>0.3704866562009419</v>
      </c>
      <c r="Q1605" s="87">
        <f>Table2[[#This Row],[Decimal exceedance]]*100</f>
        <v>37.048665620094191</v>
      </c>
      <c r="R1605" s="86">
        <f>ROUND(Table2[[#This Row],[Percent Exceedance]],1)</f>
        <v>37</v>
      </c>
    </row>
    <row r="1606" spans="2:18">
      <c r="B1606" s="79" t="s">
        <v>278</v>
      </c>
      <c r="C1606" s="80">
        <v>10044187</v>
      </c>
      <c r="D1606" s="80">
        <v>10019674</v>
      </c>
      <c r="E1606" s="79" t="s">
        <v>276</v>
      </c>
      <c r="F1606" s="81">
        <v>42513</v>
      </c>
      <c r="G1606" s="82">
        <v>2.448</v>
      </c>
      <c r="H1606" s="83">
        <f t="shared" si="100"/>
        <v>2448</v>
      </c>
      <c r="I1606" s="84">
        <f t="shared" si="101"/>
        <v>2.8333333333333332E-2</v>
      </c>
      <c r="J1606" s="83">
        <v>0.26200000000000001</v>
      </c>
      <c r="K1606" s="83" t="s">
        <v>277</v>
      </c>
      <c r="L1606" s="83">
        <v>0.44500000000000001</v>
      </c>
      <c r="M1606" s="83" t="s">
        <v>277</v>
      </c>
      <c r="N1606" s="84">
        <f t="shared" si="102"/>
        <v>0.73533333333333339</v>
      </c>
      <c r="O1606" s="83">
        <v>1605</v>
      </c>
      <c r="P1606" s="86">
        <f t="shared" si="103"/>
        <v>0.37009419152276291</v>
      </c>
      <c r="Q1606" s="87">
        <f>Table2[[#This Row],[Decimal exceedance]]*100</f>
        <v>37.009419152276294</v>
      </c>
      <c r="R1606" s="86">
        <f>ROUND(Table2[[#This Row],[Percent Exceedance]],1)</f>
        <v>37</v>
      </c>
    </row>
    <row r="1607" spans="2:18">
      <c r="B1607" s="79" t="s">
        <v>278</v>
      </c>
      <c r="C1607" s="80">
        <v>10044187</v>
      </c>
      <c r="D1607" s="80">
        <v>10019674</v>
      </c>
      <c r="E1607" s="79" t="s">
        <v>276</v>
      </c>
      <c r="F1607" s="81">
        <v>41426</v>
      </c>
      <c r="G1607" s="82">
        <v>4.8689999999999998</v>
      </c>
      <c r="H1607" s="83">
        <f t="shared" si="100"/>
        <v>4869</v>
      </c>
      <c r="I1607" s="84">
        <f t="shared" si="101"/>
        <v>5.6354166666666664E-2</v>
      </c>
      <c r="J1607" s="83">
        <v>0.221</v>
      </c>
      <c r="K1607" s="83" t="s">
        <v>277</v>
      </c>
      <c r="L1607" s="83">
        <v>0.45800000000000002</v>
      </c>
      <c r="M1607" s="83" t="s">
        <v>277</v>
      </c>
      <c r="N1607" s="84">
        <f t="shared" si="102"/>
        <v>0.73535416666666675</v>
      </c>
      <c r="O1607" s="83">
        <v>1606</v>
      </c>
      <c r="P1607" s="86">
        <f t="shared" si="103"/>
        <v>0.36970172684458402</v>
      </c>
      <c r="Q1607" s="87">
        <f>Table2[[#This Row],[Decimal exceedance]]*100</f>
        <v>36.970172684458404</v>
      </c>
      <c r="R1607" s="86">
        <f>ROUND(Table2[[#This Row],[Percent Exceedance]],1)</f>
        <v>37</v>
      </c>
    </row>
    <row r="1608" spans="2:18">
      <c r="B1608" s="79" t="s">
        <v>278</v>
      </c>
      <c r="C1608" s="80">
        <v>10044187</v>
      </c>
      <c r="D1608" s="80">
        <v>10019674</v>
      </c>
      <c r="E1608" s="79" t="s">
        <v>276</v>
      </c>
      <c r="F1608" s="81">
        <v>41599</v>
      </c>
      <c r="G1608" s="82">
        <v>2.2890000000000001</v>
      </c>
      <c r="H1608" s="83">
        <f t="shared" si="100"/>
        <v>2289</v>
      </c>
      <c r="I1608" s="84">
        <f t="shared" si="101"/>
        <v>2.6493055555555554E-2</v>
      </c>
      <c r="J1608" s="83">
        <v>0.31900000000000001</v>
      </c>
      <c r="K1608" s="83" t="s">
        <v>277</v>
      </c>
      <c r="L1608" s="83">
        <v>0.39</v>
      </c>
      <c r="M1608" s="83" t="s">
        <v>277</v>
      </c>
      <c r="N1608" s="84">
        <f t="shared" si="102"/>
        <v>0.73549305555555555</v>
      </c>
      <c r="O1608" s="83">
        <v>1607</v>
      </c>
      <c r="P1608" s="86">
        <f t="shared" si="103"/>
        <v>0.36930926216640503</v>
      </c>
      <c r="Q1608" s="87">
        <f>Table2[[#This Row],[Decimal exceedance]]*100</f>
        <v>36.930926216640501</v>
      </c>
      <c r="R1608" s="86">
        <f>ROUND(Table2[[#This Row],[Percent Exceedance]],1)</f>
        <v>36.9</v>
      </c>
    </row>
    <row r="1609" spans="2:18">
      <c r="B1609" s="79" t="s">
        <v>278</v>
      </c>
      <c r="C1609" s="80">
        <v>10044187</v>
      </c>
      <c r="D1609" s="80">
        <v>10019674</v>
      </c>
      <c r="E1609" s="79" t="s">
        <v>276</v>
      </c>
      <c r="F1609" s="81">
        <v>42528</v>
      </c>
      <c r="G1609" s="82">
        <v>2.3159999999999998</v>
      </c>
      <c r="H1609" s="83">
        <f t="shared" si="100"/>
        <v>2316</v>
      </c>
      <c r="I1609" s="84">
        <f t="shared" si="101"/>
        <v>2.6805555555555551E-2</v>
      </c>
      <c r="J1609" s="83">
        <v>0.17599999999999999</v>
      </c>
      <c r="K1609" s="83" t="s">
        <v>277</v>
      </c>
      <c r="L1609" s="83">
        <v>0.53300000000000003</v>
      </c>
      <c r="M1609" s="83" t="s">
        <v>277</v>
      </c>
      <c r="N1609" s="84">
        <f t="shared" si="102"/>
        <v>0.7358055555555556</v>
      </c>
      <c r="O1609" s="83">
        <v>1608</v>
      </c>
      <c r="P1609" s="86">
        <f t="shared" si="103"/>
        <v>0.36891679748822603</v>
      </c>
      <c r="Q1609" s="87">
        <f>Table2[[#This Row],[Decimal exceedance]]*100</f>
        <v>36.891679748822604</v>
      </c>
      <c r="R1609" s="86">
        <f>ROUND(Table2[[#This Row],[Percent Exceedance]],1)</f>
        <v>36.9</v>
      </c>
    </row>
    <row r="1610" spans="2:18">
      <c r="B1610" s="79" t="s">
        <v>278</v>
      </c>
      <c r="C1610" s="80">
        <v>10044187</v>
      </c>
      <c r="D1610" s="80">
        <v>10019674</v>
      </c>
      <c r="E1610" s="79" t="s">
        <v>276</v>
      </c>
      <c r="F1610" s="81">
        <v>41792</v>
      </c>
      <c r="G1610" s="82">
        <v>2.3879999999999999</v>
      </c>
      <c r="H1610" s="83">
        <f t="shared" si="100"/>
        <v>2388</v>
      </c>
      <c r="I1610" s="84">
        <f t="shared" si="101"/>
        <v>2.7638888888888886E-2</v>
      </c>
      <c r="J1610" s="83">
        <v>0.16500000000000001</v>
      </c>
      <c r="K1610" s="83" t="s">
        <v>277</v>
      </c>
      <c r="L1610" s="83">
        <v>0.54400000000000004</v>
      </c>
      <c r="M1610" s="83" t="s">
        <v>277</v>
      </c>
      <c r="N1610" s="84">
        <f t="shared" si="102"/>
        <v>0.73663888888888895</v>
      </c>
      <c r="O1610" s="83">
        <v>1609</v>
      </c>
      <c r="P1610" s="86">
        <f t="shared" si="103"/>
        <v>0.36852433281004715</v>
      </c>
      <c r="Q1610" s="87">
        <f>Table2[[#This Row],[Decimal exceedance]]*100</f>
        <v>36.852433281004714</v>
      </c>
      <c r="R1610" s="86">
        <f>ROUND(Table2[[#This Row],[Percent Exceedance]],1)</f>
        <v>36.9</v>
      </c>
    </row>
    <row r="1611" spans="2:18">
      <c r="B1611" s="79" t="s">
        <v>278</v>
      </c>
      <c r="C1611" s="80">
        <v>10044187</v>
      </c>
      <c r="D1611" s="80">
        <v>10019674</v>
      </c>
      <c r="E1611" s="79" t="s">
        <v>276</v>
      </c>
      <c r="F1611" s="81">
        <v>41759</v>
      </c>
      <c r="G1611" s="82">
        <v>2.5750000000000002</v>
      </c>
      <c r="H1611" s="83">
        <f t="shared" si="100"/>
        <v>2575</v>
      </c>
      <c r="I1611" s="84">
        <f t="shared" si="101"/>
        <v>2.9803240740740741E-2</v>
      </c>
      <c r="J1611" s="83">
        <v>0.2</v>
      </c>
      <c r="K1611" s="83" t="s">
        <v>277</v>
      </c>
      <c r="L1611" s="83">
        <v>0.50700000000000001</v>
      </c>
      <c r="M1611" s="83" t="s">
        <v>277</v>
      </c>
      <c r="N1611" s="84">
        <f t="shared" si="102"/>
        <v>0.73680324074074077</v>
      </c>
      <c r="O1611" s="83">
        <v>1610</v>
      </c>
      <c r="P1611" s="86">
        <f t="shared" si="103"/>
        <v>0.36813186813186816</v>
      </c>
      <c r="Q1611" s="87">
        <f>Table2[[#This Row],[Decimal exceedance]]*100</f>
        <v>36.813186813186817</v>
      </c>
      <c r="R1611" s="86">
        <f>ROUND(Table2[[#This Row],[Percent Exceedance]],1)</f>
        <v>36.799999999999997</v>
      </c>
    </row>
    <row r="1612" spans="2:18">
      <c r="B1612" s="79" t="s">
        <v>278</v>
      </c>
      <c r="C1612" s="80">
        <v>10044187</v>
      </c>
      <c r="D1612" s="80">
        <v>10019674</v>
      </c>
      <c r="E1612" s="79" t="s">
        <v>276</v>
      </c>
      <c r="F1612" s="81">
        <v>41407</v>
      </c>
      <c r="G1612" s="82">
        <v>5.6219999999999999</v>
      </c>
      <c r="H1612" s="83">
        <f t="shared" si="100"/>
        <v>5622</v>
      </c>
      <c r="I1612" s="84">
        <f t="shared" si="101"/>
        <v>6.5069444444444444E-2</v>
      </c>
      <c r="J1612" s="83">
        <v>0.14699999999999999</v>
      </c>
      <c r="K1612" s="83" t="s">
        <v>277</v>
      </c>
      <c r="L1612" s="83">
        <v>0.52500000000000002</v>
      </c>
      <c r="M1612" s="83" t="s">
        <v>277</v>
      </c>
      <c r="N1612" s="84">
        <f t="shared" si="102"/>
        <v>0.73706944444444444</v>
      </c>
      <c r="O1612" s="83">
        <v>1611</v>
      </c>
      <c r="P1612" s="86">
        <f t="shared" si="103"/>
        <v>0.36773940345368916</v>
      </c>
      <c r="Q1612" s="87">
        <f>Table2[[#This Row],[Decimal exceedance]]*100</f>
        <v>36.773940345368914</v>
      </c>
      <c r="R1612" s="86">
        <f>ROUND(Table2[[#This Row],[Percent Exceedance]],1)</f>
        <v>36.799999999999997</v>
      </c>
    </row>
    <row r="1613" spans="2:18">
      <c r="B1613" s="79" t="s">
        <v>278</v>
      </c>
      <c r="C1613" s="80">
        <v>10044187</v>
      </c>
      <c r="D1613" s="80">
        <v>10019674</v>
      </c>
      <c r="E1613" s="79" t="s">
        <v>276</v>
      </c>
      <c r="F1613" s="81">
        <v>41762</v>
      </c>
      <c r="G1613" s="82">
        <v>2.4950000000000001</v>
      </c>
      <c r="H1613" s="83">
        <f t="shared" si="100"/>
        <v>2495</v>
      </c>
      <c r="I1613" s="84">
        <f t="shared" si="101"/>
        <v>2.8877314814814814E-2</v>
      </c>
      <c r="J1613" s="83">
        <v>0.25800000000000001</v>
      </c>
      <c r="K1613" s="83" t="s">
        <v>277</v>
      </c>
      <c r="L1613" s="83">
        <v>0.45100000000000001</v>
      </c>
      <c r="M1613" s="83" t="s">
        <v>277</v>
      </c>
      <c r="N1613" s="84">
        <f t="shared" si="102"/>
        <v>0.73787731481481478</v>
      </c>
      <c r="O1613" s="83">
        <v>1612</v>
      </c>
      <c r="P1613" s="86">
        <f t="shared" si="103"/>
        <v>0.36734693877551017</v>
      </c>
      <c r="Q1613" s="87">
        <f>Table2[[#This Row],[Decimal exceedance]]*100</f>
        <v>36.734693877551017</v>
      </c>
      <c r="R1613" s="86">
        <f>ROUND(Table2[[#This Row],[Percent Exceedance]],1)</f>
        <v>36.700000000000003</v>
      </c>
    </row>
    <row r="1614" spans="2:18">
      <c r="B1614" s="79" t="s">
        <v>278</v>
      </c>
      <c r="C1614" s="80">
        <v>10044187</v>
      </c>
      <c r="D1614" s="80">
        <v>10019674</v>
      </c>
      <c r="E1614" s="79" t="s">
        <v>276</v>
      </c>
      <c r="F1614" s="81">
        <v>41879</v>
      </c>
      <c r="G1614" s="82">
        <v>3.6339999999999999</v>
      </c>
      <c r="H1614" s="83">
        <f t="shared" si="100"/>
        <v>3634</v>
      </c>
      <c r="I1614" s="84">
        <f t="shared" si="101"/>
        <v>4.206018518518518E-2</v>
      </c>
      <c r="J1614" s="83">
        <v>0.23200000000000001</v>
      </c>
      <c r="K1614" s="83" t="s">
        <v>277</v>
      </c>
      <c r="L1614" s="83">
        <v>0.46400000000000002</v>
      </c>
      <c r="M1614" s="83" t="s">
        <v>277</v>
      </c>
      <c r="N1614" s="84">
        <f t="shared" si="102"/>
        <v>0.73806018518518524</v>
      </c>
      <c r="O1614" s="83">
        <v>1613</v>
      </c>
      <c r="P1614" s="86">
        <f t="shared" si="103"/>
        <v>0.36695447409733128</v>
      </c>
      <c r="Q1614" s="87">
        <f>Table2[[#This Row],[Decimal exceedance]]*100</f>
        <v>36.695447409733127</v>
      </c>
      <c r="R1614" s="86">
        <f>ROUND(Table2[[#This Row],[Percent Exceedance]],1)</f>
        <v>36.700000000000003</v>
      </c>
    </row>
    <row r="1615" spans="2:18">
      <c r="B1615" s="79" t="s">
        <v>278</v>
      </c>
      <c r="C1615" s="80">
        <v>10044187</v>
      </c>
      <c r="D1615" s="80">
        <v>10019674</v>
      </c>
      <c r="E1615" s="79" t="s">
        <v>276</v>
      </c>
      <c r="F1615" s="81">
        <v>42444</v>
      </c>
      <c r="G1615" s="82">
        <v>1.5960000000000001</v>
      </c>
      <c r="H1615" s="83">
        <f t="shared" si="100"/>
        <v>1596</v>
      </c>
      <c r="I1615" s="84">
        <f t="shared" si="101"/>
        <v>1.8472222222222223E-2</v>
      </c>
      <c r="J1615" s="83">
        <v>0.29799999999999999</v>
      </c>
      <c r="K1615" s="83" t="s">
        <v>277</v>
      </c>
      <c r="L1615" s="83">
        <v>0.42199999999999999</v>
      </c>
      <c r="M1615" s="83" t="s">
        <v>277</v>
      </c>
      <c r="N1615" s="84">
        <f t="shared" si="102"/>
        <v>0.7384722222222222</v>
      </c>
      <c r="O1615" s="83">
        <v>1614</v>
      </c>
      <c r="P1615" s="86">
        <f t="shared" si="103"/>
        <v>0.36656200941915229</v>
      </c>
      <c r="Q1615" s="87">
        <f>Table2[[#This Row],[Decimal exceedance]]*100</f>
        <v>36.65620094191523</v>
      </c>
      <c r="R1615" s="86">
        <f>ROUND(Table2[[#This Row],[Percent Exceedance]],1)</f>
        <v>36.700000000000003</v>
      </c>
    </row>
    <row r="1616" spans="2:18">
      <c r="B1616" s="79" t="s">
        <v>278</v>
      </c>
      <c r="C1616" s="80">
        <v>10044187</v>
      </c>
      <c r="D1616" s="80">
        <v>10019674</v>
      </c>
      <c r="E1616" s="79" t="s">
        <v>276</v>
      </c>
      <c r="F1616" s="81">
        <v>43117</v>
      </c>
      <c r="G1616" s="82">
        <v>2.161</v>
      </c>
      <c r="H1616" s="83">
        <f t="shared" si="100"/>
        <v>2161</v>
      </c>
      <c r="I1616" s="84">
        <f t="shared" si="101"/>
        <v>2.5011574074074071E-2</v>
      </c>
      <c r="J1616" s="83">
        <v>0.56899999999999995</v>
      </c>
      <c r="K1616" s="83" t="s">
        <v>277</v>
      </c>
      <c r="L1616" s="83">
        <v>0.14499999999999999</v>
      </c>
      <c r="M1616" s="83" t="s">
        <v>277</v>
      </c>
      <c r="N1616" s="84">
        <f t="shared" si="102"/>
        <v>0.73901157407407403</v>
      </c>
      <c r="O1616" s="83">
        <v>1615</v>
      </c>
      <c r="P1616" s="86">
        <f t="shared" si="103"/>
        <v>0.3661695447409733</v>
      </c>
      <c r="Q1616" s="87">
        <f>Table2[[#This Row],[Decimal exceedance]]*100</f>
        <v>36.616954474097327</v>
      </c>
      <c r="R1616" s="86">
        <f>ROUND(Table2[[#This Row],[Percent Exceedance]],1)</f>
        <v>36.6</v>
      </c>
    </row>
    <row r="1617" spans="2:18">
      <c r="B1617" s="79" t="s">
        <v>278</v>
      </c>
      <c r="C1617" s="80">
        <v>10044187</v>
      </c>
      <c r="D1617" s="80">
        <v>10019674</v>
      </c>
      <c r="E1617" s="79" t="s">
        <v>276</v>
      </c>
      <c r="F1617" s="81">
        <v>41493</v>
      </c>
      <c r="G1617" s="82">
        <v>7.3559999999999999</v>
      </c>
      <c r="H1617" s="83">
        <f t="shared" si="100"/>
        <v>7356</v>
      </c>
      <c r="I1617" s="84">
        <f t="shared" si="101"/>
        <v>8.5138888888888875E-2</v>
      </c>
      <c r="J1617" s="83">
        <v>8.5999999999999993E-2</v>
      </c>
      <c r="K1617" s="83" t="s">
        <v>277</v>
      </c>
      <c r="L1617" s="83">
        <v>0.56799999999999995</v>
      </c>
      <c r="M1617" s="83" t="s">
        <v>280</v>
      </c>
      <c r="N1617" s="84">
        <f t="shared" si="102"/>
        <v>0.73913888888888879</v>
      </c>
      <c r="O1617" s="83">
        <v>1616</v>
      </c>
      <c r="P1617" s="86">
        <f t="shared" si="103"/>
        <v>0.3657770800627943</v>
      </c>
      <c r="Q1617" s="87">
        <f>Table2[[#This Row],[Decimal exceedance]]*100</f>
        <v>36.57770800627943</v>
      </c>
      <c r="R1617" s="86">
        <f>ROUND(Table2[[#This Row],[Percent Exceedance]],1)</f>
        <v>36.6</v>
      </c>
    </row>
    <row r="1618" spans="2:18">
      <c r="B1618" s="79" t="s">
        <v>278</v>
      </c>
      <c r="C1618" s="80">
        <v>10044187</v>
      </c>
      <c r="D1618" s="80">
        <v>10019674</v>
      </c>
      <c r="E1618" s="79" t="s">
        <v>276</v>
      </c>
      <c r="F1618" s="81">
        <v>42489</v>
      </c>
      <c r="G1618" s="82">
        <v>1.73</v>
      </c>
      <c r="H1618" s="83">
        <f t="shared" si="100"/>
        <v>1730</v>
      </c>
      <c r="I1618" s="84">
        <f t="shared" si="101"/>
        <v>2.0023148148148148E-2</v>
      </c>
      <c r="J1618" s="83">
        <v>0.26</v>
      </c>
      <c r="K1618" s="83" t="s">
        <v>280</v>
      </c>
      <c r="L1618" s="83">
        <v>0.46</v>
      </c>
      <c r="M1618" s="83" t="s">
        <v>277</v>
      </c>
      <c r="N1618" s="84">
        <f t="shared" si="102"/>
        <v>0.74002314814814818</v>
      </c>
      <c r="O1618" s="83">
        <v>1617</v>
      </c>
      <c r="P1618" s="86">
        <f t="shared" si="103"/>
        <v>0.36538461538461542</v>
      </c>
      <c r="Q1618" s="87">
        <f>Table2[[#This Row],[Decimal exceedance]]*100</f>
        <v>36.53846153846154</v>
      </c>
      <c r="R1618" s="86">
        <f>ROUND(Table2[[#This Row],[Percent Exceedance]],1)</f>
        <v>36.5</v>
      </c>
    </row>
    <row r="1619" spans="2:18">
      <c r="B1619" s="83"/>
      <c r="C1619" s="80">
        <v>10044187</v>
      </c>
      <c r="D1619" s="80">
        <v>10019674</v>
      </c>
      <c r="E1619" s="79" t="s">
        <v>276</v>
      </c>
      <c r="F1619" s="85">
        <v>43859</v>
      </c>
      <c r="G1619" s="82">
        <v>1.929</v>
      </c>
      <c r="H1619" s="83">
        <f t="shared" si="100"/>
        <v>1929</v>
      </c>
      <c r="I1619" s="84">
        <f t="shared" si="101"/>
        <v>2.2326388888888889E-2</v>
      </c>
      <c r="J1619" s="83">
        <v>0.35399999999999998</v>
      </c>
      <c r="K1619" s="83" t="s">
        <v>277</v>
      </c>
      <c r="L1619" s="83">
        <v>0.36399999999999999</v>
      </c>
      <c r="M1619" s="83" t="s">
        <v>277</v>
      </c>
      <c r="N1619" s="84">
        <f t="shared" si="102"/>
        <v>0.74032638888888891</v>
      </c>
      <c r="O1619" s="83">
        <v>1618</v>
      </c>
      <c r="P1619" s="86">
        <f t="shared" si="103"/>
        <v>0.36499215070643642</v>
      </c>
      <c r="Q1619" s="87">
        <f>Table2[[#This Row],[Decimal exceedance]]*100</f>
        <v>36.499215070643643</v>
      </c>
      <c r="R1619" s="86">
        <f>ROUND(Table2[[#This Row],[Percent Exceedance]],1)</f>
        <v>36.5</v>
      </c>
    </row>
    <row r="1620" spans="2:18">
      <c r="B1620" s="79" t="s">
        <v>278</v>
      </c>
      <c r="C1620" s="80">
        <v>10044187</v>
      </c>
      <c r="D1620" s="80">
        <v>10019674</v>
      </c>
      <c r="E1620" s="79" t="s">
        <v>276</v>
      </c>
      <c r="F1620" s="81">
        <v>41774</v>
      </c>
      <c r="G1620" s="82">
        <v>2.3959999999999999</v>
      </c>
      <c r="H1620" s="83">
        <f t="shared" si="100"/>
        <v>2396</v>
      </c>
      <c r="I1620" s="84">
        <f t="shared" si="101"/>
        <v>2.7731481481481478E-2</v>
      </c>
      <c r="J1620" s="83">
        <v>0.28799999999999998</v>
      </c>
      <c r="K1620" s="83" t="s">
        <v>277</v>
      </c>
      <c r="L1620" s="83">
        <v>0.42499999999999999</v>
      </c>
      <c r="M1620" s="83" t="s">
        <v>277</v>
      </c>
      <c r="N1620" s="84">
        <f t="shared" si="102"/>
        <v>0.74073148148148138</v>
      </c>
      <c r="O1620" s="83">
        <v>1619</v>
      </c>
      <c r="P1620" s="86">
        <f t="shared" si="103"/>
        <v>0.36459968602825743</v>
      </c>
      <c r="Q1620" s="87">
        <f>Table2[[#This Row],[Decimal exceedance]]*100</f>
        <v>36.459968602825739</v>
      </c>
      <c r="R1620" s="86">
        <f>ROUND(Table2[[#This Row],[Percent Exceedance]],1)</f>
        <v>36.5</v>
      </c>
    </row>
    <row r="1621" spans="2:18">
      <c r="B1621" s="79" t="s">
        <v>278</v>
      </c>
      <c r="C1621" s="80">
        <v>10044187</v>
      </c>
      <c r="D1621" s="80">
        <v>10019674</v>
      </c>
      <c r="E1621" s="79" t="s">
        <v>276</v>
      </c>
      <c r="F1621" s="81">
        <v>41714</v>
      </c>
      <c r="G1621" s="82">
        <v>2.5019999999999998</v>
      </c>
      <c r="H1621" s="83">
        <f t="shared" si="100"/>
        <v>2502</v>
      </c>
      <c r="I1621" s="84">
        <f t="shared" si="101"/>
        <v>2.8958333333333329E-2</v>
      </c>
      <c r="J1621" s="83">
        <v>0.26600000000000001</v>
      </c>
      <c r="K1621" s="83" t="s">
        <v>277</v>
      </c>
      <c r="L1621" s="83">
        <v>0.44600000000000001</v>
      </c>
      <c r="M1621" s="83" t="s">
        <v>277</v>
      </c>
      <c r="N1621" s="84">
        <f t="shared" si="102"/>
        <v>0.74095833333333339</v>
      </c>
      <c r="O1621" s="83">
        <v>1620</v>
      </c>
      <c r="P1621" s="86">
        <f t="shared" si="103"/>
        <v>0.36420722135007855</v>
      </c>
      <c r="Q1621" s="87">
        <f>Table2[[#This Row],[Decimal exceedance]]*100</f>
        <v>36.420722135007857</v>
      </c>
      <c r="R1621" s="86">
        <f>ROUND(Table2[[#This Row],[Percent Exceedance]],1)</f>
        <v>36.4</v>
      </c>
    </row>
    <row r="1622" spans="2:18">
      <c r="B1622" s="79" t="s">
        <v>278</v>
      </c>
      <c r="C1622" s="80">
        <v>10044187</v>
      </c>
      <c r="D1622" s="80">
        <v>10019674</v>
      </c>
      <c r="E1622" s="79" t="s">
        <v>276</v>
      </c>
      <c r="F1622" s="81">
        <v>42876</v>
      </c>
      <c r="G1622" s="82">
        <v>4.2190000000000003</v>
      </c>
      <c r="H1622" s="83">
        <f t="shared" si="100"/>
        <v>4219</v>
      </c>
      <c r="I1622" s="84">
        <f t="shared" si="101"/>
        <v>4.8831018518518517E-2</v>
      </c>
      <c r="J1622" s="83">
        <v>0.17499999999999999</v>
      </c>
      <c r="K1622" s="83" t="s">
        <v>277</v>
      </c>
      <c r="L1622" s="83">
        <v>0.51800000000000002</v>
      </c>
      <c r="M1622" s="83" t="s">
        <v>277</v>
      </c>
      <c r="N1622" s="84">
        <f t="shared" si="102"/>
        <v>0.74183101851851851</v>
      </c>
      <c r="O1622" s="83">
        <v>1621</v>
      </c>
      <c r="P1622" s="86">
        <f t="shared" si="103"/>
        <v>0.36381475667189955</v>
      </c>
      <c r="Q1622" s="87">
        <f>Table2[[#This Row],[Decimal exceedance]]*100</f>
        <v>36.381475667189953</v>
      </c>
      <c r="R1622" s="86">
        <f>ROUND(Table2[[#This Row],[Percent Exceedance]],1)</f>
        <v>36.4</v>
      </c>
    </row>
    <row r="1623" spans="2:18">
      <c r="B1623" s="79" t="s">
        <v>278</v>
      </c>
      <c r="C1623" s="80">
        <v>10044187</v>
      </c>
      <c r="D1623" s="80">
        <v>10019674</v>
      </c>
      <c r="E1623" s="79" t="s">
        <v>276</v>
      </c>
      <c r="F1623" s="81">
        <v>41798</v>
      </c>
      <c r="G1623" s="82">
        <v>2.2759999999999998</v>
      </c>
      <c r="H1623" s="83">
        <f t="shared" si="100"/>
        <v>2276</v>
      </c>
      <c r="I1623" s="84">
        <f t="shared" si="101"/>
        <v>2.6342592592592588E-2</v>
      </c>
      <c r="J1623" s="83">
        <v>0.23400000000000001</v>
      </c>
      <c r="K1623" s="83" t="s">
        <v>277</v>
      </c>
      <c r="L1623" s="83">
        <v>0.48199999999999998</v>
      </c>
      <c r="M1623" s="83" t="s">
        <v>277</v>
      </c>
      <c r="N1623" s="84">
        <f t="shared" si="102"/>
        <v>0.74234259259259261</v>
      </c>
      <c r="O1623" s="83">
        <v>1622</v>
      </c>
      <c r="P1623" s="86">
        <f t="shared" si="103"/>
        <v>0.36342229199372056</v>
      </c>
      <c r="Q1623" s="87">
        <f>Table2[[#This Row],[Decimal exceedance]]*100</f>
        <v>36.342229199372056</v>
      </c>
      <c r="R1623" s="86">
        <f>ROUND(Table2[[#This Row],[Percent Exceedance]],1)</f>
        <v>36.299999999999997</v>
      </c>
    </row>
    <row r="1624" spans="2:18">
      <c r="B1624" s="79" t="s">
        <v>278</v>
      </c>
      <c r="C1624" s="80">
        <v>10044187</v>
      </c>
      <c r="D1624" s="80">
        <v>10019674</v>
      </c>
      <c r="E1624" s="79" t="s">
        <v>276</v>
      </c>
      <c r="F1624" s="81">
        <v>41527</v>
      </c>
      <c r="G1624" s="82">
        <v>4.8890000000000002</v>
      </c>
      <c r="H1624" s="83">
        <f t="shared" si="100"/>
        <v>4889</v>
      </c>
      <c r="I1624" s="84">
        <f t="shared" si="101"/>
        <v>5.6585648148148149E-2</v>
      </c>
      <c r="J1624" s="83">
        <v>0.14299999999999999</v>
      </c>
      <c r="K1624" s="83" t="s">
        <v>277</v>
      </c>
      <c r="L1624" s="83">
        <v>0.54300000000000004</v>
      </c>
      <c r="M1624" s="83" t="s">
        <v>277</v>
      </c>
      <c r="N1624" s="84">
        <f t="shared" si="102"/>
        <v>0.7425856481481482</v>
      </c>
      <c r="O1624" s="83">
        <v>1623</v>
      </c>
      <c r="P1624" s="86">
        <f t="shared" si="103"/>
        <v>0.36302982731554156</v>
      </c>
      <c r="Q1624" s="87">
        <f>Table2[[#This Row],[Decimal exceedance]]*100</f>
        <v>36.30298273155416</v>
      </c>
      <c r="R1624" s="86">
        <f>ROUND(Table2[[#This Row],[Percent Exceedance]],1)</f>
        <v>36.299999999999997</v>
      </c>
    </row>
    <row r="1625" spans="2:18">
      <c r="B1625" s="79" t="s">
        <v>278</v>
      </c>
      <c r="C1625" s="80">
        <v>10044187</v>
      </c>
      <c r="D1625" s="80">
        <v>10019674</v>
      </c>
      <c r="E1625" s="79" t="s">
        <v>276</v>
      </c>
      <c r="F1625" s="81">
        <v>42585</v>
      </c>
      <c r="G1625" s="82">
        <v>3.2709999999999999</v>
      </c>
      <c r="H1625" s="83">
        <f t="shared" si="100"/>
        <v>3271</v>
      </c>
      <c r="I1625" s="84">
        <f t="shared" si="101"/>
        <v>3.7858796296296293E-2</v>
      </c>
      <c r="J1625" s="83">
        <v>0.17899999999999999</v>
      </c>
      <c r="K1625" s="83" t="s">
        <v>277</v>
      </c>
      <c r="L1625" s="83">
        <v>0.52600000000000002</v>
      </c>
      <c r="M1625" s="83" t="s">
        <v>277</v>
      </c>
      <c r="N1625" s="84">
        <f t="shared" si="102"/>
        <v>0.74285879629629625</v>
      </c>
      <c r="O1625" s="83">
        <v>1624</v>
      </c>
      <c r="P1625" s="86">
        <f t="shared" si="103"/>
        <v>0.36263736263736268</v>
      </c>
      <c r="Q1625" s="87">
        <f>Table2[[#This Row],[Decimal exceedance]]*100</f>
        <v>36.26373626373627</v>
      </c>
      <c r="R1625" s="86">
        <f>ROUND(Table2[[#This Row],[Percent Exceedance]],1)</f>
        <v>36.299999999999997</v>
      </c>
    </row>
    <row r="1626" spans="2:18">
      <c r="B1626" s="79" t="s">
        <v>278</v>
      </c>
      <c r="C1626" s="80">
        <v>10044187</v>
      </c>
      <c r="D1626" s="80">
        <v>10019674</v>
      </c>
      <c r="E1626" s="79" t="s">
        <v>276</v>
      </c>
      <c r="F1626" s="81">
        <v>42266</v>
      </c>
      <c r="G1626" s="82">
        <v>9.2530000000000001</v>
      </c>
      <c r="H1626" s="83">
        <f t="shared" si="100"/>
        <v>9253</v>
      </c>
      <c r="I1626" s="84">
        <f t="shared" si="101"/>
        <v>0.1070949074074074</v>
      </c>
      <c r="J1626" s="83">
        <v>0.17799999999999999</v>
      </c>
      <c r="K1626" s="83" t="s">
        <v>277</v>
      </c>
      <c r="L1626" s="83">
        <v>0.45800000000000002</v>
      </c>
      <c r="M1626" s="83" t="s">
        <v>277</v>
      </c>
      <c r="N1626" s="84">
        <f t="shared" si="102"/>
        <v>0.74309490740740736</v>
      </c>
      <c r="O1626" s="83">
        <v>1625</v>
      </c>
      <c r="P1626" s="86">
        <f t="shared" si="103"/>
        <v>0.36224489795918369</v>
      </c>
      <c r="Q1626" s="87">
        <f>Table2[[#This Row],[Decimal exceedance]]*100</f>
        <v>36.224489795918366</v>
      </c>
      <c r="R1626" s="86">
        <f>ROUND(Table2[[#This Row],[Percent Exceedance]],1)</f>
        <v>36.200000000000003</v>
      </c>
    </row>
    <row r="1627" spans="2:18">
      <c r="B1627" s="79" t="s">
        <v>278</v>
      </c>
      <c r="C1627" s="80">
        <v>10044187</v>
      </c>
      <c r="D1627" s="80">
        <v>10019674</v>
      </c>
      <c r="E1627" s="79" t="s">
        <v>276</v>
      </c>
      <c r="F1627" s="81">
        <v>42943</v>
      </c>
      <c r="G1627" s="82">
        <v>2.5619999999999998</v>
      </c>
      <c r="H1627" s="83">
        <f t="shared" si="100"/>
        <v>2562</v>
      </c>
      <c r="I1627" s="84">
        <f t="shared" si="101"/>
        <v>2.9652777777777774E-2</v>
      </c>
      <c r="J1627" s="83">
        <v>0.19</v>
      </c>
      <c r="K1627" s="83" t="s">
        <v>277</v>
      </c>
      <c r="L1627" s="83">
        <v>0.52500000000000002</v>
      </c>
      <c r="M1627" s="83" t="s">
        <v>277</v>
      </c>
      <c r="N1627" s="84">
        <f t="shared" si="102"/>
        <v>0.74465277777777783</v>
      </c>
      <c r="O1627" s="83">
        <v>1626</v>
      </c>
      <c r="P1627" s="86">
        <f t="shared" si="103"/>
        <v>0.36185243328100469</v>
      </c>
      <c r="Q1627" s="87">
        <f>Table2[[#This Row],[Decimal exceedance]]*100</f>
        <v>36.185243328100469</v>
      </c>
      <c r="R1627" s="86">
        <f>ROUND(Table2[[#This Row],[Percent Exceedance]],1)</f>
        <v>36.200000000000003</v>
      </c>
    </row>
    <row r="1628" spans="2:18">
      <c r="B1628" s="79" t="s">
        <v>278</v>
      </c>
      <c r="C1628" s="80">
        <v>10044187</v>
      </c>
      <c r="D1628" s="80">
        <v>10019674</v>
      </c>
      <c r="E1628" s="79" t="s">
        <v>276</v>
      </c>
      <c r="F1628" s="81">
        <v>43186</v>
      </c>
      <c r="G1628" s="82">
        <v>1.9259999999999999</v>
      </c>
      <c r="H1628" s="83">
        <f t="shared" si="100"/>
        <v>1926</v>
      </c>
      <c r="I1628" s="84">
        <f t="shared" si="101"/>
        <v>2.2291666666666664E-2</v>
      </c>
      <c r="J1628" s="83">
        <v>0.48699999999999999</v>
      </c>
      <c r="K1628" s="83" t="s">
        <v>277</v>
      </c>
      <c r="L1628" s="83">
        <v>0.23599999999999999</v>
      </c>
      <c r="M1628" s="83" t="s">
        <v>277</v>
      </c>
      <c r="N1628" s="84">
        <f t="shared" si="102"/>
        <v>0.74529166666666669</v>
      </c>
      <c r="O1628" s="83">
        <v>1627</v>
      </c>
      <c r="P1628" s="86">
        <f t="shared" si="103"/>
        <v>0.3614599686028257</v>
      </c>
      <c r="Q1628" s="87">
        <f>Table2[[#This Row],[Decimal exceedance]]*100</f>
        <v>36.145996860282573</v>
      </c>
      <c r="R1628" s="86">
        <f>ROUND(Table2[[#This Row],[Percent Exceedance]],1)</f>
        <v>36.1</v>
      </c>
    </row>
    <row r="1629" spans="2:18">
      <c r="B1629" s="79" t="s">
        <v>278</v>
      </c>
      <c r="C1629" s="80">
        <v>10044187</v>
      </c>
      <c r="D1629" s="80">
        <v>10019674</v>
      </c>
      <c r="E1629" s="79" t="s">
        <v>276</v>
      </c>
      <c r="F1629" s="81">
        <v>42716</v>
      </c>
      <c r="G1629" s="82">
        <v>5.3860000000000001</v>
      </c>
      <c r="H1629" s="83">
        <f t="shared" si="100"/>
        <v>5386</v>
      </c>
      <c r="I1629" s="84">
        <f t="shared" si="101"/>
        <v>6.2337962962962963E-2</v>
      </c>
      <c r="J1629" s="83">
        <v>0.246</v>
      </c>
      <c r="K1629" s="83" t="s">
        <v>277</v>
      </c>
      <c r="L1629" s="83">
        <v>0.437</v>
      </c>
      <c r="M1629" s="83" t="s">
        <v>277</v>
      </c>
      <c r="N1629" s="84">
        <f t="shared" si="102"/>
        <v>0.74533796296296295</v>
      </c>
      <c r="O1629" s="83">
        <v>1628</v>
      </c>
      <c r="P1629" s="86">
        <f t="shared" si="103"/>
        <v>0.36106750392464682</v>
      </c>
      <c r="Q1629" s="87">
        <f>Table2[[#This Row],[Decimal exceedance]]*100</f>
        <v>36.106750392464683</v>
      </c>
      <c r="R1629" s="86">
        <f>ROUND(Table2[[#This Row],[Percent Exceedance]],1)</f>
        <v>36.1</v>
      </c>
    </row>
    <row r="1630" spans="2:18">
      <c r="B1630" s="79" t="s">
        <v>278</v>
      </c>
      <c r="C1630" s="80">
        <v>10044187</v>
      </c>
      <c r="D1630" s="80">
        <v>10019674</v>
      </c>
      <c r="E1630" s="79" t="s">
        <v>276</v>
      </c>
      <c r="F1630" s="81">
        <v>42385</v>
      </c>
      <c r="G1630" s="82">
        <v>1.7010000000000001</v>
      </c>
      <c r="H1630" s="83">
        <f t="shared" si="100"/>
        <v>1701</v>
      </c>
      <c r="I1630" s="84">
        <f t="shared" si="101"/>
        <v>1.96875E-2</v>
      </c>
      <c r="J1630" s="83">
        <v>0.35699999999999998</v>
      </c>
      <c r="K1630" s="83" t="s">
        <v>277</v>
      </c>
      <c r="L1630" s="83">
        <v>0.36899999999999999</v>
      </c>
      <c r="M1630" s="83" t="s">
        <v>277</v>
      </c>
      <c r="N1630" s="84">
        <f t="shared" si="102"/>
        <v>0.74568750000000006</v>
      </c>
      <c r="O1630" s="83">
        <v>1629</v>
      </c>
      <c r="P1630" s="86">
        <f t="shared" si="103"/>
        <v>0.36067503924646782</v>
      </c>
      <c r="Q1630" s="87">
        <f>Table2[[#This Row],[Decimal exceedance]]*100</f>
        <v>36.067503924646779</v>
      </c>
      <c r="R1630" s="86">
        <f>ROUND(Table2[[#This Row],[Percent Exceedance]],1)</f>
        <v>36.1</v>
      </c>
    </row>
    <row r="1631" spans="2:18">
      <c r="B1631" s="79" t="s">
        <v>278</v>
      </c>
      <c r="C1631" s="80">
        <v>10044187</v>
      </c>
      <c r="D1631" s="80">
        <v>10019674</v>
      </c>
      <c r="E1631" s="79" t="s">
        <v>276</v>
      </c>
      <c r="F1631" s="81">
        <v>42387</v>
      </c>
      <c r="G1631" s="82">
        <v>1.698</v>
      </c>
      <c r="H1631" s="83">
        <f t="shared" si="100"/>
        <v>1698</v>
      </c>
      <c r="I1631" s="84">
        <f t="shared" si="101"/>
        <v>1.9652777777777776E-2</v>
      </c>
      <c r="J1631" s="83">
        <v>0.36599999999999999</v>
      </c>
      <c r="K1631" s="83" t="s">
        <v>277</v>
      </c>
      <c r="L1631" s="83">
        <v>0.36299999999999999</v>
      </c>
      <c r="M1631" s="83" t="s">
        <v>277</v>
      </c>
      <c r="N1631" s="84">
        <f t="shared" si="102"/>
        <v>0.74865277777777783</v>
      </c>
      <c r="O1631" s="83">
        <v>1630</v>
      </c>
      <c r="P1631" s="86">
        <f t="shared" si="103"/>
        <v>0.36028257456828883</v>
      </c>
      <c r="Q1631" s="87">
        <f>Table2[[#This Row],[Decimal exceedance]]*100</f>
        <v>36.028257456828882</v>
      </c>
      <c r="R1631" s="86">
        <f>ROUND(Table2[[#This Row],[Percent Exceedance]],1)</f>
        <v>36</v>
      </c>
    </row>
    <row r="1632" spans="2:18">
      <c r="B1632" s="79" t="s">
        <v>278</v>
      </c>
      <c r="C1632" s="80">
        <v>10044187</v>
      </c>
      <c r="D1632" s="80">
        <v>10019674</v>
      </c>
      <c r="E1632" s="79" t="s">
        <v>276</v>
      </c>
      <c r="F1632" s="81">
        <v>43535</v>
      </c>
      <c r="G1632" s="82">
        <v>1.907</v>
      </c>
      <c r="H1632" s="83">
        <f t="shared" si="100"/>
        <v>1907</v>
      </c>
      <c r="I1632" s="84">
        <f t="shared" si="101"/>
        <v>2.207175925925926E-2</v>
      </c>
      <c r="J1632" s="83">
        <v>0.52600000000000002</v>
      </c>
      <c r="K1632" s="83" t="s">
        <v>277</v>
      </c>
      <c r="L1632" s="83">
        <v>0.20100000000000001</v>
      </c>
      <c r="M1632" s="83" t="s">
        <v>277</v>
      </c>
      <c r="N1632" s="84">
        <f t="shared" si="102"/>
        <v>0.74907175925925928</v>
      </c>
      <c r="O1632" s="83">
        <v>1631</v>
      </c>
      <c r="P1632" s="86">
        <f t="shared" si="103"/>
        <v>0.35989010989010994</v>
      </c>
      <c r="Q1632" s="87">
        <f>Table2[[#This Row],[Decimal exceedance]]*100</f>
        <v>35.989010989010993</v>
      </c>
      <c r="R1632" s="86">
        <f>ROUND(Table2[[#This Row],[Percent Exceedance]],1)</f>
        <v>36</v>
      </c>
    </row>
    <row r="1633" spans="2:18">
      <c r="B1633" s="79" t="s">
        <v>278</v>
      </c>
      <c r="C1633" s="80">
        <v>10044187</v>
      </c>
      <c r="D1633" s="80">
        <v>10019674</v>
      </c>
      <c r="E1633" s="79" t="s">
        <v>276</v>
      </c>
      <c r="F1633" s="81">
        <v>41428</v>
      </c>
      <c r="G1633" s="82">
        <v>4.7679999999999998</v>
      </c>
      <c r="H1633" s="83">
        <f t="shared" si="100"/>
        <v>4768</v>
      </c>
      <c r="I1633" s="84">
        <f t="shared" si="101"/>
        <v>5.5185185185185177E-2</v>
      </c>
      <c r="J1633" s="83">
        <v>0.151</v>
      </c>
      <c r="K1633" s="83" t="s">
        <v>277</v>
      </c>
      <c r="L1633" s="83">
        <v>0.54300000000000004</v>
      </c>
      <c r="M1633" s="83" t="s">
        <v>277</v>
      </c>
      <c r="N1633" s="84">
        <f t="shared" si="102"/>
        <v>0.74918518518518518</v>
      </c>
      <c r="O1633" s="83">
        <v>1632</v>
      </c>
      <c r="P1633" s="86">
        <f t="shared" si="103"/>
        <v>0.35949764521193095</v>
      </c>
      <c r="Q1633" s="87">
        <f>Table2[[#This Row],[Decimal exceedance]]*100</f>
        <v>35.949764521193096</v>
      </c>
      <c r="R1633" s="86">
        <f>ROUND(Table2[[#This Row],[Percent Exceedance]],1)</f>
        <v>35.9</v>
      </c>
    </row>
    <row r="1634" spans="2:18">
      <c r="B1634" s="83"/>
      <c r="C1634" s="80">
        <v>10044187</v>
      </c>
      <c r="D1634" s="80">
        <v>10019674</v>
      </c>
      <c r="E1634" s="79" t="s">
        <v>276</v>
      </c>
      <c r="F1634" s="85">
        <v>43712</v>
      </c>
      <c r="G1634" s="82">
        <v>2.0049999999999999</v>
      </c>
      <c r="H1634" s="83">
        <f t="shared" si="100"/>
        <v>2005</v>
      </c>
      <c r="I1634" s="84">
        <f t="shared" si="101"/>
        <v>2.3206018518518515E-2</v>
      </c>
      <c r="J1634" s="83">
        <v>0.51</v>
      </c>
      <c r="K1634" s="83" t="s">
        <v>277</v>
      </c>
      <c r="L1634" s="83">
        <v>0.218</v>
      </c>
      <c r="M1634" s="83" t="s">
        <v>277</v>
      </c>
      <c r="N1634" s="84">
        <f t="shared" si="102"/>
        <v>0.75120601851851854</v>
      </c>
      <c r="O1634" s="83">
        <v>1633</v>
      </c>
      <c r="P1634" s="86">
        <f t="shared" si="103"/>
        <v>0.35910518053375196</v>
      </c>
      <c r="Q1634" s="87">
        <f>Table2[[#This Row],[Decimal exceedance]]*100</f>
        <v>35.910518053375199</v>
      </c>
      <c r="R1634" s="86">
        <f>ROUND(Table2[[#This Row],[Percent Exceedance]],1)</f>
        <v>35.9</v>
      </c>
    </row>
    <row r="1635" spans="2:18">
      <c r="B1635" s="79" t="s">
        <v>278</v>
      </c>
      <c r="C1635" s="80">
        <v>10044187</v>
      </c>
      <c r="D1635" s="80">
        <v>10019674</v>
      </c>
      <c r="E1635" s="79" t="s">
        <v>276</v>
      </c>
      <c r="F1635" s="81">
        <v>42522</v>
      </c>
      <c r="G1635" s="82">
        <v>2.0710000000000002</v>
      </c>
      <c r="H1635" s="83">
        <f t="shared" si="100"/>
        <v>2071</v>
      </c>
      <c r="I1635" s="84">
        <f t="shared" si="101"/>
        <v>2.3969907407407409E-2</v>
      </c>
      <c r="J1635" s="83">
        <v>0.23200000000000001</v>
      </c>
      <c r="K1635" s="83" t="s">
        <v>277</v>
      </c>
      <c r="L1635" s="83">
        <v>0.497</v>
      </c>
      <c r="M1635" s="83" t="s">
        <v>277</v>
      </c>
      <c r="N1635" s="84">
        <f t="shared" si="102"/>
        <v>0.75296990740740743</v>
      </c>
      <c r="O1635" s="83">
        <v>1634</v>
      </c>
      <c r="P1635" s="86">
        <f t="shared" si="103"/>
        <v>0.35871271585557296</v>
      </c>
      <c r="Q1635" s="87">
        <f>Table2[[#This Row],[Decimal exceedance]]*100</f>
        <v>35.871271585557295</v>
      </c>
      <c r="R1635" s="86">
        <f>ROUND(Table2[[#This Row],[Percent Exceedance]],1)</f>
        <v>35.9</v>
      </c>
    </row>
    <row r="1636" spans="2:18">
      <c r="B1636" s="79" t="s">
        <v>278</v>
      </c>
      <c r="C1636" s="80">
        <v>10044187</v>
      </c>
      <c r="D1636" s="80">
        <v>10019674</v>
      </c>
      <c r="E1636" s="79" t="s">
        <v>276</v>
      </c>
      <c r="F1636" s="81">
        <v>41479</v>
      </c>
      <c r="G1636" s="82">
        <v>8.2279999999999998</v>
      </c>
      <c r="H1636" s="83">
        <f t="shared" si="100"/>
        <v>8228</v>
      </c>
      <c r="I1636" s="84">
        <f t="shared" si="101"/>
        <v>9.5231481481481473E-2</v>
      </c>
      <c r="J1636" s="83">
        <v>0.28199999999999997</v>
      </c>
      <c r="K1636" s="83" t="s">
        <v>277</v>
      </c>
      <c r="L1636" s="83">
        <v>0.376</v>
      </c>
      <c r="M1636" s="83" t="s">
        <v>277</v>
      </c>
      <c r="N1636" s="84">
        <f t="shared" si="102"/>
        <v>0.75323148148148145</v>
      </c>
      <c r="O1636" s="83">
        <v>1635</v>
      </c>
      <c r="P1636" s="86">
        <f t="shared" si="103"/>
        <v>0.35832025117739408</v>
      </c>
      <c r="Q1636" s="87">
        <f>Table2[[#This Row],[Decimal exceedance]]*100</f>
        <v>35.832025117739406</v>
      </c>
      <c r="R1636" s="86">
        <f>ROUND(Table2[[#This Row],[Percent Exceedance]],1)</f>
        <v>35.799999999999997</v>
      </c>
    </row>
    <row r="1637" spans="2:18">
      <c r="B1637" s="79" t="s">
        <v>278</v>
      </c>
      <c r="C1637" s="80">
        <v>10044187</v>
      </c>
      <c r="D1637" s="80">
        <v>10019674</v>
      </c>
      <c r="E1637" s="79" t="s">
        <v>276</v>
      </c>
      <c r="F1637" s="81">
        <v>41729</v>
      </c>
      <c r="G1637" s="82">
        <v>2.5409999999999999</v>
      </c>
      <c r="H1637" s="83">
        <f t="shared" si="100"/>
        <v>2541</v>
      </c>
      <c r="I1637" s="84">
        <f t="shared" si="101"/>
        <v>2.9409722222222219E-2</v>
      </c>
      <c r="J1637" s="83">
        <v>0.224</v>
      </c>
      <c r="K1637" s="83" t="s">
        <v>277</v>
      </c>
      <c r="L1637" s="83">
        <v>0.5</v>
      </c>
      <c r="M1637" s="83" t="s">
        <v>277</v>
      </c>
      <c r="N1637" s="84">
        <f t="shared" si="102"/>
        <v>0.75340972222222224</v>
      </c>
      <c r="O1637" s="83">
        <v>1636</v>
      </c>
      <c r="P1637" s="86">
        <f t="shared" si="103"/>
        <v>0.35792778649921508</v>
      </c>
      <c r="Q1637" s="87">
        <f>Table2[[#This Row],[Decimal exceedance]]*100</f>
        <v>35.792778649921509</v>
      </c>
      <c r="R1637" s="86">
        <f>ROUND(Table2[[#This Row],[Percent Exceedance]],1)</f>
        <v>35.799999999999997</v>
      </c>
    </row>
    <row r="1638" spans="2:18">
      <c r="B1638" s="79" t="s">
        <v>278</v>
      </c>
      <c r="C1638" s="80">
        <v>10044187</v>
      </c>
      <c r="D1638" s="80">
        <v>10019674</v>
      </c>
      <c r="E1638" s="79" t="s">
        <v>276</v>
      </c>
      <c r="F1638" s="81">
        <v>42532</v>
      </c>
      <c r="G1638" s="82">
        <v>2.069</v>
      </c>
      <c r="H1638" s="83">
        <f t="shared" si="100"/>
        <v>2069</v>
      </c>
      <c r="I1638" s="84">
        <f t="shared" si="101"/>
        <v>2.3946759259259258E-2</v>
      </c>
      <c r="J1638" s="83">
        <v>0.19</v>
      </c>
      <c r="K1638" s="83" t="s">
        <v>277</v>
      </c>
      <c r="L1638" s="83">
        <v>0.54100000000000004</v>
      </c>
      <c r="M1638" s="83" t="s">
        <v>277</v>
      </c>
      <c r="N1638" s="84">
        <f t="shared" si="102"/>
        <v>0.75494675925925936</v>
      </c>
      <c r="O1638" s="83">
        <v>1637</v>
      </c>
      <c r="P1638" s="86">
        <f t="shared" si="103"/>
        <v>0.35753532182103609</v>
      </c>
      <c r="Q1638" s="87">
        <f>Table2[[#This Row],[Decimal exceedance]]*100</f>
        <v>35.753532182103612</v>
      </c>
      <c r="R1638" s="86">
        <f>ROUND(Table2[[#This Row],[Percent Exceedance]],1)</f>
        <v>35.799999999999997</v>
      </c>
    </row>
    <row r="1639" spans="2:18">
      <c r="B1639" s="79" t="s">
        <v>278</v>
      </c>
      <c r="C1639" s="80">
        <v>10044187</v>
      </c>
      <c r="D1639" s="80">
        <v>10019674</v>
      </c>
      <c r="E1639" s="79" t="s">
        <v>276</v>
      </c>
      <c r="F1639" s="81">
        <v>42366</v>
      </c>
      <c r="G1639" s="82">
        <v>5.367</v>
      </c>
      <c r="H1639" s="83">
        <f t="shared" si="100"/>
        <v>5367</v>
      </c>
      <c r="I1639" s="84">
        <f t="shared" si="101"/>
        <v>6.2118055555555551E-2</v>
      </c>
      <c r="J1639" s="83">
        <v>0.29699999999999999</v>
      </c>
      <c r="K1639" s="83" t="s">
        <v>277</v>
      </c>
      <c r="L1639" s="83">
        <v>0.39600000000000002</v>
      </c>
      <c r="M1639" s="83" t="s">
        <v>277</v>
      </c>
      <c r="N1639" s="84">
        <f t="shared" si="102"/>
        <v>0.75511805555555556</v>
      </c>
      <c r="O1639" s="83">
        <v>1638</v>
      </c>
      <c r="P1639" s="86">
        <f t="shared" si="103"/>
        <v>0.3571428571428571</v>
      </c>
      <c r="Q1639" s="87">
        <f>Table2[[#This Row],[Decimal exceedance]]*100</f>
        <v>35.714285714285708</v>
      </c>
      <c r="R1639" s="86">
        <f>ROUND(Table2[[#This Row],[Percent Exceedance]],1)</f>
        <v>35.700000000000003</v>
      </c>
    </row>
    <row r="1640" spans="2:18">
      <c r="B1640" s="83"/>
      <c r="C1640" s="80">
        <v>10044187</v>
      </c>
      <c r="D1640" s="80">
        <v>10019674</v>
      </c>
      <c r="E1640" s="79" t="s">
        <v>276</v>
      </c>
      <c r="F1640" s="85">
        <v>43851</v>
      </c>
      <c r="G1640" s="82">
        <v>1.9379999999999999</v>
      </c>
      <c r="H1640" s="83">
        <f t="shared" si="100"/>
        <v>1938</v>
      </c>
      <c r="I1640" s="84">
        <f t="shared" si="101"/>
        <v>2.2430555555555554E-2</v>
      </c>
      <c r="J1640" s="83">
        <v>0.23799999999999999</v>
      </c>
      <c r="K1640" s="83" t="s">
        <v>277</v>
      </c>
      <c r="L1640" s="83">
        <v>0.495</v>
      </c>
      <c r="M1640" s="83" t="s">
        <v>277</v>
      </c>
      <c r="N1640" s="84">
        <f t="shared" si="102"/>
        <v>0.75543055555555561</v>
      </c>
      <c r="O1640" s="83">
        <v>1639</v>
      </c>
      <c r="P1640" s="86">
        <f t="shared" si="103"/>
        <v>0.35675039246467821</v>
      </c>
      <c r="Q1640" s="87">
        <f>Table2[[#This Row],[Decimal exceedance]]*100</f>
        <v>35.675039246467819</v>
      </c>
      <c r="R1640" s="86">
        <f>ROUND(Table2[[#This Row],[Percent Exceedance]],1)</f>
        <v>35.700000000000003</v>
      </c>
    </row>
    <row r="1641" spans="2:18">
      <c r="B1641" s="79" t="s">
        <v>278</v>
      </c>
      <c r="C1641" s="80">
        <v>10044187</v>
      </c>
      <c r="D1641" s="80">
        <v>10019674</v>
      </c>
      <c r="E1641" s="79" t="s">
        <v>276</v>
      </c>
      <c r="F1641" s="81">
        <v>41796</v>
      </c>
      <c r="G1641" s="82">
        <v>2.048</v>
      </c>
      <c r="H1641" s="83">
        <f t="shared" si="100"/>
        <v>2048</v>
      </c>
      <c r="I1641" s="84">
        <f t="shared" si="101"/>
        <v>2.3703703703703703E-2</v>
      </c>
      <c r="J1641" s="83">
        <v>0.224</v>
      </c>
      <c r="K1641" s="83" t="s">
        <v>277</v>
      </c>
      <c r="L1641" s="83">
        <v>0.50800000000000001</v>
      </c>
      <c r="M1641" s="83" t="s">
        <v>277</v>
      </c>
      <c r="N1641" s="84">
        <f t="shared" si="102"/>
        <v>0.75570370370370377</v>
      </c>
      <c r="O1641" s="83">
        <v>1640</v>
      </c>
      <c r="P1641" s="86">
        <f t="shared" si="103"/>
        <v>0.35635792778649922</v>
      </c>
      <c r="Q1641" s="87">
        <f>Table2[[#This Row],[Decimal exceedance]]*100</f>
        <v>35.635792778649922</v>
      </c>
      <c r="R1641" s="86">
        <f>ROUND(Table2[[#This Row],[Percent Exceedance]],1)</f>
        <v>35.6</v>
      </c>
    </row>
    <row r="1642" spans="2:18">
      <c r="B1642" s="79" t="s">
        <v>278</v>
      </c>
      <c r="C1642" s="80">
        <v>10044187</v>
      </c>
      <c r="D1642" s="80">
        <v>10019674</v>
      </c>
      <c r="E1642" s="79" t="s">
        <v>276</v>
      </c>
      <c r="F1642" s="81">
        <v>41730</v>
      </c>
      <c r="G1642" s="82">
        <v>2.4300000000000002</v>
      </c>
      <c r="H1642" s="83">
        <f t="shared" si="100"/>
        <v>2430</v>
      </c>
      <c r="I1642" s="84">
        <f t="shared" si="101"/>
        <v>2.8125000000000001E-2</v>
      </c>
      <c r="J1642" s="83">
        <v>0.26700000000000002</v>
      </c>
      <c r="K1642" s="83" t="s">
        <v>277</v>
      </c>
      <c r="L1642" s="83">
        <v>0.46100000000000002</v>
      </c>
      <c r="M1642" s="83" t="s">
        <v>277</v>
      </c>
      <c r="N1642" s="84">
        <f t="shared" si="102"/>
        <v>0.75612500000000005</v>
      </c>
      <c r="O1642" s="83">
        <v>1641</v>
      </c>
      <c r="P1642" s="86">
        <f t="shared" si="103"/>
        <v>0.35596546310832022</v>
      </c>
      <c r="Q1642" s="87">
        <f>Table2[[#This Row],[Decimal exceedance]]*100</f>
        <v>35.596546310832025</v>
      </c>
      <c r="R1642" s="86">
        <f>ROUND(Table2[[#This Row],[Percent Exceedance]],1)</f>
        <v>35.6</v>
      </c>
    </row>
    <row r="1643" spans="2:18">
      <c r="B1643" s="79" t="s">
        <v>278</v>
      </c>
      <c r="C1643" s="80">
        <v>10044187</v>
      </c>
      <c r="D1643" s="80">
        <v>10019674</v>
      </c>
      <c r="E1643" s="79" t="s">
        <v>276</v>
      </c>
      <c r="F1643" s="81">
        <v>41369</v>
      </c>
      <c r="G1643" s="82">
        <v>1.135</v>
      </c>
      <c r="H1643" s="83">
        <f t="shared" si="100"/>
        <v>1135</v>
      </c>
      <c r="I1643" s="84">
        <f t="shared" si="101"/>
        <v>1.3136574074074073E-2</v>
      </c>
      <c r="J1643" s="83">
        <v>0.183</v>
      </c>
      <c r="K1643" s="83" t="s">
        <v>277</v>
      </c>
      <c r="L1643" s="83">
        <v>0.56000000000000005</v>
      </c>
      <c r="M1643" s="83" t="s">
        <v>277</v>
      </c>
      <c r="N1643" s="84">
        <f t="shared" si="102"/>
        <v>0.75613657407407409</v>
      </c>
      <c r="O1643" s="83">
        <v>1642</v>
      </c>
      <c r="P1643" s="86">
        <f t="shared" si="103"/>
        <v>0.35557299843014134</v>
      </c>
      <c r="Q1643" s="87">
        <f>Table2[[#This Row],[Decimal exceedance]]*100</f>
        <v>35.557299843014135</v>
      </c>
      <c r="R1643" s="86">
        <f>ROUND(Table2[[#This Row],[Percent Exceedance]],1)</f>
        <v>35.6</v>
      </c>
    </row>
    <row r="1644" spans="2:18">
      <c r="B1644" s="79" t="s">
        <v>278</v>
      </c>
      <c r="C1644" s="80">
        <v>10044187</v>
      </c>
      <c r="D1644" s="80">
        <v>10019674</v>
      </c>
      <c r="E1644" s="79" t="s">
        <v>276</v>
      </c>
      <c r="F1644" s="81">
        <v>41427</v>
      </c>
      <c r="G1644" s="82">
        <v>4.6890000000000001</v>
      </c>
      <c r="H1644" s="83">
        <f t="shared" si="100"/>
        <v>4689</v>
      </c>
      <c r="I1644" s="84">
        <f t="shared" si="101"/>
        <v>5.4270833333333331E-2</v>
      </c>
      <c r="J1644" s="83">
        <v>0.16400000000000001</v>
      </c>
      <c r="K1644" s="83" t="s">
        <v>277</v>
      </c>
      <c r="L1644" s="83">
        <v>0.53900000000000003</v>
      </c>
      <c r="M1644" s="83" t="s">
        <v>277</v>
      </c>
      <c r="N1644" s="84">
        <f t="shared" si="102"/>
        <v>0.75727083333333334</v>
      </c>
      <c r="O1644" s="83">
        <v>1643</v>
      </c>
      <c r="P1644" s="86">
        <f t="shared" si="103"/>
        <v>0.35518053375196235</v>
      </c>
      <c r="Q1644" s="87">
        <f>Table2[[#This Row],[Decimal exceedance]]*100</f>
        <v>35.518053375196232</v>
      </c>
      <c r="R1644" s="86">
        <f>ROUND(Table2[[#This Row],[Percent Exceedance]],1)</f>
        <v>35.5</v>
      </c>
    </row>
    <row r="1645" spans="2:18">
      <c r="B1645" s="79" t="s">
        <v>278</v>
      </c>
      <c r="C1645" s="80">
        <v>10044187</v>
      </c>
      <c r="D1645" s="80">
        <v>10019674</v>
      </c>
      <c r="E1645" s="79" t="s">
        <v>276</v>
      </c>
      <c r="F1645" s="81">
        <v>41713</v>
      </c>
      <c r="G1645" s="82">
        <v>2.5019999999999998</v>
      </c>
      <c r="H1645" s="83">
        <f t="shared" si="100"/>
        <v>2502</v>
      </c>
      <c r="I1645" s="84">
        <f t="shared" si="101"/>
        <v>2.8958333333333329E-2</v>
      </c>
      <c r="J1645" s="83">
        <v>0.27600000000000002</v>
      </c>
      <c r="K1645" s="83" t="s">
        <v>277</v>
      </c>
      <c r="L1645" s="83">
        <v>0.45300000000000001</v>
      </c>
      <c r="M1645" s="83" t="s">
        <v>277</v>
      </c>
      <c r="N1645" s="84">
        <f t="shared" si="102"/>
        <v>0.75795833333333329</v>
      </c>
      <c r="O1645" s="83">
        <v>1644</v>
      </c>
      <c r="P1645" s="86">
        <f t="shared" si="103"/>
        <v>0.35478806907378335</v>
      </c>
      <c r="Q1645" s="87">
        <f>Table2[[#This Row],[Decimal exceedance]]*100</f>
        <v>35.478806907378335</v>
      </c>
      <c r="R1645" s="86">
        <f>ROUND(Table2[[#This Row],[Percent Exceedance]],1)</f>
        <v>35.5</v>
      </c>
    </row>
    <row r="1646" spans="2:18">
      <c r="B1646" s="79" t="s">
        <v>278</v>
      </c>
      <c r="C1646" s="80">
        <v>10044187</v>
      </c>
      <c r="D1646" s="80">
        <v>10019674</v>
      </c>
      <c r="E1646" s="79" t="s">
        <v>276</v>
      </c>
      <c r="F1646" s="81">
        <v>42358</v>
      </c>
      <c r="G1646" s="82">
        <v>5.6180000000000003</v>
      </c>
      <c r="H1646" s="83">
        <f t="shared" si="100"/>
        <v>5618</v>
      </c>
      <c r="I1646" s="84">
        <f t="shared" si="101"/>
        <v>6.5023148148148149E-2</v>
      </c>
      <c r="J1646" s="83">
        <v>0.23200000000000001</v>
      </c>
      <c r="K1646" s="83" t="s">
        <v>277</v>
      </c>
      <c r="L1646" s="83">
        <v>0.46100000000000002</v>
      </c>
      <c r="M1646" s="83" t="s">
        <v>277</v>
      </c>
      <c r="N1646" s="84">
        <f t="shared" si="102"/>
        <v>0.7580231481481482</v>
      </c>
      <c r="O1646" s="83">
        <v>1645</v>
      </c>
      <c r="P1646" s="86">
        <f t="shared" si="103"/>
        <v>0.35439560439560436</v>
      </c>
      <c r="Q1646" s="87">
        <f>Table2[[#This Row],[Decimal exceedance]]*100</f>
        <v>35.439560439560438</v>
      </c>
      <c r="R1646" s="86">
        <f>ROUND(Table2[[#This Row],[Percent Exceedance]],1)</f>
        <v>35.4</v>
      </c>
    </row>
    <row r="1647" spans="2:18">
      <c r="B1647" s="79" t="s">
        <v>278</v>
      </c>
      <c r="C1647" s="80">
        <v>10044187</v>
      </c>
      <c r="D1647" s="80">
        <v>10019674</v>
      </c>
      <c r="E1647" s="79" t="s">
        <v>276</v>
      </c>
      <c r="F1647" s="81">
        <v>42027</v>
      </c>
      <c r="G1647" s="82">
        <v>2.669</v>
      </c>
      <c r="H1647" s="83">
        <f t="shared" si="100"/>
        <v>2669</v>
      </c>
      <c r="I1647" s="84">
        <f t="shared" si="101"/>
        <v>3.0891203703703702E-2</v>
      </c>
      <c r="J1647" s="83">
        <v>0.31</v>
      </c>
      <c r="K1647" s="83" t="s">
        <v>277</v>
      </c>
      <c r="L1647" s="83">
        <v>0.41799999999999998</v>
      </c>
      <c r="M1647" s="83" t="s">
        <v>277</v>
      </c>
      <c r="N1647" s="84">
        <f t="shared" si="102"/>
        <v>0.75889120370370367</v>
      </c>
      <c r="O1647" s="83">
        <v>1646</v>
      </c>
      <c r="P1647" s="86">
        <f t="shared" si="103"/>
        <v>0.35400313971742547</v>
      </c>
      <c r="Q1647" s="87">
        <f>Table2[[#This Row],[Decimal exceedance]]*100</f>
        <v>35.400313971742548</v>
      </c>
      <c r="R1647" s="86">
        <f>ROUND(Table2[[#This Row],[Percent Exceedance]],1)</f>
        <v>35.4</v>
      </c>
    </row>
    <row r="1648" spans="2:18">
      <c r="B1648" s="79" t="s">
        <v>278</v>
      </c>
      <c r="C1648" s="80">
        <v>10044187</v>
      </c>
      <c r="D1648" s="80">
        <v>10019674</v>
      </c>
      <c r="E1648" s="79" t="s">
        <v>276</v>
      </c>
      <c r="F1648" s="81">
        <v>41416</v>
      </c>
      <c r="G1648" s="82">
        <v>5.8369999999999997</v>
      </c>
      <c r="H1648" s="83">
        <f t="shared" si="100"/>
        <v>5837</v>
      </c>
      <c r="I1648" s="84">
        <f t="shared" si="101"/>
        <v>6.7557870370370365E-2</v>
      </c>
      <c r="J1648" s="83">
        <v>0.153</v>
      </c>
      <c r="K1648" s="83" t="s">
        <v>277</v>
      </c>
      <c r="L1648" s="83">
        <v>0.53900000000000003</v>
      </c>
      <c r="M1648" s="83" t="s">
        <v>277</v>
      </c>
      <c r="N1648" s="84">
        <f t="shared" si="102"/>
        <v>0.75955787037037037</v>
      </c>
      <c r="O1648" s="83">
        <v>1647</v>
      </c>
      <c r="P1648" s="86">
        <f t="shared" si="103"/>
        <v>0.35361067503924648</v>
      </c>
      <c r="Q1648" s="87">
        <f>Table2[[#This Row],[Decimal exceedance]]*100</f>
        <v>35.361067503924644</v>
      </c>
      <c r="R1648" s="86">
        <f>ROUND(Table2[[#This Row],[Percent Exceedance]],1)</f>
        <v>35.4</v>
      </c>
    </row>
    <row r="1649" spans="2:18">
      <c r="B1649" s="79" t="s">
        <v>278</v>
      </c>
      <c r="C1649" s="80">
        <v>10044187</v>
      </c>
      <c r="D1649" s="80">
        <v>10019674</v>
      </c>
      <c r="E1649" s="79" t="s">
        <v>276</v>
      </c>
      <c r="F1649" s="81">
        <v>43295</v>
      </c>
      <c r="G1649" s="82">
        <v>2.1480000000000001</v>
      </c>
      <c r="H1649" s="83">
        <f t="shared" si="100"/>
        <v>2148</v>
      </c>
      <c r="I1649" s="84">
        <f t="shared" si="101"/>
        <v>2.4861111111111112E-2</v>
      </c>
      <c r="J1649" s="83">
        <v>0.45100000000000001</v>
      </c>
      <c r="K1649" s="83" t="s">
        <v>277</v>
      </c>
      <c r="L1649" s="83">
        <v>0.28399999999999997</v>
      </c>
      <c r="M1649" s="83" t="s">
        <v>277</v>
      </c>
      <c r="N1649" s="84">
        <f t="shared" si="102"/>
        <v>0.7598611111111111</v>
      </c>
      <c r="O1649" s="83">
        <v>1648</v>
      </c>
      <c r="P1649" s="86">
        <f t="shared" si="103"/>
        <v>0.35321821036106749</v>
      </c>
      <c r="Q1649" s="87">
        <f>Table2[[#This Row],[Decimal exceedance]]*100</f>
        <v>35.321821036106748</v>
      </c>
      <c r="R1649" s="86">
        <f>ROUND(Table2[[#This Row],[Percent Exceedance]],1)</f>
        <v>35.299999999999997</v>
      </c>
    </row>
    <row r="1650" spans="2:18">
      <c r="B1650" s="79" t="s">
        <v>278</v>
      </c>
      <c r="C1650" s="80">
        <v>10044187</v>
      </c>
      <c r="D1650" s="80">
        <v>10019674</v>
      </c>
      <c r="E1650" s="79" t="s">
        <v>276</v>
      </c>
      <c r="F1650" s="81">
        <v>42978</v>
      </c>
      <c r="G1650" s="82">
        <v>3.0579999999999998</v>
      </c>
      <c r="H1650" s="83">
        <f t="shared" si="100"/>
        <v>3058</v>
      </c>
      <c r="I1650" s="84">
        <f t="shared" si="101"/>
        <v>3.5393518518518512E-2</v>
      </c>
      <c r="J1650" s="83">
        <v>0.27400000000000002</v>
      </c>
      <c r="K1650" s="83" t="s">
        <v>277</v>
      </c>
      <c r="L1650" s="83">
        <v>0.45100000000000001</v>
      </c>
      <c r="M1650" s="83" t="s">
        <v>277</v>
      </c>
      <c r="N1650" s="84">
        <f t="shared" si="102"/>
        <v>0.76039351851851855</v>
      </c>
      <c r="O1650" s="83">
        <v>1649</v>
      </c>
      <c r="P1650" s="86">
        <f t="shared" si="103"/>
        <v>0.35282574568288849</v>
      </c>
      <c r="Q1650" s="87">
        <f>Table2[[#This Row],[Decimal exceedance]]*100</f>
        <v>35.282574568288851</v>
      </c>
      <c r="R1650" s="86">
        <f>ROUND(Table2[[#This Row],[Percent Exceedance]],1)</f>
        <v>35.299999999999997</v>
      </c>
    </row>
    <row r="1651" spans="2:18">
      <c r="B1651" s="79" t="s">
        <v>278</v>
      </c>
      <c r="C1651" s="80">
        <v>10044187</v>
      </c>
      <c r="D1651" s="80">
        <v>10019674</v>
      </c>
      <c r="E1651" s="79" t="s">
        <v>276</v>
      </c>
      <c r="F1651" s="81">
        <v>41715</v>
      </c>
      <c r="G1651" s="82">
        <v>2.5470000000000002</v>
      </c>
      <c r="H1651" s="83">
        <f t="shared" si="100"/>
        <v>2547</v>
      </c>
      <c r="I1651" s="84">
        <f t="shared" si="101"/>
        <v>2.9479166666666667E-2</v>
      </c>
      <c r="J1651" s="83">
        <v>0.252</v>
      </c>
      <c r="K1651" s="83" t="s">
        <v>277</v>
      </c>
      <c r="L1651" s="83">
        <v>0.47899999999999998</v>
      </c>
      <c r="M1651" s="83" t="s">
        <v>277</v>
      </c>
      <c r="N1651" s="84">
        <f t="shared" si="102"/>
        <v>0.7604791666666666</v>
      </c>
      <c r="O1651" s="83">
        <v>1650</v>
      </c>
      <c r="P1651" s="86">
        <f t="shared" si="103"/>
        <v>0.35243328100470961</v>
      </c>
      <c r="Q1651" s="87">
        <f>Table2[[#This Row],[Decimal exceedance]]*100</f>
        <v>35.243328100470961</v>
      </c>
      <c r="R1651" s="86">
        <f>ROUND(Table2[[#This Row],[Percent Exceedance]],1)</f>
        <v>35.200000000000003</v>
      </c>
    </row>
    <row r="1652" spans="2:18">
      <c r="B1652" s="79" t="s">
        <v>278</v>
      </c>
      <c r="C1652" s="80">
        <v>10044187</v>
      </c>
      <c r="D1652" s="80">
        <v>10019674</v>
      </c>
      <c r="E1652" s="79" t="s">
        <v>276</v>
      </c>
      <c r="F1652" s="81">
        <v>41482</v>
      </c>
      <c r="G1652" s="82">
        <v>8.0950000000000006</v>
      </c>
      <c r="H1652" s="83">
        <f t="shared" si="100"/>
        <v>8095.0000000000009</v>
      </c>
      <c r="I1652" s="84">
        <f t="shared" si="101"/>
        <v>9.3692129629629625E-2</v>
      </c>
      <c r="J1652" s="83">
        <v>0.247</v>
      </c>
      <c r="K1652" s="83" t="s">
        <v>277</v>
      </c>
      <c r="L1652" s="83">
        <v>0.42</v>
      </c>
      <c r="M1652" s="83" t="s">
        <v>277</v>
      </c>
      <c r="N1652" s="84">
        <f t="shared" si="102"/>
        <v>0.76069212962962962</v>
      </c>
      <c r="O1652" s="83">
        <v>1651</v>
      </c>
      <c r="P1652" s="86">
        <f t="shared" si="103"/>
        <v>0.35204081632653061</v>
      </c>
      <c r="Q1652" s="87">
        <f>Table2[[#This Row],[Decimal exceedance]]*100</f>
        <v>35.204081632653065</v>
      </c>
      <c r="R1652" s="86">
        <f>ROUND(Table2[[#This Row],[Percent Exceedance]],1)</f>
        <v>35.200000000000003</v>
      </c>
    </row>
    <row r="1653" spans="2:18">
      <c r="B1653" s="79" t="s">
        <v>278</v>
      </c>
      <c r="C1653" s="80">
        <v>10044187</v>
      </c>
      <c r="D1653" s="80">
        <v>10019674</v>
      </c>
      <c r="E1653" s="79" t="s">
        <v>276</v>
      </c>
      <c r="F1653" s="81">
        <v>41727</v>
      </c>
      <c r="G1653" s="82">
        <v>2.5659999999999998</v>
      </c>
      <c r="H1653" s="83">
        <f t="shared" si="100"/>
        <v>2566</v>
      </c>
      <c r="I1653" s="84">
        <f t="shared" si="101"/>
        <v>2.9699074074074069E-2</v>
      </c>
      <c r="J1653" s="83">
        <v>0.20899999999999999</v>
      </c>
      <c r="K1653" s="83" t="s">
        <v>277</v>
      </c>
      <c r="L1653" s="83">
        <v>0.52200000000000002</v>
      </c>
      <c r="M1653" s="83" t="s">
        <v>277</v>
      </c>
      <c r="N1653" s="84">
        <f t="shared" si="102"/>
        <v>0.76069907407407411</v>
      </c>
      <c r="O1653" s="83">
        <v>1652</v>
      </c>
      <c r="P1653" s="86">
        <f t="shared" si="103"/>
        <v>0.35164835164835162</v>
      </c>
      <c r="Q1653" s="87">
        <f>Table2[[#This Row],[Decimal exceedance]]*100</f>
        <v>35.164835164835161</v>
      </c>
      <c r="R1653" s="86">
        <f>ROUND(Table2[[#This Row],[Percent Exceedance]],1)</f>
        <v>35.200000000000003</v>
      </c>
    </row>
    <row r="1654" spans="2:18">
      <c r="B1654" s="79" t="s">
        <v>278</v>
      </c>
      <c r="C1654" s="80">
        <v>10044187</v>
      </c>
      <c r="D1654" s="80">
        <v>10019674</v>
      </c>
      <c r="E1654" s="79" t="s">
        <v>276</v>
      </c>
      <c r="F1654" s="81">
        <v>43109</v>
      </c>
      <c r="G1654" s="82">
        <v>1.02</v>
      </c>
      <c r="H1654" s="83">
        <f t="shared" si="100"/>
        <v>1020</v>
      </c>
      <c r="I1654" s="84">
        <f t="shared" si="101"/>
        <v>1.1805555555555555E-2</v>
      </c>
      <c r="J1654" s="83">
        <v>0.60199999999999998</v>
      </c>
      <c r="K1654" s="83" t="s">
        <v>277</v>
      </c>
      <c r="L1654" s="83">
        <v>0.14699999999999999</v>
      </c>
      <c r="M1654" s="83" t="s">
        <v>277</v>
      </c>
      <c r="N1654" s="84">
        <f t="shared" si="102"/>
        <v>0.76080555555555551</v>
      </c>
      <c r="O1654" s="83">
        <v>1653</v>
      </c>
      <c r="P1654" s="86">
        <f t="shared" si="103"/>
        <v>0.35125588697017274</v>
      </c>
      <c r="Q1654" s="87">
        <f>Table2[[#This Row],[Decimal exceedance]]*100</f>
        <v>35.125588697017271</v>
      </c>
      <c r="R1654" s="86">
        <f>ROUND(Table2[[#This Row],[Percent Exceedance]],1)</f>
        <v>35.1</v>
      </c>
    </row>
    <row r="1655" spans="2:18">
      <c r="B1655" s="83"/>
      <c r="C1655" s="80">
        <v>10044187</v>
      </c>
      <c r="D1655" s="80">
        <v>10019674</v>
      </c>
      <c r="E1655" s="79" t="s">
        <v>276</v>
      </c>
      <c r="F1655" s="85">
        <v>43771</v>
      </c>
      <c r="G1655" s="82">
        <v>1.9730000000000001</v>
      </c>
      <c r="H1655" s="83">
        <f t="shared" si="100"/>
        <v>1973</v>
      </c>
      <c r="I1655" s="84">
        <f t="shared" si="101"/>
        <v>2.2835648148148147E-2</v>
      </c>
      <c r="J1655" s="83">
        <v>0.53800000000000003</v>
      </c>
      <c r="K1655" s="83" t="s">
        <v>277</v>
      </c>
      <c r="L1655" s="83">
        <v>0.2</v>
      </c>
      <c r="M1655" s="83" t="s">
        <v>277</v>
      </c>
      <c r="N1655" s="84">
        <f t="shared" si="102"/>
        <v>0.76083564814814819</v>
      </c>
      <c r="O1655" s="83">
        <v>1654</v>
      </c>
      <c r="P1655" s="86">
        <f t="shared" si="103"/>
        <v>0.35086342229199374</v>
      </c>
      <c r="Q1655" s="87">
        <f>Table2[[#This Row],[Decimal exceedance]]*100</f>
        <v>35.086342229199374</v>
      </c>
      <c r="R1655" s="86">
        <f>ROUND(Table2[[#This Row],[Percent Exceedance]],1)</f>
        <v>35.1</v>
      </c>
    </row>
    <row r="1656" spans="2:18">
      <c r="B1656" s="79" t="s">
        <v>278</v>
      </c>
      <c r="C1656" s="80">
        <v>10044187</v>
      </c>
      <c r="D1656" s="80">
        <v>10019674</v>
      </c>
      <c r="E1656" s="79" t="s">
        <v>276</v>
      </c>
      <c r="F1656" s="81">
        <v>42617</v>
      </c>
      <c r="G1656" s="82">
        <v>3.6240000000000001</v>
      </c>
      <c r="H1656" s="83">
        <f t="shared" si="100"/>
        <v>3624</v>
      </c>
      <c r="I1656" s="84">
        <f t="shared" si="101"/>
        <v>4.1944444444444444E-2</v>
      </c>
      <c r="J1656" s="83">
        <v>0.217</v>
      </c>
      <c r="K1656" s="83" t="s">
        <v>277</v>
      </c>
      <c r="L1656" s="83">
        <v>0.502</v>
      </c>
      <c r="M1656" s="83" t="s">
        <v>277</v>
      </c>
      <c r="N1656" s="84">
        <f t="shared" si="102"/>
        <v>0.76094444444444442</v>
      </c>
      <c r="O1656" s="83">
        <v>1655</v>
      </c>
      <c r="P1656" s="86">
        <f t="shared" si="103"/>
        <v>0.35047095761381475</v>
      </c>
      <c r="Q1656" s="87">
        <f>Table2[[#This Row],[Decimal exceedance]]*100</f>
        <v>35.047095761381478</v>
      </c>
      <c r="R1656" s="86">
        <f>ROUND(Table2[[#This Row],[Percent Exceedance]],1)</f>
        <v>35</v>
      </c>
    </row>
    <row r="1657" spans="2:18">
      <c r="B1657" s="79" t="s">
        <v>278</v>
      </c>
      <c r="C1657" s="80">
        <v>10044187</v>
      </c>
      <c r="D1657" s="80">
        <v>10019674</v>
      </c>
      <c r="E1657" s="79" t="s">
        <v>276</v>
      </c>
      <c r="F1657" s="81">
        <v>42481</v>
      </c>
      <c r="G1657" s="82">
        <v>1.7330000000000001</v>
      </c>
      <c r="H1657" s="83">
        <f t="shared" si="100"/>
        <v>1733</v>
      </c>
      <c r="I1657" s="84">
        <f t="shared" si="101"/>
        <v>2.0057870370370372E-2</v>
      </c>
      <c r="J1657" s="83">
        <v>0.26600000000000001</v>
      </c>
      <c r="K1657" s="83" t="s">
        <v>280</v>
      </c>
      <c r="L1657" s="83">
        <v>0.47499999999999998</v>
      </c>
      <c r="M1657" s="83" t="s">
        <v>277</v>
      </c>
      <c r="N1657" s="84">
        <f t="shared" si="102"/>
        <v>0.76105787037037032</v>
      </c>
      <c r="O1657" s="83">
        <v>1656</v>
      </c>
      <c r="P1657" s="86">
        <f t="shared" si="103"/>
        <v>0.35007849293563575</v>
      </c>
      <c r="Q1657" s="87">
        <f>Table2[[#This Row],[Decimal exceedance]]*100</f>
        <v>35.007849293563574</v>
      </c>
      <c r="R1657" s="86">
        <f>ROUND(Table2[[#This Row],[Percent Exceedance]],1)</f>
        <v>35</v>
      </c>
    </row>
    <row r="1658" spans="2:18">
      <c r="B1658" s="79" t="s">
        <v>278</v>
      </c>
      <c r="C1658" s="80">
        <v>10044187</v>
      </c>
      <c r="D1658" s="80">
        <v>10019674</v>
      </c>
      <c r="E1658" s="79" t="s">
        <v>276</v>
      </c>
      <c r="F1658" s="81">
        <v>42806</v>
      </c>
      <c r="G1658" s="82">
        <v>4.3289999999999997</v>
      </c>
      <c r="H1658" s="83">
        <f t="shared" si="100"/>
        <v>4329</v>
      </c>
      <c r="I1658" s="84">
        <f t="shared" si="101"/>
        <v>5.0104166666666658E-2</v>
      </c>
      <c r="J1658" s="83">
        <v>0.27500000000000002</v>
      </c>
      <c r="K1658" s="83" t="s">
        <v>277</v>
      </c>
      <c r="L1658" s="83">
        <v>0.436</v>
      </c>
      <c r="M1658" s="83" t="s">
        <v>277</v>
      </c>
      <c r="N1658" s="84">
        <f t="shared" si="102"/>
        <v>0.76110416666666669</v>
      </c>
      <c r="O1658" s="83">
        <v>1657</v>
      </c>
      <c r="P1658" s="86">
        <f t="shared" si="103"/>
        <v>0.34968602825745687</v>
      </c>
      <c r="Q1658" s="87">
        <f>Table2[[#This Row],[Decimal exceedance]]*100</f>
        <v>34.968602825745684</v>
      </c>
      <c r="R1658" s="86">
        <f>ROUND(Table2[[#This Row],[Percent Exceedance]],1)</f>
        <v>35</v>
      </c>
    </row>
    <row r="1659" spans="2:18">
      <c r="B1659" s="79" t="s">
        <v>278</v>
      </c>
      <c r="C1659" s="80">
        <v>10044187</v>
      </c>
      <c r="D1659" s="80">
        <v>10019674</v>
      </c>
      <c r="E1659" s="79" t="s">
        <v>276</v>
      </c>
      <c r="F1659" s="81">
        <v>42426</v>
      </c>
      <c r="G1659" s="82">
        <v>1.589</v>
      </c>
      <c r="H1659" s="83">
        <f t="shared" si="100"/>
        <v>1589</v>
      </c>
      <c r="I1659" s="84">
        <f t="shared" si="101"/>
        <v>1.8391203703703701E-2</v>
      </c>
      <c r="J1659" s="83">
        <v>0.215</v>
      </c>
      <c r="K1659" s="83" t="s">
        <v>277</v>
      </c>
      <c r="L1659" s="83">
        <v>0.52900000000000003</v>
      </c>
      <c r="M1659" s="83" t="s">
        <v>277</v>
      </c>
      <c r="N1659" s="84">
        <f t="shared" si="102"/>
        <v>0.76239120370370372</v>
      </c>
      <c r="O1659" s="83">
        <v>1658</v>
      </c>
      <c r="P1659" s="86">
        <f t="shared" si="103"/>
        <v>0.34929356357927788</v>
      </c>
      <c r="Q1659" s="87">
        <f>Table2[[#This Row],[Decimal exceedance]]*100</f>
        <v>34.929356357927787</v>
      </c>
      <c r="R1659" s="86">
        <f>ROUND(Table2[[#This Row],[Percent Exceedance]],1)</f>
        <v>34.9</v>
      </c>
    </row>
    <row r="1660" spans="2:18">
      <c r="B1660" s="79" t="s">
        <v>278</v>
      </c>
      <c r="C1660" s="80">
        <v>10044187</v>
      </c>
      <c r="D1660" s="80">
        <v>10019674</v>
      </c>
      <c r="E1660" s="79" t="s">
        <v>276</v>
      </c>
      <c r="F1660" s="81">
        <v>42782</v>
      </c>
      <c r="G1660" s="82">
        <v>4.1970000000000001</v>
      </c>
      <c r="H1660" s="83">
        <f t="shared" si="100"/>
        <v>4197</v>
      </c>
      <c r="I1660" s="84">
        <f t="shared" si="101"/>
        <v>4.8576388888888884E-2</v>
      </c>
      <c r="J1660" s="83">
        <v>0.17599999999999999</v>
      </c>
      <c r="K1660" s="83" t="s">
        <v>277</v>
      </c>
      <c r="L1660" s="83">
        <v>0.53800000000000003</v>
      </c>
      <c r="M1660" s="83" t="s">
        <v>277</v>
      </c>
      <c r="N1660" s="84">
        <f t="shared" si="102"/>
        <v>0.7625763888888889</v>
      </c>
      <c r="O1660" s="83">
        <v>1659</v>
      </c>
      <c r="P1660" s="86">
        <f t="shared" si="103"/>
        <v>0.34890109890109888</v>
      </c>
      <c r="Q1660" s="87">
        <f>Table2[[#This Row],[Decimal exceedance]]*100</f>
        <v>34.890109890109891</v>
      </c>
      <c r="R1660" s="86">
        <f>ROUND(Table2[[#This Row],[Percent Exceedance]],1)</f>
        <v>34.9</v>
      </c>
    </row>
    <row r="1661" spans="2:18">
      <c r="B1661" s="79" t="s">
        <v>278</v>
      </c>
      <c r="C1661" s="80">
        <v>10044187</v>
      </c>
      <c r="D1661" s="80">
        <v>10019674</v>
      </c>
      <c r="E1661" s="79" t="s">
        <v>276</v>
      </c>
      <c r="F1661" s="81">
        <v>43431</v>
      </c>
      <c r="G1661" s="82">
        <v>1.304</v>
      </c>
      <c r="H1661" s="83">
        <f t="shared" si="100"/>
        <v>1304</v>
      </c>
      <c r="I1661" s="84">
        <f t="shared" si="101"/>
        <v>1.5092592592592591E-2</v>
      </c>
      <c r="J1661" s="83">
        <v>0.59299999999999997</v>
      </c>
      <c r="K1661" s="83" t="s">
        <v>277</v>
      </c>
      <c r="L1661" s="83">
        <v>0.155</v>
      </c>
      <c r="M1661" s="83" t="s">
        <v>277</v>
      </c>
      <c r="N1661" s="84">
        <f t="shared" si="102"/>
        <v>0.76309259259259254</v>
      </c>
      <c r="O1661" s="83">
        <v>1660</v>
      </c>
      <c r="P1661" s="86">
        <f t="shared" si="103"/>
        <v>0.34850863422291989</v>
      </c>
      <c r="Q1661" s="87">
        <f>Table2[[#This Row],[Decimal exceedance]]*100</f>
        <v>34.850863422291987</v>
      </c>
      <c r="R1661" s="86">
        <f>ROUND(Table2[[#This Row],[Percent Exceedance]],1)</f>
        <v>34.9</v>
      </c>
    </row>
    <row r="1662" spans="2:18">
      <c r="B1662" s="79" t="s">
        <v>278</v>
      </c>
      <c r="C1662" s="80">
        <v>10044187</v>
      </c>
      <c r="D1662" s="80">
        <v>10019674</v>
      </c>
      <c r="E1662" s="79" t="s">
        <v>276</v>
      </c>
      <c r="F1662" s="81">
        <v>41411</v>
      </c>
      <c r="G1662" s="82">
        <v>5.1580000000000004</v>
      </c>
      <c r="H1662" s="83">
        <f t="shared" si="100"/>
        <v>5158</v>
      </c>
      <c r="I1662" s="84">
        <f t="shared" si="101"/>
        <v>5.9699074074074071E-2</v>
      </c>
      <c r="J1662" s="83">
        <v>0.218</v>
      </c>
      <c r="K1662" s="83" t="s">
        <v>277</v>
      </c>
      <c r="L1662" s="83">
        <v>0.48599999999999999</v>
      </c>
      <c r="M1662" s="83" t="s">
        <v>277</v>
      </c>
      <c r="N1662" s="84">
        <f t="shared" si="102"/>
        <v>0.76369907407407411</v>
      </c>
      <c r="O1662" s="83">
        <v>1661</v>
      </c>
      <c r="P1662" s="86">
        <f t="shared" si="103"/>
        <v>0.34811616954474101</v>
      </c>
      <c r="Q1662" s="87">
        <f>Table2[[#This Row],[Decimal exceedance]]*100</f>
        <v>34.811616954474104</v>
      </c>
      <c r="R1662" s="86">
        <f>ROUND(Table2[[#This Row],[Percent Exceedance]],1)</f>
        <v>34.799999999999997</v>
      </c>
    </row>
    <row r="1663" spans="2:18">
      <c r="B1663" s="79" t="s">
        <v>278</v>
      </c>
      <c r="C1663" s="80">
        <v>10044187</v>
      </c>
      <c r="D1663" s="80">
        <v>10019674</v>
      </c>
      <c r="E1663" s="79" t="s">
        <v>276</v>
      </c>
      <c r="F1663" s="81">
        <v>42644</v>
      </c>
      <c r="G1663" s="82">
        <v>3.19</v>
      </c>
      <c r="H1663" s="83">
        <f t="shared" si="100"/>
        <v>3190</v>
      </c>
      <c r="I1663" s="84">
        <f t="shared" si="101"/>
        <v>3.6921296296296292E-2</v>
      </c>
      <c r="J1663" s="83">
        <v>0.27300000000000002</v>
      </c>
      <c r="K1663" s="83" t="s">
        <v>277</v>
      </c>
      <c r="L1663" s="83">
        <v>0.45400000000000001</v>
      </c>
      <c r="M1663" s="83" t="s">
        <v>277</v>
      </c>
      <c r="N1663" s="84">
        <f t="shared" si="102"/>
        <v>0.76392129629629635</v>
      </c>
      <c r="O1663" s="83">
        <v>1662</v>
      </c>
      <c r="P1663" s="86">
        <f t="shared" si="103"/>
        <v>0.34772370486656201</v>
      </c>
      <c r="Q1663" s="87">
        <f>Table2[[#This Row],[Decimal exceedance]]*100</f>
        <v>34.7723704866562</v>
      </c>
      <c r="R1663" s="86">
        <f>ROUND(Table2[[#This Row],[Percent Exceedance]],1)</f>
        <v>34.799999999999997</v>
      </c>
    </row>
    <row r="1664" spans="2:18">
      <c r="B1664" s="79" t="s">
        <v>278</v>
      </c>
      <c r="C1664" s="80">
        <v>10044187</v>
      </c>
      <c r="D1664" s="80">
        <v>10019674</v>
      </c>
      <c r="E1664" s="79" t="s">
        <v>276</v>
      </c>
      <c r="F1664" s="81">
        <v>41726</v>
      </c>
      <c r="G1664" s="82">
        <v>2.5179999999999998</v>
      </c>
      <c r="H1664" s="83">
        <f t="shared" si="100"/>
        <v>2518</v>
      </c>
      <c r="I1664" s="84">
        <f t="shared" si="101"/>
        <v>2.9143518518518513E-2</v>
      </c>
      <c r="J1664" s="83">
        <v>0.26400000000000001</v>
      </c>
      <c r="K1664" s="83" t="s">
        <v>277</v>
      </c>
      <c r="L1664" s="83">
        <v>0.47099999999999997</v>
      </c>
      <c r="M1664" s="83" t="s">
        <v>277</v>
      </c>
      <c r="N1664" s="84">
        <f t="shared" si="102"/>
        <v>0.76414351851851847</v>
      </c>
      <c r="O1664" s="83">
        <v>1663</v>
      </c>
      <c r="P1664" s="86">
        <f t="shared" si="103"/>
        <v>0.34733124018838302</v>
      </c>
      <c r="Q1664" s="87">
        <f>Table2[[#This Row],[Decimal exceedance]]*100</f>
        <v>34.733124018838303</v>
      </c>
      <c r="R1664" s="86">
        <f>ROUND(Table2[[#This Row],[Percent Exceedance]],1)</f>
        <v>34.700000000000003</v>
      </c>
    </row>
    <row r="1665" spans="2:18">
      <c r="B1665" s="79" t="s">
        <v>278</v>
      </c>
      <c r="C1665" s="80">
        <v>10044187</v>
      </c>
      <c r="D1665" s="80">
        <v>10019674</v>
      </c>
      <c r="E1665" s="79" t="s">
        <v>276</v>
      </c>
      <c r="F1665" s="81">
        <v>41562</v>
      </c>
      <c r="G1665" s="82">
        <v>3.7410000000000001</v>
      </c>
      <c r="H1665" s="83">
        <f t="shared" si="100"/>
        <v>3741</v>
      </c>
      <c r="I1665" s="84">
        <f t="shared" si="101"/>
        <v>4.3298611111111107E-2</v>
      </c>
      <c r="J1665" s="83">
        <v>0.20300000000000001</v>
      </c>
      <c r="K1665" s="83" t="s">
        <v>277</v>
      </c>
      <c r="L1665" s="83">
        <v>0.51800000000000002</v>
      </c>
      <c r="M1665" s="83" t="s">
        <v>277</v>
      </c>
      <c r="N1665" s="84">
        <f t="shared" si="102"/>
        <v>0.76429861111111119</v>
      </c>
      <c r="O1665" s="83">
        <v>1664</v>
      </c>
      <c r="P1665" s="86">
        <f t="shared" si="103"/>
        <v>0.34693877551020413</v>
      </c>
      <c r="Q1665" s="87">
        <f>Table2[[#This Row],[Decimal exceedance]]*100</f>
        <v>34.693877551020414</v>
      </c>
      <c r="R1665" s="86">
        <f>ROUND(Table2[[#This Row],[Percent Exceedance]],1)</f>
        <v>34.700000000000003</v>
      </c>
    </row>
    <row r="1666" spans="2:18">
      <c r="B1666" s="79" t="s">
        <v>278</v>
      </c>
      <c r="C1666" s="80">
        <v>10044187</v>
      </c>
      <c r="D1666" s="80">
        <v>10019674</v>
      </c>
      <c r="E1666" s="79" t="s">
        <v>276</v>
      </c>
      <c r="F1666" s="81">
        <v>42685</v>
      </c>
      <c r="G1666" s="82">
        <v>2.4990000000000001</v>
      </c>
      <c r="H1666" s="83">
        <f t="shared" ref="H1666:H1729" si="104">(G1666*1000)</f>
        <v>2499</v>
      </c>
      <c r="I1666" s="84">
        <f t="shared" ref="I1666:I1729" si="105">SUM(G1666/86.4)</f>
        <v>2.8923611111111112E-2</v>
      </c>
      <c r="J1666" s="83">
        <v>0.185</v>
      </c>
      <c r="K1666" s="83" t="s">
        <v>277</v>
      </c>
      <c r="L1666" s="83">
        <v>0.55100000000000005</v>
      </c>
      <c r="M1666" s="83" t="s">
        <v>277</v>
      </c>
      <c r="N1666" s="84">
        <f t="shared" ref="N1666:N1729" si="106">SUM(I1666+J1666+L1666)</f>
        <v>0.76492361111111118</v>
      </c>
      <c r="O1666" s="83">
        <v>1665</v>
      </c>
      <c r="P1666" s="86">
        <f t="shared" ref="P1666:P1729" si="107">1-O1666/2548</f>
        <v>0.34654631083202514</v>
      </c>
      <c r="Q1666" s="87">
        <f>Table2[[#This Row],[Decimal exceedance]]*100</f>
        <v>34.654631083202517</v>
      </c>
      <c r="R1666" s="86">
        <f>ROUND(Table2[[#This Row],[Percent Exceedance]],1)</f>
        <v>34.700000000000003</v>
      </c>
    </row>
    <row r="1667" spans="2:18">
      <c r="B1667" s="79" t="s">
        <v>278</v>
      </c>
      <c r="C1667" s="80">
        <v>10044187</v>
      </c>
      <c r="D1667" s="80">
        <v>10019674</v>
      </c>
      <c r="E1667" s="79" t="s">
        <v>276</v>
      </c>
      <c r="F1667" s="81">
        <v>42480</v>
      </c>
      <c r="G1667" s="82">
        <v>1.1779999999999999</v>
      </c>
      <c r="H1667" s="83">
        <f t="shared" si="104"/>
        <v>1178</v>
      </c>
      <c r="I1667" s="84">
        <f t="shared" si="105"/>
        <v>1.3634259259259257E-2</v>
      </c>
      <c r="J1667" s="83">
        <v>0.245</v>
      </c>
      <c r="K1667" s="83" t="s">
        <v>280</v>
      </c>
      <c r="L1667" s="83">
        <v>0.50700000000000001</v>
      </c>
      <c r="M1667" s="83" t="s">
        <v>277</v>
      </c>
      <c r="N1667" s="84">
        <f t="shared" si="106"/>
        <v>0.76563425925925932</v>
      </c>
      <c r="O1667" s="83">
        <v>1666</v>
      </c>
      <c r="P1667" s="86">
        <f t="shared" si="107"/>
        <v>0.34615384615384615</v>
      </c>
      <c r="Q1667" s="87">
        <f>Table2[[#This Row],[Decimal exceedance]]*100</f>
        <v>34.615384615384613</v>
      </c>
      <c r="R1667" s="86">
        <f>ROUND(Table2[[#This Row],[Percent Exceedance]],1)</f>
        <v>34.6</v>
      </c>
    </row>
    <row r="1668" spans="2:18">
      <c r="B1668" s="79" t="s">
        <v>278</v>
      </c>
      <c r="C1668" s="80">
        <v>10044187</v>
      </c>
      <c r="D1668" s="80">
        <v>10019674</v>
      </c>
      <c r="E1668" s="79" t="s">
        <v>276</v>
      </c>
      <c r="F1668" s="81">
        <v>41757</v>
      </c>
      <c r="G1668" s="82">
        <v>2.5680000000000001</v>
      </c>
      <c r="H1668" s="83">
        <f t="shared" si="104"/>
        <v>2568</v>
      </c>
      <c r="I1668" s="84">
        <f t="shared" si="105"/>
        <v>2.9722222222222219E-2</v>
      </c>
      <c r="J1668" s="83">
        <v>0.22</v>
      </c>
      <c r="K1668" s="83" t="s">
        <v>277</v>
      </c>
      <c r="L1668" s="83">
        <v>0.51600000000000001</v>
      </c>
      <c r="M1668" s="83" t="s">
        <v>277</v>
      </c>
      <c r="N1668" s="84">
        <f t="shared" si="106"/>
        <v>0.76572222222222219</v>
      </c>
      <c r="O1668" s="83">
        <v>1667</v>
      </c>
      <c r="P1668" s="86">
        <f t="shared" si="107"/>
        <v>0.34576138147566715</v>
      </c>
      <c r="Q1668" s="87">
        <f>Table2[[#This Row],[Decimal exceedance]]*100</f>
        <v>34.576138147566716</v>
      </c>
      <c r="R1668" s="86">
        <f>ROUND(Table2[[#This Row],[Percent Exceedance]],1)</f>
        <v>34.6</v>
      </c>
    </row>
    <row r="1669" spans="2:18">
      <c r="B1669" s="79" t="s">
        <v>278</v>
      </c>
      <c r="C1669" s="80">
        <v>10044187</v>
      </c>
      <c r="D1669" s="80">
        <v>10019674</v>
      </c>
      <c r="E1669" s="79" t="s">
        <v>276</v>
      </c>
      <c r="F1669" s="81">
        <v>42755</v>
      </c>
      <c r="G1669" s="82">
        <v>6.0839999999999996</v>
      </c>
      <c r="H1669" s="83">
        <f t="shared" si="104"/>
        <v>6084</v>
      </c>
      <c r="I1669" s="84">
        <f t="shared" si="105"/>
        <v>7.0416666666666655E-2</v>
      </c>
      <c r="J1669" s="83">
        <v>0.20100000000000001</v>
      </c>
      <c r="K1669" s="83" t="s">
        <v>277</v>
      </c>
      <c r="L1669" s="83">
        <v>0.495</v>
      </c>
      <c r="M1669" s="83" t="s">
        <v>277</v>
      </c>
      <c r="N1669" s="84">
        <f t="shared" si="106"/>
        <v>0.76641666666666663</v>
      </c>
      <c r="O1669" s="83">
        <v>1668</v>
      </c>
      <c r="P1669" s="86">
        <f t="shared" si="107"/>
        <v>0.34536891679748827</v>
      </c>
      <c r="Q1669" s="87">
        <f>Table2[[#This Row],[Decimal exceedance]]*100</f>
        <v>34.536891679748827</v>
      </c>
      <c r="R1669" s="86">
        <f>ROUND(Table2[[#This Row],[Percent Exceedance]],1)</f>
        <v>34.5</v>
      </c>
    </row>
    <row r="1670" spans="2:18">
      <c r="B1670" s="79" t="s">
        <v>278</v>
      </c>
      <c r="C1670" s="80">
        <v>10044187</v>
      </c>
      <c r="D1670" s="80">
        <v>10019674</v>
      </c>
      <c r="E1670" s="79" t="s">
        <v>276</v>
      </c>
      <c r="F1670" s="81">
        <v>42553</v>
      </c>
      <c r="G1670" s="82">
        <v>2.2959999999999998</v>
      </c>
      <c r="H1670" s="83">
        <f t="shared" si="104"/>
        <v>2296</v>
      </c>
      <c r="I1670" s="84">
        <f t="shared" si="105"/>
        <v>2.6574074074074069E-2</v>
      </c>
      <c r="J1670" s="83">
        <v>0.187</v>
      </c>
      <c r="K1670" s="83" t="s">
        <v>277</v>
      </c>
      <c r="L1670" s="83">
        <v>0.55300000000000005</v>
      </c>
      <c r="M1670" s="83" t="s">
        <v>277</v>
      </c>
      <c r="N1670" s="84">
        <f t="shared" si="106"/>
        <v>0.76657407407407407</v>
      </c>
      <c r="O1670" s="83">
        <v>1669</v>
      </c>
      <c r="P1670" s="86">
        <f t="shared" si="107"/>
        <v>0.34497645211930927</v>
      </c>
      <c r="Q1670" s="87">
        <f>Table2[[#This Row],[Decimal exceedance]]*100</f>
        <v>34.49764521193093</v>
      </c>
      <c r="R1670" s="86">
        <f>ROUND(Table2[[#This Row],[Percent Exceedance]],1)</f>
        <v>34.5</v>
      </c>
    </row>
    <row r="1671" spans="2:18">
      <c r="B1671" s="79" t="s">
        <v>278</v>
      </c>
      <c r="C1671" s="80">
        <v>10044187</v>
      </c>
      <c r="D1671" s="80">
        <v>10019674</v>
      </c>
      <c r="E1671" s="79" t="s">
        <v>276</v>
      </c>
      <c r="F1671" s="81">
        <v>42442</v>
      </c>
      <c r="G1671" s="82">
        <v>1.7849999999999999</v>
      </c>
      <c r="H1671" s="83">
        <f t="shared" si="104"/>
        <v>1785</v>
      </c>
      <c r="I1671" s="84">
        <f t="shared" si="105"/>
        <v>2.0659722222222218E-2</v>
      </c>
      <c r="J1671" s="83">
        <v>0.33900000000000002</v>
      </c>
      <c r="K1671" s="83" t="s">
        <v>277</v>
      </c>
      <c r="L1671" s="83">
        <v>0.40699999999999997</v>
      </c>
      <c r="M1671" s="83" t="s">
        <v>277</v>
      </c>
      <c r="N1671" s="84">
        <f t="shared" si="106"/>
        <v>0.76665972222222223</v>
      </c>
      <c r="O1671" s="83">
        <v>1670</v>
      </c>
      <c r="P1671" s="86">
        <f t="shared" si="107"/>
        <v>0.34458398744113028</v>
      </c>
      <c r="Q1671" s="87">
        <f>Table2[[#This Row],[Decimal exceedance]]*100</f>
        <v>34.458398744113026</v>
      </c>
      <c r="R1671" s="86">
        <f>ROUND(Table2[[#This Row],[Percent Exceedance]],1)</f>
        <v>34.5</v>
      </c>
    </row>
    <row r="1672" spans="2:18">
      <c r="B1672" s="79" t="s">
        <v>278</v>
      </c>
      <c r="C1672" s="80">
        <v>10044187</v>
      </c>
      <c r="D1672" s="80">
        <v>10019674</v>
      </c>
      <c r="E1672" s="79" t="s">
        <v>276</v>
      </c>
      <c r="F1672" s="81">
        <v>42245</v>
      </c>
      <c r="G1672" s="82">
        <v>4.327</v>
      </c>
      <c r="H1672" s="83">
        <f t="shared" si="104"/>
        <v>4327</v>
      </c>
      <c r="I1672" s="84">
        <f t="shared" si="105"/>
        <v>5.0081018518518518E-2</v>
      </c>
      <c r="J1672" s="83">
        <v>0.219</v>
      </c>
      <c r="K1672" s="83" t="s">
        <v>277</v>
      </c>
      <c r="L1672" s="83">
        <v>0.498</v>
      </c>
      <c r="M1672" s="83" t="s">
        <v>277</v>
      </c>
      <c r="N1672" s="84">
        <f t="shared" si="106"/>
        <v>0.76708101851851851</v>
      </c>
      <c r="O1672" s="83">
        <v>1671</v>
      </c>
      <c r="P1672" s="86">
        <f t="shared" si="107"/>
        <v>0.34419152276295129</v>
      </c>
      <c r="Q1672" s="87">
        <f>Table2[[#This Row],[Decimal exceedance]]*100</f>
        <v>34.419152276295129</v>
      </c>
      <c r="R1672" s="86">
        <f>ROUND(Table2[[#This Row],[Percent Exceedance]],1)</f>
        <v>34.4</v>
      </c>
    </row>
    <row r="1673" spans="2:18">
      <c r="B1673" s="79" t="s">
        <v>278</v>
      </c>
      <c r="C1673" s="80">
        <v>10044187</v>
      </c>
      <c r="D1673" s="80">
        <v>10019674</v>
      </c>
      <c r="E1673" s="79" t="s">
        <v>276</v>
      </c>
      <c r="F1673" s="81">
        <v>41365</v>
      </c>
      <c r="G1673" s="82">
        <v>1.831</v>
      </c>
      <c r="H1673" s="83">
        <f t="shared" si="104"/>
        <v>1831</v>
      </c>
      <c r="I1673" s="84">
        <f t="shared" si="105"/>
        <v>2.1192129629629627E-2</v>
      </c>
      <c r="J1673" s="83">
        <v>0.23300000000000001</v>
      </c>
      <c r="K1673" s="83" t="s">
        <v>277</v>
      </c>
      <c r="L1673" s="83">
        <v>0.51300000000000001</v>
      </c>
      <c r="M1673" s="83" t="s">
        <v>277</v>
      </c>
      <c r="N1673" s="84">
        <f t="shared" si="106"/>
        <v>0.76719212962962957</v>
      </c>
      <c r="O1673" s="83">
        <v>1672</v>
      </c>
      <c r="P1673" s="86">
        <f t="shared" si="107"/>
        <v>0.3437990580847724</v>
      </c>
      <c r="Q1673" s="87">
        <f>Table2[[#This Row],[Decimal exceedance]]*100</f>
        <v>34.37990580847724</v>
      </c>
      <c r="R1673" s="86">
        <f>ROUND(Table2[[#This Row],[Percent Exceedance]],1)</f>
        <v>34.4</v>
      </c>
    </row>
    <row r="1674" spans="2:18">
      <c r="B1674" s="79" t="s">
        <v>278</v>
      </c>
      <c r="C1674" s="80">
        <v>10044187</v>
      </c>
      <c r="D1674" s="80">
        <v>10019674</v>
      </c>
      <c r="E1674" s="79" t="s">
        <v>276</v>
      </c>
      <c r="F1674" s="81">
        <v>42509</v>
      </c>
      <c r="G1674" s="82">
        <v>1.0629999999999999</v>
      </c>
      <c r="H1674" s="83">
        <f t="shared" si="104"/>
        <v>1063</v>
      </c>
      <c r="I1674" s="84">
        <f t="shared" si="105"/>
        <v>1.230324074074074E-2</v>
      </c>
      <c r="J1674" s="83">
        <v>0.24199999999999999</v>
      </c>
      <c r="K1674" s="83" t="s">
        <v>277</v>
      </c>
      <c r="L1674" s="83">
        <v>0.51300000000000001</v>
      </c>
      <c r="M1674" s="83" t="s">
        <v>277</v>
      </c>
      <c r="N1674" s="84">
        <f t="shared" si="106"/>
        <v>0.76730324074074074</v>
      </c>
      <c r="O1674" s="83">
        <v>1673</v>
      </c>
      <c r="P1674" s="86">
        <f t="shared" si="107"/>
        <v>0.34340659340659341</v>
      </c>
      <c r="Q1674" s="87">
        <f>Table2[[#This Row],[Decimal exceedance]]*100</f>
        <v>34.340659340659343</v>
      </c>
      <c r="R1674" s="86">
        <f>ROUND(Table2[[#This Row],[Percent Exceedance]],1)</f>
        <v>34.299999999999997</v>
      </c>
    </row>
    <row r="1675" spans="2:18">
      <c r="B1675" s="79" t="s">
        <v>278</v>
      </c>
      <c r="C1675" s="80">
        <v>10044187</v>
      </c>
      <c r="D1675" s="80">
        <v>10019674</v>
      </c>
      <c r="E1675" s="79" t="s">
        <v>276</v>
      </c>
      <c r="F1675" s="81">
        <v>42050</v>
      </c>
      <c r="G1675" s="82">
        <v>2.7890000000000001</v>
      </c>
      <c r="H1675" s="83">
        <f t="shared" si="104"/>
        <v>2789</v>
      </c>
      <c r="I1675" s="84">
        <f t="shared" si="105"/>
        <v>3.2280092592592589E-2</v>
      </c>
      <c r="J1675" s="83">
        <v>0.26100000000000001</v>
      </c>
      <c r="K1675" s="83" t="s">
        <v>277</v>
      </c>
      <c r="L1675" s="83">
        <v>0.47499999999999998</v>
      </c>
      <c r="M1675" s="83" t="s">
        <v>277</v>
      </c>
      <c r="N1675" s="84">
        <f t="shared" si="106"/>
        <v>0.76828009259259256</v>
      </c>
      <c r="O1675" s="83">
        <v>1674</v>
      </c>
      <c r="P1675" s="86">
        <f t="shared" si="107"/>
        <v>0.34301412872841441</v>
      </c>
      <c r="Q1675" s="87">
        <f>Table2[[#This Row],[Decimal exceedance]]*100</f>
        <v>34.301412872841439</v>
      </c>
      <c r="R1675" s="86">
        <f>ROUND(Table2[[#This Row],[Percent Exceedance]],1)</f>
        <v>34.299999999999997</v>
      </c>
    </row>
    <row r="1676" spans="2:18">
      <c r="B1676" s="79" t="s">
        <v>278</v>
      </c>
      <c r="C1676" s="80">
        <v>10044187</v>
      </c>
      <c r="D1676" s="80">
        <v>10019674</v>
      </c>
      <c r="E1676" s="79" t="s">
        <v>276</v>
      </c>
      <c r="F1676" s="81">
        <v>42412</v>
      </c>
      <c r="G1676" s="82">
        <v>1.522</v>
      </c>
      <c r="H1676" s="83">
        <f t="shared" si="104"/>
        <v>1522</v>
      </c>
      <c r="I1676" s="84">
        <f t="shared" si="105"/>
        <v>1.7615740740740741E-2</v>
      </c>
      <c r="J1676" s="83">
        <v>0.29699999999999999</v>
      </c>
      <c r="K1676" s="83" t="s">
        <v>277</v>
      </c>
      <c r="L1676" s="83">
        <v>0.45400000000000001</v>
      </c>
      <c r="M1676" s="83" t="s">
        <v>277</v>
      </c>
      <c r="N1676" s="84">
        <f t="shared" si="106"/>
        <v>0.76861574074074079</v>
      </c>
      <c r="O1676" s="83">
        <v>1675</v>
      </c>
      <c r="P1676" s="86">
        <f t="shared" si="107"/>
        <v>0.34262166405023553</v>
      </c>
      <c r="Q1676" s="87">
        <f>Table2[[#This Row],[Decimal exceedance]]*100</f>
        <v>34.262166405023549</v>
      </c>
      <c r="R1676" s="86">
        <f>ROUND(Table2[[#This Row],[Percent Exceedance]],1)</f>
        <v>34.299999999999997</v>
      </c>
    </row>
    <row r="1677" spans="2:18">
      <c r="B1677" s="79" t="s">
        <v>278</v>
      </c>
      <c r="C1677" s="80">
        <v>10044187</v>
      </c>
      <c r="D1677" s="80">
        <v>10019674</v>
      </c>
      <c r="E1677" s="79" t="s">
        <v>276</v>
      </c>
      <c r="F1677" s="81">
        <v>43533</v>
      </c>
      <c r="G1677" s="82">
        <v>1.8759999999999999</v>
      </c>
      <c r="H1677" s="83">
        <f t="shared" si="104"/>
        <v>1876</v>
      </c>
      <c r="I1677" s="84">
        <f t="shared" si="105"/>
        <v>2.1712962962962962E-2</v>
      </c>
      <c r="J1677" s="83">
        <v>0.54800000000000004</v>
      </c>
      <c r="K1677" s="83" t="s">
        <v>277</v>
      </c>
      <c r="L1677" s="83">
        <v>0.19900000000000001</v>
      </c>
      <c r="M1677" s="83" t="s">
        <v>277</v>
      </c>
      <c r="N1677" s="84">
        <f t="shared" si="106"/>
        <v>0.76871296296296299</v>
      </c>
      <c r="O1677" s="83">
        <v>1676</v>
      </c>
      <c r="P1677" s="86">
        <f t="shared" si="107"/>
        <v>0.34222919937205654</v>
      </c>
      <c r="Q1677" s="87">
        <f>Table2[[#This Row],[Decimal exceedance]]*100</f>
        <v>34.222919937205653</v>
      </c>
      <c r="R1677" s="86">
        <f>ROUND(Table2[[#This Row],[Percent Exceedance]],1)</f>
        <v>34.200000000000003</v>
      </c>
    </row>
    <row r="1678" spans="2:18">
      <c r="B1678" s="79" t="s">
        <v>278</v>
      </c>
      <c r="C1678" s="80">
        <v>10044187</v>
      </c>
      <c r="D1678" s="80">
        <v>10019674</v>
      </c>
      <c r="E1678" s="79" t="s">
        <v>276</v>
      </c>
      <c r="F1678" s="81">
        <v>41717</v>
      </c>
      <c r="G1678" s="82">
        <v>2.4689999999999999</v>
      </c>
      <c r="H1678" s="83">
        <f t="shared" si="104"/>
        <v>2469</v>
      </c>
      <c r="I1678" s="84">
        <f t="shared" si="105"/>
        <v>2.8576388888888884E-2</v>
      </c>
      <c r="J1678" s="83">
        <v>0.20699999999999999</v>
      </c>
      <c r="K1678" s="83" t="s">
        <v>277</v>
      </c>
      <c r="L1678" s="83">
        <v>0.53400000000000003</v>
      </c>
      <c r="M1678" s="83" t="s">
        <v>277</v>
      </c>
      <c r="N1678" s="84">
        <f t="shared" si="106"/>
        <v>0.76957638888888891</v>
      </c>
      <c r="O1678" s="83">
        <v>1677</v>
      </c>
      <c r="P1678" s="86">
        <f t="shared" si="107"/>
        <v>0.34183673469387754</v>
      </c>
      <c r="Q1678" s="87">
        <f>Table2[[#This Row],[Decimal exceedance]]*100</f>
        <v>34.183673469387756</v>
      </c>
      <c r="R1678" s="86">
        <f>ROUND(Table2[[#This Row],[Percent Exceedance]],1)</f>
        <v>34.200000000000003</v>
      </c>
    </row>
    <row r="1679" spans="2:18">
      <c r="B1679" s="79" t="s">
        <v>278</v>
      </c>
      <c r="C1679" s="80">
        <v>10044187</v>
      </c>
      <c r="D1679" s="80">
        <v>10019674</v>
      </c>
      <c r="E1679" s="79" t="s">
        <v>276</v>
      </c>
      <c r="F1679" s="81">
        <v>41716</v>
      </c>
      <c r="G1679" s="82">
        <v>2.69</v>
      </c>
      <c r="H1679" s="83">
        <f t="shared" si="104"/>
        <v>2690</v>
      </c>
      <c r="I1679" s="84">
        <f t="shared" si="105"/>
        <v>3.1134259259259257E-2</v>
      </c>
      <c r="J1679" s="83">
        <v>0.24199999999999999</v>
      </c>
      <c r="K1679" s="83" t="s">
        <v>277</v>
      </c>
      <c r="L1679" s="83">
        <v>0.497</v>
      </c>
      <c r="M1679" s="83" t="s">
        <v>277</v>
      </c>
      <c r="N1679" s="84">
        <f t="shared" si="106"/>
        <v>0.77013425925925927</v>
      </c>
      <c r="O1679" s="83">
        <v>1678</v>
      </c>
      <c r="P1679" s="86">
        <f t="shared" si="107"/>
        <v>0.34144427001569855</v>
      </c>
      <c r="Q1679" s="87">
        <f>Table2[[#This Row],[Decimal exceedance]]*100</f>
        <v>34.144427001569852</v>
      </c>
      <c r="R1679" s="86">
        <f>ROUND(Table2[[#This Row],[Percent Exceedance]],1)</f>
        <v>34.1</v>
      </c>
    </row>
    <row r="1680" spans="2:18">
      <c r="B1680" s="79" t="s">
        <v>278</v>
      </c>
      <c r="C1680" s="80">
        <v>10044187</v>
      </c>
      <c r="D1680" s="80">
        <v>10019674</v>
      </c>
      <c r="E1680" s="79" t="s">
        <v>276</v>
      </c>
      <c r="F1680" s="81">
        <v>42807</v>
      </c>
      <c r="G1680" s="82">
        <v>4.226</v>
      </c>
      <c r="H1680" s="83">
        <f t="shared" si="104"/>
        <v>4226</v>
      </c>
      <c r="I1680" s="84">
        <f t="shared" si="105"/>
        <v>4.8912037037037032E-2</v>
      </c>
      <c r="J1680" s="83">
        <v>0.245</v>
      </c>
      <c r="K1680" s="83" t="s">
        <v>277</v>
      </c>
      <c r="L1680" s="83">
        <v>0.47799999999999998</v>
      </c>
      <c r="M1680" s="83" t="s">
        <v>277</v>
      </c>
      <c r="N1680" s="84">
        <f t="shared" si="106"/>
        <v>0.77191203703703704</v>
      </c>
      <c r="O1680" s="83">
        <v>1679</v>
      </c>
      <c r="P1680" s="86">
        <f t="shared" si="107"/>
        <v>0.34105180533751966</v>
      </c>
      <c r="Q1680" s="87">
        <f>Table2[[#This Row],[Decimal exceedance]]*100</f>
        <v>34.10518053375197</v>
      </c>
      <c r="R1680" s="86">
        <f>ROUND(Table2[[#This Row],[Percent Exceedance]],1)</f>
        <v>34.1</v>
      </c>
    </row>
    <row r="1681" spans="2:18">
      <c r="B1681" s="83"/>
      <c r="C1681" s="80">
        <v>10044187</v>
      </c>
      <c r="D1681" s="80">
        <v>10019674</v>
      </c>
      <c r="E1681" s="79" t="s">
        <v>276</v>
      </c>
      <c r="F1681" s="85">
        <v>43743</v>
      </c>
      <c r="G1681" s="82">
        <v>1.7330000000000001</v>
      </c>
      <c r="H1681" s="83">
        <f t="shared" si="104"/>
        <v>1733</v>
      </c>
      <c r="I1681" s="84">
        <f t="shared" si="105"/>
        <v>2.0057870370370372E-2</v>
      </c>
      <c r="J1681" s="83">
        <v>0.623</v>
      </c>
      <c r="K1681" s="83" t="s">
        <v>277</v>
      </c>
      <c r="L1681" s="83">
        <v>0.129</v>
      </c>
      <c r="M1681" s="83" t="s">
        <v>277</v>
      </c>
      <c r="N1681" s="84">
        <f t="shared" si="106"/>
        <v>0.77205787037037032</v>
      </c>
      <c r="O1681" s="83">
        <v>1680</v>
      </c>
      <c r="P1681" s="86">
        <f t="shared" si="107"/>
        <v>0.34065934065934067</v>
      </c>
      <c r="Q1681" s="87">
        <f>Table2[[#This Row],[Decimal exceedance]]*100</f>
        <v>34.065934065934066</v>
      </c>
      <c r="R1681" s="86">
        <f>ROUND(Table2[[#This Row],[Percent Exceedance]],1)</f>
        <v>34.1</v>
      </c>
    </row>
    <row r="1682" spans="2:18">
      <c r="B1682" s="79" t="s">
        <v>278</v>
      </c>
      <c r="C1682" s="80">
        <v>10044187</v>
      </c>
      <c r="D1682" s="80">
        <v>10019674</v>
      </c>
      <c r="E1682" s="79" t="s">
        <v>276</v>
      </c>
      <c r="F1682" s="81">
        <v>41828</v>
      </c>
      <c r="G1682" s="82">
        <v>2.3849999999999998</v>
      </c>
      <c r="H1682" s="83">
        <f t="shared" si="104"/>
        <v>2385</v>
      </c>
      <c r="I1682" s="84">
        <f t="shared" si="105"/>
        <v>2.7604166666666662E-2</v>
      </c>
      <c r="J1682" s="83">
        <v>0.27</v>
      </c>
      <c r="K1682" s="83" t="s">
        <v>277</v>
      </c>
      <c r="L1682" s="83">
        <v>0.47499999999999998</v>
      </c>
      <c r="M1682" s="83" t="s">
        <v>277</v>
      </c>
      <c r="N1682" s="84">
        <f t="shared" si="106"/>
        <v>0.77260416666666665</v>
      </c>
      <c r="O1682" s="83">
        <v>1681</v>
      </c>
      <c r="P1682" s="86">
        <f t="shared" si="107"/>
        <v>0.34026687598116168</v>
      </c>
      <c r="Q1682" s="87">
        <f>Table2[[#This Row],[Decimal exceedance]]*100</f>
        <v>34.026687598116169</v>
      </c>
      <c r="R1682" s="86">
        <f>ROUND(Table2[[#This Row],[Percent Exceedance]],1)</f>
        <v>34</v>
      </c>
    </row>
    <row r="1683" spans="2:18">
      <c r="B1683" s="79" t="s">
        <v>278</v>
      </c>
      <c r="C1683" s="80">
        <v>10044187</v>
      </c>
      <c r="D1683" s="80">
        <v>10019674</v>
      </c>
      <c r="E1683" s="79" t="s">
        <v>276</v>
      </c>
      <c r="F1683" s="81">
        <v>43202</v>
      </c>
      <c r="G1683" s="82">
        <v>2.2290000000000001</v>
      </c>
      <c r="H1683" s="83">
        <f t="shared" si="104"/>
        <v>2229</v>
      </c>
      <c r="I1683" s="84">
        <f t="shared" si="105"/>
        <v>2.5798611111111109E-2</v>
      </c>
      <c r="J1683" s="83">
        <v>0.59799999999999998</v>
      </c>
      <c r="K1683" s="83" t="s">
        <v>277</v>
      </c>
      <c r="L1683" s="83">
        <v>0.14899999999999999</v>
      </c>
      <c r="M1683" s="83" t="s">
        <v>277</v>
      </c>
      <c r="N1683" s="84">
        <f t="shared" si="106"/>
        <v>0.77279861111111114</v>
      </c>
      <c r="O1683" s="83">
        <v>1682</v>
      </c>
      <c r="P1683" s="86">
        <f t="shared" si="107"/>
        <v>0.33987441130298268</v>
      </c>
      <c r="Q1683" s="87">
        <f>Table2[[#This Row],[Decimal exceedance]]*100</f>
        <v>33.987441130298265</v>
      </c>
      <c r="R1683" s="86">
        <f>ROUND(Table2[[#This Row],[Percent Exceedance]],1)</f>
        <v>34</v>
      </c>
    </row>
    <row r="1684" spans="2:18">
      <c r="B1684" s="79" t="s">
        <v>278</v>
      </c>
      <c r="C1684" s="80">
        <v>10044187</v>
      </c>
      <c r="D1684" s="80">
        <v>10019674</v>
      </c>
      <c r="E1684" s="79" t="s">
        <v>276</v>
      </c>
      <c r="F1684" s="81">
        <v>41401</v>
      </c>
      <c r="G1684" s="82">
        <v>7.3659999999999997</v>
      </c>
      <c r="H1684" s="83">
        <f t="shared" si="104"/>
        <v>7366</v>
      </c>
      <c r="I1684" s="84">
        <f t="shared" si="105"/>
        <v>8.5254629629629625E-2</v>
      </c>
      <c r="J1684" s="83">
        <v>0.216</v>
      </c>
      <c r="K1684" s="83" t="s">
        <v>277</v>
      </c>
      <c r="L1684" s="83">
        <v>0.47199999999999998</v>
      </c>
      <c r="M1684" s="83" t="s">
        <v>277</v>
      </c>
      <c r="N1684" s="84">
        <f t="shared" si="106"/>
        <v>0.77325462962962965</v>
      </c>
      <c r="O1684" s="83">
        <v>1683</v>
      </c>
      <c r="P1684" s="86">
        <f t="shared" si="107"/>
        <v>0.3394819466248038</v>
      </c>
      <c r="Q1684" s="87">
        <f>Table2[[#This Row],[Decimal exceedance]]*100</f>
        <v>33.948194662480383</v>
      </c>
      <c r="R1684" s="86">
        <f>ROUND(Table2[[#This Row],[Percent Exceedance]],1)</f>
        <v>33.9</v>
      </c>
    </row>
    <row r="1685" spans="2:18">
      <c r="B1685" s="79" t="s">
        <v>278</v>
      </c>
      <c r="C1685" s="80">
        <v>10044187</v>
      </c>
      <c r="D1685" s="80">
        <v>10019674</v>
      </c>
      <c r="E1685" s="79" t="s">
        <v>276</v>
      </c>
      <c r="F1685" s="81">
        <v>41856</v>
      </c>
      <c r="G1685" s="82">
        <v>5.0780000000000003</v>
      </c>
      <c r="H1685" s="83">
        <f t="shared" si="104"/>
        <v>5078</v>
      </c>
      <c r="I1685" s="84">
        <f t="shared" si="105"/>
        <v>5.8773148148148151E-2</v>
      </c>
      <c r="J1685" s="83">
        <v>0.33900000000000002</v>
      </c>
      <c r="K1685" s="83" t="s">
        <v>277</v>
      </c>
      <c r="L1685" s="83">
        <v>0.376</v>
      </c>
      <c r="M1685" s="83" t="s">
        <v>277</v>
      </c>
      <c r="N1685" s="84">
        <f t="shared" si="106"/>
        <v>0.77377314814814824</v>
      </c>
      <c r="O1685" s="83">
        <v>1684</v>
      </c>
      <c r="P1685" s="86">
        <f t="shared" si="107"/>
        <v>0.3390894819466248</v>
      </c>
      <c r="Q1685" s="87">
        <f>Table2[[#This Row],[Decimal exceedance]]*100</f>
        <v>33.908948194662479</v>
      </c>
      <c r="R1685" s="86">
        <f>ROUND(Table2[[#This Row],[Percent Exceedance]],1)</f>
        <v>33.9</v>
      </c>
    </row>
    <row r="1686" spans="2:18">
      <c r="B1686" s="79" t="s">
        <v>278</v>
      </c>
      <c r="C1686" s="80">
        <v>10044187</v>
      </c>
      <c r="D1686" s="80">
        <v>10019674</v>
      </c>
      <c r="E1686" s="79" t="s">
        <v>276</v>
      </c>
      <c r="F1686" s="81">
        <v>42583</v>
      </c>
      <c r="G1686" s="82">
        <v>3.89</v>
      </c>
      <c r="H1686" s="83">
        <f t="shared" si="104"/>
        <v>3890</v>
      </c>
      <c r="I1686" s="84">
        <f t="shared" si="105"/>
        <v>4.5023148148148145E-2</v>
      </c>
      <c r="J1686" s="83">
        <v>0.34699999999999998</v>
      </c>
      <c r="K1686" s="83" t="s">
        <v>277</v>
      </c>
      <c r="L1686" s="83">
        <v>0.38300000000000001</v>
      </c>
      <c r="M1686" s="83" t="s">
        <v>277</v>
      </c>
      <c r="N1686" s="84">
        <f t="shared" si="106"/>
        <v>0.7750231481481481</v>
      </c>
      <c r="O1686" s="83">
        <v>1685</v>
      </c>
      <c r="P1686" s="86">
        <f t="shared" si="107"/>
        <v>0.33869701726844581</v>
      </c>
      <c r="Q1686" s="87">
        <f>Table2[[#This Row],[Decimal exceedance]]*100</f>
        <v>33.869701726844582</v>
      </c>
      <c r="R1686" s="86">
        <f>ROUND(Table2[[#This Row],[Percent Exceedance]],1)</f>
        <v>33.9</v>
      </c>
    </row>
    <row r="1687" spans="2:18">
      <c r="B1687" s="83"/>
      <c r="C1687" s="80">
        <v>10044187</v>
      </c>
      <c r="D1687" s="80">
        <v>10019674</v>
      </c>
      <c r="E1687" s="79" t="s">
        <v>276</v>
      </c>
      <c r="F1687" s="85">
        <v>43849</v>
      </c>
      <c r="G1687" s="82">
        <v>1.91</v>
      </c>
      <c r="H1687" s="83">
        <f t="shared" si="104"/>
        <v>1910</v>
      </c>
      <c r="I1687" s="84">
        <f t="shared" si="105"/>
        <v>2.210648148148148E-2</v>
      </c>
      <c r="J1687" s="83">
        <v>0.35599999999999998</v>
      </c>
      <c r="K1687" s="83" t="s">
        <v>277</v>
      </c>
      <c r="L1687" s="83">
        <v>0.39700000000000002</v>
      </c>
      <c r="M1687" s="83" t="s">
        <v>277</v>
      </c>
      <c r="N1687" s="84">
        <f t="shared" si="106"/>
        <v>0.77510648148148142</v>
      </c>
      <c r="O1687" s="83">
        <v>1686</v>
      </c>
      <c r="P1687" s="86">
        <f t="shared" si="107"/>
        <v>0.33830455259026693</v>
      </c>
      <c r="Q1687" s="87">
        <f>Table2[[#This Row],[Decimal exceedance]]*100</f>
        <v>33.830455259026692</v>
      </c>
      <c r="R1687" s="86">
        <f>ROUND(Table2[[#This Row],[Percent Exceedance]],1)</f>
        <v>33.799999999999997</v>
      </c>
    </row>
    <row r="1688" spans="2:18">
      <c r="B1688" s="79" t="s">
        <v>278</v>
      </c>
      <c r="C1688" s="80">
        <v>10044187</v>
      </c>
      <c r="D1688" s="80">
        <v>10019674</v>
      </c>
      <c r="E1688" s="79" t="s">
        <v>276</v>
      </c>
      <c r="F1688" s="81">
        <v>41738</v>
      </c>
      <c r="G1688" s="82">
        <v>2.4340000000000002</v>
      </c>
      <c r="H1688" s="83">
        <f t="shared" si="104"/>
        <v>2434</v>
      </c>
      <c r="I1688" s="84">
        <f t="shared" si="105"/>
        <v>2.8171296296296295E-2</v>
      </c>
      <c r="J1688" s="83">
        <v>0.191</v>
      </c>
      <c r="K1688" s="83" t="s">
        <v>277</v>
      </c>
      <c r="L1688" s="83">
        <v>0.55600000000000005</v>
      </c>
      <c r="M1688" s="83" t="s">
        <v>277</v>
      </c>
      <c r="N1688" s="84">
        <f t="shared" si="106"/>
        <v>0.77517129629629633</v>
      </c>
      <c r="O1688" s="83">
        <v>1687</v>
      </c>
      <c r="P1688" s="86">
        <f t="shared" si="107"/>
        <v>0.33791208791208793</v>
      </c>
      <c r="Q1688" s="87">
        <f>Table2[[#This Row],[Decimal exceedance]]*100</f>
        <v>33.791208791208796</v>
      </c>
      <c r="R1688" s="86">
        <f>ROUND(Table2[[#This Row],[Percent Exceedance]],1)</f>
        <v>33.799999999999997</v>
      </c>
    </row>
    <row r="1689" spans="2:18">
      <c r="B1689" s="79" t="s">
        <v>278</v>
      </c>
      <c r="C1689" s="80">
        <v>10044187</v>
      </c>
      <c r="D1689" s="80">
        <v>10019674</v>
      </c>
      <c r="E1689" s="79" t="s">
        <v>276</v>
      </c>
      <c r="F1689" s="81">
        <v>42940</v>
      </c>
      <c r="G1689" s="82">
        <v>2.4119999999999999</v>
      </c>
      <c r="H1689" s="83">
        <f t="shared" si="104"/>
        <v>2412</v>
      </c>
      <c r="I1689" s="84">
        <f t="shared" si="105"/>
        <v>2.7916666666666663E-2</v>
      </c>
      <c r="J1689" s="83">
        <v>0.185</v>
      </c>
      <c r="K1689" s="83" t="s">
        <v>277</v>
      </c>
      <c r="L1689" s="83">
        <v>0.56399999999999995</v>
      </c>
      <c r="M1689" s="83" t="s">
        <v>277</v>
      </c>
      <c r="N1689" s="84">
        <f t="shared" si="106"/>
        <v>0.77691666666666659</v>
      </c>
      <c r="O1689" s="83">
        <v>1688</v>
      </c>
      <c r="P1689" s="86">
        <f t="shared" si="107"/>
        <v>0.33751962323390894</v>
      </c>
      <c r="Q1689" s="87">
        <f>Table2[[#This Row],[Decimal exceedance]]*100</f>
        <v>33.751962323390892</v>
      </c>
      <c r="R1689" s="86">
        <f>ROUND(Table2[[#This Row],[Percent Exceedance]],1)</f>
        <v>33.799999999999997</v>
      </c>
    </row>
    <row r="1690" spans="2:18">
      <c r="B1690" s="79" t="s">
        <v>278</v>
      </c>
      <c r="C1690" s="80">
        <v>10044187</v>
      </c>
      <c r="D1690" s="80">
        <v>10019674</v>
      </c>
      <c r="E1690" s="79" t="s">
        <v>276</v>
      </c>
      <c r="F1690" s="81">
        <v>42964</v>
      </c>
      <c r="G1690" s="82">
        <v>2.5289999999999999</v>
      </c>
      <c r="H1690" s="83">
        <f t="shared" si="104"/>
        <v>2529</v>
      </c>
      <c r="I1690" s="84">
        <f t="shared" si="105"/>
        <v>2.9270833333333329E-2</v>
      </c>
      <c r="J1690" s="83">
        <v>0.26400000000000001</v>
      </c>
      <c r="K1690" s="83" t="s">
        <v>277</v>
      </c>
      <c r="L1690" s="83">
        <v>0.48399999999999999</v>
      </c>
      <c r="M1690" s="83" t="s">
        <v>277</v>
      </c>
      <c r="N1690" s="84">
        <f t="shared" si="106"/>
        <v>0.77727083333333336</v>
      </c>
      <c r="O1690" s="83">
        <v>1689</v>
      </c>
      <c r="P1690" s="86">
        <f t="shared" si="107"/>
        <v>0.33712715855572994</v>
      </c>
      <c r="Q1690" s="87">
        <f>Table2[[#This Row],[Decimal exceedance]]*100</f>
        <v>33.712715855572995</v>
      </c>
      <c r="R1690" s="86">
        <f>ROUND(Table2[[#This Row],[Percent Exceedance]],1)</f>
        <v>33.700000000000003</v>
      </c>
    </row>
    <row r="1691" spans="2:18">
      <c r="B1691" s="79" t="s">
        <v>278</v>
      </c>
      <c r="C1691" s="80">
        <v>10044187</v>
      </c>
      <c r="D1691" s="80">
        <v>10019674</v>
      </c>
      <c r="E1691" s="79" t="s">
        <v>276</v>
      </c>
      <c r="F1691" s="81">
        <v>42093</v>
      </c>
      <c r="G1691" s="82">
        <v>2.8519999999999999</v>
      </c>
      <c r="H1691" s="83">
        <f t="shared" si="104"/>
        <v>2852</v>
      </c>
      <c r="I1691" s="84">
        <f t="shared" si="105"/>
        <v>3.3009259259259259E-2</v>
      </c>
      <c r="J1691" s="83">
        <v>0.29699999999999999</v>
      </c>
      <c r="K1691" s="83" t="s">
        <v>277</v>
      </c>
      <c r="L1691" s="83">
        <v>0.44800000000000001</v>
      </c>
      <c r="M1691" s="83" t="s">
        <v>277</v>
      </c>
      <c r="N1691" s="84">
        <f t="shared" si="106"/>
        <v>0.77800925925925923</v>
      </c>
      <c r="O1691" s="83">
        <v>1690</v>
      </c>
      <c r="P1691" s="86">
        <f t="shared" si="107"/>
        <v>0.33673469387755106</v>
      </c>
      <c r="Q1691" s="87">
        <f>Table2[[#This Row],[Decimal exceedance]]*100</f>
        <v>33.673469387755105</v>
      </c>
      <c r="R1691" s="86">
        <f>ROUND(Table2[[#This Row],[Percent Exceedance]],1)</f>
        <v>33.700000000000003</v>
      </c>
    </row>
    <row r="1692" spans="2:18">
      <c r="B1692" s="79" t="s">
        <v>278</v>
      </c>
      <c r="C1692" s="80">
        <v>10044187</v>
      </c>
      <c r="D1692" s="80">
        <v>10019674</v>
      </c>
      <c r="E1692" s="79" t="s">
        <v>276</v>
      </c>
      <c r="F1692" s="81">
        <v>43341</v>
      </c>
      <c r="G1692" s="82">
        <v>2.0819999999999999</v>
      </c>
      <c r="H1692" s="83">
        <f t="shared" si="104"/>
        <v>2082</v>
      </c>
      <c r="I1692" s="84">
        <f t="shared" si="105"/>
        <v>2.4097222222222218E-2</v>
      </c>
      <c r="J1692" s="83">
        <v>0.45500000000000002</v>
      </c>
      <c r="K1692" s="83" t="s">
        <v>277</v>
      </c>
      <c r="L1692" s="83">
        <v>0.29899999999999999</v>
      </c>
      <c r="M1692" s="83" t="s">
        <v>277</v>
      </c>
      <c r="N1692" s="84">
        <f t="shared" si="106"/>
        <v>0.77809722222222222</v>
      </c>
      <c r="O1692" s="83">
        <v>1691</v>
      </c>
      <c r="P1692" s="86">
        <f t="shared" si="107"/>
        <v>0.33634222919937207</v>
      </c>
      <c r="Q1692" s="87">
        <f>Table2[[#This Row],[Decimal exceedance]]*100</f>
        <v>33.634222919937208</v>
      </c>
      <c r="R1692" s="86">
        <f>ROUND(Table2[[#This Row],[Percent Exceedance]],1)</f>
        <v>33.6</v>
      </c>
    </row>
    <row r="1693" spans="2:18">
      <c r="B1693" s="79" t="s">
        <v>278</v>
      </c>
      <c r="C1693" s="80">
        <v>10044187</v>
      </c>
      <c r="D1693" s="80">
        <v>10019674</v>
      </c>
      <c r="E1693" s="79" t="s">
        <v>276</v>
      </c>
      <c r="F1693" s="81">
        <v>41438</v>
      </c>
      <c r="G1693" s="82">
        <v>4.4889999999999999</v>
      </c>
      <c r="H1693" s="83">
        <f t="shared" si="104"/>
        <v>4489</v>
      </c>
      <c r="I1693" s="84">
        <f t="shared" si="105"/>
        <v>5.1956018518518512E-2</v>
      </c>
      <c r="J1693" s="83">
        <v>0.14000000000000001</v>
      </c>
      <c r="K1693" s="83" t="s">
        <v>277</v>
      </c>
      <c r="L1693" s="83">
        <v>0.58699999999999997</v>
      </c>
      <c r="M1693" s="83" t="s">
        <v>277</v>
      </c>
      <c r="N1693" s="84">
        <f t="shared" si="106"/>
        <v>0.77895601851851848</v>
      </c>
      <c r="O1693" s="83">
        <v>1692</v>
      </c>
      <c r="P1693" s="86">
        <f t="shared" si="107"/>
        <v>0.33594976452119307</v>
      </c>
      <c r="Q1693" s="87">
        <f>Table2[[#This Row],[Decimal exceedance]]*100</f>
        <v>33.594976452119305</v>
      </c>
      <c r="R1693" s="86">
        <f>ROUND(Table2[[#This Row],[Percent Exceedance]],1)</f>
        <v>33.6</v>
      </c>
    </row>
    <row r="1694" spans="2:18">
      <c r="B1694" s="79" t="s">
        <v>278</v>
      </c>
      <c r="C1694" s="80">
        <v>10044187</v>
      </c>
      <c r="D1694" s="80">
        <v>10019674</v>
      </c>
      <c r="E1694" s="79" t="s">
        <v>276</v>
      </c>
      <c r="F1694" s="81">
        <v>43505</v>
      </c>
      <c r="G1694" s="82">
        <v>1.8979999999999999</v>
      </c>
      <c r="H1694" s="83">
        <f t="shared" si="104"/>
        <v>1898</v>
      </c>
      <c r="I1694" s="84">
        <f t="shared" si="105"/>
        <v>2.1967592592592591E-2</v>
      </c>
      <c r="J1694" s="83">
        <v>0.61199999999999999</v>
      </c>
      <c r="K1694" s="83" t="s">
        <v>277</v>
      </c>
      <c r="L1694" s="83">
        <v>0.14499999999999999</v>
      </c>
      <c r="M1694" s="83" t="s">
        <v>277</v>
      </c>
      <c r="N1694" s="84">
        <f t="shared" si="106"/>
        <v>0.77896759259259263</v>
      </c>
      <c r="O1694" s="83">
        <v>1693</v>
      </c>
      <c r="P1694" s="86">
        <f t="shared" si="107"/>
        <v>0.33555729984301408</v>
      </c>
      <c r="Q1694" s="87">
        <f>Table2[[#This Row],[Decimal exceedance]]*100</f>
        <v>33.555729984301408</v>
      </c>
      <c r="R1694" s="86">
        <f>ROUND(Table2[[#This Row],[Percent Exceedance]],1)</f>
        <v>33.6</v>
      </c>
    </row>
    <row r="1695" spans="2:18">
      <c r="B1695" s="79" t="s">
        <v>278</v>
      </c>
      <c r="C1695" s="80">
        <v>10044187</v>
      </c>
      <c r="D1695" s="80">
        <v>10019674</v>
      </c>
      <c r="E1695" s="79" t="s">
        <v>276</v>
      </c>
      <c r="F1695" s="81">
        <v>41921</v>
      </c>
      <c r="G1695" s="82">
        <v>3.113</v>
      </c>
      <c r="H1695" s="83">
        <f t="shared" si="104"/>
        <v>3113</v>
      </c>
      <c r="I1695" s="84">
        <f t="shared" si="105"/>
        <v>3.6030092592592593E-2</v>
      </c>
      <c r="J1695" s="83">
        <v>0.32400000000000001</v>
      </c>
      <c r="K1695" s="83" t="s">
        <v>277</v>
      </c>
      <c r="L1695" s="83">
        <v>0.41899999999999998</v>
      </c>
      <c r="M1695" s="83" t="s">
        <v>277</v>
      </c>
      <c r="N1695" s="84">
        <f t="shared" si="106"/>
        <v>0.77903009259259259</v>
      </c>
      <c r="O1695" s="83">
        <v>1694</v>
      </c>
      <c r="P1695" s="86">
        <f t="shared" si="107"/>
        <v>0.3351648351648352</v>
      </c>
      <c r="Q1695" s="87">
        <f>Table2[[#This Row],[Decimal exceedance]]*100</f>
        <v>33.516483516483518</v>
      </c>
      <c r="R1695" s="86">
        <f>ROUND(Table2[[#This Row],[Percent Exceedance]],1)</f>
        <v>33.5</v>
      </c>
    </row>
    <row r="1696" spans="2:18">
      <c r="B1696" s="79" t="s">
        <v>278</v>
      </c>
      <c r="C1696" s="80">
        <v>10044187</v>
      </c>
      <c r="D1696" s="80">
        <v>10019674</v>
      </c>
      <c r="E1696" s="79" t="s">
        <v>276</v>
      </c>
      <c r="F1696" s="81">
        <v>41737</v>
      </c>
      <c r="G1696" s="82">
        <v>2.4500000000000002</v>
      </c>
      <c r="H1696" s="83">
        <f t="shared" si="104"/>
        <v>2450</v>
      </c>
      <c r="I1696" s="84">
        <f t="shared" si="105"/>
        <v>2.8356481481481483E-2</v>
      </c>
      <c r="J1696" s="83">
        <v>0.26600000000000001</v>
      </c>
      <c r="K1696" s="83" t="s">
        <v>277</v>
      </c>
      <c r="L1696" s="83">
        <v>0.48499999999999999</v>
      </c>
      <c r="M1696" s="83" t="s">
        <v>277</v>
      </c>
      <c r="N1696" s="84">
        <f t="shared" si="106"/>
        <v>0.77935648148148151</v>
      </c>
      <c r="O1696" s="83">
        <v>1695</v>
      </c>
      <c r="P1696" s="86">
        <f t="shared" si="107"/>
        <v>0.3347723704866562</v>
      </c>
      <c r="Q1696" s="87">
        <f>Table2[[#This Row],[Decimal exceedance]]*100</f>
        <v>33.477237048665621</v>
      </c>
      <c r="R1696" s="86">
        <f>ROUND(Table2[[#This Row],[Percent Exceedance]],1)</f>
        <v>33.5</v>
      </c>
    </row>
    <row r="1697" spans="2:18">
      <c r="B1697" s="79" t="s">
        <v>278</v>
      </c>
      <c r="C1697" s="80">
        <v>10044187</v>
      </c>
      <c r="D1697" s="80">
        <v>10019674</v>
      </c>
      <c r="E1697" s="79" t="s">
        <v>276</v>
      </c>
      <c r="F1697" s="81">
        <v>43139</v>
      </c>
      <c r="G1697" s="82">
        <v>2.056</v>
      </c>
      <c r="H1697" s="83">
        <f t="shared" si="104"/>
        <v>2056</v>
      </c>
      <c r="I1697" s="84">
        <f t="shared" si="105"/>
        <v>2.3796296296296295E-2</v>
      </c>
      <c r="J1697" s="83">
        <v>0.59799999999999998</v>
      </c>
      <c r="K1697" s="83" t="s">
        <v>277</v>
      </c>
      <c r="L1697" s="83">
        <v>0.158</v>
      </c>
      <c r="M1697" s="83" t="s">
        <v>277</v>
      </c>
      <c r="N1697" s="84">
        <f t="shared" si="106"/>
        <v>0.77979629629629632</v>
      </c>
      <c r="O1697" s="83">
        <v>1696</v>
      </c>
      <c r="P1697" s="86">
        <f t="shared" si="107"/>
        <v>0.33437990580847721</v>
      </c>
      <c r="Q1697" s="87">
        <f>Table2[[#This Row],[Decimal exceedance]]*100</f>
        <v>33.437990580847718</v>
      </c>
      <c r="R1697" s="86">
        <f>ROUND(Table2[[#This Row],[Percent Exceedance]],1)</f>
        <v>33.4</v>
      </c>
    </row>
    <row r="1698" spans="2:18">
      <c r="B1698" s="79" t="s">
        <v>278</v>
      </c>
      <c r="C1698" s="80">
        <v>10044187</v>
      </c>
      <c r="D1698" s="80">
        <v>10019674</v>
      </c>
      <c r="E1698" s="79" t="s">
        <v>276</v>
      </c>
      <c r="F1698" s="81">
        <v>41484</v>
      </c>
      <c r="G1698" s="82">
        <v>7.5380000000000003</v>
      </c>
      <c r="H1698" s="83">
        <f t="shared" si="104"/>
        <v>7538</v>
      </c>
      <c r="I1698" s="84">
        <f t="shared" si="105"/>
        <v>8.7245370370370362E-2</v>
      </c>
      <c r="J1698" s="83">
        <v>0.2</v>
      </c>
      <c r="K1698" s="83" t="s">
        <v>277</v>
      </c>
      <c r="L1698" s="83">
        <v>0.49299999999999999</v>
      </c>
      <c r="M1698" s="83" t="s">
        <v>277</v>
      </c>
      <c r="N1698" s="84">
        <f t="shared" si="106"/>
        <v>0.78024537037037034</v>
      </c>
      <c r="O1698" s="83">
        <v>1697</v>
      </c>
      <c r="P1698" s="86">
        <f t="shared" si="107"/>
        <v>0.33398744113029832</v>
      </c>
      <c r="Q1698" s="87">
        <f>Table2[[#This Row],[Decimal exceedance]]*100</f>
        <v>33.398744113029835</v>
      </c>
      <c r="R1698" s="86">
        <f>ROUND(Table2[[#This Row],[Percent Exceedance]],1)</f>
        <v>33.4</v>
      </c>
    </row>
    <row r="1699" spans="2:18">
      <c r="B1699" s="79" t="s">
        <v>278</v>
      </c>
      <c r="C1699" s="80">
        <v>10044187</v>
      </c>
      <c r="D1699" s="80">
        <v>10019674</v>
      </c>
      <c r="E1699" s="79" t="s">
        <v>276</v>
      </c>
      <c r="F1699" s="81">
        <v>43091</v>
      </c>
      <c r="G1699" s="82">
        <v>1.9970000000000001</v>
      </c>
      <c r="H1699" s="83">
        <f t="shared" si="104"/>
        <v>1997</v>
      </c>
      <c r="I1699" s="84">
        <f t="shared" si="105"/>
        <v>2.3113425925925926E-2</v>
      </c>
      <c r="J1699" s="83">
        <v>0.60599999999999998</v>
      </c>
      <c r="K1699" s="83" t="s">
        <v>277</v>
      </c>
      <c r="L1699" s="83">
        <v>0.152</v>
      </c>
      <c r="M1699" s="83" t="s">
        <v>277</v>
      </c>
      <c r="N1699" s="84">
        <f t="shared" si="106"/>
        <v>0.78111342592592592</v>
      </c>
      <c r="O1699" s="83">
        <v>1698</v>
      </c>
      <c r="P1699" s="86">
        <f t="shared" si="107"/>
        <v>0.33359497645211933</v>
      </c>
      <c r="Q1699" s="87">
        <f>Table2[[#This Row],[Decimal exceedance]]*100</f>
        <v>33.359497645211931</v>
      </c>
      <c r="R1699" s="86">
        <f>ROUND(Table2[[#This Row],[Percent Exceedance]],1)</f>
        <v>33.4</v>
      </c>
    </row>
    <row r="1700" spans="2:18">
      <c r="B1700" s="79" t="s">
        <v>278</v>
      </c>
      <c r="C1700" s="80">
        <v>10044187</v>
      </c>
      <c r="D1700" s="80">
        <v>10019674</v>
      </c>
      <c r="E1700" s="79" t="s">
        <v>276</v>
      </c>
      <c r="F1700" s="81">
        <v>42746</v>
      </c>
      <c r="G1700" s="82">
        <v>5.8460000000000001</v>
      </c>
      <c r="H1700" s="83">
        <f t="shared" si="104"/>
        <v>5846</v>
      </c>
      <c r="I1700" s="84">
        <f t="shared" si="105"/>
        <v>6.7662037037037034E-2</v>
      </c>
      <c r="J1700" s="83">
        <v>0.23100000000000001</v>
      </c>
      <c r="K1700" s="83" t="s">
        <v>277</v>
      </c>
      <c r="L1700" s="83">
        <v>0.48399999999999999</v>
      </c>
      <c r="M1700" s="83" t="s">
        <v>277</v>
      </c>
      <c r="N1700" s="84">
        <f t="shared" si="106"/>
        <v>0.78266203703703696</v>
      </c>
      <c r="O1700" s="83">
        <v>1699</v>
      </c>
      <c r="P1700" s="86">
        <f t="shared" si="107"/>
        <v>0.33320251177394034</v>
      </c>
      <c r="Q1700" s="87">
        <f>Table2[[#This Row],[Decimal exceedance]]*100</f>
        <v>33.320251177394034</v>
      </c>
      <c r="R1700" s="86">
        <f>ROUND(Table2[[#This Row],[Percent Exceedance]],1)</f>
        <v>33.299999999999997</v>
      </c>
    </row>
    <row r="1701" spans="2:18">
      <c r="B1701" s="79" t="s">
        <v>278</v>
      </c>
      <c r="C1701" s="80">
        <v>10044187</v>
      </c>
      <c r="D1701" s="80">
        <v>10019674</v>
      </c>
      <c r="E1701" s="79" t="s">
        <v>276</v>
      </c>
      <c r="F1701" s="81">
        <v>43232</v>
      </c>
      <c r="G1701" s="82">
        <v>1.7210000000000001</v>
      </c>
      <c r="H1701" s="83">
        <f t="shared" si="104"/>
        <v>1721</v>
      </c>
      <c r="I1701" s="84">
        <f t="shared" si="105"/>
        <v>1.9918981481481482E-2</v>
      </c>
      <c r="J1701" s="83">
        <v>0.51600000000000001</v>
      </c>
      <c r="K1701" s="83" t="s">
        <v>277</v>
      </c>
      <c r="L1701" s="83">
        <v>0.247</v>
      </c>
      <c r="M1701" s="83" t="s">
        <v>277</v>
      </c>
      <c r="N1701" s="84">
        <f t="shared" si="106"/>
        <v>0.78291898148148154</v>
      </c>
      <c r="O1701" s="83">
        <v>1700</v>
      </c>
      <c r="P1701" s="86">
        <f t="shared" si="107"/>
        <v>0.33281004709576134</v>
      </c>
      <c r="Q1701" s="87">
        <f>Table2[[#This Row],[Decimal exceedance]]*100</f>
        <v>33.281004709576138</v>
      </c>
      <c r="R1701" s="86">
        <f>ROUND(Table2[[#This Row],[Percent Exceedance]],1)</f>
        <v>33.299999999999997</v>
      </c>
    </row>
    <row r="1702" spans="2:18">
      <c r="B1702" s="79" t="s">
        <v>278</v>
      </c>
      <c r="C1702" s="80">
        <v>10044187</v>
      </c>
      <c r="D1702" s="80">
        <v>10019674</v>
      </c>
      <c r="E1702" s="79" t="s">
        <v>276</v>
      </c>
      <c r="F1702" s="81">
        <v>42883</v>
      </c>
      <c r="G1702" s="82">
        <v>2.274</v>
      </c>
      <c r="H1702" s="83">
        <f t="shared" si="104"/>
        <v>2274</v>
      </c>
      <c r="I1702" s="84">
        <f t="shared" si="105"/>
        <v>2.6319444444444444E-2</v>
      </c>
      <c r="J1702" s="83">
        <v>0.36599999999999999</v>
      </c>
      <c r="K1702" s="83" t="s">
        <v>277</v>
      </c>
      <c r="L1702" s="83">
        <v>0.39200000000000002</v>
      </c>
      <c r="M1702" s="83" t="s">
        <v>277</v>
      </c>
      <c r="N1702" s="84">
        <f t="shared" si="106"/>
        <v>0.78431944444444446</v>
      </c>
      <c r="O1702" s="83">
        <v>1701</v>
      </c>
      <c r="P1702" s="86">
        <f t="shared" si="107"/>
        <v>0.33241758241758246</v>
      </c>
      <c r="Q1702" s="87">
        <f>Table2[[#This Row],[Decimal exceedance]]*100</f>
        <v>33.241758241758248</v>
      </c>
      <c r="R1702" s="86">
        <f>ROUND(Table2[[#This Row],[Percent Exceedance]],1)</f>
        <v>33.200000000000003</v>
      </c>
    </row>
    <row r="1703" spans="2:18">
      <c r="B1703" s="79" t="s">
        <v>278</v>
      </c>
      <c r="C1703" s="80">
        <v>10044187</v>
      </c>
      <c r="D1703" s="80">
        <v>10019674</v>
      </c>
      <c r="E1703" s="79" t="s">
        <v>276</v>
      </c>
      <c r="F1703" s="81">
        <v>43128</v>
      </c>
      <c r="G1703" s="82">
        <v>2.016</v>
      </c>
      <c r="H1703" s="83">
        <f t="shared" si="104"/>
        <v>2016</v>
      </c>
      <c r="I1703" s="84">
        <f t="shared" si="105"/>
        <v>2.3333333333333331E-2</v>
      </c>
      <c r="J1703" s="83">
        <v>0.59599999999999997</v>
      </c>
      <c r="K1703" s="83" t="s">
        <v>277</v>
      </c>
      <c r="L1703" s="83">
        <v>0.16500000000000001</v>
      </c>
      <c r="M1703" s="83" t="s">
        <v>277</v>
      </c>
      <c r="N1703" s="84">
        <f t="shared" si="106"/>
        <v>0.78433333333333333</v>
      </c>
      <c r="O1703" s="83">
        <v>1702</v>
      </c>
      <c r="P1703" s="86">
        <f t="shared" si="107"/>
        <v>0.33202511773940346</v>
      </c>
      <c r="Q1703" s="87">
        <f>Table2[[#This Row],[Decimal exceedance]]*100</f>
        <v>33.202511773940344</v>
      </c>
      <c r="R1703" s="86">
        <f>ROUND(Table2[[#This Row],[Percent Exceedance]],1)</f>
        <v>33.200000000000003</v>
      </c>
    </row>
    <row r="1704" spans="2:18">
      <c r="B1704" s="79" t="s">
        <v>278</v>
      </c>
      <c r="C1704" s="80">
        <v>10044187</v>
      </c>
      <c r="D1704" s="80">
        <v>10019674</v>
      </c>
      <c r="E1704" s="79" t="s">
        <v>276</v>
      </c>
      <c r="F1704" s="81">
        <v>41718</v>
      </c>
      <c r="G1704" s="82">
        <v>2.4569999999999999</v>
      </c>
      <c r="H1704" s="83">
        <f t="shared" si="104"/>
        <v>2457</v>
      </c>
      <c r="I1704" s="84">
        <f t="shared" si="105"/>
        <v>2.8437499999999998E-2</v>
      </c>
      <c r="J1704" s="83">
        <v>0.23899999999999999</v>
      </c>
      <c r="K1704" s="83" t="s">
        <v>277</v>
      </c>
      <c r="L1704" s="83">
        <v>0.51700000000000002</v>
      </c>
      <c r="M1704" s="83" t="s">
        <v>277</v>
      </c>
      <c r="N1704" s="84">
        <f t="shared" si="106"/>
        <v>0.78443750000000001</v>
      </c>
      <c r="O1704" s="83">
        <v>1703</v>
      </c>
      <c r="P1704" s="86">
        <f t="shared" si="107"/>
        <v>0.33163265306122447</v>
      </c>
      <c r="Q1704" s="87">
        <f>Table2[[#This Row],[Decimal exceedance]]*100</f>
        <v>33.163265306122447</v>
      </c>
      <c r="R1704" s="86">
        <f>ROUND(Table2[[#This Row],[Percent Exceedance]],1)</f>
        <v>33.200000000000003</v>
      </c>
    </row>
    <row r="1705" spans="2:18">
      <c r="B1705" s="79" t="s">
        <v>278</v>
      </c>
      <c r="C1705" s="80">
        <v>10044187</v>
      </c>
      <c r="D1705" s="80">
        <v>10019674</v>
      </c>
      <c r="E1705" s="79" t="s">
        <v>276</v>
      </c>
      <c r="F1705" s="81">
        <v>42778</v>
      </c>
      <c r="G1705" s="82">
        <v>3.887</v>
      </c>
      <c r="H1705" s="83">
        <f t="shared" si="104"/>
        <v>3887</v>
      </c>
      <c r="I1705" s="84">
        <f t="shared" si="105"/>
        <v>4.4988425925925925E-2</v>
      </c>
      <c r="J1705" s="83">
        <v>0.224</v>
      </c>
      <c r="K1705" s="83" t="s">
        <v>277</v>
      </c>
      <c r="L1705" s="83">
        <v>0.51700000000000002</v>
      </c>
      <c r="M1705" s="83" t="s">
        <v>277</v>
      </c>
      <c r="N1705" s="84">
        <f t="shared" si="106"/>
        <v>0.78598842592592599</v>
      </c>
      <c r="O1705" s="83">
        <v>1704</v>
      </c>
      <c r="P1705" s="86">
        <f t="shared" si="107"/>
        <v>0.33124018838304548</v>
      </c>
      <c r="Q1705" s="87">
        <f>Table2[[#This Row],[Decimal exceedance]]*100</f>
        <v>33.124018838304551</v>
      </c>
      <c r="R1705" s="86">
        <f>ROUND(Table2[[#This Row],[Percent Exceedance]],1)</f>
        <v>33.1</v>
      </c>
    </row>
    <row r="1706" spans="2:18">
      <c r="B1706" s="79" t="s">
        <v>278</v>
      </c>
      <c r="C1706" s="80">
        <v>10044187</v>
      </c>
      <c r="D1706" s="80">
        <v>10019674</v>
      </c>
      <c r="E1706" s="79" t="s">
        <v>276</v>
      </c>
      <c r="F1706" s="81">
        <v>41977</v>
      </c>
      <c r="G1706" s="82">
        <v>2.9529999999999998</v>
      </c>
      <c r="H1706" s="83">
        <f t="shared" si="104"/>
        <v>2953</v>
      </c>
      <c r="I1706" s="84">
        <f t="shared" si="105"/>
        <v>3.4178240740740738E-2</v>
      </c>
      <c r="J1706" s="83">
        <v>0.34599999999999997</v>
      </c>
      <c r="K1706" s="83" t="s">
        <v>277</v>
      </c>
      <c r="L1706" s="83">
        <v>0.40600000000000003</v>
      </c>
      <c r="M1706" s="83" t="s">
        <v>277</v>
      </c>
      <c r="N1706" s="84">
        <f t="shared" si="106"/>
        <v>0.78617824074074072</v>
      </c>
      <c r="O1706" s="83">
        <v>1705</v>
      </c>
      <c r="P1706" s="86">
        <f t="shared" si="107"/>
        <v>0.33084772370486659</v>
      </c>
      <c r="Q1706" s="87">
        <f>Table2[[#This Row],[Decimal exceedance]]*100</f>
        <v>33.084772370486661</v>
      </c>
      <c r="R1706" s="86">
        <f>ROUND(Table2[[#This Row],[Percent Exceedance]],1)</f>
        <v>33.1</v>
      </c>
    </row>
    <row r="1707" spans="2:18">
      <c r="B1707" s="79" t="s">
        <v>278</v>
      </c>
      <c r="C1707" s="80">
        <v>10044187</v>
      </c>
      <c r="D1707" s="80">
        <v>10019674</v>
      </c>
      <c r="E1707" s="79" t="s">
        <v>276</v>
      </c>
      <c r="F1707" s="81">
        <v>42781</v>
      </c>
      <c r="G1707" s="82">
        <v>4.0999999999999996</v>
      </c>
      <c r="H1707" s="83">
        <f t="shared" si="104"/>
        <v>4100</v>
      </c>
      <c r="I1707" s="84">
        <f t="shared" si="105"/>
        <v>4.7453703703703699E-2</v>
      </c>
      <c r="J1707" s="83">
        <v>0.25</v>
      </c>
      <c r="K1707" s="83" t="s">
        <v>277</v>
      </c>
      <c r="L1707" s="83">
        <v>0.48899999999999999</v>
      </c>
      <c r="M1707" s="83" t="s">
        <v>277</v>
      </c>
      <c r="N1707" s="84">
        <f t="shared" si="106"/>
        <v>0.78645370370370371</v>
      </c>
      <c r="O1707" s="83">
        <v>1706</v>
      </c>
      <c r="P1707" s="86">
        <f t="shared" si="107"/>
        <v>0.3304552590266876</v>
      </c>
      <c r="Q1707" s="87">
        <f>Table2[[#This Row],[Decimal exceedance]]*100</f>
        <v>33.045525902668757</v>
      </c>
      <c r="R1707" s="86">
        <f>ROUND(Table2[[#This Row],[Percent Exceedance]],1)</f>
        <v>33</v>
      </c>
    </row>
    <row r="1708" spans="2:18">
      <c r="B1708" s="79" t="s">
        <v>278</v>
      </c>
      <c r="C1708" s="80">
        <v>10044187</v>
      </c>
      <c r="D1708" s="80">
        <v>10019674</v>
      </c>
      <c r="E1708" s="79" t="s">
        <v>276</v>
      </c>
      <c r="F1708" s="81">
        <v>42006</v>
      </c>
      <c r="G1708" s="82">
        <v>1.857</v>
      </c>
      <c r="H1708" s="83">
        <f t="shared" si="104"/>
        <v>1857</v>
      </c>
      <c r="I1708" s="84">
        <f t="shared" si="105"/>
        <v>2.1493055555555553E-2</v>
      </c>
      <c r="J1708" s="83">
        <v>0.34300000000000003</v>
      </c>
      <c r="K1708" s="83" t="s">
        <v>277</v>
      </c>
      <c r="L1708" s="83">
        <v>0.42199999999999999</v>
      </c>
      <c r="M1708" s="83" t="s">
        <v>277</v>
      </c>
      <c r="N1708" s="84">
        <f t="shared" si="106"/>
        <v>0.7864930555555556</v>
      </c>
      <c r="O1708" s="83">
        <v>1707</v>
      </c>
      <c r="P1708" s="86">
        <f t="shared" si="107"/>
        <v>0.3300627943485086</v>
      </c>
      <c r="Q1708" s="87">
        <f>Table2[[#This Row],[Decimal exceedance]]*100</f>
        <v>33.00627943485086</v>
      </c>
      <c r="R1708" s="86">
        <f>ROUND(Table2[[#This Row],[Percent Exceedance]],1)</f>
        <v>33</v>
      </c>
    </row>
    <row r="1709" spans="2:18">
      <c r="B1709" s="79" t="s">
        <v>278</v>
      </c>
      <c r="C1709" s="80">
        <v>10044187</v>
      </c>
      <c r="D1709" s="80">
        <v>10019674</v>
      </c>
      <c r="E1709" s="79" t="s">
        <v>276</v>
      </c>
      <c r="F1709" s="81">
        <v>42394</v>
      </c>
      <c r="G1709" s="82">
        <v>1.784</v>
      </c>
      <c r="H1709" s="83">
        <f t="shared" si="104"/>
        <v>1784</v>
      </c>
      <c r="I1709" s="84">
        <f t="shared" si="105"/>
        <v>2.0648148148148148E-2</v>
      </c>
      <c r="J1709" s="83">
        <v>0.30199999999999999</v>
      </c>
      <c r="K1709" s="83" t="s">
        <v>277</v>
      </c>
      <c r="L1709" s="83">
        <v>0.46400000000000002</v>
      </c>
      <c r="M1709" s="83" t="s">
        <v>280</v>
      </c>
      <c r="N1709" s="84">
        <f t="shared" si="106"/>
        <v>0.78664814814814821</v>
      </c>
      <c r="O1709" s="83">
        <v>1708</v>
      </c>
      <c r="P1709" s="86">
        <f t="shared" si="107"/>
        <v>0.32967032967032972</v>
      </c>
      <c r="Q1709" s="87">
        <f>Table2[[#This Row],[Decimal exceedance]]*100</f>
        <v>32.967032967032971</v>
      </c>
      <c r="R1709" s="86">
        <f>ROUND(Table2[[#This Row],[Percent Exceedance]],1)</f>
        <v>33</v>
      </c>
    </row>
    <row r="1710" spans="2:18">
      <c r="B1710" s="79" t="s">
        <v>278</v>
      </c>
      <c r="C1710" s="80">
        <v>10044187</v>
      </c>
      <c r="D1710" s="80">
        <v>10019674</v>
      </c>
      <c r="E1710" s="79" t="s">
        <v>276</v>
      </c>
      <c r="F1710" s="81">
        <v>41404</v>
      </c>
      <c r="G1710" s="82">
        <v>5.6440000000000001</v>
      </c>
      <c r="H1710" s="83">
        <f t="shared" si="104"/>
        <v>5644</v>
      </c>
      <c r="I1710" s="84">
        <f t="shared" si="105"/>
        <v>6.5324074074074076E-2</v>
      </c>
      <c r="J1710" s="83">
        <v>0.23100000000000001</v>
      </c>
      <c r="K1710" s="83" t="s">
        <v>277</v>
      </c>
      <c r="L1710" s="83">
        <v>0.49099999999999999</v>
      </c>
      <c r="M1710" s="83" t="s">
        <v>277</v>
      </c>
      <c r="N1710" s="84">
        <f t="shared" si="106"/>
        <v>0.78732407407407412</v>
      </c>
      <c r="O1710" s="83">
        <v>1709</v>
      </c>
      <c r="P1710" s="86">
        <f t="shared" si="107"/>
        <v>0.32927786499215073</v>
      </c>
      <c r="Q1710" s="87">
        <f>Table2[[#This Row],[Decimal exceedance]]*100</f>
        <v>32.927786499215074</v>
      </c>
      <c r="R1710" s="86">
        <f>ROUND(Table2[[#This Row],[Percent Exceedance]],1)</f>
        <v>32.9</v>
      </c>
    </row>
    <row r="1711" spans="2:18">
      <c r="B1711" s="79" t="s">
        <v>278</v>
      </c>
      <c r="C1711" s="80">
        <v>10044187</v>
      </c>
      <c r="D1711" s="80">
        <v>10019674</v>
      </c>
      <c r="E1711" s="79" t="s">
        <v>276</v>
      </c>
      <c r="F1711" s="81">
        <v>43090</v>
      </c>
      <c r="G1711" s="82">
        <v>2.2010000000000001</v>
      </c>
      <c r="H1711" s="83">
        <f t="shared" si="104"/>
        <v>2201</v>
      </c>
      <c r="I1711" s="84">
        <f t="shared" si="105"/>
        <v>2.5474537037037035E-2</v>
      </c>
      <c r="J1711" s="83">
        <v>0.61599999999999999</v>
      </c>
      <c r="K1711" s="83" t="s">
        <v>277</v>
      </c>
      <c r="L1711" s="83">
        <v>0.14599999999999999</v>
      </c>
      <c r="M1711" s="83" t="s">
        <v>277</v>
      </c>
      <c r="N1711" s="84">
        <f t="shared" si="106"/>
        <v>0.78747453703703707</v>
      </c>
      <c r="O1711" s="83">
        <v>1710</v>
      </c>
      <c r="P1711" s="86">
        <f t="shared" si="107"/>
        <v>0.32888540031397173</v>
      </c>
      <c r="Q1711" s="87">
        <f>Table2[[#This Row],[Decimal exceedance]]*100</f>
        <v>32.88854003139717</v>
      </c>
      <c r="R1711" s="86">
        <f>ROUND(Table2[[#This Row],[Percent Exceedance]],1)</f>
        <v>32.9</v>
      </c>
    </row>
    <row r="1712" spans="2:18">
      <c r="B1712" s="79" t="s">
        <v>278</v>
      </c>
      <c r="C1712" s="80">
        <v>10044187</v>
      </c>
      <c r="D1712" s="80">
        <v>10019674</v>
      </c>
      <c r="E1712" s="79" t="s">
        <v>276</v>
      </c>
      <c r="F1712" s="81">
        <v>41441</v>
      </c>
      <c r="G1712" s="82">
        <v>4.6829999999999998</v>
      </c>
      <c r="H1712" s="83">
        <f t="shared" si="104"/>
        <v>4683</v>
      </c>
      <c r="I1712" s="84">
        <f t="shared" si="105"/>
        <v>5.4201388888888882E-2</v>
      </c>
      <c r="J1712" s="83">
        <v>0.17199999999999999</v>
      </c>
      <c r="K1712" s="83" t="s">
        <v>277</v>
      </c>
      <c r="L1712" s="83">
        <v>0.56200000000000006</v>
      </c>
      <c r="M1712" s="83" t="s">
        <v>277</v>
      </c>
      <c r="N1712" s="84">
        <f t="shared" si="106"/>
        <v>0.78820138888888891</v>
      </c>
      <c r="O1712" s="83">
        <v>1711</v>
      </c>
      <c r="P1712" s="86">
        <f t="shared" si="107"/>
        <v>0.32849293563579274</v>
      </c>
      <c r="Q1712" s="87">
        <f>Table2[[#This Row],[Decimal exceedance]]*100</f>
        <v>32.849293563579273</v>
      </c>
      <c r="R1712" s="86">
        <f>ROUND(Table2[[#This Row],[Percent Exceedance]],1)</f>
        <v>32.799999999999997</v>
      </c>
    </row>
    <row r="1713" spans="2:18">
      <c r="B1713" s="79" t="s">
        <v>278</v>
      </c>
      <c r="C1713" s="80">
        <v>10044187</v>
      </c>
      <c r="D1713" s="80">
        <v>10019674</v>
      </c>
      <c r="E1713" s="79" t="s">
        <v>276</v>
      </c>
      <c r="F1713" s="81">
        <v>43506</v>
      </c>
      <c r="G1713" s="82">
        <v>1.952</v>
      </c>
      <c r="H1713" s="83">
        <f t="shared" si="104"/>
        <v>1952</v>
      </c>
      <c r="I1713" s="84">
        <f t="shared" si="105"/>
        <v>2.2592592592592591E-2</v>
      </c>
      <c r="J1713" s="83">
        <v>0.61799999999999999</v>
      </c>
      <c r="K1713" s="83" t="s">
        <v>277</v>
      </c>
      <c r="L1713" s="83">
        <v>0.14799999999999999</v>
      </c>
      <c r="M1713" s="83" t="s">
        <v>277</v>
      </c>
      <c r="N1713" s="84">
        <f t="shared" si="106"/>
        <v>0.78859259259259262</v>
      </c>
      <c r="O1713" s="83">
        <v>1712</v>
      </c>
      <c r="P1713" s="86">
        <f t="shared" si="107"/>
        <v>0.32810047095761385</v>
      </c>
      <c r="Q1713" s="87">
        <f>Table2[[#This Row],[Decimal exceedance]]*100</f>
        <v>32.810047095761384</v>
      </c>
      <c r="R1713" s="86">
        <f>ROUND(Table2[[#This Row],[Percent Exceedance]],1)</f>
        <v>32.799999999999997</v>
      </c>
    </row>
    <row r="1714" spans="2:18">
      <c r="B1714" s="79" t="s">
        <v>278</v>
      </c>
      <c r="C1714" s="80">
        <v>10044187</v>
      </c>
      <c r="D1714" s="80">
        <v>10019674</v>
      </c>
      <c r="E1714" s="79" t="s">
        <v>276</v>
      </c>
      <c r="F1714" s="81">
        <v>42023</v>
      </c>
      <c r="G1714" s="82">
        <v>2.6989999999999998</v>
      </c>
      <c r="H1714" s="83">
        <f t="shared" si="104"/>
        <v>2699</v>
      </c>
      <c r="I1714" s="84">
        <f t="shared" si="105"/>
        <v>3.1238425925925923E-2</v>
      </c>
      <c r="J1714" s="83">
        <v>0.28000000000000003</v>
      </c>
      <c r="K1714" s="83" t="s">
        <v>277</v>
      </c>
      <c r="L1714" s="83">
        <v>0.47799999999999998</v>
      </c>
      <c r="M1714" s="83" t="s">
        <v>277</v>
      </c>
      <c r="N1714" s="84">
        <f t="shared" si="106"/>
        <v>0.78923842592592597</v>
      </c>
      <c r="O1714" s="83">
        <v>1713</v>
      </c>
      <c r="P1714" s="86">
        <f t="shared" si="107"/>
        <v>0.32770800627943486</v>
      </c>
      <c r="Q1714" s="87">
        <f>Table2[[#This Row],[Decimal exceedance]]*100</f>
        <v>32.770800627943487</v>
      </c>
      <c r="R1714" s="86">
        <f>ROUND(Table2[[#This Row],[Percent Exceedance]],1)</f>
        <v>32.799999999999997</v>
      </c>
    </row>
    <row r="1715" spans="2:18">
      <c r="B1715" s="79" t="s">
        <v>278</v>
      </c>
      <c r="C1715" s="80">
        <v>10044187</v>
      </c>
      <c r="D1715" s="80">
        <v>10019674</v>
      </c>
      <c r="E1715" s="79" t="s">
        <v>276</v>
      </c>
      <c r="F1715" s="81">
        <v>43405</v>
      </c>
      <c r="G1715" s="82">
        <v>1.89</v>
      </c>
      <c r="H1715" s="83">
        <f t="shared" si="104"/>
        <v>1890</v>
      </c>
      <c r="I1715" s="84">
        <f t="shared" si="105"/>
        <v>2.1874999999999999E-2</v>
      </c>
      <c r="J1715" s="83">
        <v>0.53600000000000003</v>
      </c>
      <c r="K1715" s="83" t="s">
        <v>277</v>
      </c>
      <c r="L1715" s="83">
        <v>0.23200000000000001</v>
      </c>
      <c r="M1715" s="83" t="s">
        <v>277</v>
      </c>
      <c r="N1715" s="84">
        <f t="shared" si="106"/>
        <v>0.78987499999999999</v>
      </c>
      <c r="O1715" s="83">
        <v>1714</v>
      </c>
      <c r="P1715" s="86">
        <f t="shared" si="107"/>
        <v>0.32731554160125587</v>
      </c>
      <c r="Q1715" s="87">
        <f>Table2[[#This Row],[Decimal exceedance]]*100</f>
        <v>32.731554160125583</v>
      </c>
      <c r="R1715" s="86">
        <f>ROUND(Table2[[#This Row],[Percent Exceedance]],1)</f>
        <v>32.700000000000003</v>
      </c>
    </row>
    <row r="1716" spans="2:18">
      <c r="B1716" s="79" t="s">
        <v>278</v>
      </c>
      <c r="C1716" s="80">
        <v>10044187</v>
      </c>
      <c r="D1716" s="80">
        <v>10019674</v>
      </c>
      <c r="E1716" s="79" t="s">
        <v>276</v>
      </c>
      <c r="F1716" s="81">
        <v>41780</v>
      </c>
      <c r="G1716" s="82">
        <v>2.5030000000000001</v>
      </c>
      <c r="H1716" s="83">
        <f t="shared" si="104"/>
        <v>2503</v>
      </c>
      <c r="I1716" s="84">
        <f t="shared" si="105"/>
        <v>2.8969907407407406E-2</v>
      </c>
      <c r="J1716" s="83">
        <v>0.26900000000000002</v>
      </c>
      <c r="K1716" s="83" t="s">
        <v>277</v>
      </c>
      <c r="L1716" s="83">
        <v>0.49199999999999999</v>
      </c>
      <c r="M1716" s="83" t="s">
        <v>277</v>
      </c>
      <c r="N1716" s="84">
        <f t="shared" si="106"/>
        <v>0.78996990740740736</v>
      </c>
      <c r="O1716" s="83">
        <v>1715</v>
      </c>
      <c r="P1716" s="86">
        <f t="shared" si="107"/>
        <v>0.32692307692307687</v>
      </c>
      <c r="Q1716" s="87">
        <f>Table2[[#This Row],[Decimal exceedance]]*100</f>
        <v>32.692307692307686</v>
      </c>
      <c r="R1716" s="86">
        <f>ROUND(Table2[[#This Row],[Percent Exceedance]],1)</f>
        <v>32.700000000000003</v>
      </c>
    </row>
    <row r="1717" spans="2:18">
      <c r="B1717" s="79" t="s">
        <v>278</v>
      </c>
      <c r="C1717" s="80">
        <v>10044187</v>
      </c>
      <c r="D1717" s="80">
        <v>10019674</v>
      </c>
      <c r="E1717" s="79" t="s">
        <v>276</v>
      </c>
      <c r="F1717" s="81">
        <v>42270</v>
      </c>
      <c r="G1717" s="82">
        <v>0.441</v>
      </c>
      <c r="H1717" s="83">
        <f t="shared" si="104"/>
        <v>441</v>
      </c>
      <c r="I1717" s="84">
        <f t="shared" si="105"/>
        <v>5.1041666666666666E-3</v>
      </c>
      <c r="J1717" s="83">
        <v>0.29299999999999998</v>
      </c>
      <c r="K1717" s="83" t="s">
        <v>277</v>
      </c>
      <c r="L1717" s="83">
        <v>0.49199999999999999</v>
      </c>
      <c r="M1717" s="83" t="s">
        <v>277</v>
      </c>
      <c r="N1717" s="84">
        <f t="shared" si="106"/>
        <v>0.79010416666666661</v>
      </c>
      <c r="O1717" s="83">
        <v>1716</v>
      </c>
      <c r="P1717" s="86">
        <f t="shared" si="107"/>
        <v>0.32653061224489799</v>
      </c>
      <c r="Q1717" s="87">
        <f>Table2[[#This Row],[Decimal exceedance]]*100</f>
        <v>32.653061224489797</v>
      </c>
      <c r="R1717" s="86">
        <f>ROUND(Table2[[#This Row],[Percent Exceedance]],1)</f>
        <v>32.700000000000003</v>
      </c>
    </row>
    <row r="1718" spans="2:18">
      <c r="B1718" s="79" t="s">
        <v>278</v>
      </c>
      <c r="C1718" s="80">
        <v>10044187</v>
      </c>
      <c r="D1718" s="80">
        <v>10019674</v>
      </c>
      <c r="E1718" s="79" t="s">
        <v>276</v>
      </c>
      <c r="F1718" s="81">
        <v>41413</v>
      </c>
      <c r="G1718" s="82">
        <v>5.5549999999999997</v>
      </c>
      <c r="H1718" s="83">
        <f t="shared" si="104"/>
        <v>5555</v>
      </c>
      <c r="I1718" s="84">
        <f t="shared" si="105"/>
        <v>6.429398148148148E-2</v>
      </c>
      <c r="J1718" s="83">
        <v>0.16800000000000001</v>
      </c>
      <c r="K1718" s="83" t="s">
        <v>277</v>
      </c>
      <c r="L1718" s="83">
        <v>0.55800000000000005</v>
      </c>
      <c r="M1718" s="83" t="s">
        <v>277</v>
      </c>
      <c r="N1718" s="84">
        <f t="shared" si="106"/>
        <v>0.79029398148148156</v>
      </c>
      <c r="O1718" s="83">
        <v>1717</v>
      </c>
      <c r="P1718" s="86">
        <f t="shared" si="107"/>
        <v>0.32613814756671899</v>
      </c>
      <c r="Q1718" s="87">
        <f>Table2[[#This Row],[Decimal exceedance]]*100</f>
        <v>32.6138147566719</v>
      </c>
      <c r="R1718" s="86">
        <f>ROUND(Table2[[#This Row],[Percent Exceedance]],1)</f>
        <v>32.6</v>
      </c>
    </row>
    <row r="1719" spans="2:18">
      <c r="B1719" s="79" t="s">
        <v>278</v>
      </c>
      <c r="C1719" s="80">
        <v>10044187</v>
      </c>
      <c r="D1719" s="80">
        <v>10019674</v>
      </c>
      <c r="E1719" s="79" t="s">
        <v>276</v>
      </c>
      <c r="F1719" s="81">
        <v>41845</v>
      </c>
      <c r="G1719" s="82">
        <v>6.7270000000000003</v>
      </c>
      <c r="H1719" s="83">
        <f t="shared" si="104"/>
        <v>6727</v>
      </c>
      <c r="I1719" s="84">
        <f t="shared" si="105"/>
        <v>7.7858796296296301E-2</v>
      </c>
      <c r="J1719" s="83">
        <v>0.28299999999999997</v>
      </c>
      <c r="K1719" s="83" t="s">
        <v>277</v>
      </c>
      <c r="L1719" s="83">
        <v>0.43</v>
      </c>
      <c r="M1719" s="83" t="s">
        <v>277</v>
      </c>
      <c r="N1719" s="84">
        <f t="shared" si="106"/>
        <v>0.7908587962962963</v>
      </c>
      <c r="O1719" s="83">
        <v>1718</v>
      </c>
      <c r="P1719" s="86">
        <f t="shared" si="107"/>
        <v>0.32574568288854</v>
      </c>
      <c r="Q1719" s="87">
        <f>Table2[[#This Row],[Decimal exceedance]]*100</f>
        <v>32.574568288854003</v>
      </c>
      <c r="R1719" s="86">
        <f>ROUND(Table2[[#This Row],[Percent Exceedance]],1)</f>
        <v>32.6</v>
      </c>
    </row>
    <row r="1720" spans="2:18">
      <c r="B1720" s="79" t="s">
        <v>278</v>
      </c>
      <c r="C1720" s="80">
        <v>10044187</v>
      </c>
      <c r="D1720" s="80">
        <v>10019674</v>
      </c>
      <c r="E1720" s="79" t="s">
        <v>276</v>
      </c>
      <c r="F1720" s="81">
        <v>42691</v>
      </c>
      <c r="G1720" s="82">
        <v>5.3879999999999999</v>
      </c>
      <c r="H1720" s="83">
        <f t="shared" si="104"/>
        <v>5388</v>
      </c>
      <c r="I1720" s="84">
        <f t="shared" si="105"/>
        <v>6.2361111111111103E-2</v>
      </c>
      <c r="J1720" s="83">
        <v>0.32800000000000001</v>
      </c>
      <c r="K1720" s="83" t="s">
        <v>277</v>
      </c>
      <c r="L1720" s="83">
        <v>0.40100000000000002</v>
      </c>
      <c r="M1720" s="83" t="s">
        <v>277</v>
      </c>
      <c r="N1720" s="84">
        <f t="shared" si="106"/>
        <v>0.79136111111111118</v>
      </c>
      <c r="O1720" s="83">
        <v>1719</v>
      </c>
      <c r="P1720" s="86">
        <f t="shared" si="107"/>
        <v>0.32535321821036112</v>
      </c>
      <c r="Q1720" s="87">
        <f>Table2[[#This Row],[Decimal exceedance]]*100</f>
        <v>32.535321821036113</v>
      </c>
      <c r="R1720" s="86">
        <f>ROUND(Table2[[#This Row],[Percent Exceedance]],1)</f>
        <v>32.5</v>
      </c>
    </row>
    <row r="1721" spans="2:18">
      <c r="B1721" s="79" t="s">
        <v>278</v>
      </c>
      <c r="C1721" s="80">
        <v>10044187</v>
      </c>
      <c r="D1721" s="80">
        <v>10019674</v>
      </c>
      <c r="E1721" s="79" t="s">
        <v>276</v>
      </c>
      <c r="F1721" s="81">
        <v>42699</v>
      </c>
      <c r="G1721" s="82">
        <v>3.4910000000000001</v>
      </c>
      <c r="H1721" s="83">
        <f t="shared" si="104"/>
        <v>3491</v>
      </c>
      <c r="I1721" s="84">
        <f t="shared" si="105"/>
        <v>4.040509259259259E-2</v>
      </c>
      <c r="J1721" s="83">
        <v>0.189</v>
      </c>
      <c r="K1721" s="83" t="s">
        <v>277</v>
      </c>
      <c r="L1721" s="83">
        <v>0.56200000000000006</v>
      </c>
      <c r="M1721" s="83" t="s">
        <v>277</v>
      </c>
      <c r="N1721" s="84">
        <f t="shared" si="106"/>
        <v>0.79140509259259262</v>
      </c>
      <c r="O1721" s="83">
        <v>1720</v>
      </c>
      <c r="P1721" s="86">
        <f t="shared" si="107"/>
        <v>0.32496075353218212</v>
      </c>
      <c r="Q1721" s="87">
        <f>Table2[[#This Row],[Decimal exceedance]]*100</f>
        <v>32.49607535321821</v>
      </c>
      <c r="R1721" s="86">
        <f>ROUND(Table2[[#This Row],[Percent Exceedance]],1)</f>
        <v>32.5</v>
      </c>
    </row>
    <row r="1722" spans="2:18">
      <c r="B1722" s="79" t="s">
        <v>278</v>
      </c>
      <c r="C1722" s="80">
        <v>10044187</v>
      </c>
      <c r="D1722" s="80">
        <v>10019674</v>
      </c>
      <c r="E1722" s="79" t="s">
        <v>276</v>
      </c>
      <c r="F1722" s="81">
        <v>41953</v>
      </c>
      <c r="G1722" s="82">
        <v>3.2610000000000001</v>
      </c>
      <c r="H1722" s="83">
        <f t="shared" si="104"/>
        <v>3261</v>
      </c>
      <c r="I1722" s="84">
        <f t="shared" si="105"/>
        <v>3.7743055555555557E-2</v>
      </c>
      <c r="J1722" s="83">
        <v>0.39300000000000002</v>
      </c>
      <c r="K1722" s="83" t="s">
        <v>277</v>
      </c>
      <c r="L1722" s="83">
        <v>0.36099999999999999</v>
      </c>
      <c r="M1722" s="83" t="s">
        <v>277</v>
      </c>
      <c r="N1722" s="84">
        <f t="shared" si="106"/>
        <v>0.79174305555555557</v>
      </c>
      <c r="O1722" s="83">
        <v>1721</v>
      </c>
      <c r="P1722" s="86">
        <f t="shared" si="107"/>
        <v>0.32456828885400313</v>
      </c>
      <c r="Q1722" s="87">
        <f>Table2[[#This Row],[Decimal exceedance]]*100</f>
        <v>32.456828885400313</v>
      </c>
      <c r="R1722" s="86">
        <f>ROUND(Table2[[#This Row],[Percent Exceedance]],1)</f>
        <v>32.5</v>
      </c>
    </row>
    <row r="1723" spans="2:18">
      <c r="B1723" s="79" t="s">
        <v>278</v>
      </c>
      <c r="C1723" s="80">
        <v>10044187</v>
      </c>
      <c r="D1723" s="80">
        <v>10019674</v>
      </c>
      <c r="E1723" s="79" t="s">
        <v>276</v>
      </c>
      <c r="F1723" s="81">
        <v>41756</v>
      </c>
      <c r="G1723" s="82">
        <v>2.4329999999999998</v>
      </c>
      <c r="H1723" s="83">
        <f t="shared" si="104"/>
        <v>2433</v>
      </c>
      <c r="I1723" s="84">
        <f t="shared" si="105"/>
        <v>2.8159722222222218E-2</v>
      </c>
      <c r="J1723" s="83">
        <v>0.27800000000000002</v>
      </c>
      <c r="K1723" s="83" t="s">
        <v>277</v>
      </c>
      <c r="L1723" s="83">
        <v>0.48699999999999999</v>
      </c>
      <c r="M1723" s="83" t="s">
        <v>277</v>
      </c>
      <c r="N1723" s="84">
        <f t="shared" si="106"/>
        <v>0.7931597222222222</v>
      </c>
      <c r="O1723" s="83">
        <v>1722</v>
      </c>
      <c r="P1723" s="86">
        <f t="shared" si="107"/>
        <v>0.32417582417582413</v>
      </c>
      <c r="Q1723" s="87">
        <f>Table2[[#This Row],[Decimal exceedance]]*100</f>
        <v>32.417582417582416</v>
      </c>
      <c r="R1723" s="86">
        <f>ROUND(Table2[[#This Row],[Percent Exceedance]],1)</f>
        <v>32.4</v>
      </c>
    </row>
    <row r="1724" spans="2:18">
      <c r="B1724" s="79" t="s">
        <v>278</v>
      </c>
      <c r="C1724" s="80">
        <v>10044187</v>
      </c>
      <c r="D1724" s="80">
        <v>10019674</v>
      </c>
      <c r="E1724" s="79" t="s">
        <v>276</v>
      </c>
      <c r="F1724" s="81">
        <v>41987</v>
      </c>
      <c r="G1724" s="82">
        <v>2.8690000000000002</v>
      </c>
      <c r="H1724" s="83">
        <f t="shared" si="104"/>
        <v>2869</v>
      </c>
      <c r="I1724" s="84">
        <f t="shared" si="105"/>
        <v>3.3206018518518517E-2</v>
      </c>
      <c r="J1724" s="83">
        <v>0.32300000000000001</v>
      </c>
      <c r="K1724" s="83" t="s">
        <v>277</v>
      </c>
      <c r="L1724" s="83">
        <v>0.437</v>
      </c>
      <c r="M1724" s="83" t="s">
        <v>277</v>
      </c>
      <c r="N1724" s="84">
        <f t="shared" si="106"/>
        <v>0.79320601851851857</v>
      </c>
      <c r="O1724" s="83">
        <v>1723</v>
      </c>
      <c r="P1724" s="86">
        <f t="shared" si="107"/>
        <v>0.32378335949764525</v>
      </c>
      <c r="Q1724" s="87">
        <f>Table2[[#This Row],[Decimal exceedance]]*100</f>
        <v>32.378335949764526</v>
      </c>
      <c r="R1724" s="86">
        <f>ROUND(Table2[[#This Row],[Percent Exceedance]],1)</f>
        <v>32.4</v>
      </c>
    </row>
    <row r="1725" spans="2:18">
      <c r="B1725" s="79" t="s">
        <v>278</v>
      </c>
      <c r="C1725" s="80">
        <v>10044187</v>
      </c>
      <c r="D1725" s="80">
        <v>10019674</v>
      </c>
      <c r="E1725" s="79" t="s">
        <v>276</v>
      </c>
      <c r="F1725" s="81">
        <v>42402</v>
      </c>
      <c r="G1725" s="82">
        <v>1.603</v>
      </c>
      <c r="H1725" s="83">
        <f t="shared" si="104"/>
        <v>1603</v>
      </c>
      <c r="I1725" s="84">
        <f t="shared" si="105"/>
        <v>1.8553240740740738E-2</v>
      </c>
      <c r="J1725" s="83">
        <v>0.314</v>
      </c>
      <c r="K1725" s="83" t="s">
        <v>277</v>
      </c>
      <c r="L1725" s="83">
        <v>0.46100000000000002</v>
      </c>
      <c r="M1725" s="83" t="s">
        <v>277</v>
      </c>
      <c r="N1725" s="84">
        <f t="shared" si="106"/>
        <v>0.79355324074074074</v>
      </c>
      <c r="O1725" s="83">
        <v>1724</v>
      </c>
      <c r="P1725" s="86">
        <f t="shared" si="107"/>
        <v>0.32339089481946626</v>
      </c>
      <c r="Q1725" s="87">
        <f>Table2[[#This Row],[Decimal exceedance]]*100</f>
        <v>32.339089481946623</v>
      </c>
      <c r="R1725" s="86">
        <f>ROUND(Table2[[#This Row],[Percent Exceedance]],1)</f>
        <v>32.299999999999997</v>
      </c>
    </row>
    <row r="1726" spans="2:18">
      <c r="B1726" s="79" t="s">
        <v>278</v>
      </c>
      <c r="C1726" s="80">
        <v>10044187</v>
      </c>
      <c r="D1726" s="80">
        <v>10019674</v>
      </c>
      <c r="E1726" s="79" t="s">
        <v>276</v>
      </c>
      <c r="F1726" s="81">
        <v>42024</v>
      </c>
      <c r="G1726" s="82">
        <v>2.8130000000000002</v>
      </c>
      <c r="H1726" s="83">
        <f t="shared" si="104"/>
        <v>2813</v>
      </c>
      <c r="I1726" s="84">
        <f t="shared" si="105"/>
        <v>3.2557870370370369E-2</v>
      </c>
      <c r="J1726" s="83">
        <v>0.29899999999999999</v>
      </c>
      <c r="K1726" s="83" t="s">
        <v>277</v>
      </c>
      <c r="L1726" s="83">
        <v>0.46200000000000002</v>
      </c>
      <c r="M1726" s="83" t="s">
        <v>277</v>
      </c>
      <c r="N1726" s="84">
        <f t="shared" si="106"/>
        <v>0.7935578703703704</v>
      </c>
      <c r="O1726" s="83">
        <v>1725</v>
      </c>
      <c r="P1726" s="86">
        <f t="shared" si="107"/>
        <v>0.32299843014128726</v>
      </c>
      <c r="Q1726" s="87">
        <f>Table2[[#This Row],[Decimal exceedance]]*100</f>
        <v>32.299843014128726</v>
      </c>
      <c r="R1726" s="86">
        <f>ROUND(Table2[[#This Row],[Percent Exceedance]],1)</f>
        <v>32.299999999999997</v>
      </c>
    </row>
    <row r="1727" spans="2:18">
      <c r="B1727" s="83"/>
      <c r="C1727" s="80">
        <v>10044187</v>
      </c>
      <c r="D1727" s="80">
        <v>10019674</v>
      </c>
      <c r="E1727" s="79" t="s">
        <v>276</v>
      </c>
      <c r="F1727" s="85">
        <v>43694</v>
      </c>
      <c r="G1727" s="82">
        <v>2.0630000000000002</v>
      </c>
      <c r="H1727" s="83">
        <f t="shared" si="104"/>
        <v>2063</v>
      </c>
      <c r="I1727" s="84">
        <f t="shared" si="105"/>
        <v>2.3877314814814816E-2</v>
      </c>
      <c r="J1727" s="83">
        <v>0.51700000000000002</v>
      </c>
      <c r="K1727" s="83" t="s">
        <v>277</v>
      </c>
      <c r="L1727" s="83">
        <v>0.253</v>
      </c>
      <c r="M1727" s="83" t="s">
        <v>277</v>
      </c>
      <c r="N1727" s="84">
        <f t="shared" si="106"/>
        <v>0.79387731481481483</v>
      </c>
      <c r="O1727" s="83">
        <v>1726</v>
      </c>
      <c r="P1727" s="86">
        <f t="shared" si="107"/>
        <v>0.32260596546310827</v>
      </c>
      <c r="Q1727" s="87">
        <f>Table2[[#This Row],[Decimal exceedance]]*100</f>
        <v>32.260596546310829</v>
      </c>
      <c r="R1727" s="86">
        <f>ROUND(Table2[[#This Row],[Percent Exceedance]],1)</f>
        <v>32.299999999999997</v>
      </c>
    </row>
    <row r="1728" spans="2:18">
      <c r="B1728" s="79" t="s">
        <v>278</v>
      </c>
      <c r="C1728" s="80">
        <v>10044187</v>
      </c>
      <c r="D1728" s="80">
        <v>10019674</v>
      </c>
      <c r="E1728" s="79" t="s">
        <v>276</v>
      </c>
      <c r="F1728" s="81">
        <v>42894</v>
      </c>
      <c r="G1728" s="82">
        <v>3.7240000000000002</v>
      </c>
      <c r="H1728" s="83">
        <f t="shared" si="104"/>
        <v>3724</v>
      </c>
      <c r="I1728" s="84">
        <f t="shared" si="105"/>
        <v>4.310185185185185E-2</v>
      </c>
      <c r="J1728" s="83">
        <v>0.23400000000000001</v>
      </c>
      <c r="K1728" s="83" t="s">
        <v>277</v>
      </c>
      <c r="L1728" s="83">
        <v>0.51800000000000002</v>
      </c>
      <c r="M1728" s="83" t="s">
        <v>277</v>
      </c>
      <c r="N1728" s="84">
        <f t="shared" si="106"/>
        <v>0.79510185185185189</v>
      </c>
      <c r="O1728" s="83">
        <v>1727</v>
      </c>
      <c r="P1728" s="86">
        <f t="shared" si="107"/>
        <v>0.32221350078492939</v>
      </c>
      <c r="Q1728" s="87">
        <f>Table2[[#This Row],[Decimal exceedance]]*100</f>
        <v>32.221350078492939</v>
      </c>
      <c r="R1728" s="86">
        <f>ROUND(Table2[[#This Row],[Percent Exceedance]],1)</f>
        <v>32.200000000000003</v>
      </c>
    </row>
    <row r="1729" spans="2:18">
      <c r="B1729" s="79" t="s">
        <v>278</v>
      </c>
      <c r="C1729" s="80">
        <v>10044187</v>
      </c>
      <c r="D1729" s="80">
        <v>10019674</v>
      </c>
      <c r="E1729" s="79" t="s">
        <v>276</v>
      </c>
      <c r="F1729" s="81">
        <v>43458</v>
      </c>
      <c r="G1729" s="82">
        <v>1.94</v>
      </c>
      <c r="H1729" s="83">
        <f t="shared" si="104"/>
        <v>1940</v>
      </c>
      <c r="I1729" s="84">
        <f t="shared" si="105"/>
        <v>2.2453703703703701E-2</v>
      </c>
      <c r="J1729" s="83">
        <v>0.59499999999999997</v>
      </c>
      <c r="K1729" s="83" t="s">
        <v>277</v>
      </c>
      <c r="L1729" s="83">
        <v>0.17899999999999999</v>
      </c>
      <c r="M1729" s="83" t="s">
        <v>277</v>
      </c>
      <c r="N1729" s="84">
        <f t="shared" si="106"/>
        <v>0.79645370370370361</v>
      </c>
      <c r="O1729" s="83">
        <v>1728</v>
      </c>
      <c r="P1729" s="86">
        <f t="shared" si="107"/>
        <v>0.32182103610675039</v>
      </c>
      <c r="Q1729" s="87">
        <f>Table2[[#This Row],[Decimal exceedance]]*100</f>
        <v>32.182103610675043</v>
      </c>
      <c r="R1729" s="86">
        <f>ROUND(Table2[[#This Row],[Percent Exceedance]],1)</f>
        <v>32.200000000000003</v>
      </c>
    </row>
    <row r="1730" spans="2:18">
      <c r="B1730" s="79" t="s">
        <v>278</v>
      </c>
      <c r="C1730" s="80">
        <v>10044187</v>
      </c>
      <c r="D1730" s="80">
        <v>10019674</v>
      </c>
      <c r="E1730" s="79" t="s">
        <v>276</v>
      </c>
      <c r="F1730" s="81">
        <v>42936</v>
      </c>
      <c r="G1730" s="82">
        <v>2.3889999999999998</v>
      </c>
      <c r="H1730" s="83">
        <f t="shared" ref="H1730:H1793" si="108">(G1730*1000)</f>
        <v>2389</v>
      </c>
      <c r="I1730" s="84">
        <f t="shared" ref="I1730:I1793" si="109">SUM(G1730/86.4)</f>
        <v>2.765046296296296E-2</v>
      </c>
      <c r="J1730" s="83">
        <v>0.21</v>
      </c>
      <c r="K1730" s="83" t="s">
        <v>277</v>
      </c>
      <c r="L1730" s="83">
        <v>0.55900000000000005</v>
      </c>
      <c r="M1730" s="83" t="s">
        <v>277</v>
      </c>
      <c r="N1730" s="84">
        <f t="shared" ref="N1730:N1793" si="110">SUM(I1730+J1730+L1730)</f>
        <v>0.79665046296296294</v>
      </c>
      <c r="O1730" s="83">
        <v>1729</v>
      </c>
      <c r="P1730" s="86">
        <f t="shared" ref="P1730:P1793" si="111">1-O1730/2548</f>
        <v>0.3214285714285714</v>
      </c>
      <c r="Q1730" s="87">
        <f>Table2[[#This Row],[Decimal exceedance]]*100</f>
        <v>32.142857142857139</v>
      </c>
      <c r="R1730" s="86">
        <f>ROUND(Table2[[#This Row],[Percent Exceedance]],1)</f>
        <v>32.1</v>
      </c>
    </row>
    <row r="1731" spans="2:18">
      <c r="B1731" s="79" t="s">
        <v>278</v>
      </c>
      <c r="C1731" s="80">
        <v>10044187</v>
      </c>
      <c r="D1731" s="80">
        <v>10019674</v>
      </c>
      <c r="E1731" s="79" t="s">
        <v>276</v>
      </c>
      <c r="F1731" s="81">
        <v>41535</v>
      </c>
      <c r="G1731" s="82">
        <v>5.45</v>
      </c>
      <c r="H1731" s="83">
        <f t="shared" si="108"/>
        <v>5450</v>
      </c>
      <c r="I1731" s="84">
        <f t="shared" si="109"/>
        <v>6.3078703703703706E-2</v>
      </c>
      <c r="J1731" s="83">
        <v>0.17799999999999999</v>
      </c>
      <c r="K1731" s="83" t="s">
        <v>277</v>
      </c>
      <c r="L1731" s="83">
        <v>0.55600000000000005</v>
      </c>
      <c r="M1731" s="83" t="s">
        <v>277</v>
      </c>
      <c r="N1731" s="84">
        <f t="shared" si="110"/>
        <v>0.79707870370370371</v>
      </c>
      <c r="O1731" s="83">
        <v>1730</v>
      </c>
      <c r="P1731" s="86">
        <f t="shared" si="111"/>
        <v>0.32103610675039251</v>
      </c>
      <c r="Q1731" s="87">
        <f>Table2[[#This Row],[Decimal exceedance]]*100</f>
        <v>32.103610675039249</v>
      </c>
      <c r="R1731" s="86">
        <f>ROUND(Table2[[#This Row],[Percent Exceedance]],1)</f>
        <v>32.1</v>
      </c>
    </row>
    <row r="1732" spans="2:18">
      <c r="B1732" s="79" t="s">
        <v>278</v>
      </c>
      <c r="C1732" s="80">
        <v>10044187</v>
      </c>
      <c r="D1732" s="80">
        <v>10019674</v>
      </c>
      <c r="E1732" s="79" t="s">
        <v>276</v>
      </c>
      <c r="F1732" s="81">
        <v>42033</v>
      </c>
      <c r="G1732" s="82">
        <v>2.8719999999999999</v>
      </c>
      <c r="H1732" s="83">
        <f t="shared" si="108"/>
        <v>2872</v>
      </c>
      <c r="I1732" s="84">
        <f t="shared" si="109"/>
        <v>3.3240740740740737E-2</v>
      </c>
      <c r="J1732" s="83">
        <v>0.28999999999999998</v>
      </c>
      <c r="K1732" s="83" t="s">
        <v>277</v>
      </c>
      <c r="L1732" s="83">
        <v>0.47399999999999998</v>
      </c>
      <c r="M1732" s="83" t="s">
        <v>277</v>
      </c>
      <c r="N1732" s="84">
        <f t="shared" si="110"/>
        <v>0.79724074074074069</v>
      </c>
      <c r="O1732" s="83">
        <v>1731</v>
      </c>
      <c r="P1732" s="86">
        <f t="shared" si="111"/>
        <v>0.32064364207221352</v>
      </c>
      <c r="Q1732" s="87">
        <f>Table2[[#This Row],[Decimal exceedance]]*100</f>
        <v>32.064364207221352</v>
      </c>
      <c r="R1732" s="86">
        <f>ROUND(Table2[[#This Row],[Percent Exceedance]],1)</f>
        <v>32.1</v>
      </c>
    </row>
    <row r="1733" spans="2:18">
      <c r="B1733" s="79" t="s">
        <v>278</v>
      </c>
      <c r="C1733" s="80">
        <v>10044187</v>
      </c>
      <c r="D1733" s="80">
        <v>10019674</v>
      </c>
      <c r="E1733" s="79" t="s">
        <v>276</v>
      </c>
      <c r="F1733" s="81">
        <v>41799</v>
      </c>
      <c r="G1733" s="82">
        <v>2.2879999999999998</v>
      </c>
      <c r="H1733" s="83">
        <f t="shared" si="108"/>
        <v>2288</v>
      </c>
      <c r="I1733" s="84">
        <f t="shared" si="109"/>
        <v>2.6481481481481477E-2</v>
      </c>
      <c r="J1733" s="83">
        <v>0.32400000000000001</v>
      </c>
      <c r="K1733" s="83" t="s">
        <v>277</v>
      </c>
      <c r="L1733" s="83">
        <v>0.44700000000000001</v>
      </c>
      <c r="M1733" s="83" t="s">
        <v>277</v>
      </c>
      <c r="N1733" s="84">
        <f t="shared" si="110"/>
        <v>0.79748148148148146</v>
      </c>
      <c r="O1733" s="83">
        <v>1732</v>
      </c>
      <c r="P1733" s="86">
        <f t="shared" si="111"/>
        <v>0.32025117739403453</v>
      </c>
      <c r="Q1733" s="87">
        <f>Table2[[#This Row],[Decimal exceedance]]*100</f>
        <v>32.025117739403456</v>
      </c>
      <c r="R1733" s="86">
        <f>ROUND(Table2[[#This Row],[Percent Exceedance]],1)</f>
        <v>32</v>
      </c>
    </row>
    <row r="1734" spans="2:18">
      <c r="B1734" s="79" t="s">
        <v>278</v>
      </c>
      <c r="C1734" s="80">
        <v>10044187</v>
      </c>
      <c r="D1734" s="80">
        <v>10019674</v>
      </c>
      <c r="E1734" s="79" t="s">
        <v>276</v>
      </c>
      <c r="F1734" s="81">
        <v>42127</v>
      </c>
      <c r="G1734" s="82">
        <v>2.5630000000000002</v>
      </c>
      <c r="H1734" s="83">
        <f t="shared" si="108"/>
        <v>2563</v>
      </c>
      <c r="I1734" s="84">
        <f t="shared" si="109"/>
        <v>2.9664351851851851E-2</v>
      </c>
      <c r="J1734" s="83">
        <v>0.307</v>
      </c>
      <c r="K1734" s="83" t="s">
        <v>277</v>
      </c>
      <c r="L1734" s="83">
        <v>0.46100000000000002</v>
      </c>
      <c r="M1734" s="83" t="s">
        <v>280</v>
      </c>
      <c r="N1734" s="84">
        <f t="shared" si="110"/>
        <v>0.79766435185185181</v>
      </c>
      <c r="O1734" s="83">
        <v>1733</v>
      </c>
      <c r="P1734" s="86">
        <f t="shared" si="111"/>
        <v>0.31985871271585553</v>
      </c>
      <c r="Q1734" s="87">
        <f>Table2[[#This Row],[Decimal exceedance]]*100</f>
        <v>31.985871271585552</v>
      </c>
      <c r="R1734" s="86">
        <f>ROUND(Table2[[#This Row],[Percent Exceedance]],1)</f>
        <v>32</v>
      </c>
    </row>
    <row r="1735" spans="2:18">
      <c r="B1735" s="79" t="s">
        <v>278</v>
      </c>
      <c r="C1735" s="80">
        <v>10044187</v>
      </c>
      <c r="D1735" s="80">
        <v>10019674</v>
      </c>
      <c r="E1735" s="79" t="s">
        <v>276</v>
      </c>
      <c r="F1735" s="81">
        <v>41712</v>
      </c>
      <c r="G1735" s="82">
        <v>2.649</v>
      </c>
      <c r="H1735" s="83">
        <f t="shared" si="108"/>
        <v>2649</v>
      </c>
      <c r="I1735" s="84">
        <f t="shared" si="109"/>
        <v>3.065972222222222E-2</v>
      </c>
      <c r="J1735" s="83">
        <v>0.28000000000000003</v>
      </c>
      <c r="K1735" s="83" t="s">
        <v>277</v>
      </c>
      <c r="L1735" s="83">
        <v>0.49</v>
      </c>
      <c r="M1735" s="83" t="s">
        <v>277</v>
      </c>
      <c r="N1735" s="84">
        <f t="shared" si="110"/>
        <v>0.80065972222222226</v>
      </c>
      <c r="O1735" s="83">
        <v>1734</v>
      </c>
      <c r="P1735" s="86">
        <f t="shared" si="111"/>
        <v>0.31946624803767665</v>
      </c>
      <c r="Q1735" s="87">
        <f>Table2[[#This Row],[Decimal exceedance]]*100</f>
        <v>31.946624803767666</v>
      </c>
      <c r="R1735" s="86">
        <f>ROUND(Table2[[#This Row],[Percent Exceedance]],1)</f>
        <v>31.9</v>
      </c>
    </row>
    <row r="1736" spans="2:18">
      <c r="B1736" s="79" t="s">
        <v>278</v>
      </c>
      <c r="C1736" s="80">
        <v>10044187</v>
      </c>
      <c r="D1736" s="80">
        <v>10019674</v>
      </c>
      <c r="E1736" s="79" t="s">
        <v>276</v>
      </c>
      <c r="F1736" s="81">
        <v>41372</v>
      </c>
      <c r="G1736" s="82">
        <v>4.5229999999999997</v>
      </c>
      <c r="H1736" s="83">
        <f t="shared" si="108"/>
        <v>4523</v>
      </c>
      <c r="I1736" s="84">
        <f t="shared" si="109"/>
        <v>5.2349537037037028E-2</v>
      </c>
      <c r="J1736" s="83">
        <v>0.188</v>
      </c>
      <c r="K1736" s="83" t="s">
        <v>277</v>
      </c>
      <c r="L1736" s="83">
        <v>0.56100000000000005</v>
      </c>
      <c r="M1736" s="83" t="s">
        <v>277</v>
      </c>
      <c r="N1736" s="84">
        <f t="shared" si="110"/>
        <v>0.80134953703703715</v>
      </c>
      <c r="O1736" s="83">
        <v>1735</v>
      </c>
      <c r="P1736" s="86">
        <f t="shared" si="111"/>
        <v>0.31907378335949765</v>
      </c>
      <c r="Q1736" s="87">
        <f>Table2[[#This Row],[Decimal exceedance]]*100</f>
        <v>31.907378335949765</v>
      </c>
      <c r="R1736" s="86">
        <f>ROUND(Table2[[#This Row],[Percent Exceedance]],1)</f>
        <v>31.9</v>
      </c>
    </row>
    <row r="1737" spans="2:18">
      <c r="B1737" s="79" t="s">
        <v>278</v>
      </c>
      <c r="C1737" s="80">
        <v>10044187</v>
      </c>
      <c r="D1737" s="80">
        <v>10019674</v>
      </c>
      <c r="E1737" s="79" t="s">
        <v>276</v>
      </c>
      <c r="F1737" s="81">
        <v>41708</v>
      </c>
      <c r="G1737" s="82">
        <v>2.7370000000000001</v>
      </c>
      <c r="H1737" s="83">
        <f t="shared" si="108"/>
        <v>2737</v>
      </c>
      <c r="I1737" s="84">
        <f t="shared" si="109"/>
        <v>3.1678240740740743E-2</v>
      </c>
      <c r="J1737" s="83">
        <v>0.315</v>
      </c>
      <c r="K1737" s="83" t="s">
        <v>277</v>
      </c>
      <c r="L1737" s="83">
        <v>0.45500000000000002</v>
      </c>
      <c r="M1737" s="83" t="s">
        <v>277</v>
      </c>
      <c r="N1737" s="84">
        <f t="shared" si="110"/>
        <v>0.80167824074074079</v>
      </c>
      <c r="O1737" s="83">
        <v>1736</v>
      </c>
      <c r="P1737" s="86">
        <f t="shared" si="111"/>
        <v>0.31868131868131866</v>
      </c>
      <c r="Q1737" s="87">
        <f>Table2[[#This Row],[Decimal exceedance]]*100</f>
        <v>31.868131868131865</v>
      </c>
      <c r="R1737" s="86">
        <f>ROUND(Table2[[#This Row],[Percent Exceedance]],1)</f>
        <v>31.9</v>
      </c>
    </row>
    <row r="1738" spans="2:18">
      <c r="B1738" s="79" t="s">
        <v>278</v>
      </c>
      <c r="C1738" s="80">
        <v>10044187</v>
      </c>
      <c r="D1738" s="80">
        <v>10019674</v>
      </c>
      <c r="E1738" s="79" t="s">
        <v>276</v>
      </c>
      <c r="F1738" s="81">
        <v>41825</v>
      </c>
      <c r="G1738" s="82">
        <v>2.2930000000000001</v>
      </c>
      <c r="H1738" s="83">
        <f t="shared" si="108"/>
        <v>2293</v>
      </c>
      <c r="I1738" s="84">
        <f t="shared" si="109"/>
        <v>2.6539351851851852E-2</v>
      </c>
      <c r="J1738" s="83">
        <v>0.27</v>
      </c>
      <c r="K1738" s="83" t="s">
        <v>277</v>
      </c>
      <c r="L1738" s="83">
        <v>0.50600000000000001</v>
      </c>
      <c r="M1738" s="83" t="s">
        <v>277</v>
      </c>
      <c r="N1738" s="84">
        <f t="shared" si="110"/>
        <v>0.80253935185185188</v>
      </c>
      <c r="O1738" s="83">
        <v>1737</v>
      </c>
      <c r="P1738" s="86">
        <f t="shared" si="111"/>
        <v>0.31828885400313967</v>
      </c>
      <c r="Q1738" s="87">
        <f>Table2[[#This Row],[Decimal exceedance]]*100</f>
        <v>31.828885400313965</v>
      </c>
      <c r="R1738" s="86">
        <f>ROUND(Table2[[#This Row],[Percent Exceedance]],1)</f>
        <v>31.8</v>
      </c>
    </row>
    <row r="1739" spans="2:18">
      <c r="B1739" s="79" t="s">
        <v>278</v>
      </c>
      <c r="C1739" s="80">
        <v>10044187</v>
      </c>
      <c r="D1739" s="80">
        <v>10019674</v>
      </c>
      <c r="E1739" s="79" t="s">
        <v>276</v>
      </c>
      <c r="F1739" s="81">
        <v>42743</v>
      </c>
      <c r="G1739" s="82">
        <v>6.0259999999999998</v>
      </c>
      <c r="H1739" s="83">
        <f t="shared" si="108"/>
        <v>6026</v>
      </c>
      <c r="I1739" s="84">
        <f t="shared" si="109"/>
        <v>6.974537037037036E-2</v>
      </c>
      <c r="J1739" s="83">
        <v>0.23200000000000001</v>
      </c>
      <c r="K1739" s="83" t="s">
        <v>277</v>
      </c>
      <c r="L1739" s="83">
        <v>0.501</v>
      </c>
      <c r="M1739" s="83" t="s">
        <v>277</v>
      </c>
      <c r="N1739" s="84">
        <f t="shared" si="110"/>
        <v>0.80274537037037041</v>
      </c>
      <c r="O1739" s="83">
        <v>1738</v>
      </c>
      <c r="P1739" s="86">
        <f t="shared" si="111"/>
        <v>0.31789638932496078</v>
      </c>
      <c r="Q1739" s="87">
        <f>Table2[[#This Row],[Decimal exceedance]]*100</f>
        <v>31.789638932496079</v>
      </c>
      <c r="R1739" s="86">
        <f>ROUND(Table2[[#This Row],[Percent Exceedance]],1)</f>
        <v>31.8</v>
      </c>
    </row>
    <row r="1740" spans="2:18">
      <c r="B1740" s="79" t="s">
        <v>278</v>
      </c>
      <c r="C1740" s="80">
        <v>10044187</v>
      </c>
      <c r="D1740" s="80">
        <v>10019674</v>
      </c>
      <c r="E1740" s="79" t="s">
        <v>276</v>
      </c>
      <c r="F1740" s="81">
        <v>42066</v>
      </c>
      <c r="G1740" s="82">
        <v>2.79</v>
      </c>
      <c r="H1740" s="83">
        <f t="shared" si="108"/>
        <v>2790</v>
      </c>
      <c r="I1740" s="84">
        <f t="shared" si="109"/>
        <v>3.2291666666666663E-2</v>
      </c>
      <c r="J1740" s="83">
        <v>0.36499999999999999</v>
      </c>
      <c r="K1740" s="83" t="s">
        <v>277</v>
      </c>
      <c r="L1740" s="83">
        <v>0.40600000000000003</v>
      </c>
      <c r="M1740" s="83" t="s">
        <v>277</v>
      </c>
      <c r="N1740" s="84">
        <f t="shared" si="110"/>
        <v>0.80329166666666674</v>
      </c>
      <c r="O1740" s="83">
        <v>1739</v>
      </c>
      <c r="P1740" s="86">
        <f t="shared" si="111"/>
        <v>0.31750392464678179</v>
      </c>
      <c r="Q1740" s="87">
        <f>Table2[[#This Row],[Decimal exceedance]]*100</f>
        <v>31.750392464678178</v>
      </c>
      <c r="R1740" s="86">
        <f>ROUND(Table2[[#This Row],[Percent Exceedance]],1)</f>
        <v>31.8</v>
      </c>
    </row>
    <row r="1741" spans="2:18">
      <c r="B1741" s="79" t="s">
        <v>278</v>
      </c>
      <c r="C1741" s="80">
        <v>10044187</v>
      </c>
      <c r="D1741" s="80">
        <v>10019674</v>
      </c>
      <c r="E1741" s="79" t="s">
        <v>276</v>
      </c>
      <c r="F1741" s="81">
        <v>41962</v>
      </c>
      <c r="G1741" s="82">
        <v>3.0659999999999998</v>
      </c>
      <c r="H1741" s="83">
        <f t="shared" si="108"/>
        <v>3066</v>
      </c>
      <c r="I1741" s="84">
        <f t="shared" si="109"/>
        <v>3.5486111111111107E-2</v>
      </c>
      <c r="J1741" s="83">
        <v>0.34</v>
      </c>
      <c r="K1741" s="83" t="s">
        <v>277</v>
      </c>
      <c r="L1741" s="83">
        <v>0.42799999999999999</v>
      </c>
      <c r="M1741" s="83" t="s">
        <v>277</v>
      </c>
      <c r="N1741" s="84">
        <f t="shared" si="110"/>
        <v>0.80348611111111112</v>
      </c>
      <c r="O1741" s="83">
        <v>1740</v>
      </c>
      <c r="P1741" s="86">
        <f t="shared" si="111"/>
        <v>0.31711145996860279</v>
      </c>
      <c r="Q1741" s="87">
        <f>Table2[[#This Row],[Decimal exceedance]]*100</f>
        <v>31.711145996860278</v>
      </c>
      <c r="R1741" s="86">
        <f>ROUND(Table2[[#This Row],[Percent Exceedance]],1)</f>
        <v>31.7</v>
      </c>
    </row>
    <row r="1742" spans="2:18">
      <c r="B1742" s="79" t="s">
        <v>278</v>
      </c>
      <c r="C1742" s="80">
        <v>10044187</v>
      </c>
      <c r="D1742" s="80">
        <v>10019674</v>
      </c>
      <c r="E1742" s="79" t="s">
        <v>276</v>
      </c>
      <c r="F1742" s="81">
        <v>42479</v>
      </c>
      <c r="G1742" s="82">
        <v>1.5640000000000001</v>
      </c>
      <c r="H1742" s="83">
        <f t="shared" si="108"/>
        <v>1564</v>
      </c>
      <c r="I1742" s="84">
        <f t="shared" si="109"/>
        <v>1.8101851851851852E-2</v>
      </c>
      <c r="J1742" s="83">
        <v>0.312</v>
      </c>
      <c r="K1742" s="83" t="s">
        <v>280</v>
      </c>
      <c r="L1742" s="83">
        <v>0.47399999999999998</v>
      </c>
      <c r="M1742" s="83" t="s">
        <v>277</v>
      </c>
      <c r="N1742" s="84">
        <f t="shared" si="110"/>
        <v>0.8041018518518519</v>
      </c>
      <c r="O1742" s="83">
        <v>1741</v>
      </c>
      <c r="P1742" s="86">
        <f t="shared" si="111"/>
        <v>0.31671899529042391</v>
      </c>
      <c r="Q1742" s="87">
        <f>Table2[[#This Row],[Decimal exceedance]]*100</f>
        <v>31.671899529042392</v>
      </c>
      <c r="R1742" s="86">
        <f>ROUND(Table2[[#This Row],[Percent Exceedance]],1)</f>
        <v>31.7</v>
      </c>
    </row>
    <row r="1743" spans="2:18">
      <c r="B1743" s="79" t="s">
        <v>278</v>
      </c>
      <c r="C1743" s="80">
        <v>10044187</v>
      </c>
      <c r="D1743" s="80">
        <v>10019674</v>
      </c>
      <c r="E1743" s="79" t="s">
        <v>276</v>
      </c>
      <c r="F1743" s="81">
        <v>41414</v>
      </c>
      <c r="G1743" s="82">
        <v>5.7149999999999999</v>
      </c>
      <c r="H1743" s="83">
        <f t="shared" si="108"/>
        <v>5715</v>
      </c>
      <c r="I1743" s="84">
        <f t="shared" si="109"/>
        <v>6.6145833333333334E-2</v>
      </c>
      <c r="J1743" s="83">
        <v>0.184</v>
      </c>
      <c r="K1743" s="83" t="s">
        <v>277</v>
      </c>
      <c r="L1743" s="83">
        <v>0.55400000000000005</v>
      </c>
      <c r="M1743" s="83" t="s">
        <v>277</v>
      </c>
      <c r="N1743" s="84">
        <f t="shared" si="110"/>
        <v>0.80414583333333334</v>
      </c>
      <c r="O1743" s="83">
        <v>1742</v>
      </c>
      <c r="P1743" s="86">
        <f t="shared" si="111"/>
        <v>0.31632653061224492</v>
      </c>
      <c r="Q1743" s="87">
        <f>Table2[[#This Row],[Decimal exceedance]]*100</f>
        <v>31.632653061224492</v>
      </c>
      <c r="R1743" s="86">
        <f>ROUND(Table2[[#This Row],[Percent Exceedance]],1)</f>
        <v>31.6</v>
      </c>
    </row>
    <row r="1744" spans="2:18">
      <c r="B1744" s="79" t="s">
        <v>278</v>
      </c>
      <c r="C1744" s="80">
        <v>10044187</v>
      </c>
      <c r="D1744" s="80">
        <v>10019674</v>
      </c>
      <c r="E1744" s="79" t="s">
        <v>276</v>
      </c>
      <c r="F1744" s="81">
        <v>42301</v>
      </c>
      <c r="G1744" s="82">
        <v>3.91</v>
      </c>
      <c r="H1744" s="83">
        <f t="shared" si="108"/>
        <v>3910</v>
      </c>
      <c r="I1744" s="84">
        <f t="shared" si="109"/>
        <v>4.5254629629629631E-2</v>
      </c>
      <c r="J1744" s="83">
        <v>0.437</v>
      </c>
      <c r="K1744" s="83" t="s">
        <v>277</v>
      </c>
      <c r="L1744" s="83">
        <v>0.32400000000000001</v>
      </c>
      <c r="M1744" s="83" t="s">
        <v>277</v>
      </c>
      <c r="N1744" s="84">
        <f t="shared" si="110"/>
        <v>0.80625462962962957</v>
      </c>
      <c r="O1744" s="83">
        <v>1743</v>
      </c>
      <c r="P1744" s="86">
        <f t="shared" si="111"/>
        <v>0.31593406593406592</v>
      </c>
      <c r="Q1744" s="87">
        <f>Table2[[#This Row],[Decimal exceedance]]*100</f>
        <v>31.593406593406591</v>
      </c>
      <c r="R1744" s="86">
        <f>ROUND(Table2[[#This Row],[Percent Exceedance]],1)</f>
        <v>31.6</v>
      </c>
    </row>
    <row r="1745" spans="2:18">
      <c r="B1745" s="79" t="s">
        <v>278</v>
      </c>
      <c r="C1745" s="80">
        <v>10044187</v>
      </c>
      <c r="D1745" s="80">
        <v>10019674</v>
      </c>
      <c r="E1745" s="79" t="s">
        <v>276</v>
      </c>
      <c r="F1745" s="81">
        <v>42411</v>
      </c>
      <c r="G1745" s="82">
        <v>1.6879999999999999</v>
      </c>
      <c r="H1745" s="83">
        <f t="shared" si="108"/>
        <v>1688</v>
      </c>
      <c r="I1745" s="84">
        <f t="shared" si="109"/>
        <v>1.9537037037037037E-2</v>
      </c>
      <c r="J1745" s="83">
        <v>0.38200000000000001</v>
      </c>
      <c r="K1745" s="83" t="s">
        <v>277</v>
      </c>
      <c r="L1745" s="83">
        <v>0.40600000000000003</v>
      </c>
      <c r="M1745" s="83" t="s">
        <v>277</v>
      </c>
      <c r="N1745" s="84">
        <f t="shared" si="110"/>
        <v>0.80753703703703705</v>
      </c>
      <c r="O1745" s="83">
        <v>1744</v>
      </c>
      <c r="P1745" s="86">
        <f t="shared" si="111"/>
        <v>0.31554160125588693</v>
      </c>
      <c r="Q1745" s="87">
        <f>Table2[[#This Row],[Decimal exceedance]]*100</f>
        <v>31.554160125588695</v>
      </c>
      <c r="R1745" s="86">
        <f>ROUND(Table2[[#This Row],[Percent Exceedance]],1)</f>
        <v>31.6</v>
      </c>
    </row>
    <row r="1746" spans="2:18">
      <c r="B1746" s="79" t="s">
        <v>278</v>
      </c>
      <c r="C1746" s="80">
        <v>10044187</v>
      </c>
      <c r="D1746" s="80">
        <v>10019674</v>
      </c>
      <c r="E1746" s="79" t="s">
        <v>276</v>
      </c>
      <c r="F1746" s="81">
        <v>41367</v>
      </c>
      <c r="G1746" s="82">
        <v>2.1560000000000001</v>
      </c>
      <c r="H1746" s="83">
        <f t="shared" si="108"/>
        <v>2156</v>
      </c>
      <c r="I1746" s="84">
        <f t="shared" si="109"/>
        <v>2.4953703703703704E-2</v>
      </c>
      <c r="J1746" s="83">
        <v>0.19600000000000001</v>
      </c>
      <c r="K1746" s="83" t="s">
        <v>277</v>
      </c>
      <c r="L1746" s="83">
        <v>0.58799999999999997</v>
      </c>
      <c r="M1746" s="83" t="s">
        <v>277</v>
      </c>
      <c r="N1746" s="84">
        <f t="shared" si="110"/>
        <v>0.80895370370370367</v>
      </c>
      <c r="O1746" s="83">
        <v>1745</v>
      </c>
      <c r="P1746" s="86">
        <f t="shared" si="111"/>
        <v>0.31514913657770804</v>
      </c>
      <c r="Q1746" s="87">
        <f>Table2[[#This Row],[Decimal exceedance]]*100</f>
        <v>31.514913657770805</v>
      </c>
      <c r="R1746" s="86">
        <f>ROUND(Table2[[#This Row],[Percent Exceedance]],1)</f>
        <v>31.5</v>
      </c>
    </row>
    <row r="1747" spans="2:18">
      <c r="B1747" s="79" t="s">
        <v>278</v>
      </c>
      <c r="C1747" s="80">
        <v>10044187</v>
      </c>
      <c r="D1747" s="80">
        <v>10019674</v>
      </c>
      <c r="E1747" s="79" t="s">
        <v>276</v>
      </c>
      <c r="F1747" s="81">
        <v>42249</v>
      </c>
      <c r="G1747" s="82">
        <v>4.452</v>
      </c>
      <c r="H1747" s="83">
        <f t="shared" si="108"/>
        <v>4452</v>
      </c>
      <c r="I1747" s="84">
        <f t="shared" si="109"/>
        <v>5.1527777777777777E-2</v>
      </c>
      <c r="J1747" s="83">
        <v>0.27500000000000002</v>
      </c>
      <c r="K1747" s="83" t="s">
        <v>277</v>
      </c>
      <c r="L1747" s="83">
        <v>0.48299999999999998</v>
      </c>
      <c r="M1747" s="83" t="s">
        <v>277</v>
      </c>
      <c r="N1747" s="84">
        <f t="shared" si="110"/>
        <v>0.80952777777777785</v>
      </c>
      <c r="O1747" s="83">
        <v>1746</v>
      </c>
      <c r="P1747" s="86">
        <f t="shared" si="111"/>
        <v>0.31475667189952905</v>
      </c>
      <c r="Q1747" s="87">
        <f>Table2[[#This Row],[Decimal exceedance]]*100</f>
        <v>31.475667189952905</v>
      </c>
      <c r="R1747" s="86">
        <f>ROUND(Table2[[#This Row],[Percent Exceedance]],1)</f>
        <v>31.5</v>
      </c>
    </row>
    <row r="1748" spans="2:18">
      <c r="B1748" s="79" t="s">
        <v>278</v>
      </c>
      <c r="C1748" s="80">
        <v>10044187</v>
      </c>
      <c r="D1748" s="80">
        <v>10019674</v>
      </c>
      <c r="E1748" s="79" t="s">
        <v>276</v>
      </c>
      <c r="F1748" s="81">
        <v>41371</v>
      </c>
      <c r="G1748" s="82">
        <v>4.12</v>
      </c>
      <c r="H1748" s="83">
        <f t="shared" si="108"/>
        <v>4120</v>
      </c>
      <c r="I1748" s="84">
        <f t="shared" si="109"/>
        <v>4.7685185185185185E-2</v>
      </c>
      <c r="J1748" s="83">
        <v>0.18</v>
      </c>
      <c r="K1748" s="83" t="s">
        <v>277</v>
      </c>
      <c r="L1748" s="83">
        <v>0.58299999999999996</v>
      </c>
      <c r="M1748" s="83" t="s">
        <v>277</v>
      </c>
      <c r="N1748" s="84">
        <f t="shared" si="110"/>
        <v>0.81068518518518518</v>
      </c>
      <c r="O1748" s="83">
        <v>1747</v>
      </c>
      <c r="P1748" s="86">
        <f t="shared" si="111"/>
        <v>0.31436420722135006</v>
      </c>
      <c r="Q1748" s="87">
        <f>Table2[[#This Row],[Decimal exceedance]]*100</f>
        <v>31.436420722135004</v>
      </c>
      <c r="R1748" s="86">
        <f>ROUND(Table2[[#This Row],[Percent Exceedance]],1)</f>
        <v>31.4</v>
      </c>
    </row>
    <row r="1749" spans="2:18">
      <c r="B1749" s="79" t="s">
        <v>278</v>
      </c>
      <c r="C1749" s="80">
        <v>10044187</v>
      </c>
      <c r="D1749" s="80">
        <v>10019674</v>
      </c>
      <c r="E1749" s="79" t="s">
        <v>276</v>
      </c>
      <c r="F1749" s="81">
        <v>41722</v>
      </c>
      <c r="G1749" s="82">
        <v>2.5459999999999998</v>
      </c>
      <c r="H1749" s="83">
        <f t="shared" si="108"/>
        <v>2546</v>
      </c>
      <c r="I1749" s="84">
        <f t="shared" si="109"/>
        <v>2.9467592592592587E-2</v>
      </c>
      <c r="J1749" s="83">
        <v>0.253</v>
      </c>
      <c r="K1749" s="83" t="s">
        <v>277</v>
      </c>
      <c r="L1749" s="83">
        <v>0.52900000000000003</v>
      </c>
      <c r="M1749" s="83" t="s">
        <v>277</v>
      </c>
      <c r="N1749" s="84">
        <f t="shared" si="110"/>
        <v>0.8114675925925926</v>
      </c>
      <c r="O1749" s="83">
        <v>1748</v>
      </c>
      <c r="P1749" s="86">
        <f t="shared" si="111"/>
        <v>0.31397174254317106</v>
      </c>
      <c r="Q1749" s="87">
        <f>Table2[[#This Row],[Decimal exceedance]]*100</f>
        <v>31.397174254317108</v>
      </c>
      <c r="R1749" s="86">
        <f>ROUND(Table2[[#This Row],[Percent Exceedance]],1)</f>
        <v>31.4</v>
      </c>
    </row>
    <row r="1750" spans="2:18">
      <c r="B1750" s="79" t="s">
        <v>278</v>
      </c>
      <c r="C1750" s="80">
        <v>10044187</v>
      </c>
      <c r="D1750" s="80">
        <v>10019674</v>
      </c>
      <c r="E1750" s="79" t="s">
        <v>276</v>
      </c>
      <c r="F1750" s="81">
        <v>42817</v>
      </c>
      <c r="G1750" s="82">
        <v>3.8490000000000002</v>
      </c>
      <c r="H1750" s="83">
        <f t="shared" si="108"/>
        <v>3849</v>
      </c>
      <c r="I1750" s="84">
        <f t="shared" si="109"/>
        <v>4.4548611111111108E-2</v>
      </c>
      <c r="J1750" s="83">
        <v>0.20300000000000001</v>
      </c>
      <c r="K1750" s="83" t="s">
        <v>277</v>
      </c>
      <c r="L1750" s="83">
        <v>0.56399999999999995</v>
      </c>
      <c r="M1750" s="83" t="s">
        <v>277</v>
      </c>
      <c r="N1750" s="84">
        <f t="shared" si="110"/>
        <v>0.8115486111111111</v>
      </c>
      <c r="O1750" s="83">
        <v>1749</v>
      </c>
      <c r="P1750" s="86">
        <f t="shared" si="111"/>
        <v>0.31357927786499218</v>
      </c>
      <c r="Q1750" s="87">
        <f>Table2[[#This Row],[Decimal exceedance]]*100</f>
        <v>31.357927786499218</v>
      </c>
      <c r="R1750" s="86">
        <f>ROUND(Table2[[#This Row],[Percent Exceedance]],1)</f>
        <v>31.4</v>
      </c>
    </row>
    <row r="1751" spans="2:18">
      <c r="B1751" s="79" t="s">
        <v>278</v>
      </c>
      <c r="C1751" s="80">
        <v>10044187</v>
      </c>
      <c r="D1751" s="80">
        <v>10019674</v>
      </c>
      <c r="E1751" s="79" t="s">
        <v>276</v>
      </c>
      <c r="F1751" s="81">
        <v>41576</v>
      </c>
      <c r="G1751" s="82">
        <v>1.9550000000000001</v>
      </c>
      <c r="H1751" s="83">
        <f t="shared" si="108"/>
        <v>1955</v>
      </c>
      <c r="I1751" s="84">
        <f t="shared" si="109"/>
        <v>2.2627314814814815E-2</v>
      </c>
      <c r="J1751" s="83">
        <v>0.439</v>
      </c>
      <c r="K1751" s="83" t="s">
        <v>277</v>
      </c>
      <c r="L1751" s="83">
        <v>0.35</v>
      </c>
      <c r="M1751" s="83" t="s">
        <v>277</v>
      </c>
      <c r="N1751" s="84">
        <f t="shared" si="110"/>
        <v>0.81162731481481476</v>
      </c>
      <c r="O1751" s="83">
        <v>1750</v>
      </c>
      <c r="P1751" s="86">
        <f t="shared" si="111"/>
        <v>0.31318681318681318</v>
      </c>
      <c r="Q1751" s="87">
        <f>Table2[[#This Row],[Decimal exceedance]]*100</f>
        <v>31.318681318681318</v>
      </c>
      <c r="R1751" s="86">
        <f>ROUND(Table2[[#This Row],[Percent Exceedance]],1)</f>
        <v>31.3</v>
      </c>
    </row>
    <row r="1752" spans="2:18">
      <c r="B1752" s="79" t="s">
        <v>278</v>
      </c>
      <c r="C1752" s="80">
        <v>10044187</v>
      </c>
      <c r="D1752" s="80">
        <v>10019674</v>
      </c>
      <c r="E1752" s="79" t="s">
        <v>276</v>
      </c>
      <c r="F1752" s="81">
        <v>42461</v>
      </c>
      <c r="G1752" s="82">
        <v>1.4379999999999999</v>
      </c>
      <c r="H1752" s="83">
        <f t="shared" si="108"/>
        <v>1438</v>
      </c>
      <c r="I1752" s="84">
        <f t="shared" si="109"/>
        <v>1.6643518518518516E-2</v>
      </c>
      <c r="J1752" s="83">
        <v>0.32700000000000001</v>
      </c>
      <c r="K1752" s="83" t="s">
        <v>280</v>
      </c>
      <c r="L1752" s="83">
        <v>0.46800000000000003</v>
      </c>
      <c r="M1752" s="83" t="s">
        <v>277</v>
      </c>
      <c r="N1752" s="84">
        <f t="shared" si="110"/>
        <v>0.81164351851851857</v>
      </c>
      <c r="O1752" s="83">
        <v>1751</v>
      </c>
      <c r="P1752" s="86">
        <f t="shared" si="111"/>
        <v>0.31279434850863419</v>
      </c>
      <c r="Q1752" s="87">
        <f>Table2[[#This Row],[Decimal exceedance]]*100</f>
        <v>31.279434850863417</v>
      </c>
      <c r="R1752" s="86">
        <f>ROUND(Table2[[#This Row],[Percent Exceedance]],1)</f>
        <v>31.3</v>
      </c>
    </row>
    <row r="1753" spans="2:18">
      <c r="B1753" s="79" t="s">
        <v>278</v>
      </c>
      <c r="C1753" s="80">
        <v>10044187</v>
      </c>
      <c r="D1753" s="80">
        <v>10019674</v>
      </c>
      <c r="E1753" s="79" t="s">
        <v>276</v>
      </c>
      <c r="F1753" s="81">
        <v>41419</v>
      </c>
      <c r="G1753" s="82">
        <v>5.4340000000000002</v>
      </c>
      <c r="H1753" s="83">
        <f t="shared" si="108"/>
        <v>5434</v>
      </c>
      <c r="I1753" s="84">
        <f t="shared" si="109"/>
        <v>6.2893518518518515E-2</v>
      </c>
      <c r="J1753" s="83">
        <v>0.25</v>
      </c>
      <c r="K1753" s="83" t="s">
        <v>277</v>
      </c>
      <c r="L1753" s="83">
        <v>0.499</v>
      </c>
      <c r="M1753" s="83" t="s">
        <v>277</v>
      </c>
      <c r="N1753" s="84">
        <f t="shared" si="110"/>
        <v>0.81189351851851854</v>
      </c>
      <c r="O1753" s="83">
        <v>1752</v>
      </c>
      <c r="P1753" s="86">
        <f t="shared" si="111"/>
        <v>0.31240188383045531</v>
      </c>
      <c r="Q1753" s="87">
        <f>Table2[[#This Row],[Decimal exceedance]]*100</f>
        <v>31.240188383045531</v>
      </c>
      <c r="R1753" s="86">
        <f>ROUND(Table2[[#This Row],[Percent Exceedance]],1)</f>
        <v>31.2</v>
      </c>
    </row>
    <row r="1754" spans="2:18">
      <c r="B1754" s="79" t="s">
        <v>278</v>
      </c>
      <c r="C1754" s="80">
        <v>10044187</v>
      </c>
      <c r="D1754" s="80">
        <v>10019674</v>
      </c>
      <c r="E1754" s="79" t="s">
        <v>276</v>
      </c>
      <c r="F1754" s="81">
        <v>42345</v>
      </c>
      <c r="G1754" s="82">
        <v>5.2789999999999999</v>
      </c>
      <c r="H1754" s="83">
        <f t="shared" si="108"/>
        <v>5279</v>
      </c>
      <c r="I1754" s="84">
        <f t="shared" si="109"/>
        <v>6.1099537037037029E-2</v>
      </c>
      <c r="J1754" s="83">
        <v>0.41699999999999998</v>
      </c>
      <c r="K1754" s="83" t="s">
        <v>277</v>
      </c>
      <c r="L1754" s="83">
        <v>0.33400000000000002</v>
      </c>
      <c r="M1754" s="83" t="s">
        <v>277</v>
      </c>
      <c r="N1754" s="84">
        <f t="shared" si="110"/>
        <v>0.81209953703703697</v>
      </c>
      <c r="O1754" s="83">
        <v>1753</v>
      </c>
      <c r="P1754" s="86">
        <f t="shared" si="111"/>
        <v>0.31200941915227631</v>
      </c>
      <c r="Q1754" s="87">
        <f>Table2[[#This Row],[Decimal exceedance]]*100</f>
        <v>31.200941915227631</v>
      </c>
      <c r="R1754" s="86">
        <f>ROUND(Table2[[#This Row],[Percent Exceedance]],1)</f>
        <v>31.2</v>
      </c>
    </row>
    <row r="1755" spans="2:18">
      <c r="B1755" s="79" t="s">
        <v>278</v>
      </c>
      <c r="C1755" s="80">
        <v>10044187</v>
      </c>
      <c r="D1755" s="80">
        <v>10019674</v>
      </c>
      <c r="E1755" s="79" t="s">
        <v>276</v>
      </c>
      <c r="F1755" s="81">
        <v>41579</v>
      </c>
      <c r="G1755" s="82">
        <v>2.4289999999999998</v>
      </c>
      <c r="H1755" s="83">
        <f t="shared" si="108"/>
        <v>2429</v>
      </c>
      <c r="I1755" s="84">
        <f t="shared" si="109"/>
        <v>2.8113425925925924E-2</v>
      </c>
      <c r="J1755" s="83">
        <v>0.33100000000000002</v>
      </c>
      <c r="K1755" s="83" t="s">
        <v>277</v>
      </c>
      <c r="L1755" s="83">
        <v>0.45300000000000001</v>
      </c>
      <c r="M1755" s="83" t="s">
        <v>277</v>
      </c>
      <c r="N1755" s="84">
        <f t="shared" si="110"/>
        <v>0.81211342592592595</v>
      </c>
      <c r="O1755" s="83">
        <v>1754</v>
      </c>
      <c r="P1755" s="86">
        <f t="shared" si="111"/>
        <v>0.31161695447409732</v>
      </c>
      <c r="Q1755" s="87">
        <f>Table2[[#This Row],[Decimal exceedance]]*100</f>
        <v>31.161695447409731</v>
      </c>
      <c r="R1755" s="86">
        <f>ROUND(Table2[[#This Row],[Percent Exceedance]],1)</f>
        <v>31.2</v>
      </c>
    </row>
    <row r="1756" spans="2:18">
      <c r="B1756" s="79" t="s">
        <v>278</v>
      </c>
      <c r="C1756" s="80">
        <v>10044187</v>
      </c>
      <c r="D1756" s="80">
        <v>10019674</v>
      </c>
      <c r="E1756" s="79" t="s">
        <v>276</v>
      </c>
      <c r="F1756" s="81">
        <v>42464</v>
      </c>
      <c r="G1756" s="82">
        <v>1.5329999999999999</v>
      </c>
      <c r="H1756" s="83">
        <f t="shared" si="108"/>
        <v>1533</v>
      </c>
      <c r="I1756" s="84">
        <f t="shared" si="109"/>
        <v>1.7743055555555554E-2</v>
      </c>
      <c r="J1756" s="83">
        <v>0.35</v>
      </c>
      <c r="K1756" s="83" t="s">
        <v>280</v>
      </c>
      <c r="L1756" s="83">
        <v>0.44500000000000001</v>
      </c>
      <c r="M1756" s="83" t="s">
        <v>277</v>
      </c>
      <c r="N1756" s="84">
        <f t="shared" si="110"/>
        <v>0.81274305555555548</v>
      </c>
      <c r="O1756" s="83">
        <v>1755</v>
      </c>
      <c r="P1756" s="86">
        <f t="shared" si="111"/>
        <v>0.31122448979591832</v>
      </c>
      <c r="Q1756" s="87">
        <f>Table2[[#This Row],[Decimal exceedance]]*100</f>
        <v>31.122448979591834</v>
      </c>
      <c r="R1756" s="86">
        <f>ROUND(Table2[[#This Row],[Percent Exceedance]],1)</f>
        <v>31.1</v>
      </c>
    </row>
    <row r="1757" spans="2:18">
      <c r="B1757" s="79" t="s">
        <v>278</v>
      </c>
      <c r="C1757" s="80">
        <v>10044187</v>
      </c>
      <c r="D1757" s="80">
        <v>10019674</v>
      </c>
      <c r="E1757" s="79" t="s">
        <v>276</v>
      </c>
      <c r="F1757" s="81">
        <v>43487</v>
      </c>
      <c r="G1757" s="82">
        <v>1.357</v>
      </c>
      <c r="H1757" s="83">
        <f t="shared" si="108"/>
        <v>1357</v>
      </c>
      <c r="I1757" s="84">
        <f t="shared" si="109"/>
        <v>1.5706018518518518E-2</v>
      </c>
      <c r="J1757" s="83">
        <v>0.55900000000000005</v>
      </c>
      <c r="K1757" s="83" t="s">
        <v>277</v>
      </c>
      <c r="L1757" s="83">
        <v>0.23899999999999999</v>
      </c>
      <c r="M1757" s="83" t="s">
        <v>277</v>
      </c>
      <c r="N1757" s="84">
        <f t="shared" si="110"/>
        <v>0.81370601851851854</v>
      </c>
      <c r="O1757" s="83">
        <v>1756</v>
      </c>
      <c r="P1757" s="86">
        <f t="shared" si="111"/>
        <v>0.31083202511773944</v>
      </c>
      <c r="Q1757" s="87">
        <f>Table2[[#This Row],[Decimal exceedance]]*100</f>
        <v>31.083202511773944</v>
      </c>
      <c r="R1757" s="86">
        <f>ROUND(Table2[[#This Row],[Percent Exceedance]],1)</f>
        <v>31.1</v>
      </c>
    </row>
    <row r="1758" spans="2:18">
      <c r="B1758" s="79" t="s">
        <v>278</v>
      </c>
      <c r="C1758" s="80">
        <v>10044187</v>
      </c>
      <c r="D1758" s="80">
        <v>10019674</v>
      </c>
      <c r="E1758" s="79" t="s">
        <v>276</v>
      </c>
      <c r="F1758" s="81">
        <v>42022</v>
      </c>
      <c r="G1758" s="82">
        <v>2.7570000000000001</v>
      </c>
      <c r="H1758" s="83">
        <f t="shared" si="108"/>
        <v>2757</v>
      </c>
      <c r="I1758" s="84">
        <f t="shared" si="109"/>
        <v>3.1909722222222221E-2</v>
      </c>
      <c r="J1758" s="83">
        <v>0.35699999999999998</v>
      </c>
      <c r="K1758" s="83" t="s">
        <v>277</v>
      </c>
      <c r="L1758" s="83">
        <v>0.42499999999999999</v>
      </c>
      <c r="M1758" s="83" t="s">
        <v>277</v>
      </c>
      <c r="N1758" s="84">
        <f t="shared" si="110"/>
        <v>0.81390972222222224</v>
      </c>
      <c r="O1758" s="83">
        <v>1757</v>
      </c>
      <c r="P1758" s="86">
        <f t="shared" si="111"/>
        <v>0.31043956043956045</v>
      </c>
      <c r="Q1758" s="87">
        <f>Table2[[#This Row],[Decimal exceedance]]*100</f>
        <v>31.043956043956044</v>
      </c>
      <c r="R1758" s="86">
        <f>ROUND(Table2[[#This Row],[Percent Exceedance]],1)</f>
        <v>31</v>
      </c>
    </row>
    <row r="1759" spans="2:18">
      <c r="B1759" s="79" t="s">
        <v>278</v>
      </c>
      <c r="C1759" s="80">
        <v>10044187</v>
      </c>
      <c r="D1759" s="80">
        <v>10019674</v>
      </c>
      <c r="E1759" s="79" t="s">
        <v>276</v>
      </c>
      <c r="F1759" s="81">
        <v>42053</v>
      </c>
      <c r="G1759" s="82">
        <v>2.6869999999999998</v>
      </c>
      <c r="H1759" s="83">
        <f t="shared" si="108"/>
        <v>2687</v>
      </c>
      <c r="I1759" s="84">
        <f t="shared" si="109"/>
        <v>3.1099537037037033E-2</v>
      </c>
      <c r="J1759" s="83">
        <v>0.32200000000000001</v>
      </c>
      <c r="K1759" s="83" t="s">
        <v>277</v>
      </c>
      <c r="L1759" s="83">
        <v>0.46100000000000002</v>
      </c>
      <c r="M1759" s="83" t="s">
        <v>277</v>
      </c>
      <c r="N1759" s="84">
        <f t="shared" si="110"/>
        <v>0.81409953703703708</v>
      </c>
      <c r="O1759" s="83">
        <v>1758</v>
      </c>
      <c r="P1759" s="86">
        <f t="shared" si="111"/>
        <v>0.31004709576138145</v>
      </c>
      <c r="Q1759" s="87">
        <f>Table2[[#This Row],[Decimal exceedance]]*100</f>
        <v>31.004709576138147</v>
      </c>
      <c r="R1759" s="86">
        <f>ROUND(Table2[[#This Row],[Percent Exceedance]],1)</f>
        <v>31</v>
      </c>
    </row>
    <row r="1760" spans="2:18">
      <c r="B1760" s="79" t="s">
        <v>278</v>
      </c>
      <c r="C1760" s="80">
        <v>10044187</v>
      </c>
      <c r="D1760" s="80">
        <v>10019674</v>
      </c>
      <c r="E1760" s="79" t="s">
        <v>276</v>
      </c>
      <c r="F1760" s="81">
        <v>42260</v>
      </c>
      <c r="G1760" s="82">
        <v>4.5369999999999999</v>
      </c>
      <c r="H1760" s="83">
        <f t="shared" si="108"/>
        <v>4537</v>
      </c>
      <c r="I1760" s="84">
        <f t="shared" si="109"/>
        <v>5.2511574074074072E-2</v>
      </c>
      <c r="J1760" s="83">
        <v>0.47099999999999997</v>
      </c>
      <c r="K1760" s="83" t="s">
        <v>277</v>
      </c>
      <c r="L1760" s="83">
        <v>0.29099999999999998</v>
      </c>
      <c r="M1760" s="83" t="s">
        <v>277</v>
      </c>
      <c r="N1760" s="84">
        <f t="shared" si="110"/>
        <v>0.81451157407407404</v>
      </c>
      <c r="O1760" s="83">
        <v>1759</v>
      </c>
      <c r="P1760" s="86">
        <f t="shared" si="111"/>
        <v>0.30965463108320246</v>
      </c>
      <c r="Q1760" s="87">
        <f>Table2[[#This Row],[Decimal exceedance]]*100</f>
        <v>30.965463108320247</v>
      </c>
      <c r="R1760" s="86">
        <f>ROUND(Table2[[#This Row],[Percent Exceedance]],1)</f>
        <v>31</v>
      </c>
    </row>
    <row r="1761" spans="2:18">
      <c r="B1761" s="79" t="s">
        <v>278</v>
      </c>
      <c r="C1761" s="80">
        <v>10044187</v>
      </c>
      <c r="D1761" s="80">
        <v>10019674</v>
      </c>
      <c r="E1761" s="79" t="s">
        <v>276</v>
      </c>
      <c r="F1761" s="81">
        <v>42414</v>
      </c>
      <c r="G1761" s="82">
        <v>1.6080000000000001</v>
      </c>
      <c r="H1761" s="83">
        <f t="shared" si="108"/>
        <v>1608</v>
      </c>
      <c r="I1761" s="84">
        <f t="shared" si="109"/>
        <v>1.861111111111111E-2</v>
      </c>
      <c r="J1761" s="83">
        <v>0.317</v>
      </c>
      <c r="K1761" s="83" t="s">
        <v>277</v>
      </c>
      <c r="L1761" s="83">
        <v>0.47899999999999998</v>
      </c>
      <c r="M1761" s="83" t="s">
        <v>277</v>
      </c>
      <c r="N1761" s="84">
        <f t="shared" si="110"/>
        <v>0.81461111111111117</v>
      </c>
      <c r="O1761" s="83">
        <v>1760</v>
      </c>
      <c r="P1761" s="86">
        <f t="shared" si="111"/>
        <v>0.30926216640502358</v>
      </c>
      <c r="Q1761" s="87">
        <f>Table2[[#This Row],[Decimal exceedance]]*100</f>
        <v>30.926216640502357</v>
      </c>
      <c r="R1761" s="86">
        <f>ROUND(Table2[[#This Row],[Percent Exceedance]],1)</f>
        <v>30.9</v>
      </c>
    </row>
    <row r="1762" spans="2:18">
      <c r="B1762" s="83"/>
      <c r="C1762" s="80">
        <v>10044187</v>
      </c>
      <c r="D1762" s="80">
        <v>10019674</v>
      </c>
      <c r="E1762" s="79" t="s">
        <v>276</v>
      </c>
      <c r="F1762" s="85">
        <v>43850</v>
      </c>
      <c r="G1762" s="82">
        <v>1.8919999999999999</v>
      </c>
      <c r="H1762" s="83">
        <f t="shared" si="108"/>
        <v>1892</v>
      </c>
      <c r="I1762" s="84">
        <f t="shared" si="109"/>
        <v>2.1898148148148146E-2</v>
      </c>
      <c r="J1762" s="83">
        <v>0.27500000000000002</v>
      </c>
      <c r="K1762" s="83" t="s">
        <v>277</v>
      </c>
      <c r="L1762" s="83">
        <v>0.51800000000000002</v>
      </c>
      <c r="M1762" s="83" t="s">
        <v>277</v>
      </c>
      <c r="N1762" s="84">
        <f t="shared" si="110"/>
        <v>0.8148981481481482</v>
      </c>
      <c r="O1762" s="83">
        <v>1761</v>
      </c>
      <c r="P1762" s="86">
        <f t="shared" si="111"/>
        <v>0.30886970172684458</v>
      </c>
      <c r="Q1762" s="87">
        <f>Table2[[#This Row],[Decimal exceedance]]*100</f>
        <v>30.886970172684457</v>
      </c>
      <c r="R1762" s="86">
        <f>ROUND(Table2[[#This Row],[Percent Exceedance]],1)</f>
        <v>30.9</v>
      </c>
    </row>
    <row r="1763" spans="2:18">
      <c r="B1763" s="79" t="s">
        <v>278</v>
      </c>
      <c r="C1763" s="80">
        <v>10044187</v>
      </c>
      <c r="D1763" s="80">
        <v>10019674</v>
      </c>
      <c r="E1763" s="79" t="s">
        <v>276</v>
      </c>
      <c r="F1763" s="81">
        <v>42236</v>
      </c>
      <c r="G1763" s="82">
        <v>4.5730000000000004</v>
      </c>
      <c r="H1763" s="83">
        <f t="shared" si="108"/>
        <v>4573</v>
      </c>
      <c r="I1763" s="84">
        <f t="shared" si="109"/>
        <v>5.2928240740740741E-2</v>
      </c>
      <c r="J1763" s="83">
        <v>0.29599999999999999</v>
      </c>
      <c r="K1763" s="83" t="s">
        <v>277</v>
      </c>
      <c r="L1763" s="83">
        <v>0.46600000000000003</v>
      </c>
      <c r="M1763" s="83" t="s">
        <v>277</v>
      </c>
      <c r="N1763" s="84">
        <f t="shared" si="110"/>
        <v>0.81492824074074077</v>
      </c>
      <c r="O1763" s="83">
        <v>1762</v>
      </c>
      <c r="P1763" s="86">
        <f t="shared" si="111"/>
        <v>0.30847723704866559</v>
      </c>
      <c r="Q1763" s="87">
        <f>Table2[[#This Row],[Decimal exceedance]]*100</f>
        <v>30.84772370486656</v>
      </c>
      <c r="R1763" s="86">
        <f>ROUND(Table2[[#This Row],[Percent Exceedance]],1)</f>
        <v>30.8</v>
      </c>
    </row>
    <row r="1764" spans="2:18">
      <c r="B1764" s="79" t="s">
        <v>278</v>
      </c>
      <c r="C1764" s="80">
        <v>10044187</v>
      </c>
      <c r="D1764" s="80">
        <v>10019674</v>
      </c>
      <c r="E1764" s="79" t="s">
        <v>276</v>
      </c>
      <c r="F1764" s="81">
        <v>41533</v>
      </c>
      <c r="G1764" s="82">
        <v>4.7380000000000004</v>
      </c>
      <c r="H1764" s="83">
        <f t="shared" si="108"/>
        <v>4738</v>
      </c>
      <c r="I1764" s="84">
        <f t="shared" si="109"/>
        <v>5.4837962962962963E-2</v>
      </c>
      <c r="J1764" s="83">
        <v>0.188</v>
      </c>
      <c r="K1764" s="83" t="s">
        <v>277</v>
      </c>
      <c r="L1764" s="83">
        <v>0.57299999999999995</v>
      </c>
      <c r="M1764" s="83" t="s">
        <v>277</v>
      </c>
      <c r="N1764" s="84">
        <f t="shared" si="110"/>
        <v>0.81583796296296285</v>
      </c>
      <c r="O1764" s="83">
        <v>1763</v>
      </c>
      <c r="P1764" s="86">
        <f t="shared" si="111"/>
        <v>0.3080847723704867</v>
      </c>
      <c r="Q1764" s="87">
        <f>Table2[[#This Row],[Decimal exceedance]]*100</f>
        <v>30.80847723704867</v>
      </c>
      <c r="R1764" s="86">
        <f>ROUND(Table2[[#This Row],[Percent Exceedance]],1)</f>
        <v>30.8</v>
      </c>
    </row>
    <row r="1765" spans="2:18">
      <c r="B1765" s="79" t="s">
        <v>278</v>
      </c>
      <c r="C1765" s="80">
        <v>10044187</v>
      </c>
      <c r="D1765" s="80">
        <v>10019674</v>
      </c>
      <c r="E1765" s="79" t="s">
        <v>276</v>
      </c>
      <c r="F1765" s="81">
        <v>42098</v>
      </c>
      <c r="G1765" s="82">
        <v>2.7810000000000001</v>
      </c>
      <c r="H1765" s="83">
        <f t="shared" si="108"/>
        <v>2781</v>
      </c>
      <c r="I1765" s="84">
        <f t="shared" si="109"/>
        <v>3.2187500000000001E-2</v>
      </c>
      <c r="J1765" s="83">
        <v>0.373</v>
      </c>
      <c r="K1765" s="83" t="s">
        <v>277</v>
      </c>
      <c r="L1765" s="83">
        <v>0.41199999999999998</v>
      </c>
      <c r="M1765" s="83" t="s">
        <v>277</v>
      </c>
      <c r="N1765" s="84">
        <f t="shared" si="110"/>
        <v>0.81718749999999996</v>
      </c>
      <c r="O1765" s="83">
        <v>1764</v>
      </c>
      <c r="P1765" s="86">
        <f t="shared" si="111"/>
        <v>0.30769230769230771</v>
      </c>
      <c r="Q1765" s="87">
        <f>Table2[[#This Row],[Decimal exceedance]]*100</f>
        <v>30.76923076923077</v>
      </c>
      <c r="R1765" s="86">
        <f>ROUND(Table2[[#This Row],[Percent Exceedance]],1)</f>
        <v>30.8</v>
      </c>
    </row>
    <row r="1766" spans="2:18">
      <c r="B1766" s="79" t="s">
        <v>278</v>
      </c>
      <c r="C1766" s="80">
        <v>10044187</v>
      </c>
      <c r="D1766" s="80">
        <v>10019674</v>
      </c>
      <c r="E1766" s="79" t="s">
        <v>276</v>
      </c>
      <c r="F1766" s="81">
        <v>42631</v>
      </c>
      <c r="G1766" s="82">
        <v>2.9129999999999998</v>
      </c>
      <c r="H1766" s="83">
        <f t="shared" si="108"/>
        <v>2913</v>
      </c>
      <c r="I1766" s="84">
        <f t="shared" si="109"/>
        <v>3.3715277777777775E-2</v>
      </c>
      <c r="J1766" s="83">
        <v>0.16700000000000001</v>
      </c>
      <c r="K1766" s="83" t="s">
        <v>277</v>
      </c>
      <c r="L1766" s="83">
        <v>0.61699999999999999</v>
      </c>
      <c r="M1766" s="83" t="s">
        <v>277</v>
      </c>
      <c r="N1766" s="84">
        <f t="shared" si="110"/>
        <v>0.81771527777777775</v>
      </c>
      <c r="O1766" s="83">
        <v>1765</v>
      </c>
      <c r="P1766" s="86">
        <f t="shared" si="111"/>
        <v>0.30729984301412872</v>
      </c>
      <c r="Q1766" s="87">
        <f>Table2[[#This Row],[Decimal exceedance]]*100</f>
        <v>30.72998430141287</v>
      </c>
      <c r="R1766" s="86">
        <f>ROUND(Table2[[#This Row],[Percent Exceedance]],1)</f>
        <v>30.7</v>
      </c>
    </row>
    <row r="1767" spans="2:18">
      <c r="B1767" s="79" t="s">
        <v>278</v>
      </c>
      <c r="C1767" s="80">
        <v>10044187</v>
      </c>
      <c r="D1767" s="80">
        <v>10019674</v>
      </c>
      <c r="E1767" s="79" t="s">
        <v>276</v>
      </c>
      <c r="F1767" s="81">
        <v>41415</v>
      </c>
      <c r="G1767" s="82">
        <v>5.593</v>
      </c>
      <c r="H1767" s="83">
        <f t="shared" si="108"/>
        <v>5593</v>
      </c>
      <c r="I1767" s="84">
        <f t="shared" si="109"/>
        <v>6.4733796296296289E-2</v>
      </c>
      <c r="J1767" s="83">
        <v>0.19</v>
      </c>
      <c r="K1767" s="83" t="s">
        <v>277</v>
      </c>
      <c r="L1767" s="83">
        <v>0.56299999999999994</v>
      </c>
      <c r="M1767" s="83" t="s">
        <v>277</v>
      </c>
      <c r="N1767" s="84">
        <f t="shared" si="110"/>
        <v>0.81773379629629628</v>
      </c>
      <c r="O1767" s="83">
        <v>1766</v>
      </c>
      <c r="P1767" s="86">
        <f t="shared" si="111"/>
        <v>0.30690737833594972</v>
      </c>
      <c r="Q1767" s="87">
        <f>Table2[[#This Row],[Decimal exceedance]]*100</f>
        <v>30.690737833594973</v>
      </c>
      <c r="R1767" s="86">
        <f>ROUND(Table2[[#This Row],[Percent Exceedance]],1)</f>
        <v>30.7</v>
      </c>
    </row>
    <row r="1768" spans="2:18">
      <c r="B1768" s="79" t="s">
        <v>278</v>
      </c>
      <c r="C1768" s="80">
        <v>10044187</v>
      </c>
      <c r="D1768" s="80">
        <v>10019674</v>
      </c>
      <c r="E1768" s="79" t="s">
        <v>276</v>
      </c>
      <c r="F1768" s="81">
        <v>41929</v>
      </c>
      <c r="G1768" s="82">
        <v>2.9540000000000002</v>
      </c>
      <c r="H1768" s="83">
        <f t="shared" si="108"/>
        <v>2954</v>
      </c>
      <c r="I1768" s="84">
        <f t="shared" si="109"/>
        <v>3.4189814814814812E-2</v>
      </c>
      <c r="J1768" s="83">
        <v>0.36799999999999999</v>
      </c>
      <c r="K1768" s="83" t="s">
        <v>277</v>
      </c>
      <c r="L1768" s="83">
        <v>0.41599999999999998</v>
      </c>
      <c r="M1768" s="83" t="s">
        <v>277</v>
      </c>
      <c r="N1768" s="84">
        <f t="shared" si="110"/>
        <v>0.81818981481481479</v>
      </c>
      <c r="O1768" s="83">
        <v>1767</v>
      </c>
      <c r="P1768" s="86">
        <f t="shared" si="111"/>
        <v>0.30651491365777084</v>
      </c>
      <c r="Q1768" s="87">
        <f>Table2[[#This Row],[Decimal exceedance]]*100</f>
        <v>30.651491365777083</v>
      </c>
      <c r="R1768" s="86">
        <f>ROUND(Table2[[#This Row],[Percent Exceedance]],1)</f>
        <v>30.7</v>
      </c>
    </row>
    <row r="1769" spans="2:18">
      <c r="B1769" s="79" t="s">
        <v>278</v>
      </c>
      <c r="C1769" s="80">
        <v>10044187</v>
      </c>
      <c r="D1769" s="80">
        <v>10019674</v>
      </c>
      <c r="E1769" s="79" t="s">
        <v>276</v>
      </c>
      <c r="F1769" s="81">
        <v>43528</v>
      </c>
      <c r="G1769" s="82">
        <v>2.032</v>
      </c>
      <c r="H1769" s="83">
        <f t="shared" si="108"/>
        <v>2032</v>
      </c>
      <c r="I1769" s="84">
        <f t="shared" si="109"/>
        <v>2.3518518518518518E-2</v>
      </c>
      <c r="J1769" s="83">
        <v>0.55000000000000004</v>
      </c>
      <c r="K1769" s="83" t="s">
        <v>277</v>
      </c>
      <c r="L1769" s="83">
        <v>0.245</v>
      </c>
      <c r="M1769" s="83" t="s">
        <v>277</v>
      </c>
      <c r="N1769" s="84">
        <f t="shared" si="110"/>
        <v>0.81851851851851853</v>
      </c>
      <c r="O1769" s="83">
        <v>1768</v>
      </c>
      <c r="P1769" s="86">
        <f t="shared" si="111"/>
        <v>0.30612244897959184</v>
      </c>
      <c r="Q1769" s="87">
        <f>Table2[[#This Row],[Decimal exceedance]]*100</f>
        <v>30.612244897959183</v>
      </c>
      <c r="R1769" s="86">
        <f>ROUND(Table2[[#This Row],[Percent Exceedance]],1)</f>
        <v>30.6</v>
      </c>
    </row>
    <row r="1770" spans="2:18">
      <c r="B1770" s="79" t="s">
        <v>278</v>
      </c>
      <c r="C1770" s="80">
        <v>10044187</v>
      </c>
      <c r="D1770" s="80">
        <v>10019674</v>
      </c>
      <c r="E1770" s="79" t="s">
        <v>276</v>
      </c>
      <c r="F1770" s="81">
        <v>42036</v>
      </c>
      <c r="G1770" s="82">
        <v>2.508</v>
      </c>
      <c r="H1770" s="83">
        <f t="shared" si="108"/>
        <v>2508</v>
      </c>
      <c r="I1770" s="84">
        <f t="shared" si="109"/>
        <v>2.9027777777777777E-2</v>
      </c>
      <c r="J1770" s="83">
        <v>0.33400000000000002</v>
      </c>
      <c r="K1770" s="83" t="s">
        <v>277</v>
      </c>
      <c r="L1770" s="83">
        <v>0.45600000000000002</v>
      </c>
      <c r="M1770" s="83" t="s">
        <v>277</v>
      </c>
      <c r="N1770" s="84">
        <f t="shared" si="110"/>
        <v>0.8190277777777778</v>
      </c>
      <c r="O1770" s="83">
        <v>1769</v>
      </c>
      <c r="P1770" s="86">
        <f t="shared" si="111"/>
        <v>0.30572998430141285</v>
      </c>
      <c r="Q1770" s="87">
        <f>Table2[[#This Row],[Decimal exceedance]]*100</f>
        <v>30.572998430141286</v>
      </c>
      <c r="R1770" s="86">
        <f>ROUND(Table2[[#This Row],[Percent Exceedance]],1)</f>
        <v>30.6</v>
      </c>
    </row>
    <row r="1771" spans="2:18">
      <c r="B1771" s="79" t="s">
        <v>278</v>
      </c>
      <c r="C1771" s="80">
        <v>10044187</v>
      </c>
      <c r="D1771" s="80">
        <v>10019674</v>
      </c>
      <c r="E1771" s="79" t="s">
        <v>276</v>
      </c>
      <c r="F1771" s="81">
        <v>41366</v>
      </c>
      <c r="G1771" s="82">
        <v>2.0009999999999999</v>
      </c>
      <c r="H1771" s="83">
        <f t="shared" si="108"/>
        <v>2001</v>
      </c>
      <c r="I1771" s="84">
        <f t="shared" si="109"/>
        <v>2.315972222222222E-2</v>
      </c>
      <c r="J1771" s="83">
        <v>0.25</v>
      </c>
      <c r="K1771" s="83" t="s">
        <v>277</v>
      </c>
      <c r="L1771" s="83">
        <v>0.54600000000000004</v>
      </c>
      <c r="M1771" s="83" t="s">
        <v>277</v>
      </c>
      <c r="N1771" s="84">
        <f t="shared" si="110"/>
        <v>0.81915972222222222</v>
      </c>
      <c r="O1771" s="83">
        <v>1770</v>
      </c>
      <c r="P1771" s="86">
        <f t="shared" si="111"/>
        <v>0.30533751962323386</v>
      </c>
      <c r="Q1771" s="87">
        <f>Table2[[#This Row],[Decimal exceedance]]*100</f>
        <v>30.533751962323386</v>
      </c>
      <c r="R1771" s="86">
        <f>ROUND(Table2[[#This Row],[Percent Exceedance]],1)</f>
        <v>30.5</v>
      </c>
    </row>
    <row r="1772" spans="2:18">
      <c r="B1772" s="79" t="s">
        <v>278</v>
      </c>
      <c r="C1772" s="80">
        <v>10044187</v>
      </c>
      <c r="D1772" s="80">
        <v>10019674</v>
      </c>
      <c r="E1772" s="79" t="s">
        <v>276</v>
      </c>
      <c r="F1772" s="81">
        <v>42067</v>
      </c>
      <c r="G1772" s="82">
        <v>2.64</v>
      </c>
      <c r="H1772" s="83">
        <f t="shared" si="108"/>
        <v>2640</v>
      </c>
      <c r="I1772" s="84">
        <f t="shared" si="109"/>
        <v>3.0555555555555555E-2</v>
      </c>
      <c r="J1772" s="83">
        <v>0.34200000000000003</v>
      </c>
      <c r="K1772" s="83" t="s">
        <v>277</v>
      </c>
      <c r="L1772" s="83">
        <v>0.44700000000000001</v>
      </c>
      <c r="M1772" s="83" t="s">
        <v>277</v>
      </c>
      <c r="N1772" s="84">
        <f t="shared" si="110"/>
        <v>0.81955555555555559</v>
      </c>
      <c r="O1772" s="83">
        <v>1771</v>
      </c>
      <c r="P1772" s="86">
        <f t="shared" si="111"/>
        <v>0.30494505494505497</v>
      </c>
      <c r="Q1772" s="87">
        <f>Table2[[#This Row],[Decimal exceedance]]*100</f>
        <v>30.494505494505496</v>
      </c>
      <c r="R1772" s="86">
        <f>ROUND(Table2[[#This Row],[Percent Exceedance]],1)</f>
        <v>30.5</v>
      </c>
    </row>
    <row r="1773" spans="2:18">
      <c r="B1773" s="79" t="s">
        <v>278</v>
      </c>
      <c r="C1773" s="80">
        <v>10044187</v>
      </c>
      <c r="D1773" s="80">
        <v>10019674</v>
      </c>
      <c r="E1773" s="79" t="s">
        <v>276</v>
      </c>
      <c r="F1773" s="81">
        <v>43436</v>
      </c>
      <c r="G1773" s="82">
        <v>1.96</v>
      </c>
      <c r="H1773" s="83">
        <f t="shared" si="108"/>
        <v>1960</v>
      </c>
      <c r="I1773" s="84">
        <f t="shared" si="109"/>
        <v>2.2685185185185183E-2</v>
      </c>
      <c r="J1773" s="83">
        <v>0.65100000000000002</v>
      </c>
      <c r="K1773" s="83" t="s">
        <v>277</v>
      </c>
      <c r="L1773" s="83">
        <v>0.14599999999999999</v>
      </c>
      <c r="M1773" s="83" t="s">
        <v>277</v>
      </c>
      <c r="N1773" s="84">
        <f t="shared" si="110"/>
        <v>0.81968518518518518</v>
      </c>
      <c r="O1773" s="83">
        <v>1772</v>
      </c>
      <c r="P1773" s="86">
        <f t="shared" si="111"/>
        <v>0.30455259026687598</v>
      </c>
      <c r="Q1773" s="87">
        <f>Table2[[#This Row],[Decimal exceedance]]*100</f>
        <v>30.4552590266876</v>
      </c>
      <c r="R1773" s="86">
        <f>ROUND(Table2[[#This Row],[Percent Exceedance]],1)</f>
        <v>30.5</v>
      </c>
    </row>
    <row r="1774" spans="2:18">
      <c r="B1774" s="79" t="s">
        <v>278</v>
      </c>
      <c r="C1774" s="80">
        <v>10044187</v>
      </c>
      <c r="D1774" s="80">
        <v>10019674</v>
      </c>
      <c r="E1774" s="79" t="s">
        <v>276</v>
      </c>
      <c r="F1774" s="81">
        <v>43135</v>
      </c>
      <c r="G1774" s="82">
        <v>2.1349999999999998</v>
      </c>
      <c r="H1774" s="83">
        <f t="shared" si="108"/>
        <v>2135</v>
      </c>
      <c r="I1774" s="84">
        <f t="shared" si="109"/>
        <v>2.4710648148148145E-2</v>
      </c>
      <c r="J1774" s="83">
        <v>0.58299999999999996</v>
      </c>
      <c r="K1774" s="83" t="s">
        <v>277</v>
      </c>
      <c r="L1774" s="83">
        <v>0.21199999999999999</v>
      </c>
      <c r="M1774" s="83" t="s">
        <v>277</v>
      </c>
      <c r="N1774" s="84">
        <f t="shared" si="110"/>
        <v>0.81971064814814809</v>
      </c>
      <c r="O1774" s="83">
        <v>1773</v>
      </c>
      <c r="P1774" s="86">
        <f t="shared" si="111"/>
        <v>0.30416012558869698</v>
      </c>
      <c r="Q1774" s="87">
        <f>Table2[[#This Row],[Decimal exceedance]]*100</f>
        <v>30.416012558869699</v>
      </c>
      <c r="R1774" s="86">
        <f>ROUND(Table2[[#This Row],[Percent Exceedance]],1)</f>
        <v>30.4</v>
      </c>
    </row>
    <row r="1775" spans="2:18">
      <c r="B1775" s="79" t="s">
        <v>278</v>
      </c>
      <c r="C1775" s="80">
        <v>10044187</v>
      </c>
      <c r="D1775" s="80">
        <v>10019674</v>
      </c>
      <c r="E1775" s="79" t="s">
        <v>276</v>
      </c>
      <c r="F1775" s="81">
        <v>42991</v>
      </c>
      <c r="G1775" s="82">
        <v>2.419</v>
      </c>
      <c r="H1775" s="83">
        <f t="shared" si="108"/>
        <v>2419</v>
      </c>
      <c r="I1775" s="84">
        <f t="shared" si="109"/>
        <v>2.7997685185185184E-2</v>
      </c>
      <c r="J1775" s="83">
        <v>0.34699999999999998</v>
      </c>
      <c r="K1775" s="83" t="s">
        <v>277</v>
      </c>
      <c r="L1775" s="83">
        <v>0.44500000000000001</v>
      </c>
      <c r="M1775" s="83" t="s">
        <v>277</v>
      </c>
      <c r="N1775" s="84">
        <f t="shared" si="110"/>
        <v>0.81999768518518512</v>
      </c>
      <c r="O1775" s="83">
        <v>1774</v>
      </c>
      <c r="P1775" s="86">
        <f t="shared" si="111"/>
        <v>0.3037676609105181</v>
      </c>
      <c r="Q1775" s="87">
        <f>Table2[[#This Row],[Decimal exceedance]]*100</f>
        <v>30.37676609105181</v>
      </c>
      <c r="R1775" s="86">
        <f>ROUND(Table2[[#This Row],[Percent Exceedance]],1)</f>
        <v>30.4</v>
      </c>
    </row>
    <row r="1776" spans="2:18">
      <c r="B1776" s="79" t="s">
        <v>278</v>
      </c>
      <c r="C1776" s="80">
        <v>10044187</v>
      </c>
      <c r="D1776" s="80">
        <v>10019674</v>
      </c>
      <c r="E1776" s="79" t="s">
        <v>276</v>
      </c>
      <c r="F1776" s="81">
        <v>41725</v>
      </c>
      <c r="G1776" s="82">
        <v>2.4260000000000002</v>
      </c>
      <c r="H1776" s="83">
        <f t="shared" si="108"/>
        <v>2426</v>
      </c>
      <c r="I1776" s="84">
        <f t="shared" si="109"/>
        <v>2.8078703703703703E-2</v>
      </c>
      <c r="J1776" s="83">
        <v>0.32400000000000001</v>
      </c>
      <c r="K1776" s="83" t="s">
        <v>277</v>
      </c>
      <c r="L1776" s="83">
        <v>0.46800000000000003</v>
      </c>
      <c r="M1776" s="83" t="s">
        <v>277</v>
      </c>
      <c r="N1776" s="84">
        <f t="shared" si="110"/>
        <v>0.82007870370370373</v>
      </c>
      <c r="O1776" s="83">
        <v>1775</v>
      </c>
      <c r="P1776" s="86">
        <f t="shared" si="111"/>
        <v>0.30337519623233911</v>
      </c>
      <c r="Q1776" s="87">
        <f>Table2[[#This Row],[Decimal exceedance]]*100</f>
        <v>30.337519623233909</v>
      </c>
      <c r="R1776" s="86">
        <f>ROUND(Table2[[#This Row],[Percent Exceedance]],1)</f>
        <v>30.3</v>
      </c>
    </row>
    <row r="1777" spans="2:18">
      <c r="B1777" s="79" t="s">
        <v>278</v>
      </c>
      <c r="C1777" s="80">
        <v>10044187</v>
      </c>
      <c r="D1777" s="80">
        <v>10019674</v>
      </c>
      <c r="E1777" s="79" t="s">
        <v>276</v>
      </c>
      <c r="F1777" s="81">
        <v>41878</v>
      </c>
      <c r="G1777" s="82">
        <v>4.5179999999999998</v>
      </c>
      <c r="H1777" s="83">
        <f t="shared" si="108"/>
        <v>4518</v>
      </c>
      <c r="I1777" s="84">
        <f t="shared" si="109"/>
        <v>5.229166666666666E-2</v>
      </c>
      <c r="J1777" s="83">
        <v>0.34399999999999997</v>
      </c>
      <c r="K1777" s="83" t="s">
        <v>277</v>
      </c>
      <c r="L1777" s="83">
        <v>0.42399999999999999</v>
      </c>
      <c r="M1777" s="83" t="s">
        <v>277</v>
      </c>
      <c r="N1777" s="84">
        <f t="shared" si="110"/>
        <v>0.82029166666666664</v>
      </c>
      <c r="O1777" s="83">
        <v>1776</v>
      </c>
      <c r="P1777" s="86">
        <f t="shared" si="111"/>
        <v>0.30298273155416011</v>
      </c>
      <c r="Q1777" s="87">
        <f>Table2[[#This Row],[Decimal exceedance]]*100</f>
        <v>30.298273155416013</v>
      </c>
      <c r="R1777" s="86">
        <f>ROUND(Table2[[#This Row],[Percent Exceedance]],1)</f>
        <v>30.3</v>
      </c>
    </row>
    <row r="1778" spans="2:18">
      <c r="B1778" s="79" t="s">
        <v>278</v>
      </c>
      <c r="C1778" s="80">
        <v>10044187</v>
      </c>
      <c r="D1778" s="80">
        <v>10019674</v>
      </c>
      <c r="E1778" s="79" t="s">
        <v>276</v>
      </c>
      <c r="F1778" s="81">
        <v>42155</v>
      </c>
      <c r="G1778" s="82">
        <v>5.891</v>
      </c>
      <c r="H1778" s="83">
        <f t="shared" si="108"/>
        <v>5891</v>
      </c>
      <c r="I1778" s="84">
        <f t="shared" si="109"/>
        <v>6.8182870370370366E-2</v>
      </c>
      <c r="J1778" s="83">
        <v>0.30199999999999999</v>
      </c>
      <c r="K1778" s="83" t="s">
        <v>280</v>
      </c>
      <c r="L1778" s="83">
        <v>0.45100000000000001</v>
      </c>
      <c r="M1778" s="83" t="s">
        <v>277</v>
      </c>
      <c r="N1778" s="84">
        <f t="shared" si="110"/>
        <v>0.8211828703703703</v>
      </c>
      <c r="O1778" s="83">
        <v>1777</v>
      </c>
      <c r="P1778" s="86">
        <f t="shared" si="111"/>
        <v>0.30259026687598112</v>
      </c>
      <c r="Q1778" s="87">
        <f>Table2[[#This Row],[Decimal exceedance]]*100</f>
        <v>30.259026687598112</v>
      </c>
      <c r="R1778" s="86">
        <f>ROUND(Table2[[#This Row],[Percent Exceedance]],1)</f>
        <v>30.3</v>
      </c>
    </row>
    <row r="1779" spans="2:18">
      <c r="B1779" s="79" t="s">
        <v>278</v>
      </c>
      <c r="C1779" s="80">
        <v>10044187</v>
      </c>
      <c r="D1779" s="80">
        <v>10019674</v>
      </c>
      <c r="E1779" s="79" t="s">
        <v>276</v>
      </c>
      <c r="F1779" s="81">
        <v>41488</v>
      </c>
      <c r="G1779" s="82">
        <v>8.6590000000000007</v>
      </c>
      <c r="H1779" s="83">
        <f t="shared" si="108"/>
        <v>8659</v>
      </c>
      <c r="I1779" s="84">
        <f t="shared" si="109"/>
        <v>0.10021990740740741</v>
      </c>
      <c r="J1779" s="83">
        <v>0.13300000000000001</v>
      </c>
      <c r="K1779" s="83" t="s">
        <v>277</v>
      </c>
      <c r="L1779" s="83">
        <v>0.58799999999999997</v>
      </c>
      <c r="M1779" s="83" t="s">
        <v>280</v>
      </c>
      <c r="N1779" s="84">
        <f t="shared" si="110"/>
        <v>0.82121990740740736</v>
      </c>
      <c r="O1779" s="83">
        <v>1778</v>
      </c>
      <c r="P1779" s="86">
        <f t="shared" si="111"/>
        <v>0.30219780219780223</v>
      </c>
      <c r="Q1779" s="87">
        <f>Table2[[#This Row],[Decimal exceedance]]*100</f>
        <v>30.219780219780223</v>
      </c>
      <c r="R1779" s="86">
        <f>ROUND(Table2[[#This Row],[Percent Exceedance]],1)</f>
        <v>30.2</v>
      </c>
    </row>
    <row r="1780" spans="2:18">
      <c r="B1780" s="79" t="s">
        <v>278</v>
      </c>
      <c r="C1780" s="80">
        <v>10044187</v>
      </c>
      <c r="D1780" s="80">
        <v>10019674</v>
      </c>
      <c r="E1780" s="79" t="s">
        <v>276</v>
      </c>
      <c r="F1780" s="81">
        <v>43089</v>
      </c>
      <c r="G1780" s="82">
        <v>2.2069999999999999</v>
      </c>
      <c r="H1780" s="83">
        <f t="shared" si="108"/>
        <v>2207</v>
      </c>
      <c r="I1780" s="84">
        <f t="shared" si="109"/>
        <v>2.5543981481481477E-2</v>
      </c>
      <c r="J1780" s="83">
        <v>0.65100000000000002</v>
      </c>
      <c r="K1780" s="83" t="s">
        <v>277</v>
      </c>
      <c r="L1780" s="83">
        <v>0.14499999999999999</v>
      </c>
      <c r="M1780" s="83" t="s">
        <v>277</v>
      </c>
      <c r="N1780" s="84">
        <f t="shared" si="110"/>
        <v>0.82154398148148156</v>
      </c>
      <c r="O1780" s="83">
        <v>1779</v>
      </c>
      <c r="P1780" s="86">
        <f t="shared" si="111"/>
        <v>0.30180533751962324</v>
      </c>
      <c r="Q1780" s="87">
        <f>Table2[[#This Row],[Decimal exceedance]]*100</f>
        <v>30.180533751962322</v>
      </c>
      <c r="R1780" s="86">
        <f>ROUND(Table2[[#This Row],[Percent Exceedance]],1)</f>
        <v>30.2</v>
      </c>
    </row>
    <row r="1781" spans="2:18">
      <c r="B1781" s="79" t="s">
        <v>278</v>
      </c>
      <c r="C1781" s="80">
        <v>10044187</v>
      </c>
      <c r="D1781" s="80">
        <v>10019674</v>
      </c>
      <c r="E1781" s="79" t="s">
        <v>276</v>
      </c>
      <c r="F1781" s="81">
        <v>41916</v>
      </c>
      <c r="G1781" s="82">
        <v>3.6789999999999998</v>
      </c>
      <c r="H1781" s="83">
        <f t="shared" si="108"/>
        <v>3679</v>
      </c>
      <c r="I1781" s="84">
        <f t="shared" si="109"/>
        <v>4.2581018518518511E-2</v>
      </c>
      <c r="J1781" s="83">
        <v>0.42099999999999999</v>
      </c>
      <c r="K1781" s="83" t="s">
        <v>277</v>
      </c>
      <c r="L1781" s="83">
        <v>0.35899999999999999</v>
      </c>
      <c r="M1781" s="83" t="s">
        <v>277</v>
      </c>
      <c r="N1781" s="84">
        <f t="shared" si="110"/>
        <v>0.8225810185185185</v>
      </c>
      <c r="O1781" s="83">
        <v>1780</v>
      </c>
      <c r="P1781" s="86">
        <f t="shared" si="111"/>
        <v>0.30141287284144425</v>
      </c>
      <c r="Q1781" s="87">
        <f>Table2[[#This Row],[Decimal exceedance]]*100</f>
        <v>30.141287284144425</v>
      </c>
      <c r="R1781" s="86">
        <f>ROUND(Table2[[#This Row],[Percent Exceedance]],1)</f>
        <v>30.1</v>
      </c>
    </row>
    <row r="1782" spans="2:18">
      <c r="B1782" s="79" t="s">
        <v>278</v>
      </c>
      <c r="C1782" s="80">
        <v>10044187</v>
      </c>
      <c r="D1782" s="80">
        <v>10019674</v>
      </c>
      <c r="E1782" s="79" t="s">
        <v>276</v>
      </c>
      <c r="F1782" s="81">
        <v>42433</v>
      </c>
      <c r="G1782" s="82">
        <v>1.615</v>
      </c>
      <c r="H1782" s="83">
        <f t="shared" si="108"/>
        <v>1615</v>
      </c>
      <c r="I1782" s="84">
        <f t="shared" si="109"/>
        <v>1.8692129629629628E-2</v>
      </c>
      <c r="J1782" s="83">
        <v>0.38600000000000001</v>
      </c>
      <c r="K1782" s="83" t="s">
        <v>277</v>
      </c>
      <c r="L1782" s="83">
        <v>0.41799999999999998</v>
      </c>
      <c r="M1782" s="83" t="s">
        <v>277</v>
      </c>
      <c r="N1782" s="84">
        <f t="shared" si="110"/>
        <v>0.82269212962962968</v>
      </c>
      <c r="O1782" s="83">
        <v>1781</v>
      </c>
      <c r="P1782" s="86">
        <f t="shared" si="111"/>
        <v>0.30102040816326525</v>
      </c>
      <c r="Q1782" s="87">
        <f>Table2[[#This Row],[Decimal exceedance]]*100</f>
        <v>30.102040816326525</v>
      </c>
      <c r="R1782" s="86">
        <f>ROUND(Table2[[#This Row],[Percent Exceedance]],1)</f>
        <v>30.1</v>
      </c>
    </row>
    <row r="1783" spans="2:18">
      <c r="B1783" s="79" t="s">
        <v>278</v>
      </c>
      <c r="C1783" s="80">
        <v>10044187</v>
      </c>
      <c r="D1783" s="80">
        <v>10019674</v>
      </c>
      <c r="E1783" s="79" t="s">
        <v>276</v>
      </c>
      <c r="F1783" s="81">
        <v>42714</v>
      </c>
      <c r="G1783" s="82">
        <v>0.47599999999999998</v>
      </c>
      <c r="H1783" s="83">
        <f t="shared" si="108"/>
        <v>476</v>
      </c>
      <c r="I1783" s="84">
        <f t="shared" si="109"/>
        <v>5.5092592592592589E-3</v>
      </c>
      <c r="J1783" s="83">
        <v>0.5</v>
      </c>
      <c r="K1783" s="83" t="s">
        <v>277</v>
      </c>
      <c r="L1783" s="83">
        <v>0.318</v>
      </c>
      <c r="M1783" s="83" t="s">
        <v>277</v>
      </c>
      <c r="N1783" s="84">
        <f t="shared" si="110"/>
        <v>0.82350925925925922</v>
      </c>
      <c r="O1783" s="83">
        <v>1782</v>
      </c>
      <c r="P1783" s="86">
        <f t="shared" si="111"/>
        <v>0.30062794348508637</v>
      </c>
      <c r="Q1783" s="87">
        <f>Table2[[#This Row],[Decimal exceedance]]*100</f>
        <v>30.062794348508636</v>
      </c>
      <c r="R1783" s="86">
        <f>ROUND(Table2[[#This Row],[Percent Exceedance]],1)</f>
        <v>30.1</v>
      </c>
    </row>
    <row r="1784" spans="2:18">
      <c r="B1784" s="83"/>
      <c r="C1784" s="80">
        <v>10044187</v>
      </c>
      <c r="D1784" s="80">
        <v>10019674</v>
      </c>
      <c r="E1784" s="79" t="s">
        <v>276</v>
      </c>
      <c r="F1784" s="85">
        <v>43825</v>
      </c>
      <c r="G1784" s="82">
        <v>2.1880000000000002</v>
      </c>
      <c r="H1784" s="83">
        <f t="shared" si="108"/>
        <v>2188</v>
      </c>
      <c r="I1784" s="84">
        <f t="shared" si="109"/>
        <v>2.5324074074074075E-2</v>
      </c>
      <c r="J1784" s="83">
        <v>0.61499999999999999</v>
      </c>
      <c r="K1784" s="83" t="s">
        <v>277</v>
      </c>
      <c r="L1784" s="83">
        <v>0.186</v>
      </c>
      <c r="M1784" s="83" t="s">
        <v>277</v>
      </c>
      <c r="N1784" s="84">
        <f t="shared" si="110"/>
        <v>0.82632407407407404</v>
      </c>
      <c r="O1784" s="83">
        <v>1783</v>
      </c>
      <c r="P1784" s="86">
        <f t="shared" si="111"/>
        <v>0.30023547880690737</v>
      </c>
      <c r="Q1784" s="87">
        <f>Table2[[#This Row],[Decimal exceedance]]*100</f>
        <v>30.023547880690739</v>
      </c>
      <c r="R1784" s="86">
        <f>ROUND(Table2[[#This Row],[Percent Exceedance]],1)</f>
        <v>30</v>
      </c>
    </row>
    <row r="1785" spans="2:18">
      <c r="B1785" s="79" t="s">
        <v>278</v>
      </c>
      <c r="C1785" s="80">
        <v>10044187</v>
      </c>
      <c r="D1785" s="80">
        <v>10019674</v>
      </c>
      <c r="E1785" s="79" t="s">
        <v>276</v>
      </c>
      <c r="F1785" s="81">
        <v>41956</v>
      </c>
      <c r="G1785" s="82">
        <v>2.1960000000000002</v>
      </c>
      <c r="H1785" s="83">
        <f t="shared" si="108"/>
        <v>2196</v>
      </c>
      <c r="I1785" s="84">
        <f t="shared" si="109"/>
        <v>2.5416666666666667E-2</v>
      </c>
      <c r="J1785" s="83">
        <v>0.41299999999999998</v>
      </c>
      <c r="K1785" s="83" t="s">
        <v>277</v>
      </c>
      <c r="L1785" s="83">
        <v>0.38800000000000001</v>
      </c>
      <c r="M1785" s="83" t="s">
        <v>277</v>
      </c>
      <c r="N1785" s="84">
        <f t="shared" si="110"/>
        <v>0.82641666666666658</v>
      </c>
      <c r="O1785" s="83">
        <v>1784</v>
      </c>
      <c r="P1785" s="86">
        <f t="shared" si="111"/>
        <v>0.29984301412872838</v>
      </c>
      <c r="Q1785" s="87">
        <f>Table2[[#This Row],[Decimal exceedance]]*100</f>
        <v>29.984301412872838</v>
      </c>
      <c r="R1785" s="86">
        <f>ROUND(Table2[[#This Row],[Percent Exceedance]],1)</f>
        <v>30</v>
      </c>
    </row>
    <row r="1786" spans="2:18">
      <c r="B1786" s="79" t="s">
        <v>278</v>
      </c>
      <c r="C1786" s="80">
        <v>10044187</v>
      </c>
      <c r="D1786" s="80">
        <v>10019674</v>
      </c>
      <c r="E1786" s="79" t="s">
        <v>276</v>
      </c>
      <c r="F1786" s="81">
        <v>41984</v>
      </c>
      <c r="G1786" s="82">
        <v>2.9060000000000001</v>
      </c>
      <c r="H1786" s="83">
        <f t="shared" si="108"/>
        <v>2906</v>
      </c>
      <c r="I1786" s="84">
        <f t="shared" si="109"/>
        <v>3.363425925925926E-2</v>
      </c>
      <c r="J1786" s="83">
        <v>0.40200000000000002</v>
      </c>
      <c r="K1786" s="83" t="s">
        <v>277</v>
      </c>
      <c r="L1786" s="83">
        <v>0.39100000000000001</v>
      </c>
      <c r="M1786" s="83" t="s">
        <v>277</v>
      </c>
      <c r="N1786" s="84">
        <f t="shared" si="110"/>
        <v>0.82663425925925926</v>
      </c>
      <c r="O1786" s="83">
        <v>1785</v>
      </c>
      <c r="P1786" s="86">
        <f t="shared" si="111"/>
        <v>0.2994505494505495</v>
      </c>
      <c r="Q1786" s="87">
        <f>Table2[[#This Row],[Decimal exceedance]]*100</f>
        <v>29.945054945054949</v>
      </c>
      <c r="R1786" s="86">
        <f>ROUND(Table2[[#This Row],[Percent Exceedance]],1)</f>
        <v>29.9</v>
      </c>
    </row>
    <row r="1787" spans="2:18">
      <c r="B1787" s="79" t="s">
        <v>278</v>
      </c>
      <c r="C1787" s="80">
        <v>10044187</v>
      </c>
      <c r="D1787" s="80">
        <v>10019674</v>
      </c>
      <c r="E1787" s="79" t="s">
        <v>276</v>
      </c>
      <c r="F1787" s="81">
        <v>43085</v>
      </c>
      <c r="G1787" s="82">
        <v>2.4820000000000002</v>
      </c>
      <c r="H1787" s="83">
        <f t="shared" si="108"/>
        <v>2482</v>
      </c>
      <c r="I1787" s="84">
        <f t="shared" si="109"/>
        <v>2.8726851851851851E-2</v>
      </c>
      <c r="J1787" s="83">
        <v>0.65600000000000003</v>
      </c>
      <c r="K1787" s="83" t="s">
        <v>277</v>
      </c>
      <c r="L1787" s="83">
        <v>0.14199999999999999</v>
      </c>
      <c r="M1787" s="83" t="s">
        <v>277</v>
      </c>
      <c r="N1787" s="84">
        <f t="shared" si="110"/>
        <v>0.82672685185185191</v>
      </c>
      <c r="O1787" s="83">
        <v>1786</v>
      </c>
      <c r="P1787" s="86">
        <f t="shared" si="111"/>
        <v>0.2990580847723705</v>
      </c>
      <c r="Q1787" s="87">
        <f>Table2[[#This Row],[Decimal exceedance]]*100</f>
        <v>29.905808477237052</v>
      </c>
      <c r="R1787" s="86">
        <f>ROUND(Table2[[#This Row],[Percent Exceedance]],1)</f>
        <v>29.9</v>
      </c>
    </row>
    <row r="1788" spans="2:18">
      <c r="B1788" s="79" t="s">
        <v>278</v>
      </c>
      <c r="C1788" s="80">
        <v>10044187</v>
      </c>
      <c r="D1788" s="80">
        <v>10019674</v>
      </c>
      <c r="E1788" s="79" t="s">
        <v>276</v>
      </c>
      <c r="F1788" s="81">
        <v>41637</v>
      </c>
      <c r="G1788" s="82">
        <v>2.4249999999999998</v>
      </c>
      <c r="H1788" s="83">
        <f t="shared" si="108"/>
        <v>2425</v>
      </c>
      <c r="I1788" s="84">
        <f t="shared" si="109"/>
        <v>2.8067129629629626E-2</v>
      </c>
      <c r="J1788" s="83">
        <v>0.38700000000000001</v>
      </c>
      <c r="K1788" s="83" t="s">
        <v>277</v>
      </c>
      <c r="L1788" s="83">
        <v>0.41199999999999998</v>
      </c>
      <c r="M1788" s="83" t="s">
        <v>277</v>
      </c>
      <c r="N1788" s="84">
        <f t="shared" si="110"/>
        <v>0.82706712962962969</v>
      </c>
      <c r="O1788" s="83">
        <v>1787</v>
      </c>
      <c r="P1788" s="86">
        <f t="shared" si="111"/>
        <v>0.29866562009419151</v>
      </c>
      <c r="Q1788" s="87">
        <f>Table2[[#This Row],[Decimal exceedance]]*100</f>
        <v>29.866562009419152</v>
      </c>
      <c r="R1788" s="86">
        <f>ROUND(Table2[[#This Row],[Percent Exceedance]],1)</f>
        <v>29.9</v>
      </c>
    </row>
    <row r="1789" spans="2:18">
      <c r="B1789" s="79" t="s">
        <v>278</v>
      </c>
      <c r="C1789" s="80">
        <v>10044187</v>
      </c>
      <c r="D1789" s="80">
        <v>10019674</v>
      </c>
      <c r="E1789" s="79" t="s">
        <v>276</v>
      </c>
      <c r="F1789" s="81">
        <v>41447</v>
      </c>
      <c r="G1789" s="82">
        <v>8.6240000000000006</v>
      </c>
      <c r="H1789" s="83">
        <f t="shared" si="108"/>
        <v>8624</v>
      </c>
      <c r="I1789" s="84">
        <f t="shared" si="109"/>
        <v>9.9814814814814815E-2</v>
      </c>
      <c r="J1789" s="83">
        <v>0.25900000000000001</v>
      </c>
      <c r="K1789" s="83" t="s">
        <v>277</v>
      </c>
      <c r="L1789" s="83">
        <v>0.46899999999999997</v>
      </c>
      <c r="M1789" s="83" t="s">
        <v>277</v>
      </c>
      <c r="N1789" s="84">
        <f t="shared" si="110"/>
        <v>0.82781481481481478</v>
      </c>
      <c r="O1789" s="83">
        <v>1788</v>
      </c>
      <c r="P1789" s="86">
        <f t="shared" si="111"/>
        <v>0.29827315541601251</v>
      </c>
      <c r="Q1789" s="87">
        <f>Table2[[#This Row],[Decimal exceedance]]*100</f>
        <v>29.827315541601251</v>
      </c>
      <c r="R1789" s="86">
        <f>ROUND(Table2[[#This Row],[Percent Exceedance]],1)</f>
        <v>29.8</v>
      </c>
    </row>
    <row r="1790" spans="2:18">
      <c r="B1790" s="79" t="s">
        <v>278</v>
      </c>
      <c r="C1790" s="80">
        <v>10044187</v>
      </c>
      <c r="D1790" s="80">
        <v>10019674</v>
      </c>
      <c r="E1790" s="79" t="s">
        <v>276</v>
      </c>
      <c r="F1790" s="81">
        <v>43537</v>
      </c>
      <c r="G1790" s="82">
        <v>1.89</v>
      </c>
      <c r="H1790" s="83">
        <f t="shared" si="108"/>
        <v>1890</v>
      </c>
      <c r="I1790" s="84">
        <f t="shared" si="109"/>
        <v>2.1874999999999999E-2</v>
      </c>
      <c r="J1790" s="83">
        <v>0.62</v>
      </c>
      <c r="K1790" s="83" t="s">
        <v>277</v>
      </c>
      <c r="L1790" s="83">
        <v>0.186</v>
      </c>
      <c r="M1790" s="83" t="s">
        <v>277</v>
      </c>
      <c r="N1790" s="84">
        <f t="shared" si="110"/>
        <v>0.82787499999999992</v>
      </c>
      <c r="O1790" s="83">
        <v>1789</v>
      </c>
      <c r="P1790" s="86">
        <f t="shared" si="111"/>
        <v>0.29788069073783363</v>
      </c>
      <c r="Q1790" s="87">
        <f>Table2[[#This Row],[Decimal exceedance]]*100</f>
        <v>29.788069073783362</v>
      </c>
      <c r="R1790" s="86">
        <f>ROUND(Table2[[#This Row],[Percent Exceedance]],1)</f>
        <v>29.8</v>
      </c>
    </row>
    <row r="1791" spans="2:18">
      <c r="B1791" s="79" t="s">
        <v>278</v>
      </c>
      <c r="C1791" s="80">
        <v>10044187</v>
      </c>
      <c r="D1791" s="80">
        <v>10019674</v>
      </c>
      <c r="E1791" s="79" t="s">
        <v>276</v>
      </c>
      <c r="F1791" s="81">
        <v>41572</v>
      </c>
      <c r="G1791" s="82">
        <v>3.1930000000000001</v>
      </c>
      <c r="H1791" s="83">
        <f t="shared" si="108"/>
        <v>3193</v>
      </c>
      <c r="I1791" s="84">
        <f t="shared" si="109"/>
        <v>3.695601851851852E-2</v>
      </c>
      <c r="J1791" s="83">
        <v>0.25600000000000001</v>
      </c>
      <c r="K1791" s="83" t="s">
        <v>277</v>
      </c>
      <c r="L1791" s="83">
        <v>0.53500000000000003</v>
      </c>
      <c r="M1791" s="83" t="s">
        <v>277</v>
      </c>
      <c r="N1791" s="84">
        <f t="shared" si="110"/>
        <v>0.82795601851851863</v>
      </c>
      <c r="O1791" s="83">
        <v>1790</v>
      </c>
      <c r="P1791" s="86">
        <f t="shared" si="111"/>
        <v>0.29748822605965464</v>
      </c>
      <c r="Q1791" s="87">
        <f>Table2[[#This Row],[Decimal exceedance]]*100</f>
        <v>29.748822605965465</v>
      </c>
      <c r="R1791" s="86">
        <f>ROUND(Table2[[#This Row],[Percent Exceedance]],1)</f>
        <v>29.7</v>
      </c>
    </row>
    <row r="1792" spans="2:18">
      <c r="B1792" s="79" t="s">
        <v>278</v>
      </c>
      <c r="C1792" s="80">
        <v>10044187</v>
      </c>
      <c r="D1792" s="80">
        <v>10019674</v>
      </c>
      <c r="E1792" s="79" t="s">
        <v>276</v>
      </c>
      <c r="F1792" s="81">
        <v>41571</v>
      </c>
      <c r="G1792" s="82">
        <v>3.2229999999999999</v>
      </c>
      <c r="H1792" s="83">
        <f t="shared" si="108"/>
        <v>3223</v>
      </c>
      <c r="I1792" s="84">
        <f t="shared" si="109"/>
        <v>3.7303240740740734E-2</v>
      </c>
      <c r="J1792" s="83">
        <v>0.26300000000000001</v>
      </c>
      <c r="K1792" s="83" t="s">
        <v>277</v>
      </c>
      <c r="L1792" s="83">
        <v>0.52800000000000002</v>
      </c>
      <c r="M1792" s="83" t="s">
        <v>277</v>
      </c>
      <c r="N1792" s="84">
        <f t="shared" si="110"/>
        <v>0.8283032407407408</v>
      </c>
      <c r="O1792" s="83">
        <v>1791</v>
      </c>
      <c r="P1792" s="86">
        <f t="shared" si="111"/>
        <v>0.29709576138147564</v>
      </c>
      <c r="Q1792" s="87">
        <f>Table2[[#This Row],[Decimal exceedance]]*100</f>
        <v>29.709576138147565</v>
      </c>
      <c r="R1792" s="86">
        <f>ROUND(Table2[[#This Row],[Percent Exceedance]],1)</f>
        <v>29.7</v>
      </c>
    </row>
    <row r="1793" spans="2:18">
      <c r="B1793" s="79" t="s">
        <v>278</v>
      </c>
      <c r="C1793" s="80">
        <v>10044187</v>
      </c>
      <c r="D1793" s="80">
        <v>10019674</v>
      </c>
      <c r="E1793" s="79" t="s">
        <v>276</v>
      </c>
      <c r="F1793" s="81">
        <v>41710</v>
      </c>
      <c r="G1793" s="82">
        <v>2.601</v>
      </c>
      <c r="H1793" s="83">
        <f t="shared" si="108"/>
        <v>2601</v>
      </c>
      <c r="I1793" s="84">
        <f t="shared" si="109"/>
        <v>3.0104166666666664E-2</v>
      </c>
      <c r="J1793" s="83">
        <v>0.314</v>
      </c>
      <c r="K1793" s="83" t="s">
        <v>277</v>
      </c>
      <c r="L1793" s="83">
        <v>0.48499999999999999</v>
      </c>
      <c r="M1793" s="83" t="s">
        <v>277</v>
      </c>
      <c r="N1793" s="84">
        <f t="shared" si="110"/>
        <v>0.82910416666666664</v>
      </c>
      <c r="O1793" s="83">
        <v>1792</v>
      </c>
      <c r="P1793" s="86">
        <f t="shared" si="111"/>
        <v>0.29670329670329665</v>
      </c>
      <c r="Q1793" s="87">
        <f>Table2[[#This Row],[Decimal exceedance]]*100</f>
        <v>29.670329670329664</v>
      </c>
      <c r="R1793" s="86">
        <f>ROUND(Table2[[#This Row],[Percent Exceedance]],1)</f>
        <v>29.7</v>
      </c>
    </row>
    <row r="1794" spans="2:18">
      <c r="B1794" s="79" t="s">
        <v>278</v>
      </c>
      <c r="C1794" s="80">
        <v>10044187</v>
      </c>
      <c r="D1794" s="80">
        <v>10019674</v>
      </c>
      <c r="E1794" s="79" t="s">
        <v>276</v>
      </c>
      <c r="F1794" s="81">
        <v>42384</v>
      </c>
      <c r="G1794" s="82">
        <v>1.595</v>
      </c>
      <c r="H1794" s="83">
        <f t="shared" ref="H1794:H1857" si="112">(G1794*1000)</f>
        <v>1595</v>
      </c>
      <c r="I1794" s="84">
        <f t="shared" ref="I1794:I1857" si="113">SUM(G1794/86.4)</f>
        <v>1.8460648148148146E-2</v>
      </c>
      <c r="J1794" s="83">
        <v>0.39400000000000002</v>
      </c>
      <c r="K1794" s="83" t="s">
        <v>277</v>
      </c>
      <c r="L1794" s="83">
        <v>0.41799999999999998</v>
      </c>
      <c r="M1794" s="83" t="s">
        <v>277</v>
      </c>
      <c r="N1794" s="84">
        <f t="shared" ref="N1794:N1857" si="114">SUM(I1794+J1794+L1794)</f>
        <v>0.83046064814814813</v>
      </c>
      <c r="O1794" s="83">
        <v>1793</v>
      </c>
      <c r="P1794" s="86">
        <f t="shared" ref="P1794:P1857" si="115">1-O1794/2548</f>
        <v>0.29631083202511777</v>
      </c>
      <c r="Q1794" s="87">
        <f>Table2[[#This Row],[Decimal exceedance]]*100</f>
        <v>29.631083202511775</v>
      </c>
      <c r="R1794" s="86">
        <f>ROUND(Table2[[#This Row],[Percent Exceedance]],1)</f>
        <v>29.6</v>
      </c>
    </row>
    <row r="1795" spans="2:18">
      <c r="B1795" s="79" t="s">
        <v>278</v>
      </c>
      <c r="C1795" s="80">
        <v>10044187</v>
      </c>
      <c r="D1795" s="80">
        <v>10019674</v>
      </c>
      <c r="E1795" s="79" t="s">
        <v>276</v>
      </c>
      <c r="F1795" s="81">
        <v>42929</v>
      </c>
      <c r="G1795" s="82">
        <v>1.867</v>
      </c>
      <c r="H1795" s="83">
        <f t="shared" si="112"/>
        <v>1867</v>
      </c>
      <c r="I1795" s="84">
        <f t="shared" si="113"/>
        <v>2.1608796296296296E-2</v>
      </c>
      <c r="J1795" s="83">
        <v>0.16</v>
      </c>
      <c r="K1795" s="83" t="s">
        <v>277</v>
      </c>
      <c r="L1795" s="83">
        <v>0.65</v>
      </c>
      <c r="M1795" s="83" t="s">
        <v>277</v>
      </c>
      <c r="N1795" s="84">
        <f t="shared" si="114"/>
        <v>0.83160879629629636</v>
      </c>
      <c r="O1795" s="83">
        <v>1794</v>
      </c>
      <c r="P1795" s="86">
        <f t="shared" si="115"/>
        <v>0.29591836734693877</v>
      </c>
      <c r="Q1795" s="87">
        <f>Table2[[#This Row],[Decimal exceedance]]*100</f>
        <v>29.591836734693878</v>
      </c>
      <c r="R1795" s="86">
        <f>ROUND(Table2[[#This Row],[Percent Exceedance]],1)</f>
        <v>29.6</v>
      </c>
    </row>
    <row r="1796" spans="2:18">
      <c r="B1796" s="79" t="s">
        <v>278</v>
      </c>
      <c r="C1796" s="80">
        <v>10044187</v>
      </c>
      <c r="D1796" s="80">
        <v>10019674</v>
      </c>
      <c r="E1796" s="79" t="s">
        <v>276</v>
      </c>
      <c r="F1796" s="81">
        <v>42212</v>
      </c>
      <c r="G1796" s="82">
        <v>4.9429999999999996</v>
      </c>
      <c r="H1796" s="83">
        <f t="shared" si="112"/>
        <v>4943</v>
      </c>
      <c r="I1796" s="84">
        <f t="shared" si="113"/>
        <v>5.7210648148148142E-2</v>
      </c>
      <c r="J1796" s="83">
        <v>0.30599999999999999</v>
      </c>
      <c r="K1796" s="83" t="s">
        <v>277</v>
      </c>
      <c r="L1796" s="83">
        <v>0.46899999999999997</v>
      </c>
      <c r="M1796" s="83" t="s">
        <v>277</v>
      </c>
      <c r="N1796" s="84">
        <f t="shared" si="114"/>
        <v>0.83221064814814816</v>
      </c>
      <c r="O1796" s="83">
        <v>1795</v>
      </c>
      <c r="P1796" s="86">
        <f t="shared" si="115"/>
        <v>0.29552590266875978</v>
      </c>
      <c r="Q1796" s="87">
        <f>Table2[[#This Row],[Decimal exceedance]]*100</f>
        <v>29.552590266875978</v>
      </c>
      <c r="R1796" s="86">
        <f>ROUND(Table2[[#This Row],[Percent Exceedance]],1)</f>
        <v>29.6</v>
      </c>
    </row>
    <row r="1797" spans="2:18">
      <c r="B1797" s="79" t="s">
        <v>278</v>
      </c>
      <c r="C1797" s="80">
        <v>10044187</v>
      </c>
      <c r="D1797" s="80">
        <v>10019674</v>
      </c>
      <c r="E1797" s="79" t="s">
        <v>276</v>
      </c>
      <c r="F1797" s="81">
        <v>41425</v>
      </c>
      <c r="G1797" s="82">
        <v>4.9480000000000004</v>
      </c>
      <c r="H1797" s="83">
        <f t="shared" si="112"/>
        <v>4948</v>
      </c>
      <c r="I1797" s="84">
        <f t="shared" si="113"/>
        <v>5.7268518518518517E-2</v>
      </c>
      <c r="J1797" s="83">
        <v>0.27600000000000002</v>
      </c>
      <c r="K1797" s="83" t="s">
        <v>277</v>
      </c>
      <c r="L1797" s="83">
        <v>0.499</v>
      </c>
      <c r="M1797" s="83" t="s">
        <v>277</v>
      </c>
      <c r="N1797" s="84">
        <f t="shared" si="114"/>
        <v>0.83226851851851857</v>
      </c>
      <c r="O1797" s="83">
        <v>1796</v>
      </c>
      <c r="P1797" s="86">
        <f t="shared" si="115"/>
        <v>0.29513343799058089</v>
      </c>
      <c r="Q1797" s="87">
        <f>Table2[[#This Row],[Decimal exceedance]]*100</f>
        <v>29.513343799058088</v>
      </c>
      <c r="R1797" s="86">
        <f>ROUND(Table2[[#This Row],[Percent Exceedance]],1)</f>
        <v>29.5</v>
      </c>
    </row>
    <row r="1798" spans="2:18">
      <c r="B1798" s="79" t="s">
        <v>278</v>
      </c>
      <c r="C1798" s="80">
        <v>10044187</v>
      </c>
      <c r="D1798" s="80">
        <v>10019674</v>
      </c>
      <c r="E1798" s="79" t="s">
        <v>276</v>
      </c>
      <c r="F1798" s="81">
        <v>43498</v>
      </c>
      <c r="G1798" s="82">
        <v>1.778</v>
      </c>
      <c r="H1798" s="83">
        <f t="shared" si="112"/>
        <v>1778</v>
      </c>
      <c r="I1798" s="84">
        <f t="shared" si="113"/>
        <v>2.0578703703703703E-2</v>
      </c>
      <c r="J1798" s="83">
        <v>0.63</v>
      </c>
      <c r="K1798" s="83" t="s">
        <v>277</v>
      </c>
      <c r="L1798" s="83">
        <v>0.182</v>
      </c>
      <c r="M1798" s="83" t="s">
        <v>277</v>
      </c>
      <c r="N1798" s="84">
        <f t="shared" si="114"/>
        <v>0.83257870370370379</v>
      </c>
      <c r="O1798" s="83">
        <v>1797</v>
      </c>
      <c r="P1798" s="86">
        <f t="shared" si="115"/>
        <v>0.2947409733124019</v>
      </c>
      <c r="Q1798" s="87">
        <f>Table2[[#This Row],[Decimal exceedance]]*100</f>
        <v>29.474097331240191</v>
      </c>
      <c r="R1798" s="86">
        <f>ROUND(Table2[[#This Row],[Percent Exceedance]],1)</f>
        <v>29.5</v>
      </c>
    </row>
    <row r="1799" spans="2:18">
      <c r="B1799" s="79" t="s">
        <v>278</v>
      </c>
      <c r="C1799" s="80">
        <v>10044187</v>
      </c>
      <c r="D1799" s="80">
        <v>10019674</v>
      </c>
      <c r="E1799" s="79" t="s">
        <v>276</v>
      </c>
      <c r="F1799" s="81">
        <v>42483</v>
      </c>
      <c r="G1799" s="82">
        <v>1.5209999999999999</v>
      </c>
      <c r="H1799" s="83">
        <f t="shared" si="112"/>
        <v>1521</v>
      </c>
      <c r="I1799" s="84">
        <f t="shared" si="113"/>
        <v>1.7604166666666664E-2</v>
      </c>
      <c r="J1799" s="83">
        <v>0.33500000000000002</v>
      </c>
      <c r="K1799" s="83" t="s">
        <v>280</v>
      </c>
      <c r="L1799" s="83">
        <v>0.48</v>
      </c>
      <c r="M1799" s="83" t="s">
        <v>277</v>
      </c>
      <c r="N1799" s="84">
        <f t="shared" si="114"/>
        <v>0.83260416666666659</v>
      </c>
      <c r="O1799" s="83">
        <v>1798</v>
      </c>
      <c r="P1799" s="86">
        <f t="shared" si="115"/>
        <v>0.29434850863422291</v>
      </c>
      <c r="Q1799" s="87">
        <f>Table2[[#This Row],[Decimal exceedance]]*100</f>
        <v>29.434850863422291</v>
      </c>
      <c r="R1799" s="86">
        <f>ROUND(Table2[[#This Row],[Percent Exceedance]],1)</f>
        <v>29.4</v>
      </c>
    </row>
    <row r="1800" spans="2:18">
      <c r="B1800" s="79" t="s">
        <v>278</v>
      </c>
      <c r="C1800" s="80">
        <v>10044187</v>
      </c>
      <c r="D1800" s="80">
        <v>10019674</v>
      </c>
      <c r="E1800" s="79" t="s">
        <v>276</v>
      </c>
      <c r="F1800" s="81">
        <v>41973</v>
      </c>
      <c r="G1800" s="82">
        <v>2.492</v>
      </c>
      <c r="H1800" s="83">
        <f t="shared" si="112"/>
        <v>2492</v>
      </c>
      <c r="I1800" s="84">
        <f t="shared" si="113"/>
        <v>2.884259259259259E-2</v>
      </c>
      <c r="J1800" s="83">
        <v>0.39200000000000002</v>
      </c>
      <c r="K1800" s="83" t="s">
        <v>277</v>
      </c>
      <c r="L1800" s="83">
        <v>0.41199999999999998</v>
      </c>
      <c r="M1800" s="83" t="s">
        <v>277</v>
      </c>
      <c r="N1800" s="84">
        <f t="shared" si="114"/>
        <v>0.83284259259259263</v>
      </c>
      <c r="O1800" s="83">
        <v>1799</v>
      </c>
      <c r="P1800" s="86">
        <f t="shared" si="115"/>
        <v>0.29395604395604391</v>
      </c>
      <c r="Q1800" s="87">
        <f>Table2[[#This Row],[Decimal exceedance]]*100</f>
        <v>29.395604395604391</v>
      </c>
      <c r="R1800" s="86">
        <f>ROUND(Table2[[#This Row],[Percent Exceedance]],1)</f>
        <v>29.4</v>
      </c>
    </row>
    <row r="1801" spans="2:18">
      <c r="B1801" s="79" t="s">
        <v>278</v>
      </c>
      <c r="C1801" s="80">
        <v>10044187</v>
      </c>
      <c r="D1801" s="80">
        <v>10019674</v>
      </c>
      <c r="E1801" s="79" t="s">
        <v>276</v>
      </c>
      <c r="F1801" s="81">
        <v>41368</v>
      </c>
      <c r="G1801" s="82">
        <v>1.119</v>
      </c>
      <c r="H1801" s="83">
        <f t="shared" si="112"/>
        <v>1119</v>
      </c>
      <c r="I1801" s="84">
        <f t="shared" si="113"/>
        <v>1.2951388888888887E-2</v>
      </c>
      <c r="J1801" s="83">
        <v>0.193</v>
      </c>
      <c r="K1801" s="83" t="s">
        <v>277</v>
      </c>
      <c r="L1801" s="83">
        <v>0.628</v>
      </c>
      <c r="M1801" s="83" t="s">
        <v>277</v>
      </c>
      <c r="N1801" s="84">
        <f t="shared" si="114"/>
        <v>0.83395138888888887</v>
      </c>
      <c r="O1801" s="83">
        <v>1800</v>
      </c>
      <c r="P1801" s="86">
        <f t="shared" si="115"/>
        <v>0.29356357927786503</v>
      </c>
      <c r="Q1801" s="87">
        <f>Table2[[#This Row],[Decimal exceedance]]*100</f>
        <v>29.356357927786505</v>
      </c>
      <c r="R1801" s="86">
        <f>ROUND(Table2[[#This Row],[Percent Exceedance]],1)</f>
        <v>29.4</v>
      </c>
    </row>
    <row r="1802" spans="2:18">
      <c r="B1802" s="79" t="s">
        <v>278</v>
      </c>
      <c r="C1802" s="80">
        <v>10044187</v>
      </c>
      <c r="D1802" s="80">
        <v>10019674</v>
      </c>
      <c r="E1802" s="79" t="s">
        <v>276</v>
      </c>
      <c r="F1802" s="81">
        <v>41598</v>
      </c>
      <c r="G1802" s="82">
        <v>2.2759999999999998</v>
      </c>
      <c r="H1802" s="83">
        <f t="shared" si="112"/>
        <v>2276</v>
      </c>
      <c r="I1802" s="84">
        <f t="shared" si="113"/>
        <v>2.6342592592592588E-2</v>
      </c>
      <c r="J1802" s="83">
        <v>0.436</v>
      </c>
      <c r="K1802" s="83" t="s">
        <v>277</v>
      </c>
      <c r="L1802" s="83">
        <v>0.372</v>
      </c>
      <c r="M1802" s="83" t="s">
        <v>277</v>
      </c>
      <c r="N1802" s="84">
        <f t="shared" si="114"/>
        <v>0.83434259259259258</v>
      </c>
      <c r="O1802" s="83">
        <v>1801</v>
      </c>
      <c r="P1802" s="86">
        <f t="shared" si="115"/>
        <v>0.29317111459968603</v>
      </c>
      <c r="Q1802" s="87">
        <f>Table2[[#This Row],[Decimal exceedance]]*100</f>
        <v>29.317111459968604</v>
      </c>
      <c r="R1802" s="86">
        <f>ROUND(Table2[[#This Row],[Percent Exceedance]],1)</f>
        <v>29.3</v>
      </c>
    </row>
    <row r="1803" spans="2:18">
      <c r="B1803" s="83"/>
      <c r="C1803" s="80">
        <v>10044187</v>
      </c>
      <c r="D1803" s="80">
        <v>10019674</v>
      </c>
      <c r="E1803" s="79" t="s">
        <v>276</v>
      </c>
      <c r="F1803" s="85">
        <v>43752</v>
      </c>
      <c r="G1803" s="82">
        <v>1.911</v>
      </c>
      <c r="H1803" s="83">
        <f t="shared" si="112"/>
        <v>1911</v>
      </c>
      <c r="I1803" s="84">
        <f t="shared" si="113"/>
        <v>2.2118055555555554E-2</v>
      </c>
      <c r="J1803" s="83">
        <v>0.67800000000000005</v>
      </c>
      <c r="K1803" s="83" t="s">
        <v>277</v>
      </c>
      <c r="L1803" s="83">
        <v>0.13500000000000001</v>
      </c>
      <c r="M1803" s="83" t="s">
        <v>277</v>
      </c>
      <c r="N1803" s="84">
        <f t="shared" si="114"/>
        <v>0.83511805555555563</v>
      </c>
      <c r="O1803" s="83">
        <v>1802</v>
      </c>
      <c r="P1803" s="86">
        <f t="shared" si="115"/>
        <v>0.29277864992150704</v>
      </c>
      <c r="Q1803" s="87">
        <f>Table2[[#This Row],[Decimal exceedance]]*100</f>
        <v>29.277864992150704</v>
      </c>
      <c r="R1803" s="86">
        <f>ROUND(Table2[[#This Row],[Percent Exceedance]],1)</f>
        <v>29.3</v>
      </c>
    </row>
    <row r="1804" spans="2:18">
      <c r="B1804" s="79" t="s">
        <v>278</v>
      </c>
      <c r="C1804" s="80">
        <v>10044187</v>
      </c>
      <c r="D1804" s="80">
        <v>10019674</v>
      </c>
      <c r="E1804" s="79" t="s">
        <v>276</v>
      </c>
      <c r="F1804" s="81">
        <v>43051</v>
      </c>
      <c r="G1804" s="82">
        <v>2.363</v>
      </c>
      <c r="H1804" s="83">
        <f t="shared" si="112"/>
        <v>2363</v>
      </c>
      <c r="I1804" s="84">
        <f t="shared" si="113"/>
        <v>2.7349537037037037E-2</v>
      </c>
      <c r="J1804" s="83">
        <v>0.30499999999999999</v>
      </c>
      <c r="K1804" s="83" t="s">
        <v>277</v>
      </c>
      <c r="L1804" s="83">
        <v>0.503</v>
      </c>
      <c r="M1804" s="83" t="s">
        <v>277</v>
      </c>
      <c r="N1804" s="84">
        <f t="shared" si="114"/>
        <v>0.83534953703703696</v>
      </c>
      <c r="O1804" s="83">
        <v>1803</v>
      </c>
      <c r="P1804" s="86">
        <f t="shared" si="115"/>
        <v>0.29238618524332805</v>
      </c>
      <c r="Q1804" s="87">
        <f>Table2[[#This Row],[Decimal exceedance]]*100</f>
        <v>29.238618524332804</v>
      </c>
      <c r="R1804" s="86">
        <f>ROUND(Table2[[#This Row],[Percent Exceedance]],1)</f>
        <v>29.2</v>
      </c>
    </row>
    <row r="1805" spans="2:18">
      <c r="B1805" s="79" t="s">
        <v>278</v>
      </c>
      <c r="C1805" s="80">
        <v>10044187</v>
      </c>
      <c r="D1805" s="80">
        <v>10019674</v>
      </c>
      <c r="E1805" s="79" t="s">
        <v>276</v>
      </c>
      <c r="F1805" s="81">
        <v>41707</v>
      </c>
      <c r="G1805" s="82">
        <v>2.5470000000000002</v>
      </c>
      <c r="H1805" s="83">
        <f t="shared" si="112"/>
        <v>2547</v>
      </c>
      <c r="I1805" s="84">
        <f t="shared" si="113"/>
        <v>2.9479166666666667E-2</v>
      </c>
      <c r="J1805" s="83">
        <v>0.35199999999999998</v>
      </c>
      <c r="K1805" s="83" t="s">
        <v>277</v>
      </c>
      <c r="L1805" s="83">
        <v>0.45400000000000001</v>
      </c>
      <c r="M1805" s="83" t="s">
        <v>277</v>
      </c>
      <c r="N1805" s="84">
        <f t="shared" si="114"/>
        <v>0.83547916666666666</v>
      </c>
      <c r="O1805" s="83">
        <v>1804</v>
      </c>
      <c r="P1805" s="86">
        <f t="shared" si="115"/>
        <v>0.29199372056514916</v>
      </c>
      <c r="Q1805" s="87">
        <f>Table2[[#This Row],[Decimal exceedance]]*100</f>
        <v>29.199372056514918</v>
      </c>
      <c r="R1805" s="86">
        <f>ROUND(Table2[[#This Row],[Percent Exceedance]],1)</f>
        <v>29.2</v>
      </c>
    </row>
    <row r="1806" spans="2:18">
      <c r="B1806" s="79" t="s">
        <v>278</v>
      </c>
      <c r="C1806" s="80">
        <v>10044187</v>
      </c>
      <c r="D1806" s="80">
        <v>10019674</v>
      </c>
      <c r="E1806" s="79" t="s">
        <v>276</v>
      </c>
      <c r="F1806" s="81">
        <v>42393</v>
      </c>
      <c r="G1806" s="82">
        <v>1.7310000000000001</v>
      </c>
      <c r="H1806" s="83">
        <f t="shared" si="112"/>
        <v>1731</v>
      </c>
      <c r="I1806" s="84">
        <f t="shared" si="113"/>
        <v>2.0034722222222221E-2</v>
      </c>
      <c r="J1806" s="83">
        <v>0.40500000000000003</v>
      </c>
      <c r="K1806" s="83" t="s">
        <v>277</v>
      </c>
      <c r="L1806" s="83">
        <v>0.41099999999999998</v>
      </c>
      <c r="M1806" s="83" t="s">
        <v>280</v>
      </c>
      <c r="N1806" s="84">
        <f t="shared" si="114"/>
        <v>0.83603472222222219</v>
      </c>
      <c r="O1806" s="83">
        <v>1805</v>
      </c>
      <c r="P1806" s="86">
        <f t="shared" si="115"/>
        <v>0.29160125588697017</v>
      </c>
      <c r="Q1806" s="87">
        <f>Table2[[#This Row],[Decimal exceedance]]*100</f>
        <v>29.160125588697017</v>
      </c>
      <c r="R1806" s="86">
        <f>ROUND(Table2[[#This Row],[Percent Exceedance]],1)</f>
        <v>29.2</v>
      </c>
    </row>
    <row r="1807" spans="2:18">
      <c r="B1807" s="79" t="s">
        <v>278</v>
      </c>
      <c r="C1807" s="80">
        <v>10044187</v>
      </c>
      <c r="D1807" s="80">
        <v>10019674</v>
      </c>
      <c r="E1807" s="79" t="s">
        <v>276</v>
      </c>
      <c r="F1807" s="81">
        <v>42034</v>
      </c>
      <c r="G1807" s="82">
        <v>2.9460000000000002</v>
      </c>
      <c r="H1807" s="83">
        <f t="shared" si="112"/>
        <v>2946</v>
      </c>
      <c r="I1807" s="84">
        <f t="shared" si="113"/>
        <v>3.4097222222222223E-2</v>
      </c>
      <c r="J1807" s="83">
        <v>0.32500000000000001</v>
      </c>
      <c r="K1807" s="83" t="s">
        <v>277</v>
      </c>
      <c r="L1807" s="83">
        <v>0.47699999999999998</v>
      </c>
      <c r="M1807" s="83" t="s">
        <v>277</v>
      </c>
      <c r="N1807" s="84">
        <f t="shared" si="114"/>
        <v>0.83609722222222227</v>
      </c>
      <c r="O1807" s="83">
        <v>1806</v>
      </c>
      <c r="P1807" s="86">
        <f t="shared" si="115"/>
        <v>0.29120879120879117</v>
      </c>
      <c r="Q1807" s="87">
        <f>Table2[[#This Row],[Decimal exceedance]]*100</f>
        <v>29.120879120879117</v>
      </c>
      <c r="R1807" s="86">
        <f>ROUND(Table2[[#This Row],[Percent Exceedance]],1)</f>
        <v>29.1</v>
      </c>
    </row>
    <row r="1808" spans="2:18">
      <c r="B1808" s="79" t="s">
        <v>278</v>
      </c>
      <c r="C1808" s="80">
        <v>10044187</v>
      </c>
      <c r="D1808" s="80">
        <v>10019674</v>
      </c>
      <c r="E1808" s="79" t="s">
        <v>276</v>
      </c>
      <c r="F1808" s="81">
        <v>41588</v>
      </c>
      <c r="G1808" s="82">
        <v>2.3479999999999999</v>
      </c>
      <c r="H1808" s="83">
        <f t="shared" si="112"/>
        <v>2348</v>
      </c>
      <c r="I1808" s="84">
        <f t="shared" si="113"/>
        <v>2.7175925925925923E-2</v>
      </c>
      <c r="J1808" s="83">
        <v>0.41099999999999998</v>
      </c>
      <c r="K1808" s="83" t="s">
        <v>277</v>
      </c>
      <c r="L1808" s="83">
        <v>0.39800000000000002</v>
      </c>
      <c r="M1808" s="83" t="s">
        <v>277</v>
      </c>
      <c r="N1808" s="84">
        <f t="shared" si="114"/>
        <v>0.83617592592592593</v>
      </c>
      <c r="O1808" s="83">
        <v>1807</v>
      </c>
      <c r="P1808" s="86">
        <f t="shared" si="115"/>
        <v>0.29081632653061229</v>
      </c>
      <c r="Q1808" s="87">
        <f>Table2[[#This Row],[Decimal exceedance]]*100</f>
        <v>29.081632653061227</v>
      </c>
      <c r="R1808" s="86">
        <f>ROUND(Table2[[#This Row],[Percent Exceedance]],1)</f>
        <v>29.1</v>
      </c>
    </row>
    <row r="1809" spans="2:18">
      <c r="B1809" s="79" t="s">
        <v>278</v>
      </c>
      <c r="C1809" s="80">
        <v>10044187</v>
      </c>
      <c r="D1809" s="80">
        <v>10019674</v>
      </c>
      <c r="E1809" s="79" t="s">
        <v>276</v>
      </c>
      <c r="F1809" s="81">
        <v>42177</v>
      </c>
      <c r="G1809" s="82">
        <v>5.1139999999999999</v>
      </c>
      <c r="H1809" s="83">
        <f t="shared" si="112"/>
        <v>5114</v>
      </c>
      <c r="I1809" s="84">
        <f t="shared" si="113"/>
        <v>5.9189814814814806E-2</v>
      </c>
      <c r="J1809" s="83">
        <v>0.24099999999999999</v>
      </c>
      <c r="K1809" s="83" t="s">
        <v>280</v>
      </c>
      <c r="L1809" s="83">
        <v>0.53700000000000003</v>
      </c>
      <c r="M1809" s="83" t="s">
        <v>277</v>
      </c>
      <c r="N1809" s="84">
        <f t="shared" si="114"/>
        <v>0.8371898148148148</v>
      </c>
      <c r="O1809" s="83">
        <v>1808</v>
      </c>
      <c r="P1809" s="86">
        <f t="shared" si="115"/>
        <v>0.2904238618524333</v>
      </c>
      <c r="Q1809" s="87">
        <f>Table2[[#This Row],[Decimal exceedance]]*100</f>
        <v>29.04238618524333</v>
      </c>
      <c r="R1809" s="86">
        <f>ROUND(Table2[[#This Row],[Percent Exceedance]],1)</f>
        <v>29</v>
      </c>
    </row>
    <row r="1810" spans="2:18">
      <c r="B1810" s="79" t="s">
        <v>278</v>
      </c>
      <c r="C1810" s="80">
        <v>10044187</v>
      </c>
      <c r="D1810" s="80">
        <v>10019674</v>
      </c>
      <c r="E1810" s="79" t="s">
        <v>276</v>
      </c>
      <c r="F1810" s="81">
        <v>42246</v>
      </c>
      <c r="G1810" s="82">
        <v>4.63</v>
      </c>
      <c r="H1810" s="83">
        <f t="shared" si="112"/>
        <v>4630</v>
      </c>
      <c r="I1810" s="84">
        <f t="shared" si="113"/>
        <v>5.3587962962962955E-2</v>
      </c>
      <c r="J1810" s="83">
        <v>0.33200000000000002</v>
      </c>
      <c r="K1810" s="83" t="s">
        <v>277</v>
      </c>
      <c r="L1810" s="83">
        <v>0.45200000000000001</v>
      </c>
      <c r="M1810" s="83" t="s">
        <v>277</v>
      </c>
      <c r="N1810" s="84">
        <f t="shared" si="114"/>
        <v>0.83758796296296301</v>
      </c>
      <c r="O1810" s="83">
        <v>1809</v>
      </c>
      <c r="P1810" s="86">
        <f t="shared" si="115"/>
        <v>0.2900313971742543</v>
      </c>
      <c r="Q1810" s="87">
        <f>Table2[[#This Row],[Decimal exceedance]]*100</f>
        <v>29.00313971742543</v>
      </c>
      <c r="R1810" s="86">
        <f>ROUND(Table2[[#This Row],[Percent Exceedance]],1)</f>
        <v>29</v>
      </c>
    </row>
    <row r="1811" spans="2:18">
      <c r="B1811" s="79" t="s">
        <v>278</v>
      </c>
      <c r="C1811" s="80">
        <v>10044187</v>
      </c>
      <c r="D1811" s="80">
        <v>10019674</v>
      </c>
      <c r="E1811" s="79" t="s">
        <v>276</v>
      </c>
      <c r="F1811" s="81">
        <v>42015</v>
      </c>
      <c r="G1811" s="82">
        <v>2.7349999999999999</v>
      </c>
      <c r="H1811" s="83">
        <f t="shared" si="112"/>
        <v>2735</v>
      </c>
      <c r="I1811" s="84">
        <f t="shared" si="113"/>
        <v>3.1655092592592589E-2</v>
      </c>
      <c r="J1811" s="83">
        <v>0.36699999999999999</v>
      </c>
      <c r="K1811" s="83" t="s">
        <v>277</v>
      </c>
      <c r="L1811" s="83">
        <v>0.44</v>
      </c>
      <c r="M1811" s="83" t="s">
        <v>277</v>
      </c>
      <c r="N1811" s="84">
        <f t="shared" si="114"/>
        <v>0.83865509259259263</v>
      </c>
      <c r="O1811" s="83">
        <v>1810</v>
      </c>
      <c r="P1811" s="86">
        <f t="shared" si="115"/>
        <v>0.28963893249607531</v>
      </c>
      <c r="Q1811" s="87">
        <f>Table2[[#This Row],[Decimal exceedance]]*100</f>
        <v>28.96389324960753</v>
      </c>
      <c r="R1811" s="86">
        <f>ROUND(Table2[[#This Row],[Percent Exceedance]],1)</f>
        <v>29</v>
      </c>
    </row>
    <row r="1812" spans="2:18">
      <c r="B1812" s="83"/>
      <c r="C1812" s="80">
        <v>10044187</v>
      </c>
      <c r="D1812" s="80">
        <v>10019674</v>
      </c>
      <c r="E1812" s="79" t="s">
        <v>276</v>
      </c>
      <c r="F1812" s="85">
        <v>43864</v>
      </c>
      <c r="G1812" s="82">
        <v>1.9790000000000001</v>
      </c>
      <c r="H1812" s="83">
        <f t="shared" si="112"/>
        <v>1979</v>
      </c>
      <c r="I1812" s="84">
        <f t="shared" si="113"/>
        <v>2.2905092592592591E-2</v>
      </c>
      <c r="J1812" s="83">
        <v>0.40100000000000002</v>
      </c>
      <c r="K1812" s="83" t="s">
        <v>277</v>
      </c>
      <c r="L1812" s="83">
        <v>0.41499999999999998</v>
      </c>
      <c r="M1812" s="83" t="s">
        <v>277</v>
      </c>
      <c r="N1812" s="84">
        <f t="shared" si="114"/>
        <v>0.8389050925925926</v>
      </c>
      <c r="O1812" s="83">
        <v>1811</v>
      </c>
      <c r="P1812" s="86">
        <f t="shared" si="115"/>
        <v>0.28924646781789642</v>
      </c>
      <c r="Q1812" s="87">
        <f>Table2[[#This Row],[Decimal exceedance]]*100</f>
        <v>28.924646781789644</v>
      </c>
      <c r="R1812" s="86">
        <f>ROUND(Table2[[#This Row],[Percent Exceedance]],1)</f>
        <v>28.9</v>
      </c>
    </row>
    <row r="1813" spans="2:18">
      <c r="B1813" s="79" t="s">
        <v>278</v>
      </c>
      <c r="C1813" s="80">
        <v>10044187</v>
      </c>
      <c r="D1813" s="80">
        <v>10019674</v>
      </c>
      <c r="E1813" s="79" t="s">
        <v>276</v>
      </c>
      <c r="F1813" s="81">
        <v>41866</v>
      </c>
      <c r="G1813" s="82">
        <v>4.867</v>
      </c>
      <c r="H1813" s="83">
        <f t="shared" si="112"/>
        <v>4867</v>
      </c>
      <c r="I1813" s="84">
        <f t="shared" si="113"/>
        <v>5.6331018518518516E-2</v>
      </c>
      <c r="J1813" s="83">
        <v>0.34699999999999998</v>
      </c>
      <c r="K1813" s="83" t="s">
        <v>277</v>
      </c>
      <c r="L1813" s="83">
        <v>0.436</v>
      </c>
      <c r="M1813" s="83" t="s">
        <v>277</v>
      </c>
      <c r="N1813" s="84">
        <f t="shared" si="114"/>
        <v>0.83933101851851855</v>
      </c>
      <c r="O1813" s="83">
        <v>1812</v>
      </c>
      <c r="P1813" s="86">
        <f t="shared" si="115"/>
        <v>0.28885400313971743</v>
      </c>
      <c r="Q1813" s="87">
        <f>Table2[[#This Row],[Decimal exceedance]]*100</f>
        <v>28.885400313971743</v>
      </c>
      <c r="R1813" s="86">
        <f>ROUND(Table2[[#This Row],[Percent Exceedance]],1)</f>
        <v>28.9</v>
      </c>
    </row>
    <row r="1814" spans="2:18">
      <c r="B1814" s="79" t="s">
        <v>278</v>
      </c>
      <c r="C1814" s="80">
        <v>10044187</v>
      </c>
      <c r="D1814" s="80">
        <v>10019674</v>
      </c>
      <c r="E1814" s="79" t="s">
        <v>276</v>
      </c>
      <c r="F1814" s="81">
        <v>41793</v>
      </c>
      <c r="G1814" s="82">
        <v>2.3879999999999999</v>
      </c>
      <c r="H1814" s="83">
        <f t="shared" si="112"/>
        <v>2388</v>
      </c>
      <c r="I1814" s="84">
        <f t="shared" si="113"/>
        <v>2.7638888888888886E-2</v>
      </c>
      <c r="J1814" s="83">
        <v>0.26500000000000001</v>
      </c>
      <c r="K1814" s="83" t="s">
        <v>277</v>
      </c>
      <c r="L1814" s="83">
        <v>0.54700000000000004</v>
      </c>
      <c r="M1814" s="83" t="s">
        <v>277</v>
      </c>
      <c r="N1814" s="84">
        <f t="shared" si="114"/>
        <v>0.83963888888888893</v>
      </c>
      <c r="O1814" s="83">
        <v>1813</v>
      </c>
      <c r="P1814" s="86">
        <f t="shared" si="115"/>
        <v>0.28846153846153844</v>
      </c>
      <c r="Q1814" s="87">
        <f>Table2[[#This Row],[Decimal exceedance]]*100</f>
        <v>28.846153846153843</v>
      </c>
      <c r="R1814" s="86">
        <f>ROUND(Table2[[#This Row],[Percent Exceedance]],1)</f>
        <v>28.8</v>
      </c>
    </row>
    <row r="1815" spans="2:18">
      <c r="B1815" s="79" t="s">
        <v>278</v>
      </c>
      <c r="C1815" s="80">
        <v>10044187</v>
      </c>
      <c r="D1815" s="80">
        <v>10019674</v>
      </c>
      <c r="E1815" s="79" t="s">
        <v>276</v>
      </c>
      <c r="F1815" s="81">
        <v>42352</v>
      </c>
      <c r="G1815" s="82">
        <v>4.2169999999999996</v>
      </c>
      <c r="H1815" s="83">
        <f t="shared" si="112"/>
        <v>4217</v>
      </c>
      <c r="I1815" s="84">
        <f t="shared" si="113"/>
        <v>4.8807870370370363E-2</v>
      </c>
      <c r="J1815" s="83">
        <v>0.35099999999999998</v>
      </c>
      <c r="K1815" s="83" t="s">
        <v>277</v>
      </c>
      <c r="L1815" s="83">
        <v>0.44</v>
      </c>
      <c r="M1815" s="83" t="s">
        <v>277</v>
      </c>
      <c r="N1815" s="84">
        <f t="shared" si="114"/>
        <v>0.83980787037037041</v>
      </c>
      <c r="O1815" s="83">
        <v>1814</v>
      </c>
      <c r="P1815" s="86">
        <f t="shared" si="115"/>
        <v>0.28806907378335955</v>
      </c>
      <c r="Q1815" s="87">
        <f>Table2[[#This Row],[Decimal exceedance]]*100</f>
        <v>28.806907378335957</v>
      </c>
      <c r="R1815" s="86">
        <f>ROUND(Table2[[#This Row],[Percent Exceedance]],1)</f>
        <v>28.8</v>
      </c>
    </row>
    <row r="1816" spans="2:18">
      <c r="B1816" s="83"/>
      <c r="C1816" s="80">
        <v>10044187</v>
      </c>
      <c r="D1816" s="80">
        <v>10019674</v>
      </c>
      <c r="E1816" s="79" t="s">
        <v>276</v>
      </c>
      <c r="F1816" s="85">
        <v>43875</v>
      </c>
      <c r="G1816" s="82">
        <v>1.889</v>
      </c>
      <c r="H1816" s="83">
        <f t="shared" si="112"/>
        <v>1889</v>
      </c>
      <c r="I1816" s="84">
        <f t="shared" si="113"/>
        <v>2.1863425925925925E-2</v>
      </c>
      <c r="J1816" s="83">
        <v>0.622</v>
      </c>
      <c r="K1816" s="83" t="s">
        <v>277</v>
      </c>
      <c r="L1816" s="83">
        <v>0.19600000000000001</v>
      </c>
      <c r="M1816" s="83" t="s">
        <v>277</v>
      </c>
      <c r="N1816" s="84">
        <f t="shared" si="114"/>
        <v>0.83986342592592589</v>
      </c>
      <c r="O1816" s="83">
        <v>1815</v>
      </c>
      <c r="P1816" s="86">
        <f t="shared" si="115"/>
        <v>0.28767660910518056</v>
      </c>
      <c r="Q1816" s="87">
        <f>Table2[[#This Row],[Decimal exceedance]]*100</f>
        <v>28.767660910518057</v>
      </c>
      <c r="R1816" s="86">
        <f>ROUND(Table2[[#This Row],[Percent Exceedance]],1)</f>
        <v>28.8</v>
      </c>
    </row>
    <row r="1817" spans="2:18">
      <c r="B1817" s="79" t="s">
        <v>278</v>
      </c>
      <c r="C1817" s="80">
        <v>10044187</v>
      </c>
      <c r="D1817" s="80">
        <v>10019674</v>
      </c>
      <c r="E1817" s="79" t="s">
        <v>276</v>
      </c>
      <c r="F1817" s="81">
        <v>42777</v>
      </c>
      <c r="G1817" s="82">
        <v>4.2190000000000003</v>
      </c>
      <c r="H1817" s="83">
        <f t="shared" si="112"/>
        <v>4219</v>
      </c>
      <c r="I1817" s="84">
        <f t="shared" si="113"/>
        <v>4.8831018518518517E-2</v>
      </c>
      <c r="J1817" s="83">
        <v>0.23400000000000001</v>
      </c>
      <c r="K1817" s="83" t="s">
        <v>277</v>
      </c>
      <c r="L1817" s="83">
        <v>0.55900000000000005</v>
      </c>
      <c r="M1817" s="83" t="s">
        <v>277</v>
      </c>
      <c r="N1817" s="84">
        <f t="shared" si="114"/>
        <v>0.8418310185185186</v>
      </c>
      <c r="O1817" s="83">
        <v>1816</v>
      </c>
      <c r="P1817" s="86">
        <f t="shared" si="115"/>
        <v>0.28728414442700156</v>
      </c>
      <c r="Q1817" s="87">
        <f>Table2[[#This Row],[Decimal exceedance]]*100</f>
        <v>28.728414442700156</v>
      </c>
      <c r="R1817" s="86">
        <f>ROUND(Table2[[#This Row],[Percent Exceedance]],1)</f>
        <v>28.7</v>
      </c>
    </row>
    <row r="1818" spans="2:18">
      <c r="B1818" s="79" t="s">
        <v>278</v>
      </c>
      <c r="C1818" s="80">
        <v>10044187</v>
      </c>
      <c r="D1818" s="80">
        <v>10019674</v>
      </c>
      <c r="E1818" s="79" t="s">
        <v>276</v>
      </c>
      <c r="F1818" s="81">
        <v>43312</v>
      </c>
      <c r="G1818" s="82">
        <v>2.2629999999999999</v>
      </c>
      <c r="H1818" s="83">
        <f t="shared" si="112"/>
        <v>2263</v>
      </c>
      <c r="I1818" s="84">
        <f t="shared" si="113"/>
        <v>2.6192129629629628E-2</v>
      </c>
      <c r="J1818" s="83">
        <v>0.49399999999999999</v>
      </c>
      <c r="K1818" s="83" t="s">
        <v>277</v>
      </c>
      <c r="L1818" s="83">
        <v>0.32200000000000001</v>
      </c>
      <c r="M1818" s="83" t="s">
        <v>277</v>
      </c>
      <c r="N1818" s="84">
        <f t="shared" si="114"/>
        <v>0.84219212962962953</v>
      </c>
      <c r="O1818" s="83">
        <v>1817</v>
      </c>
      <c r="P1818" s="86">
        <f t="shared" si="115"/>
        <v>0.28689167974882257</v>
      </c>
      <c r="Q1818" s="87">
        <f>Table2[[#This Row],[Decimal exceedance]]*100</f>
        <v>28.689167974882256</v>
      </c>
      <c r="R1818" s="86">
        <f>ROUND(Table2[[#This Row],[Percent Exceedance]],1)</f>
        <v>28.7</v>
      </c>
    </row>
    <row r="1819" spans="2:18">
      <c r="B1819" s="79" t="s">
        <v>278</v>
      </c>
      <c r="C1819" s="80">
        <v>10044187</v>
      </c>
      <c r="D1819" s="80">
        <v>10019674</v>
      </c>
      <c r="E1819" s="79" t="s">
        <v>276</v>
      </c>
      <c r="F1819" s="81">
        <v>41386</v>
      </c>
      <c r="G1819" s="82">
        <v>2.7480000000000002</v>
      </c>
      <c r="H1819" s="83">
        <f t="shared" si="112"/>
        <v>2748</v>
      </c>
      <c r="I1819" s="84">
        <f t="shared" si="113"/>
        <v>3.1805555555555559E-2</v>
      </c>
      <c r="J1819" s="83">
        <v>0.21299999999999999</v>
      </c>
      <c r="K1819" s="83" t="s">
        <v>277</v>
      </c>
      <c r="L1819" s="83">
        <v>0.59799999999999998</v>
      </c>
      <c r="M1819" s="83" t="s">
        <v>277</v>
      </c>
      <c r="N1819" s="84">
        <f t="shared" si="114"/>
        <v>0.84280555555555559</v>
      </c>
      <c r="O1819" s="83">
        <v>1818</v>
      </c>
      <c r="P1819" s="86">
        <f t="shared" si="115"/>
        <v>0.28649921507064369</v>
      </c>
      <c r="Q1819" s="87">
        <f>Table2[[#This Row],[Decimal exceedance]]*100</f>
        <v>28.64992150706437</v>
      </c>
      <c r="R1819" s="86">
        <f>ROUND(Table2[[#This Row],[Percent Exceedance]],1)</f>
        <v>28.6</v>
      </c>
    </row>
    <row r="1820" spans="2:18">
      <c r="B1820" s="79" t="s">
        <v>278</v>
      </c>
      <c r="C1820" s="80">
        <v>10044187</v>
      </c>
      <c r="D1820" s="80">
        <v>10019674</v>
      </c>
      <c r="E1820" s="79" t="s">
        <v>276</v>
      </c>
      <c r="F1820" s="81">
        <v>42001</v>
      </c>
      <c r="G1820" s="82">
        <v>2.86</v>
      </c>
      <c r="H1820" s="83">
        <f t="shared" si="112"/>
        <v>2860</v>
      </c>
      <c r="I1820" s="84">
        <f t="shared" si="113"/>
        <v>3.3101851851851848E-2</v>
      </c>
      <c r="J1820" s="83">
        <v>0.42499999999999999</v>
      </c>
      <c r="K1820" s="83" t="s">
        <v>277</v>
      </c>
      <c r="L1820" s="83">
        <v>0.38500000000000001</v>
      </c>
      <c r="M1820" s="83" t="s">
        <v>277</v>
      </c>
      <c r="N1820" s="84">
        <f t="shared" si="114"/>
        <v>0.84310185185185182</v>
      </c>
      <c r="O1820" s="83">
        <v>1819</v>
      </c>
      <c r="P1820" s="86">
        <f t="shared" si="115"/>
        <v>0.28610675039246469</v>
      </c>
      <c r="Q1820" s="87">
        <f>Table2[[#This Row],[Decimal exceedance]]*100</f>
        <v>28.61067503924647</v>
      </c>
      <c r="R1820" s="86">
        <f>ROUND(Table2[[#This Row],[Percent Exceedance]],1)</f>
        <v>28.6</v>
      </c>
    </row>
    <row r="1821" spans="2:18">
      <c r="B1821" s="79" t="s">
        <v>278</v>
      </c>
      <c r="C1821" s="80">
        <v>10044187</v>
      </c>
      <c r="D1821" s="80">
        <v>10019674</v>
      </c>
      <c r="E1821" s="79" t="s">
        <v>276</v>
      </c>
      <c r="F1821" s="81">
        <v>43144</v>
      </c>
      <c r="G1821" s="82">
        <v>2.2719999999999998</v>
      </c>
      <c r="H1821" s="83">
        <f t="shared" si="112"/>
        <v>2272</v>
      </c>
      <c r="I1821" s="84">
        <f t="shared" si="113"/>
        <v>2.6296296296296293E-2</v>
      </c>
      <c r="J1821" s="83">
        <v>0.626</v>
      </c>
      <c r="K1821" s="83" t="s">
        <v>277</v>
      </c>
      <c r="L1821" s="83">
        <v>0.191</v>
      </c>
      <c r="M1821" s="83" t="s">
        <v>277</v>
      </c>
      <c r="N1821" s="84">
        <f t="shared" si="114"/>
        <v>0.84329629629629621</v>
      </c>
      <c r="O1821" s="83">
        <v>1820</v>
      </c>
      <c r="P1821" s="86">
        <f t="shared" si="115"/>
        <v>0.2857142857142857</v>
      </c>
      <c r="Q1821" s="87">
        <f>Table2[[#This Row],[Decimal exceedance]]*100</f>
        <v>28.571428571428569</v>
      </c>
      <c r="R1821" s="86">
        <f>ROUND(Table2[[#This Row],[Percent Exceedance]],1)</f>
        <v>28.6</v>
      </c>
    </row>
    <row r="1822" spans="2:18">
      <c r="B1822" s="79" t="s">
        <v>278</v>
      </c>
      <c r="C1822" s="80">
        <v>10044187</v>
      </c>
      <c r="D1822" s="80">
        <v>10019674</v>
      </c>
      <c r="E1822" s="79" t="s">
        <v>276</v>
      </c>
      <c r="F1822" s="81">
        <v>41800</v>
      </c>
      <c r="G1822" s="82">
        <v>2.4369999999999998</v>
      </c>
      <c r="H1822" s="83">
        <f t="shared" si="112"/>
        <v>2437</v>
      </c>
      <c r="I1822" s="84">
        <f t="shared" si="113"/>
        <v>2.8206018518518516E-2</v>
      </c>
      <c r="J1822" s="83">
        <v>0.33500000000000002</v>
      </c>
      <c r="K1822" s="83" t="s">
        <v>277</v>
      </c>
      <c r="L1822" s="83">
        <v>0.48299999999999998</v>
      </c>
      <c r="M1822" s="83" t="s">
        <v>277</v>
      </c>
      <c r="N1822" s="84">
        <f t="shared" si="114"/>
        <v>0.84620601851851851</v>
      </c>
      <c r="O1822" s="83">
        <v>1821</v>
      </c>
      <c r="P1822" s="86">
        <f t="shared" si="115"/>
        <v>0.2853218210361067</v>
      </c>
      <c r="Q1822" s="87">
        <f>Table2[[#This Row],[Decimal exceedance]]*100</f>
        <v>28.532182103610669</v>
      </c>
      <c r="R1822" s="86">
        <f>ROUND(Table2[[#This Row],[Percent Exceedance]],1)</f>
        <v>28.5</v>
      </c>
    </row>
    <row r="1823" spans="2:18">
      <c r="B1823" s="79" t="s">
        <v>278</v>
      </c>
      <c r="C1823" s="80">
        <v>10044187</v>
      </c>
      <c r="D1823" s="80">
        <v>10019674</v>
      </c>
      <c r="E1823" s="79" t="s">
        <v>276</v>
      </c>
      <c r="F1823" s="81">
        <v>42469</v>
      </c>
      <c r="G1823" s="82">
        <v>1.4359999999999999</v>
      </c>
      <c r="H1823" s="83">
        <f t="shared" si="112"/>
        <v>1436</v>
      </c>
      <c r="I1823" s="84">
        <f t="shared" si="113"/>
        <v>1.6620370370370369E-2</v>
      </c>
      <c r="J1823" s="83">
        <v>0.35799999999999998</v>
      </c>
      <c r="K1823" s="83" t="s">
        <v>280</v>
      </c>
      <c r="L1823" s="83">
        <v>0.47399999999999998</v>
      </c>
      <c r="M1823" s="83" t="s">
        <v>277</v>
      </c>
      <c r="N1823" s="84">
        <f t="shared" si="114"/>
        <v>0.8486203703703703</v>
      </c>
      <c r="O1823" s="83">
        <v>1822</v>
      </c>
      <c r="P1823" s="86">
        <f t="shared" si="115"/>
        <v>0.28492935635792782</v>
      </c>
      <c r="Q1823" s="87">
        <f>Table2[[#This Row],[Decimal exceedance]]*100</f>
        <v>28.492935635792783</v>
      </c>
      <c r="R1823" s="86">
        <f>ROUND(Table2[[#This Row],[Percent Exceedance]],1)</f>
        <v>28.5</v>
      </c>
    </row>
    <row r="1824" spans="2:18">
      <c r="B1824" s="79" t="s">
        <v>278</v>
      </c>
      <c r="C1824" s="80">
        <v>10044187</v>
      </c>
      <c r="D1824" s="80">
        <v>10019674</v>
      </c>
      <c r="E1824" s="79" t="s">
        <v>276</v>
      </c>
      <c r="F1824" s="81">
        <v>42010</v>
      </c>
      <c r="G1824" s="82">
        <v>3.0030000000000001</v>
      </c>
      <c r="H1824" s="83">
        <f t="shared" si="112"/>
        <v>3003</v>
      </c>
      <c r="I1824" s="84">
        <f t="shared" si="113"/>
        <v>3.4756944444444444E-2</v>
      </c>
      <c r="J1824" s="83">
        <v>0.41599999999999998</v>
      </c>
      <c r="K1824" s="83" t="s">
        <v>277</v>
      </c>
      <c r="L1824" s="83">
        <v>0.39900000000000002</v>
      </c>
      <c r="M1824" s="83" t="s">
        <v>277</v>
      </c>
      <c r="N1824" s="84">
        <f t="shared" si="114"/>
        <v>0.84975694444444438</v>
      </c>
      <c r="O1824" s="83">
        <v>1823</v>
      </c>
      <c r="P1824" s="86">
        <f t="shared" si="115"/>
        <v>0.28453689167974883</v>
      </c>
      <c r="Q1824" s="87">
        <f>Table2[[#This Row],[Decimal exceedance]]*100</f>
        <v>28.453689167974883</v>
      </c>
      <c r="R1824" s="86">
        <f>ROUND(Table2[[#This Row],[Percent Exceedance]],1)</f>
        <v>28.5</v>
      </c>
    </row>
    <row r="1825" spans="2:18">
      <c r="B1825" s="79" t="s">
        <v>278</v>
      </c>
      <c r="C1825" s="80">
        <v>10044187</v>
      </c>
      <c r="D1825" s="80">
        <v>10019674</v>
      </c>
      <c r="E1825" s="79" t="s">
        <v>276</v>
      </c>
      <c r="F1825" s="81">
        <v>43379</v>
      </c>
      <c r="G1825" s="82">
        <v>2.1930000000000001</v>
      </c>
      <c r="H1825" s="83">
        <f t="shared" si="112"/>
        <v>2193</v>
      </c>
      <c r="I1825" s="84">
        <f t="shared" si="113"/>
        <v>2.5381944444444443E-2</v>
      </c>
      <c r="J1825" s="83">
        <v>0.58799999999999997</v>
      </c>
      <c r="K1825" s="83" t="s">
        <v>277</v>
      </c>
      <c r="L1825" s="83">
        <v>0.23799999999999999</v>
      </c>
      <c r="M1825" s="83" t="s">
        <v>277</v>
      </c>
      <c r="N1825" s="84">
        <f t="shared" si="114"/>
        <v>0.85138194444444437</v>
      </c>
      <c r="O1825" s="83">
        <v>1824</v>
      </c>
      <c r="P1825" s="86">
        <f t="shared" si="115"/>
        <v>0.28414442700156983</v>
      </c>
      <c r="Q1825" s="87">
        <f>Table2[[#This Row],[Decimal exceedance]]*100</f>
        <v>28.414442700156982</v>
      </c>
      <c r="R1825" s="86">
        <f>ROUND(Table2[[#This Row],[Percent Exceedance]],1)</f>
        <v>28.4</v>
      </c>
    </row>
    <row r="1826" spans="2:18">
      <c r="B1826" s="79" t="s">
        <v>278</v>
      </c>
      <c r="C1826" s="80">
        <v>10044187</v>
      </c>
      <c r="D1826" s="80">
        <v>10019674</v>
      </c>
      <c r="E1826" s="79" t="s">
        <v>276</v>
      </c>
      <c r="F1826" s="81">
        <v>41370</v>
      </c>
      <c r="G1826" s="82">
        <v>6.625</v>
      </c>
      <c r="H1826" s="83">
        <f t="shared" si="112"/>
        <v>6625</v>
      </c>
      <c r="I1826" s="84">
        <f t="shared" si="113"/>
        <v>7.6678240740740741E-2</v>
      </c>
      <c r="J1826" s="83">
        <v>0.17699999999999999</v>
      </c>
      <c r="K1826" s="83" t="s">
        <v>277</v>
      </c>
      <c r="L1826" s="83">
        <v>0.59799999999999998</v>
      </c>
      <c r="M1826" s="83" t="s">
        <v>277</v>
      </c>
      <c r="N1826" s="84">
        <f t="shared" si="114"/>
        <v>0.85167824074074072</v>
      </c>
      <c r="O1826" s="83">
        <v>1825</v>
      </c>
      <c r="P1826" s="86">
        <f t="shared" si="115"/>
        <v>0.28375196232339095</v>
      </c>
      <c r="Q1826" s="87">
        <f>Table2[[#This Row],[Decimal exceedance]]*100</f>
        <v>28.375196232339096</v>
      </c>
      <c r="R1826" s="86">
        <f>ROUND(Table2[[#This Row],[Percent Exceedance]],1)</f>
        <v>28.4</v>
      </c>
    </row>
    <row r="1827" spans="2:18">
      <c r="B1827" s="83"/>
      <c r="C1827" s="80">
        <v>10044187</v>
      </c>
      <c r="D1827" s="80">
        <v>10019674</v>
      </c>
      <c r="E1827" s="79" t="s">
        <v>276</v>
      </c>
      <c r="F1827" s="85">
        <v>43823</v>
      </c>
      <c r="G1827" s="82">
        <v>1.9850000000000001</v>
      </c>
      <c r="H1827" s="83">
        <f t="shared" si="112"/>
        <v>1985</v>
      </c>
      <c r="I1827" s="84">
        <f t="shared" si="113"/>
        <v>2.2974537037037036E-2</v>
      </c>
      <c r="J1827" s="83">
        <v>0.66800000000000004</v>
      </c>
      <c r="K1827" s="83" t="s">
        <v>277</v>
      </c>
      <c r="L1827" s="83">
        <v>0.16200000000000001</v>
      </c>
      <c r="M1827" s="83" t="s">
        <v>277</v>
      </c>
      <c r="N1827" s="84">
        <f t="shared" si="114"/>
        <v>0.85297453703703707</v>
      </c>
      <c r="O1827" s="83">
        <v>1826</v>
      </c>
      <c r="P1827" s="86">
        <f t="shared" si="115"/>
        <v>0.28335949764521196</v>
      </c>
      <c r="Q1827" s="87">
        <f>Table2[[#This Row],[Decimal exceedance]]*100</f>
        <v>28.335949764521196</v>
      </c>
      <c r="R1827" s="86">
        <f>ROUND(Table2[[#This Row],[Percent Exceedance]],1)</f>
        <v>28.3</v>
      </c>
    </row>
    <row r="1828" spans="2:18">
      <c r="B1828" s="79" t="s">
        <v>278</v>
      </c>
      <c r="C1828" s="80">
        <v>10044187</v>
      </c>
      <c r="D1828" s="80">
        <v>10019674</v>
      </c>
      <c r="E1828" s="79" t="s">
        <v>276</v>
      </c>
      <c r="F1828" s="81">
        <v>43194</v>
      </c>
      <c r="G1828" s="82">
        <v>2.0049999999999999</v>
      </c>
      <c r="H1828" s="83">
        <f t="shared" si="112"/>
        <v>2005</v>
      </c>
      <c r="I1828" s="84">
        <f t="shared" si="113"/>
        <v>2.3206018518518515E-2</v>
      </c>
      <c r="J1828" s="83">
        <v>0.68100000000000005</v>
      </c>
      <c r="K1828" s="83" t="s">
        <v>277</v>
      </c>
      <c r="L1828" s="83">
        <v>0.14899999999999999</v>
      </c>
      <c r="M1828" s="83" t="s">
        <v>277</v>
      </c>
      <c r="N1828" s="84">
        <f t="shared" si="114"/>
        <v>0.85320601851851863</v>
      </c>
      <c r="O1828" s="83">
        <v>1827</v>
      </c>
      <c r="P1828" s="86">
        <f t="shared" si="115"/>
        <v>0.28296703296703296</v>
      </c>
      <c r="Q1828" s="87">
        <f>Table2[[#This Row],[Decimal exceedance]]*100</f>
        <v>28.296703296703296</v>
      </c>
      <c r="R1828" s="86">
        <f>ROUND(Table2[[#This Row],[Percent Exceedance]],1)</f>
        <v>28.3</v>
      </c>
    </row>
    <row r="1829" spans="2:18">
      <c r="B1829" s="79" t="s">
        <v>278</v>
      </c>
      <c r="C1829" s="80">
        <v>10044187</v>
      </c>
      <c r="D1829" s="80">
        <v>10019674</v>
      </c>
      <c r="E1829" s="79" t="s">
        <v>276</v>
      </c>
      <c r="F1829" s="81">
        <v>41486</v>
      </c>
      <c r="G1829" s="82">
        <v>7.508</v>
      </c>
      <c r="H1829" s="83">
        <f t="shared" si="112"/>
        <v>7508</v>
      </c>
      <c r="I1829" s="84">
        <f t="shared" si="113"/>
        <v>8.6898148148148141E-2</v>
      </c>
      <c r="J1829" s="83">
        <v>0.18099999999999999</v>
      </c>
      <c r="K1829" s="83" t="s">
        <v>277</v>
      </c>
      <c r="L1829" s="83">
        <v>0.58599999999999997</v>
      </c>
      <c r="M1829" s="83" t="s">
        <v>277</v>
      </c>
      <c r="N1829" s="84">
        <f t="shared" si="114"/>
        <v>0.85389814814814813</v>
      </c>
      <c r="O1829" s="83">
        <v>1828</v>
      </c>
      <c r="P1829" s="86">
        <f t="shared" si="115"/>
        <v>0.28257456828885397</v>
      </c>
      <c r="Q1829" s="87">
        <f>Table2[[#This Row],[Decimal exceedance]]*100</f>
        <v>28.257456828885395</v>
      </c>
      <c r="R1829" s="86">
        <f>ROUND(Table2[[#This Row],[Percent Exceedance]],1)</f>
        <v>28.3</v>
      </c>
    </row>
    <row r="1830" spans="2:18">
      <c r="B1830" s="79" t="s">
        <v>278</v>
      </c>
      <c r="C1830" s="80">
        <v>10044187</v>
      </c>
      <c r="D1830" s="80">
        <v>10019674</v>
      </c>
      <c r="E1830" s="79" t="s">
        <v>276</v>
      </c>
      <c r="F1830" s="81">
        <v>41392</v>
      </c>
      <c r="G1830" s="82">
        <v>5.4509999999999996</v>
      </c>
      <c r="H1830" s="83">
        <f t="shared" si="112"/>
        <v>5451</v>
      </c>
      <c r="I1830" s="84">
        <f t="shared" si="113"/>
        <v>6.3090277777777773E-2</v>
      </c>
      <c r="J1830" s="83">
        <v>0.191</v>
      </c>
      <c r="K1830" s="83" t="s">
        <v>277</v>
      </c>
      <c r="L1830" s="83">
        <v>0.6</v>
      </c>
      <c r="M1830" s="83" t="s">
        <v>277</v>
      </c>
      <c r="N1830" s="84">
        <f t="shared" si="114"/>
        <v>0.85409027777777768</v>
      </c>
      <c r="O1830" s="83">
        <v>1829</v>
      </c>
      <c r="P1830" s="86">
        <f t="shared" si="115"/>
        <v>0.28218210361067508</v>
      </c>
      <c r="Q1830" s="87">
        <f>Table2[[#This Row],[Decimal exceedance]]*100</f>
        <v>28.218210361067509</v>
      </c>
      <c r="R1830" s="86">
        <f>ROUND(Table2[[#This Row],[Percent Exceedance]],1)</f>
        <v>28.2</v>
      </c>
    </row>
    <row r="1831" spans="2:18">
      <c r="B1831" s="79" t="s">
        <v>278</v>
      </c>
      <c r="C1831" s="80">
        <v>10044187</v>
      </c>
      <c r="D1831" s="80">
        <v>10019674</v>
      </c>
      <c r="E1831" s="79" t="s">
        <v>276</v>
      </c>
      <c r="F1831" s="81">
        <v>42466</v>
      </c>
      <c r="G1831" s="82">
        <v>1.599</v>
      </c>
      <c r="H1831" s="83">
        <f t="shared" si="112"/>
        <v>1599</v>
      </c>
      <c r="I1831" s="84">
        <f t="shared" si="113"/>
        <v>1.8506944444444444E-2</v>
      </c>
      <c r="J1831" s="83">
        <v>0.36799999999999999</v>
      </c>
      <c r="K1831" s="83" t="s">
        <v>280</v>
      </c>
      <c r="L1831" s="83">
        <v>0.46800000000000003</v>
      </c>
      <c r="M1831" s="83" t="s">
        <v>277</v>
      </c>
      <c r="N1831" s="84">
        <f t="shared" si="114"/>
        <v>0.85450694444444442</v>
      </c>
      <c r="O1831" s="83">
        <v>1830</v>
      </c>
      <c r="P1831" s="86">
        <f t="shared" si="115"/>
        <v>0.28178963893249609</v>
      </c>
      <c r="Q1831" s="87">
        <f>Table2[[#This Row],[Decimal exceedance]]*100</f>
        <v>28.178963893249609</v>
      </c>
      <c r="R1831" s="86">
        <f>ROUND(Table2[[#This Row],[Percent Exceedance]],1)</f>
        <v>28.2</v>
      </c>
    </row>
    <row r="1832" spans="2:18">
      <c r="B1832" s="79" t="s">
        <v>278</v>
      </c>
      <c r="C1832" s="80">
        <v>10044187</v>
      </c>
      <c r="D1832" s="80">
        <v>10019674</v>
      </c>
      <c r="E1832" s="79" t="s">
        <v>276</v>
      </c>
      <c r="F1832" s="81">
        <v>41384</v>
      </c>
      <c r="G1832" s="82">
        <v>3.78</v>
      </c>
      <c r="H1832" s="83">
        <f t="shared" si="112"/>
        <v>3780</v>
      </c>
      <c r="I1832" s="84">
        <f t="shared" si="113"/>
        <v>4.3749999999999997E-2</v>
      </c>
      <c r="J1832" s="83">
        <v>0.21299999999999999</v>
      </c>
      <c r="K1832" s="83" t="s">
        <v>277</v>
      </c>
      <c r="L1832" s="83">
        <v>0.59799999999999998</v>
      </c>
      <c r="M1832" s="83" t="s">
        <v>277</v>
      </c>
      <c r="N1832" s="84">
        <f t="shared" si="114"/>
        <v>0.8547499999999999</v>
      </c>
      <c r="O1832" s="83">
        <v>1831</v>
      </c>
      <c r="P1832" s="86">
        <f t="shared" si="115"/>
        <v>0.2813971742543171</v>
      </c>
      <c r="Q1832" s="87">
        <f>Table2[[#This Row],[Decimal exceedance]]*100</f>
        <v>28.139717425431709</v>
      </c>
      <c r="R1832" s="86">
        <f>ROUND(Table2[[#This Row],[Percent Exceedance]],1)</f>
        <v>28.1</v>
      </c>
    </row>
    <row r="1833" spans="2:18">
      <c r="B1833" s="79" t="s">
        <v>278</v>
      </c>
      <c r="C1833" s="80">
        <v>10044187</v>
      </c>
      <c r="D1833" s="80">
        <v>10019674</v>
      </c>
      <c r="E1833" s="79" t="s">
        <v>276</v>
      </c>
      <c r="F1833" s="81">
        <v>42392</v>
      </c>
      <c r="G1833" s="82">
        <v>1.627</v>
      </c>
      <c r="H1833" s="83">
        <f t="shared" si="112"/>
        <v>1627</v>
      </c>
      <c r="I1833" s="84">
        <f t="shared" si="113"/>
        <v>1.8831018518518518E-2</v>
      </c>
      <c r="J1833" s="83">
        <v>0.41699999999999998</v>
      </c>
      <c r="K1833" s="83" t="s">
        <v>277</v>
      </c>
      <c r="L1833" s="83">
        <v>0.42</v>
      </c>
      <c r="M1833" s="83" t="s">
        <v>277</v>
      </c>
      <c r="N1833" s="84">
        <f t="shared" si="114"/>
        <v>0.8558310185185185</v>
      </c>
      <c r="O1833" s="83">
        <v>1832</v>
      </c>
      <c r="P1833" s="86">
        <f t="shared" si="115"/>
        <v>0.2810047095761381</v>
      </c>
      <c r="Q1833" s="87">
        <f>Table2[[#This Row],[Decimal exceedance]]*100</f>
        <v>28.100470957613808</v>
      </c>
      <c r="R1833" s="86">
        <f>ROUND(Table2[[#This Row],[Percent Exceedance]],1)</f>
        <v>28.1</v>
      </c>
    </row>
    <row r="1834" spans="2:18">
      <c r="B1834" s="79" t="s">
        <v>278</v>
      </c>
      <c r="C1834" s="80">
        <v>10044187</v>
      </c>
      <c r="D1834" s="80">
        <v>10019674</v>
      </c>
      <c r="E1834" s="79" t="s">
        <v>276</v>
      </c>
      <c r="F1834" s="81">
        <v>41590</v>
      </c>
      <c r="G1834" s="82">
        <v>2.391</v>
      </c>
      <c r="H1834" s="83">
        <f t="shared" si="112"/>
        <v>2391</v>
      </c>
      <c r="I1834" s="84">
        <f t="shared" si="113"/>
        <v>2.7673611111111111E-2</v>
      </c>
      <c r="J1834" s="83">
        <v>0.46600000000000003</v>
      </c>
      <c r="K1834" s="83" t="s">
        <v>277</v>
      </c>
      <c r="L1834" s="83">
        <v>0.36299999999999999</v>
      </c>
      <c r="M1834" s="83" t="s">
        <v>277</v>
      </c>
      <c r="N1834" s="84">
        <f t="shared" si="114"/>
        <v>0.85667361111111107</v>
      </c>
      <c r="O1834" s="83">
        <v>1833</v>
      </c>
      <c r="P1834" s="86">
        <f t="shared" si="115"/>
        <v>0.28061224489795922</v>
      </c>
      <c r="Q1834" s="87">
        <f>Table2[[#This Row],[Decimal exceedance]]*100</f>
        <v>28.061224489795922</v>
      </c>
      <c r="R1834" s="86">
        <f>ROUND(Table2[[#This Row],[Percent Exceedance]],1)</f>
        <v>28.1</v>
      </c>
    </row>
    <row r="1835" spans="2:18">
      <c r="B1835" s="79" t="s">
        <v>278</v>
      </c>
      <c r="C1835" s="80">
        <v>10044187</v>
      </c>
      <c r="D1835" s="80">
        <v>10019674</v>
      </c>
      <c r="E1835" s="79" t="s">
        <v>276</v>
      </c>
      <c r="F1835" s="81">
        <v>41901</v>
      </c>
      <c r="G1835" s="82">
        <v>2.839</v>
      </c>
      <c r="H1835" s="83">
        <f t="shared" si="112"/>
        <v>2839</v>
      </c>
      <c r="I1835" s="84">
        <f t="shared" si="113"/>
        <v>3.2858796296296296E-2</v>
      </c>
      <c r="J1835" s="83">
        <v>0.38</v>
      </c>
      <c r="K1835" s="83" t="s">
        <v>277</v>
      </c>
      <c r="L1835" s="83">
        <v>0.44400000000000001</v>
      </c>
      <c r="M1835" s="83" t="s">
        <v>277</v>
      </c>
      <c r="N1835" s="84">
        <f t="shared" si="114"/>
        <v>0.85685879629629635</v>
      </c>
      <c r="O1835" s="83">
        <v>1834</v>
      </c>
      <c r="P1835" s="86">
        <f t="shared" si="115"/>
        <v>0.28021978021978022</v>
      </c>
      <c r="Q1835" s="87">
        <f>Table2[[#This Row],[Decimal exceedance]]*100</f>
        <v>28.021978021978022</v>
      </c>
      <c r="R1835" s="86">
        <f>ROUND(Table2[[#This Row],[Percent Exceedance]],1)</f>
        <v>28</v>
      </c>
    </row>
    <row r="1836" spans="2:18">
      <c r="B1836" s="79" t="s">
        <v>278</v>
      </c>
      <c r="C1836" s="80">
        <v>10044187</v>
      </c>
      <c r="D1836" s="80">
        <v>10019674</v>
      </c>
      <c r="E1836" s="79" t="s">
        <v>276</v>
      </c>
      <c r="F1836" s="81">
        <v>42328</v>
      </c>
      <c r="G1836" s="82">
        <v>4.1909999999999998</v>
      </c>
      <c r="H1836" s="83">
        <f t="shared" si="112"/>
        <v>4191</v>
      </c>
      <c r="I1836" s="84">
        <f t="shared" si="113"/>
        <v>4.8506944444444443E-2</v>
      </c>
      <c r="J1836" s="83">
        <v>0.42299999999999999</v>
      </c>
      <c r="K1836" s="83" t="s">
        <v>277</v>
      </c>
      <c r="L1836" s="83">
        <v>0.38600000000000001</v>
      </c>
      <c r="M1836" s="83" t="s">
        <v>277</v>
      </c>
      <c r="N1836" s="84">
        <f t="shared" si="114"/>
        <v>0.85750694444444442</v>
      </c>
      <c r="O1836" s="83">
        <v>1835</v>
      </c>
      <c r="P1836" s="86">
        <f t="shared" si="115"/>
        <v>0.27982731554160123</v>
      </c>
      <c r="Q1836" s="87">
        <f>Table2[[#This Row],[Decimal exceedance]]*100</f>
        <v>27.982731554160122</v>
      </c>
      <c r="R1836" s="86">
        <f>ROUND(Table2[[#This Row],[Percent Exceedance]],1)</f>
        <v>28</v>
      </c>
    </row>
    <row r="1837" spans="2:18">
      <c r="B1837" s="79" t="s">
        <v>278</v>
      </c>
      <c r="C1837" s="80">
        <v>10044187</v>
      </c>
      <c r="D1837" s="80">
        <v>10019674</v>
      </c>
      <c r="E1837" s="79" t="s">
        <v>276</v>
      </c>
      <c r="F1837" s="81">
        <v>41393</v>
      </c>
      <c r="G1837" s="82">
        <v>6.63</v>
      </c>
      <c r="H1837" s="83">
        <f t="shared" si="112"/>
        <v>6630</v>
      </c>
      <c r="I1837" s="84">
        <f t="shared" si="113"/>
        <v>7.6736111111111102E-2</v>
      </c>
      <c r="J1837" s="83">
        <v>0.19700000000000001</v>
      </c>
      <c r="K1837" s="83" t="s">
        <v>277</v>
      </c>
      <c r="L1837" s="83">
        <v>0.58399999999999996</v>
      </c>
      <c r="M1837" s="83" t="s">
        <v>277</v>
      </c>
      <c r="N1837" s="84">
        <f t="shared" si="114"/>
        <v>0.85773611111111103</v>
      </c>
      <c r="O1837" s="83">
        <v>1836</v>
      </c>
      <c r="P1837" s="86">
        <f t="shared" si="115"/>
        <v>0.27943485086342235</v>
      </c>
      <c r="Q1837" s="87">
        <f>Table2[[#This Row],[Decimal exceedance]]*100</f>
        <v>27.943485086342235</v>
      </c>
      <c r="R1837" s="86">
        <f>ROUND(Table2[[#This Row],[Percent Exceedance]],1)</f>
        <v>27.9</v>
      </c>
    </row>
    <row r="1838" spans="2:18">
      <c r="B1838" s="79" t="s">
        <v>278</v>
      </c>
      <c r="C1838" s="80">
        <v>10044187</v>
      </c>
      <c r="D1838" s="80">
        <v>10019674</v>
      </c>
      <c r="E1838" s="79" t="s">
        <v>276</v>
      </c>
      <c r="F1838" s="81">
        <v>41410</v>
      </c>
      <c r="G1838" s="82">
        <v>5.5090000000000003</v>
      </c>
      <c r="H1838" s="83">
        <f t="shared" si="112"/>
        <v>5509</v>
      </c>
      <c r="I1838" s="84">
        <f t="shared" si="113"/>
        <v>6.3761574074074068E-2</v>
      </c>
      <c r="J1838" s="83">
        <v>0.26400000000000001</v>
      </c>
      <c r="K1838" s="83" t="s">
        <v>277</v>
      </c>
      <c r="L1838" s="83">
        <v>0.53</v>
      </c>
      <c r="M1838" s="83" t="s">
        <v>277</v>
      </c>
      <c r="N1838" s="84">
        <f t="shared" si="114"/>
        <v>0.85776157407407405</v>
      </c>
      <c r="O1838" s="83">
        <v>1837</v>
      </c>
      <c r="P1838" s="86">
        <f t="shared" si="115"/>
        <v>0.27904238618524335</v>
      </c>
      <c r="Q1838" s="87">
        <f>Table2[[#This Row],[Decimal exceedance]]*100</f>
        <v>27.904238618524335</v>
      </c>
      <c r="R1838" s="86">
        <f>ROUND(Table2[[#This Row],[Percent Exceedance]],1)</f>
        <v>27.9</v>
      </c>
    </row>
    <row r="1839" spans="2:18">
      <c r="B1839" s="79" t="s">
        <v>278</v>
      </c>
      <c r="C1839" s="80">
        <v>10044187</v>
      </c>
      <c r="D1839" s="80">
        <v>10019674</v>
      </c>
      <c r="E1839" s="79" t="s">
        <v>276</v>
      </c>
      <c r="F1839" s="81">
        <v>43108</v>
      </c>
      <c r="G1839" s="82">
        <v>1.02</v>
      </c>
      <c r="H1839" s="83">
        <f t="shared" si="112"/>
        <v>1020</v>
      </c>
      <c r="I1839" s="84">
        <f t="shared" si="113"/>
        <v>1.1805555555555555E-2</v>
      </c>
      <c r="J1839" s="83">
        <v>0.7</v>
      </c>
      <c r="K1839" s="83" t="s">
        <v>277</v>
      </c>
      <c r="L1839" s="83">
        <v>0.14599999999999999</v>
      </c>
      <c r="M1839" s="83" t="s">
        <v>277</v>
      </c>
      <c r="N1839" s="84">
        <f t="shared" si="114"/>
        <v>0.85780555555555549</v>
      </c>
      <c r="O1839" s="83">
        <v>1838</v>
      </c>
      <c r="P1839" s="86">
        <f t="shared" si="115"/>
        <v>0.27864992150706436</v>
      </c>
      <c r="Q1839" s="87">
        <f>Table2[[#This Row],[Decimal exceedance]]*100</f>
        <v>27.864992150706435</v>
      </c>
      <c r="R1839" s="86">
        <f>ROUND(Table2[[#This Row],[Percent Exceedance]],1)</f>
        <v>27.9</v>
      </c>
    </row>
    <row r="1840" spans="2:18">
      <c r="B1840" s="79" t="s">
        <v>278</v>
      </c>
      <c r="C1840" s="80">
        <v>10044187</v>
      </c>
      <c r="D1840" s="80">
        <v>10019674</v>
      </c>
      <c r="E1840" s="79" t="s">
        <v>276</v>
      </c>
      <c r="F1840" s="81">
        <v>41385</v>
      </c>
      <c r="G1840" s="82">
        <v>4.0730000000000004</v>
      </c>
      <c r="H1840" s="83">
        <f t="shared" si="112"/>
        <v>4073.0000000000005</v>
      </c>
      <c r="I1840" s="84">
        <f t="shared" si="113"/>
        <v>4.7141203703703706E-2</v>
      </c>
      <c r="J1840" s="83">
        <v>0.20899999999999999</v>
      </c>
      <c r="K1840" s="83" t="s">
        <v>277</v>
      </c>
      <c r="L1840" s="83">
        <v>0.60199999999999998</v>
      </c>
      <c r="M1840" s="83" t="s">
        <v>277</v>
      </c>
      <c r="N1840" s="84">
        <f t="shared" si="114"/>
        <v>0.85814120370370373</v>
      </c>
      <c r="O1840" s="83">
        <v>1839</v>
      </c>
      <c r="P1840" s="86">
        <f t="shared" si="115"/>
        <v>0.27825745682888536</v>
      </c>
      <c r="Q1840" s="87">
        <f>Table2[[#This Row],[Decimal exceedance]]*100</f>
        <v>27.825745682888538</v>
      </c>
      <c r="R1840" s="86">
        <f>ROUND(Table2[[#This Row],[Percent Exceedance]],1)</f>
        <v>27.8</v>
      </c>
    </row>
    <row r="1841" spans="2:18">
      <c r="B1841" s="79" t="s">
        <v>278</v>
      </c>
      <c r="C1841" s="80">
        <v>10044187</v>
      </c>
      <c r="D1841" s="80">
        <v>10019674</v>
      </c>
      <c r="E1841" s="79" t="s">
        <v>276</v>
      </c>
      <c r="F1841" s="81">
        <v>41373</v>
      </c>
      <c r="G1841" s="82">
        <v>4.9630000000000001</v>
      </c>
      <c r="H1841" s="83">
        <f t="shared" si="112"/>
        <v>4963</v>
      </c>
      <c r="I1841" s="84">
        <f t="shared" si="113"/>
        <v>5.7442129629629628E-2</v>
      </c>
      <c r="J1841" s="83">
        <v>0.22</v>
      </c>
      <c r="K1841" s="83" t="s">
        <v>277</v>
      </c>
      <c r="L1841" s="83">
        <v>0.58499999999999996</v>
      </c>
      <c r="M1841" s="83" t="s">
        <v>277</v>
      </c>
      <c r="N1841" s="84">
        <f t="shared" si="114"/>
        <v>0.86244212962962963</v>
      </c>
      <c r="O1841" s="83">
        <v>1840</v>
      </c>
      <c r="P1841" s="86">
        <f t="shared" si="115"/>
        <v>0.27786499215070648</v>
      </c>
      <c r="Q1841" s="87">
        <f>Table2[[#This Row],[Decimal exceedance]]*100</f>
        <v>27.786499215070648</v>
      </c>
      <c r="R1841" s="86">
        <f>ROUND(Table2[[#This Row],[Percent Exceedance]],1)</f>
        <v>27.8</v>
      </c>
    </row>
    <row r="1842" spans="2:18">
      <c r="B1842" s="79" t="s">
        <v>278</v>
      </c>
      <c r="C1842" s="80">
        <v>10044187</v>
      </c>
      <c r="D1842" s="80">
        <v>10019674</v>
      </c>
      <c r="E1842" s="79" t="s">
        <v>276</v>
      </c>
      <c r="F1842" s="81">
        <v>42698</v>
      </c>
      <c r="G1842" s="82">
        <v>2.7989999999999999</v>
      </c>
      <c r="H1842" s="83">
        <f t="shared" si="112"/>
        <v>2799</v>
      </c>
      <c r="I1842" s="84">
        <f t="shared" si="113"/>
        <v>3.2395833333333332E-2</v>
      </c>
      <c r="J1842" s="83">
        <v>0.22900000000000001</v>
      </c>
      <c r="K1842" s="83" t="s">
        <v>277</v>
      </c>
      <c r="L1842" s="83">
        <v>0.60299999999999998</v>
      </c>
      <c r="M1842" s="83" t="s">
        <v>277</v>
      </c>
      <c r="N1842" s="84">
        <f t="shared" si="114"/>
        <v>0.86439583333333325</v>
      </c>
      <c r="O1842" s="83">
        <v>1841</v>
      </c>
      <c r="P1842" s="86">
        <f t="shared" si="115"/>
        <v>0.27747252747252749</v>
      </c>
      <c r="Q1842" s="87">
        <f>Table2[[#This Row],[Decimal exceedance]]*100</f>
        <v>27.747252747252748</v>
      </c>
      <c r="R1842" s="86">
        <f>ROUND(Table2[[#This Row],[Percent Exceedance]],1)</f>
        <v>27.7</v>
      </c>
    </row>
    <row r="1843" spans="2:18">
      <c r="B1843" s="79" t="s">
        <v>278</v>
      </c>
      <c r="C1843" s="80">
        <v>10044187</v>
      </c>
      <c r="D1843" s="80">
        <v>10019674</v>
      </c>
      <c r="E1843" s="79" t="s">
        <v>276</v>
      </c>
      <c r="F1843" s="81">
        <v>42987</v>
      </c>
      <c r="G1843" s="82">
        <v>2.4580000000000002</v>
      </c>
      <c r="H1843" s="83">
        <f t="shared" si="112"/>
        <v>2458</v>
      </c>
      <c r="I1843" s="84">
        <f t="shared" si="113"/>
        <v>2.8449074074074075E-2</v>
      </c>
      <c r="J1843" s="83">
        <v>0.161</v>
      </c>
      <c r="K1843" s="83" t="s">
        <v>277</v>
      </c>
      <c r="L1843" s="83">
        <v>0.67500000000000004</v>
      </c>
      <c r="M1843" s="83" t="s">
        <v>277</v>
      </c>
      <c r="N1843" s="84">
        <f t="shared" si="114"/>
        <v>0.86444907407407412</v>
      </c>
      <c r="O1843" s="83">
        <v>1842</v>
      </c>
      <c r="P1843" s="86">
        <f t="shared" si="115"/>
        <v>0.27708006279434849</v>
      </c>
      <c r="Q1843" s="87">
        <f>Table2[[#This Row],[Decimal exceedance]]*100</f>
        <v>27.708006279434848</v>
      </c>
      <c r="R1843" s="86">
        <f>ROUND(Table2[[#This Row],[Percent Exceedance]],1)</f>
        <v>27.7</v>
      </c>
    </row>
    <row r="1844" spans="2:18">
      <c r="B1844" s="79" t="s">
        <v>278</v>
      </c>
      <c r="C1844" s="80">
        <v>10044187</v>
      </c>
      <c r="D1844" s="80">
        <v>10019674</v>
      </c>
      <c r="E1844" s="79" t="s">
        <v>276</v>
      </c>
      <c r="F1844" s="81">
        <v>41402</v>
      </c>
      <c r="G1844" s="82">
        <v>10.564</v>
      </c>
      <c r="H1844" s="83">
        <f t="shared" si="112"/>
        <v>10564</v>
      </c>
      <c r="I1844" s="84">
        <f t="shared" si="113"/>
        <v>0.12226851851851851</v>
      </c>
      <c r="J1844" s="83">
        <v>0.19400000000000001</v>
      </c>
      <c r="K1844" s="83" t="s">
        <v>277</v>
      </c>
      <c r="L1844" s="83">
        <v>0.55000000000000004</v>
      </c>
      <c r="M1844" s="83" t="s">
        <v>277</v>
      </c>
      <c r="N1844" s="84">
        <f t="shared" si="114"/>
        <v>0.8662685185185186</v>
      </c>
      <c r="O1844" s="83">
        <v>1843</v>
      </c>
      <c r="P1844" s="86">
        <f t="shared" si="115"/>
        <v>0.2766875981161695</v>
      </c>
      <c r="Q1844" s="87">
        <f>Table2[[#This Row],[Decimal exceedance]]*100</f>
        <v>27.668759811616951</v>
      </c>
      <c r="R1844" s="86">
        <f>ROUND(Table2[[#This Row],[Percent Exceedance]],1)</f>
        <v>27.7</v>
      </c>
    </row>
    <row r="1845" spans="2:18">
      <c r="B1845" s="79" t="s">
        <v>278</v>
      </c>
      <c r="C1845" s="80">
        <v>10044187</v>
      </c>
      <c r="D1845" s="80">
        <v>10019674</v>
      </c>
      <c r="E1845" s="79" t="s">
        <v>276</v>
      </c>
      <c r="F1845" s="81">
        <v>42678</v>
      </c>
      <c r="G1845" s="82">
        <v>2.8170000000000002</v>
      </c>
      <c r="H1845" s="83">
        <f t="shared" si="112"/>
        <v>2817</v>
      </c>
      <c r="I1845" s="84">
        <f t="shared" si="113"/>
        <v>3.2604166666666663E-2</v>
      </c>
      <c r="J1845" s="83">
        <v>0.50600000000000001</v>
      </c>
      <c r="K1845" s="83" t="s">
        <v>277</v>
      </c>
      <c r="L1845" s="83">
        <v>0.32800000000000001</v>
      </c>
      <c r="M1845" s="83" t="s">
        <v>277</v>
      </c>
      <c r="N1845" s="84">
        <f t="shared" si="114"/>
        <v>0.86660416666666662</v>
      </c>
      <c r="O1845" s="83">
        <v>1844</v>
      </c>
      <c r="P1845" s="86">
        <f t="shared" si="115"/>
        <v>0.27629513343799061</v>
      </c>
      <c r="Q1845" s="87">
        <f>Table2[[#This Row],[Decimal exceedance]]*100</f>
        <v>27.629513343799061</v>
      </c>
      <c r="R1845" s="86">
        <f>ROUND(Table2[[#This Row],[Percent Exceedance]],1)</f>
        <v>27.6</v>
      </c>
    </row>
    <row r="1846" spans="2:18">
      <c r="B1846" s="79" t="s">
        <v>278</v>
      </c>
      <c r="C1846" s="80">
        <v>10044187</v>
      </c>
      <c r="D1846" s="80">
        <v>10019674</v>
      </c>
      <c r="E1846" s="79" t="s">
        <v>276</v>
      </c>
      <c r="F1846" s="81">
        <v>42334</v>
      </c>
      <c r="G1846" s="82">
        <v>6.899</v>
      </c>
      <c r="H1846" s="83">
        <f t="shared" si="112"/>
        <v>6899</v>
      </c>
      <c r="I1846" s="84">
        <f t="shared" si="113"/>
        <v>7.9849537037037038E-2</v>
      </c>
      <c r="J1846" s="83">
        <v>0.39700000000000002</v>
      </c>
      <c r="K1846" s="83" t="s">
        <v>277</v>
      </c>
      <c r="L1846" s="83">
        <v>0.39</v>
      </c>
      <c r="M1846" s="83" t="s">
        <v>277</v>
      </c>
      <c r="N1846" s="84">
        <f t="shared" si="114"/>
        <v>0.86684953703703704</v>
      </c>
      <c r="O1846" s="83">
        <v>1845</v>
      </c>
      <c r="P1846" s="86">
        <f t="shared" si="115"/>
        <v>0.27590266875981162</v>
      </c>
      <c r="Q1846" s="87">
        <f>Table2[[#This Row],[Decimal exceedance]]*100</f>
        <v>27.590266875981161</v>
      </c>
      <c r="R1846" s="86">
        <f>ROUND(Table2[[#This Row],[Percent Exceedance]],1)</f>
        <v>27.6</v>
      </c>
    </row>
    <row r="1847" spans="2:18">
      <c r="B1847" s="79" t="s">
        <v>278</v>
      </c>
      <c r="C1847" s="80">
        <v>10044187</v>
      </c>
      <c r="D1847" s="80">
        <v>10019674</v>
      </c>
      <c r="E1847" s="79" t="s">
        <v>276</v>
      </c>
      <c r="F1847" s="81">
        <v>41949</v>
      </c>
      <c r="G1847" s="82">
        <v>3.3380000000000001</v>
      </c>
      <c r="H1847" s="83">
        <f t="shared" si="112"/>
        <v>3338</v>
      </c>
      <c r="I1847" s="84">
        <f t="shared" si="113"/>
        <v>3.8634259259259257E-2</v>
      </c>
      <c r="J1847" s="83">
        <v>0.44500000000000001</v>
      </c>
      <c r="K1847" s="83" t="s">
        <v>277</v>
      </c>
      <c r="L1847" s="83">
        <v>0.38500000000000001</v>
      </c>
      <c r="M1847" s="83" t="s">
        <v>277</v>
      </c>
      <c r="N1847" s="84">
        <f t="shared" si="114"/>
        <v>0.8686342592592593</v>
      </c>
      <c r="O1847" s="83">
        <v>1846</v>
      </c>
      <c r="P1847" s="86">
        <f t="shared" si="115"/>
        <v>0.27551020408163263</v>
      </c>
      <c r="Q1847" s="87">
        <f>Table2[[#This Row],[Decimal exceedance]]*100</f>
        <v>27.551020408163261</v>
      </c>
      <c r="R1847" s="86">
        <f>ROUND(Table2[[#This Row],[Percent Exceedance]],1)</f>
        <v>27.6</v>
      </c>
    </row>
    <row r="1848" spans="2:18">
      <c r="B1848" s="79" t="s">
        <v>278</v>
      </c>
      <c r="C1848" s="80">
        <v>10044187</v>
      </c>
      <c r="D1848" s="80">
        <v>10019674</v>
      </c>
      <c r="E1848" s="79" t="s">
        <v>276</v>
      </c>
      <c r="F1848" s="81">
        <v>42737</v>
      </c>
      <c r="G1848" s="82">
        <v>6.7960000000000003</v>
      </c>
      <c r="H1848" s="83">
        <f t="shared" si="112"/>
        <v>6796</v>
      </c>
      <c r="I1848" s="84">
        <f t="shared" si="113"/>
        <v>7.8657407407407412E-2</v>
      </c>
      <c r="J1848" s="83">
        <v>0.20799999999999999</v>
      </c>
      <c r="K1848" s="83" t="s">
        <v>277</v>
      </c>
      <c r="L1848" s="83">
        <v>0.58199999999999996</v>
      </c>
      <c r="M1848" s="83" t="s">
        <v>277</v>
      </c>
      <c r="N1848" s="84">
        <f t="shared" si="114"/>
        <v>0.86865740740740738</v>
      </c>
      <c r="O1848" s="83">
        <v>1847</v>
      </c>
      <c r="P1848" s="86">
        <f t="shared" si="115"/>
        <v>0.27511773940345374</v>
      </c>
      <c r="Q1848" s="87">
        <f>Table2[[#This Row],[Decimal exceedance]]*100</f>
        <v>27.511773940345375</v>
      </c>
      <c r="R1848" s="86">
        <f>ROUND(Table2[[#This Row],[Percent Exceedance]],1)</f>
        <v>27.5</v>
      </c>
    </row>
    <row r="1849" spans="2:18">
      <c r="B1849" s="79" t="s">
        <v>278</v>
      </c>
      <c r="C1849" s="80">
        <v>10044187</v>
      </c>
      <c r="D1849" s="80">
        <v>10019674</v>
      </c>
      <c r="E1849" s="79" t="s">
        <v>276</v>
      </c>
      <c r="F1849" s="81">
        <v>42131</v>
      </c>
      <c r="G1849" s="82">
        <v>2.524</v>
      </c>
      <c r="H1849" s="83">
        <f t="shared" si="112"/>
        <v>2524</v>
      </c>
      <c r="I1849" s="84">
        <f t="shared" si="113"/>
        <v>2.9212962962962961E-2</v>
      </c>
      <c r="J1849" s="83">
        <v>0.378</v>
      </c>
      <c r="K1849" s="83" t="s">
        <v>277</v>
      </c>
      <c r="L1849" s="83">
        <v>0.46200000000000002</v>
      </c>
      <c r="M1849" s="83" t="s">
        <v>280</v>
      </c>
      <c r="N1849" s="84">
        <f t="shared" si="114"/>
        <v>0.86921296296296302</v>
      </c>
      <c r="O1849" s="83">
        <v>1848</v>
      </c>
      <c r="P1849" s="86">
        <f t="shared" si="115"/>
        <v>0.27472527472527475</v>
      </c>
      <c r="Q1849" s="87">
        <f>Table2[[#This Row],[Decimal exceedance]]*100</f>
        <v>27.472527472527474</v>
      </c>
      <c r="R1849" s="86">
        <f>ROUND(Table2[[#This Row],[Percent Exceedance]],1)</f>
        <v>27.5</v>
      </c>
    </row>
    <row r="1850" spans="2:18">
      <c r="B1850" s="79" t="s">
        <v>278</v>
      </c>
      <c r="C1850" s="80">
        <v>10044187</v>
      </c>
      <c r="D1850" s="80">
        <v>10019674</v>
      </c>
      <c r="E1850" s="79" t="s">
        <v>276</v>
      </c>
      <c r="F1850" s="81">
        <v>42244</v>
      </c>
      <c r="G1850" s="82">
        <v>4.6900000000000004</v>
      </c>
      <c r="H1850" s="83">
        <f t="shared" si="112"/>
        <v>4690</v>
      </c>
      <c r="I1850" s="84">
        <f t="shared" si="113"/>
        <v>5.4282407407407411E-2</v>
      </c>
      <c r="J1850" s="83">
        <v>0.35199999999999998</v>
      </c>
      <c r="K1850" s="83" t="s">
        <v>277</v>
      </c>
      <c r="L1850" s="83">
        <v>0.46500000000000002</v>
      </c>
      <c r="M1850" s="83" t="s">
        <v>277</v>
      </c>
      <c r="N1850" s="84">
        <f t="shared" si="114"/>
        <v>0.87128240740740748</v>
      </c>
      <c r="O1850" s="83">
        <v>1849</v>
      </c>
      <c r="P1850" s="86">
        <f t="shared" si="115"/>
        <v>0.27433281004709575</v>
      </c>
      <c r="Q1850" s="87">
        <f>Table2[[#This Row],[Decimal exceedance]]*100</f>
        <v>27.433281004709574</v>
      </c>
      <c r="R1850" s="86">
        <f>ROUND(Table2[[#This Row],[Percent Exceedance]],1)</f>
        <v>27.4</v>
      </c>
    </row>
    <row r="1851" spans="2:18">
      <c r="B1851" s="79" t="s">
        <v>278</v>
      </c>
      <c r="C1851" s="80">
        <v>10044187</v>
      </c>
      <c r="D1851" s="80">
        <v>10019674</v>
      </c>
      <c r="E1851" s="79" t="s">
        <v>276</v>
      </c>
      <c r="F1851" s="81">
        <v>42424</v>
      </c>
      <c r="G1851" s="82">
        <v>1.587</v>
      </c>
      <c r="H1851" s="83">
        <f t="shared" si="112"/>
        <v>1587</v>
      </c>
      <c r="I1851" s="84">
        <f t="shared" si="113"/>
        <v>1.8368055555555554E-2</v>
      </c>
      <c r="J1851" s="83">
        <v>0.40300000000000002</v>
      </c>
      <c r="K1851" s="83" t="s">
        <v>277</v>
      </c>
      <c r="L1851" s="83">
        <v>0.45</v>
      </c>
      <c r="M1851" s="83" t="s">
        <v>277</v>
      </c>
      <c r="N1851" s="84">
        <f t="shared" si="114"/>
        <v>0.87136805555555563</v>
      </c>
      <c r="O1851" s="83">
        <v>1850</v>
      </c>
      <c r="P1851" s="86">
        <f t="shared" si="115"/>
        <v>0.27394034536891676</v>
      </c>
      <c r="Q1851" s="87">
        <f>Table2[[#This Row],[Decimal exceedance]]*100</f>
        <v>27.394034536891677</v>
      </c>
      <c r="R1851" s="86">
        <f>ROUND(Table2[[#This Row],[Percent Exceedance]],1)</f>
        <v>27.4</v>
      </c>
    </row>
    <row r="1852" spans="2:18">
      <c r="B1852" s="79" t="s">
        <v>278</v>
      </c>
      <c r="C1852" s="80">
        <v>10044187</v>
      </c>
      <c r="D1852" s="80">
        <v>10019674</v>
      </c>
      <c r="E1852" s="79" t="s">
        <v>276</v>
      </c>
      <c r="F1852" s="81">
        <v>41585</v>
      </c>
      <c r="G1852" s="82">
        <v>2.1549999999999998</v>
      </c>
      <c r="H1852" s="83">
        <f t="shared" si="112"/>
        <v>2155</v>
      </c>
      <c r="I1852" s="84">
        <f t="shared" si="113"/>
        <v>2.4942129629629627E-2</v>
      </c>
      <c r="J1852" s="83">
        <v>0.435</v>
      </c>
      <c r="K1852" s="83" t="s">
        <v>277</v>
      </c>
      <c r="L1852" s="83">
        <v>0.41199999999999998</v>
      </c>
      <c r="M1852" s="83" t="s">
        <v>277</v>
      </c>
      <c r="N1852" s="84">
        <f t="shared" si="114"/>
        <v>0.87194212962962958</v>
      </c>
      <c r="O1852" s="83">
        <v>1851</v>
      </c>
      <c r="P1852" s="86">
        <f t="shared" si="115"/>
        <v>0.27354788069073788</v>
      </c>
      <c r="Q1852" s="87">
        <f>Table2[[#This Row],[Decimal exceedance]]*100</f>
        <v>27.354788069073788</v>
      </c>
      <c r="R1852" s="86">
        <f>ROUND(Table2[[#This Row],[Percent Exceedance]],1)</f>
        <v>27.4</v>
      </c>
    </row>
    <row r="1853" spans="2:18">
      <c r="B1853" s="79" t="s">
        <v>278</v>
      </c>
      <c r="C1853" s="80">
        <v>10044187</v>
      </c>
      <c r="D1853" s="80">
        <v>10019674</v>
      </c>
      <c r="E1853" s="79" t="s">
        <v>276</v>
      </c>
      <c r="F1853" s="81">
        <v>42308</v>
      </c>
      <c r="G1853" s="82">
        <v>4.1340000000000003</v>
      </c>
      <c r="H1853" s="83">
        <f t="shared" si="112"/>
        <v>4134</v>
      </c>
      <c r="I1853" s="84">
        <f t="shared" si="113"/>
        <v>4.7847222222222222E-2</v>
      </c>
      <c r="J1853" s="83">
        <v>0.41299999999999998</v>
      </c>
      <c r="K1853" s="83" t="s">
        <v>277</v>
      </c>
      <c r="L1853" s="83">
        <v>0.41199999999999998</v>
      </c>
      <c r="M1853" s="83" t="s">
        <v>277</v>
      </c>
      <c r="N1853" s="84">
        <f t="shared" si="114"/>
        <v>0.87284722222222211</v>
      </c>
      <c r="O1853" s="83">
        <v>1852</v>
      </c>
      <c r="P1853" s="86">
        <f t="shared" si="115"/>
        <v>0.27315541601255888</v>
      </c>
      <c r="Q1853" s="87">
        <f>Table2[[#This Row],[Decimal exceedance]]*100</f>
        <v>27.315541601255887</v>
      </c>
      <c r="R1853" s="86">
        <f>ROUND(Table2[[#This Row],[Percent Exceedance]],1)</f>
        <v>27.3</v>
      </c>
    </row>
    <row r="1854" spans="2:18">
      <c r="B1854" s="79" t="s">
        <v>278</v>
      </c>
      <c r="C1854" s="80">
        <v>10044187</v>
      </c>
      <c r="D1854" s="80">
        <v>10019674</v>
      </c>
      <c r="E1854" s="79" t="s">
        <v>276</v>
      </c>
      <c r="F1854" s="81">
        <v>41829</v>
      </c>
      <c r="G1854" s="82">
        <v>2.4540000000000002</v>
      </c>
      <c r="H1854" s="83">
        <f t="shared" si="112"/>
        <v>2454</v>
      </c>
      <c r="I1854" s="84">
        <f t="shared" si="113"/>
        <v>2.8402777777777777E-2</v>
      </c>
      <c r="J1854" s="83">
        <v>0.29199999999999998</v>
      </c>
      <c r="K1854" s="83" t="s">
        <v>277</v>
      </c>
      <c r="L1854" s="83">
        <v>0.55300000000000005</v>
      </c>
      <c r="M1854" s="83" t="s">
        <v>277</v>
      </c>
      <c r="N1854" s="84">
        <f t="shared" si="114"/>
        <v>0.87340277777777775</v>
      </c>
      <c r="O1854" s="83">
        <v>1853</v>
      </c>
      <c r="P1854" s="86">
        <f t="shared" si="115"/>
        <v>0.27276295133437989</v>
      </c>
      <c r="Q1854" s="87">
        <f>Table2[[#This Row],[Decimal exceedance]]*100</f>
        <v>27.276295133437991</v>
      </c>
      <c r="R1854" s="86">
        <f>ROUND(Table2[[#This Row],[Percent Exceedance]],1)</f>
        <v>27.3</v>
      </c>
    </row>
    <row r="1855" spans="2:18">
      <c r="B1855" s="79" t="s">
        <v>278</v>
      </c>
      <c r="C1855" s="80">
        <v>10044187</v>
      </c>
      <c r="D1855" s="80">
        <v>10019674</v>
      </c>
      <c r="E1855" s="79" t="s">
        <v>276</v>
      </c>
      <c r="F1855" s="81">
        <v>42271</v>
      </c>
      <c r="G1855" s="82">
        <v>1.5349999999999999</v>
      </c>
      <c r="H1855" s="83">
        <f t="shared" si="112"/>
        <v>1535</v>
      </c>
      <c r="I1855" s="84">
        <f t="shared" si="113"/>
        <v>1.7766203703703701E-2</v>
      </c>
      <c r="J1855" s="83">
        <v>0.379</v>
      </c>
      <c r="K1855" s="83" t="s">
        <v>277</v>
      </c>
      <c r="L1855" s="83">
        <v>0.47699999999999998</v>
      </c>
      <c r="M1855" s="83" t="s">
        <v>277</v>
      </c>
      <c r="N1855" s="84">
        <f t="shared" si="114"/>
        <v>0.87376620370370373</v>
      </c>
      <c r="O1855" s="83">
        <v>1854</v>
      </c>
      <c r="P1855" s="86">
        <f t="shared" si="115"/>
        <v>0.27237048665620089</v>
      </c>
      <c r="Q1855" s="87">
        <f>Table2[[#This Row],[Decimal exceedance]]*100</f>
        <v>27.23704866562009</v>
      </c>
      <c r="R1855" s="86">
        <f>ROUND(Table2[[#This Row],[Percent Exceedance]],1)</f>
        <v>27.2</v>
      </c>
    </row>
    <row r="1856" spans="2:18">
      <c r="B1856" s="79" t="s">
        <v>278</v>
      </c>
      <c r="C1856" s="80">
        <v>10044187</v>
      </c>
      <c r="D1856" s="80">
        <v>10019674</v>
      </c>
      <c r="E1856" s="79" t="s">
        <v>276</v>
      </c>
      <c r="F1856" s="81">
        <v>42503</v>
      </c>
      <c r="G1856" s="82">
        <v>1.5069999999999999</v>
      </c>
      <c r="H1856" s="83">
        <f t="shared" si="112"/>
        <v>1507</v>
      </c>
      <c r="I1856" s="84">
        <f t="shared" si="113"/>
        <v>1.7442129629629627E-2</v>
      </c>
      <c r="J1856" s="83">
        <v>0.28399999999999997</v>
      </c>
      <c r="K1856" s="83" t="s">
        <v>280</v>
      </c>
      <c r="L1856" s="83">
        <v>0.57299999999999995</v>
      </c>
      <c r="M1856" s="83" t="s">
        <v>277</v>
      </c>
      <c r="N1856" s="84">
        <f t="shared" si="114"/>
        <v>0.87444212962962953</v>
      </c>
      <c r="O1856" s="83">
        <v>1855</v>
      </c>
      <c r="P1856" s="86">
        <f t="shared" si="115"/>
        <v>0.27197802197802201</v>
      </c>
      <c r="Q1856" s="87">
        <f>Table2[[#This Row],[Decimal exceedance]]*100</f>
        <v>27.197802197802201</v>
      </c>
      <c r="R1856" s="86">
        <f>ROUND(Table2[[#This Row],[Percent Exceedance]],1)</f>
        <v>27.2</v>
      </c>
    </row>
    <row r="1857" spans="2:18">
      <c r="B1857" s="83"/>
      <c r="C1857" s="80">
        <v>10044187</v>
      </c>
      <c r="D1857" s="80">
        <v>10019674</v>
      </c>
      <c r="E1857" s="79" t="s">
        <v>276</v>
      </c>
      <c r="F1857" s="85">
        <v>43762</v>
      </c>
      <c r="G1857" s="82">
        <v>1.95</v>
      </c>
      <c r="H1857" s="83">
        <f t="shared" si="112"/>
        <v>1950</v>
      </c>
      <c r="I1857" s="84">
        <f t="shared" si="113"/>
        <v>2.2569444444444444E-2</v>
      </c>
      <c r="J1857" s="83">
        <v>0.65600000000000003</v>
      </c>
      <c r="K1857" s="83" t="s">
        <v>277</v>
      </c>
      <c r="L1857" s="83">
        <v>0.19700000000000001</v>
      </c>
      <c r="M1857" s="83" t="s">
        <v>277</v>
      </c>
      <c r="N1857" s="84">
        <f t="shared" si="114"/>
        <v>0.8755694444444444</v>
      </c>
      <c r="O1857" s="83">
        <v>1856</v>
      </c>
      <c r="P1857" s="86">
        <f t="shared" si="115"/>
        <v>0.27158555729984302</v>
      </c>
      <c r="Q1857" s="87">
        <f>Table2[[#This Row],[Decimal exceedance]]*100</f>
        <v>27.1585557299843</v>
      </c>
      <c r="R1857" s="86">
        <f>ROUND(Table2[[#This Row],[Percent Exceedance]],1)</f>
        <v>27.2</v>
      </c>
    </row>
    <row r="1858" spans="2:18">
      <c r="B1858" s="79" t="s">
        <v>278</v>
      </c>
      <c r="C1858" s="80">
        <v>10044187</v>
      </c>
      <c r="D1858" s="80">
        <v>10019674</v>
      </c>
      <c r="E1858" s="79" t="s">
        <v>276</v>
      </c>
      <c r="F1858" s="81">
        <v>42803</v>
      </c>
      <c r="G1858" s="82">
        <v>4.4000000000000004</v>
      </c>
      <c r="H1858" s="83">
        <f t="shared" ref="H1858:H1921" si="116">(G1858*1000)</f>
        <v>4400</v>
      </c>
      <c r="I1858" s="84">
        <f t="shared" ref="I1858:I1921" si="117">SUM(G1858/86.4)</f>
        <v>5.092592592592593E-2</v>
      </c>
      <c r="J1858" s="83">
        <v>0.27800000000000002</v>
      </c>
      <c r="K1858" s="83" t="s">
        <v>277</v>
      </c>
      <c r="L1858" s="83">
        <v>0.54700000000000004</v>
      </c>
      <c r="M1858" s="83" t="s">
        <v>277</v>
      </c>
      <c r="N1858" s="84">
        <f t="shared" ref="N1858:N1921" si="118">SUM(I1858+J1858+L1858)</f>
        <v>0.875925925925926</v>
      </c>
      <c r="O1858" s="83">
        <v>1857</v>
      </c>
      <c r="P1858" s="86">
        <f t="shared" ref="P1858:P1921" si="119">1-O1858/2548</f>
        <v>0.27119309262166402</v>
      </c>
      <c r="Q1858" s="87">
        <f>Table2[[#This Row],[Decimal exceedance]]*100</f>
        <v>27.119309262166404</v>
      </c>
      <c r="R1858" s="86">
        <f>ROUND(Table2[[#This Row],[Percent Exceedance]],1)</f>
        <v>27.1</v>
      </c>
    </row>
    <row r="1859" spans="2:18">
      <c r="B1859" s="79" t="s">
        <v>278</v>
      </c>
      <c r="C1859" s="80">
        <v>10044187</v>
      </c>
      <c r="D1859" s="80">
        <v>10019674</v>
      </c>
      <c r="E1859" s="79" t="s">
        <v>276</v>
      </c>
      <c r="F1859" s="81">
        <v>41768</v>
      </c>
      <c r="G1859" s="82">
        <v>2.2709999999999999</v>
      </c>
      <c r="H1859" s="83">
        <f t="shared" si="116"/>
        <v>2271</v>
      </c>
      <c r="I1859" s="84">
        <f t="shared" si="117"/>
        <v>2.628472222222222E-2</v>
      </c>
      <c r="J1859" s="83">
        <v>0.38</v>
      </c>
      <c r="K1859" s="83" t="s">
        <v>277</v>
      </c>
      <c r="L1859" s="83">
        <v>0.47</v>
      </c>
      <c r="M1859" s="83" t="s">
        <v>277</v>
      </c>
      <c r="N1859" s="84">
        <f t="shared" si="118"/>
        <v>0.8762847222222222</v>
      </c>
      <c r="O1859" s="83">
        <v>1858</v>
      </c>
      <c r="P1859" s="86">
        <f t="shared" si="119"/>
        <v>0.27080062794348514</v>
      </c>
      <c r="Q1859" s="87">
        <f>Table2[[#This Row],[Decimal exceedance]]*100</f>
        <v>27.080062794348514</v>
      </c>
      <c r="R1859" s="86">
        <f>ROUND(Table2[[#This Row],[Percent Exceedance]],1)</f>
        <v>27.1</v>
      </c>
    </row>
    <row r="1860" spans="2:18">
      <c r="B1860" s="83"/>
      <c r="C1860" s="80">
        <v>10044187</v>
      </c>
      <c r="D1860" s="80">
        <v>10019674</v>
      </c>
      <c r="E1860" s="79" t="s">
        <v>276</v>
      </c>
      <c r="F1860" s="85">
        <v>43902</v>
      </c>
      <c r="G1860" s="82">
        <v>2.0129999999999999</v>
      </c>
      <c r="H1860" s="83">
        <f t="shared" si="116"/>
        <v>2013</v>
      </c>
      <c r="I1860" s="84">
        <f t="shared" si="117"/>
        <v>2.3298611111111107E-2</v>
      </c>
      <c r="J1860" s="83">
        <v>0.48099999999999998</v>
      </c>
      <c r="K1860" s="83" t="s">
        <v>277</v>
      </c>
      <c r="L1860" s="83">
        <v>0.372</v>
      </c>
      <c r="M1860" s="83" t="s">
        <v>277</v>
      </c>
      <c r="N1860" s="84">
        <f t="shared" si="118"/>
        <v>0.87629861111111107</v>
      </c>
      <c r="O1860" s="83">
        <v>1859</v>
      </c>
      <c r="P1860" s="86">
        <f t="shared" si="119"/>
        <v>0.27040816326530615</v>
      </c>
      <c r="Q1860" s="87">
        <f>Table2[[#This Row],[Decimal exceedance]]*100</f>
        <v>27.040816326530614</v>
      </c>
      <c r="R1860" s="86">
        <f>ROUND(Table2[[#This Row],[Percent Exceedance]],1)</f>
        <v>27</v>
      </c>
    </row>
    <row r="1861" spans="2:18">
      <c r="B1861" s="79" t="s">
        <v>278</v>
      </c>
      <c r="C1861" s="80">
        <v>10044187</v>
      </c>
      <c r="D1861" s="80">
        <v>10019674</v>
      </c>
      <c r="E1861" s="79" t="s">
        <v>276</v>
      </c>
      <c r="F1861" s="81">
        <v>42079</v>
      </c>
      <c r="G1861" s="82">
        <v>2.6840000000000002</v>
      </c>
      <c r="H1861" s="83">
        <f t="shared" si="116"/>
        <v>2684</v>
      </c>
      <c r="I1861" s="84">
        <f t="shared" si="117"/>
        <v>3.1064814814814816E-2</v>
      </c>
      <c r="J1861" s="83">
        <v>0.438</v>
      </c>
      <c r="K1861" s="83" t="s">
        <v>277</v>
      </c>
      <c r="L1861" s="83">
        <v>0.40799999999999997</v>
      </c>
      <c r="M1861" s="83" t="s">
        <v>277</v>
      </c>
      <c r="N1861" s="84">
        <f t="shared" si="118"/>
        <v>0.8770648148148148</v>
      </c>
      <c r="O1861" s="83">
        <v>1860</v>
      </c>
      <c r="P1861" s="86">
        <f t="shared" si="119"/>
        <v>0.27001569858712715</v>
      </c>
      <c r="Q1861" s="87">
        <f>Table2[[#This Row],[Decimal exceedance]]*100</f>
        <v>27.001569858712713</v>
      </c>
      <c r="R1861" s="86">
        <f>ROUND(Table2[[#This Row],[Percent Exceedance]],1)</f>
        <v>27</v>
      </c>
    </row>
    <row r="1862" spans="2:18">
      <c r="B1862" s="79" t="s">
        <v>278</v>
      </c>
      <c r="C1862" s="80">
        <v>10044187</v>
      </c>
      <c r="D1862" s="80">
        <v>10019674</v>
      </c>
      <c r="E1862" s="79" t="s">
        <v>276</v>
      </c>
      <c r="F1862" s="81">
        <v>42120</v>
      </c>
      <c r="G1862" s="82">
        <v>2.82</v>
      </c>
      <c r="H1862" s="83">
        <f t="shared" si="116"/>
        <v>2820</v>
      </c>
      <c r="I1862" s="84">
        <f t="shared" si="117"/>
        <v>3.2638888888888884E-2</v>
      </c>
      <c r="J1862" s="83">
        <v>0.22</v>
      </c>
      <c r="K1862" s="83" t="s">
        <v>277</v>
      </c>
      <c r="L1862" s="83">
        <v>0.625</v>
      </c>
      <c r="M1862" s="83" t="s">
        <v>280</v>
      </c>
      <c r="N1862" s="84">
        <f t="shared" si="118"/>
        <v>0.87763888888888886</v>
      </c>
      <c r="O1862" s="83">
        <v>1861</v>
      </c>
      <c r="P1862" s="86">
        <f t="shared" si="119"/>
        <v>0.26962323390894816</v>
      </c>
      <c r="Q1862" s="87">
        <f>Table2[[#This Row],[Decimal exceedance]]*100</f>
        <v>26.962323390894817</v>
      </c>
      <c r="R1862" s="86">
        <f>ROUND(Table2[[#This Row],[Percent Exceedance]],1)</f>
        <v>27</v>
      </c>
    </row>
    <row r="1863" spans="2:18">
      <c r="B1863" s="79" t="s">
        <v>278</v>
      </c>
      <c r="C1863" s="80">
        <v>10044187</v>
      </c>
      <c r="D1863" s="80">
        <v>10019674</v>
      </c>
      <c r="E1863" s="79" t="s">
        <v>276</v>
      </c>
      <c r="F1863" s="81">
        <v>41532</v>
      </c>
      <c r="G1863" s="82">
        <v>4.7590000000000003</v>
      </c>
      <c r="H1863" s="83">
        <f t="shared" si="116"/>
        <v>4759</v>
      </c>
      <c r="I1863" s="84">
        <f t="shared" si="117"/>
        <v>5.5081018518518522E-2</v>
      </c>
      <c r="J1863" s="83">
        <v>0.252</v>
      </c>
      <c r="K1863" s="83" t="s">
        <v>277</v>
      </c>
      <c r="L1863" s="83">
        <v>0.57099999999999995</v>
      </c>
      <c r="M1863" s="83" t="s">
        <v>277</v>
      </c>
      <c r="N1863" s="84">
        <f t="shared" si="118"/>
        <v>0.8780810185185185</v>
      </c>
      <c r="O1863" s="83">
        <v>1862</v>
      </c>
      <c r="P1863" s="86">
        <f t="shared" si="119"/>
        <v>0.26923076923076927</v>
      </c>
      <c r="Q1863" s="87">
        <f>Table2[[#This Row],[Decimal exceedance]]*100</f>
        <v>26.923076923076927</v>
      </c>
      <c r="R1863" s="86">
        <f>ROUND(Table2[[#This Row],[Percent Exceedance]],1)</f>
        <v>26.9</v>
      </c>
    </row>
    <row r="1864" spans="2:18">
      <c r="B1864" s="79" t="s">
        <v>278</v>
      </c>
      <c r="C1864" s="80">
        <v>10044187</v>
      </c>
      <c r="D1864" s="80">
        <v>10019674</v>
      </c>
      <c r="E1864" s="79" t="s">
        <v>276</v>
      </c>
      <c r="F1864" s="81">
        <v>42009</v>
      </c>
      <c r="G1864" s="82">
        <v>2.7080000000000002</v>
      </c>
      <c r="H1864" s="83">
        <f t="shared" si="116"/>
        <v>2708</v>
      </c>
      <c r="I1864" s="84">
        <f t="shared" si="117"/>
        <v>3.1342592592592596E-2</v>
      </c>
      <c r="J1864" s="83">
        <v>0.42299999999999999</v>
      </c>
      <c r="K1864" s="83" t="s">
        <v>277</v>
      </c>
      <c r="L1864" s="83">
        <v>0.42699999999999999</v>
      </c>
      <c r="M1864" s="83" t="s">
        <v>277</v>
      </c>
      <c r="N1864" s="84">
        <f t="shared" si="118"/>
        <v>0.88134259259259262</v>
      </c>
      <c r="O1864" s="83">
        <v>1863</v>
      </c>
      <c r="P1864" s="86">
        <f t="shared" si="119"/>
        <v>0.26883830455259028</v>
      </c>
      <c r="Q1864" s="87">
        <f>Table2[[#This Row],[Decimal exceedance]]*100</f>
        <v>26.883830455259027</v>
      </c>
      <c r="R1864" s="86">
        <f>ROUND(Table2[[#This Row],[Percent Exceedance]],1)</f>
        <v>26.9</v>
      </c>
    </row>
    <row r="1865" spans="2:18">
      <c r="B1865" s="79" t="s">
        <v>278</v>
      </c>
      <c r="C1865" s="80">
        <v>10044187</v>
      </c>
      <c r="D1865" s="80">
        <v>10019674</v>
      </c>
      <c r="E1865" s="79" t="s">
        <v>276</v>
      </c>
      <c r="F1865" s="81">
        <v>42478</v>
      </c>
      <c r="G1865" s="82">
        <v>0.22600000000000001</v>
      </c>
      <c r="H1865" s="83">
        <f t="shared" si="116"/>
        <v>226</v>
      </c>
      <c r="I1865" s="84">
        <f t="shared" si="117"/>
        <v>2.6157407407407405E-3</v>
      </c>
      <c r="J1865" s="83">
        <v>0.441</v>
      </c>
      <c r="K1865" s="83" t="s">
        <v>280</v>
      </c>
      <c r="L1865" s="83">
        <v>0.438</v>
      </c>
      <c r="M1865" s="83" t="s">
        <v>277</v>
      </c>
      <c r="N1865" s="84">
        <f t="shared" si="118"/>
        <v>0.88161574074074078</v>
      </c>
      <c r="O1865" s="83">
        <v>1864</v>
      </c>
      <c r="P1865" s="86">
        <f t="shared" si="119"/>
        <v>0.26844583987441129</v>
      </c>
      <c r="Q1865" s="87">
        <f>Table2[[#This Row],[Decimal exceedance]]*100</f>
        <v>26.84458398744113</v>
      </c>
      <c r="R1865" s="86">
        <f>ROUND(Table2[[#This Row],[Percent Exceedance]],1)</f>
        <v>26.8</v>
      </c>
    </row>
    <row r="1866" spans="2:18">
      <c r="B1866" s="79" t="s">
        <v>278</v>
      </c>
      <c r="C1866" s="80">
        <v>10044187</v>
      </c>
      <c r="D1866" s="80">
        <v>10019674</v>
      </c>
      <c r="E1866" s="79" t="s">
        <v>276</v>
      </c>
      <c r="F1866" s="81">
        <v>42336</v>
      </c>
      <c r="G1866" s="82">
        <v>5.9939999999999998</v>
      </c>
      <c r="H1866" s="83">
        <f t="shared" si="116"/>
        <v>5994</v>
      </c>
      <c r="I1866" s="84">
        <f t="shared" si="117"/>
        <v>6.9374999999999992E-2</v>
      </c>
      <c r="J1866" s="83">
        <v>0.435</v>
      </c>
      <c r="K1866" s="83" t="s">
        <v>277</v>
      </c>
      <c r="L1866" s="83">
        <v>0.379</v>
      </c>
      <c r="M1866" s="83" t="s">
        <v>277</v>
      </c>
      <c r="N1866" s="84">
        <f t="shared" si="118"/>
        <v>0.88337500000000002</v>
      </c>
      <c r="O1866" s="83">
        <v>1865</v>
      </c>
      <c r="P1866" s="86">
        <f t="shared" si="119"/>
        <v>0.26805337519623229</v>
      </c>
      <c r="Q1866" s="87">
        <f>Table2[[#This Row],[Decimal exceedance]]*100</f>
        <v>26.80533751962323</v>
      </c>
      <c r="R1866" s="86">
        <f>ROUND(Table2[[#This Row],[Percent Exceedance]],1)</f>
        <v>26.8</v>
      </c>
    </row>
    <row r="1867" spans="2:18">
      <c r="B1867" s="79" t="s">
        <v>278</v>
      </c>
      <c r="C1867" s="80">
        <v>10044187</v>
      </c>
      <c r="D1867" s="80">
        <v>10019674</v>
      </c>
      <c r="E1867" s="79" t="s">
        <v>276</v>
      </c>
      <c r="F1867" s="81">
        <v>41489</v>
      </c>
      <c r="G1867" s="82">
        <v>9.4239999999999995</v>
      </c>
      <c r="H1867" s="83">
        <f t="shared" si="116"/>
        <v>9424</v>
      </c>
      <c r="I1867" s="84">
        <f t="shared" si="117"/>
        <v>0.10907407407407406</v>
      </c>
      <c r="J1867" s="83">
        <v>0.13900000000000001</v>
      </c>
      <c r="K1867" s="83" t="s">
        <v>277</v>
      </c>
      <c r="L1867" s="83">
        <v>0.63600000000000001</v>
      </c>
      <c r="M1867" s="83" t="s">
        <v>280</v>
      </c>
      <c r="N1867" s="84">
        <f t="shared" si="118"/>
        <v>0.88407407407407401</v>
      </c>
      <c r="O1867" s="83">
        <v>1866</v>
      </c>
      <c r="P1867" s="86">
        <f t="shared" si="119"/>
        <v>0.26766091051805341</v>
      </c>
      <c r="Q1867" s="87">
        <f>Table2[[#This Row],[Decimal exceedance]]*100</f>
        <v>26.76609105180534</v>
      </c>
      <c r="R1867" s="86">
        <f>ROUND(Table2[[#This Row],[Percent Exceedance]],1)</f>
        <v>26.8</v>
      </c>
    </row>
    <row r="1868" spans="2:18">
      <c r="B1868" s="79" t="s">
        <v>278</v>
      </c>
      <c r="C1868" s="80">
        <v>10044187</v>
      </c>
      <c r="D1868" s="80">
        <v>10019674</v>
      </c>
      <c r="E1868" s="79" t="s">
        <v>276</v>
      </c>
      <c r="F1868" s="81">
        <v>41483</v>
      </c>
      <c r="G1868" s="82">
        <v>8.6509999999999998</v>
      </c>
      <c r="H1868" s="83">
        <f t="shared" si="116"/>
        <v>8651</v>
      </c>
      <c r="I1868" s="84">
        <f t="shared" si="117"/>
        <v>0.10012731481481481</v>
      </c>
      <c r="J1868" s="83">
        <v>0.26600000000000001</v>
      </c>
      <c r="K1868" s="83" t="s">
        <v>277</v>
      </c>
      <c r="L1868" s="83">
        <v>0.51800000000000002</v>
      </c>
      <c r="M1868" s="83" t="s">
        <v>277</v>
      </c>
      <c r="N1868" s="84">
        <f t="shared" si="118"/>
        <v>0.88412731481481477</v>
      </c>
      <c r="O1868" s="83">
        <v>1867</v>
      </c>
      <c r="P1868" s="86">
        <f t="shared" si="119"/>
        <v>0.26726844583987441</v>
      </c>
      <c r="Q1868" s="87">
        <f>Table2[[#This Row],[Decimal exceedance]]*100</f>
        <v>26.726844583987443</v>
      </c>
      <c r="R1868" s="86">
        <f>ROUND(Table2[[#This Row],[Percent Exceedance]],1)</f>
        <v>26.7</v>
      </c>
    </row>
    <row r="1869" spans="2:18">
      <c r="B1869" s="79" t="s">
        <v>278</v>
      </c>
      <c r="C1869" s="80">
        <v>10044187</v>
      </c>
      <c r="D1869" s="80">
        <v>10019674</v>
      </c>
      <c r="E1869" s="79" t="s">
        <v>276</v>
      </c>
      <c r="F1869" s="81">
        <v>42335</v>
      </c>
      <c r="G1869" s="82">
        <v>8.0690000000000008</v>
      </c>
      <c r="H1869" s="83">
        <f t="shared" si="116"/>
        <v>8069.0000000000009</v>
      </c>
      <c r="I1869" s="84">
        <f t="shared" si="117"/>
        <v>9.3391203703703712E-2</v>
      </c>
      <c r="J1869" s="83">
        <v>0.432</v>
      </c>
      <c r="K1869" s="83" t="s">
        <v>277</v>
      </c>
      <c r="L1869" s="83">
        <v>0.35899999999999999</v>
      </c>
      <c r="M1869" s="83" t="s">
        <v>277</v>
      </c>
      <c r="N1869" s="84">
        <f t="shared" si="118"/>
        <v>0.88439120370370372</v>
      </c>
      <c r="O1869" s="83">
        <v>1868</v>
      </c>
      <c r="P1869" s="86">
        <f t="shared" si="119"/>
        <v>0.26687598116169542</v>
      </c>
      <c r="Q1869" s="87">
        <f>Table2[[#This Row],[Decimal exceedance]]*100</f>
        <v>26.687598116169543</v>
      </c>
      <c r="R1869" s="86">
        <f>ROUND(Table2[[#This Row],[Percent Exceedance]],1)</f>
        <v>26.7</v>
      </c>
    </row>
    <row r="1870" spans="2:18">
      <c r="B1870" s="79" t="s">
        <v>278</v>
      </c>
      <c r="C1870" s="80">
        <v>10044187</v>
      </c>
      <c r="D1870" s="80">
        <v>10019674</v>
      </c>
      <c r="E1870" s="79" t="s">
        <v>276</v>
      </c>
      <c r="F1870" s="81">
        <v>41789</v>
      </c>
      <c r="G1870" s="82">
        <v>2.419</v>
      </c>
      <c r="H1870" s="83">
        <f t="shared" si="116"/>
        <v>2419</v>
      </c>
      <c r="I1870" s="84">
        <f t="shared" si="117"/>
        <v>2.7997685185185184E-2</v>
      </c>
      <c r="J1870" s="83">
        <v>0.32200000000000001</v>
      </c>
      <c r="K1870" s="83" t="s">
        <v>277</v>
      </c>
      <c r="L1870" s="83">
        <v>0.53500000000000003</v>
      </c>
      <c r="M1870" s="83" t="s">
        <v>277</v>
      </c>
      <c r="N1870" s="84">
        <f t="shared" si="118"/>
        <v>0.88499768518518529</v>
      </c>
      <c r="O1870" s="83">
        <v>1869</v>
      </c>
      <c r="P1870" s="86">
        <f t="shared" si="119"/>
        <v>0.26648351648351654</v>
      </c>
      <c r="Q1870" s="87">
        <f>Table2[[#This Row],[Decimal exceedance]]*100</f>
        <v>26.648351648351653</v>
      </c>
      <c r="R1870" s="86">
        <f>ROUND(Table2[[#This Row],[Percent Exceedance]],1)</f>
        <v>26.6</v>
      </c>
    </row>
    <row r="1871" spans="2:18">
      <c r="B1871" s="83"/>
      <c r="C1871" s="80">
        <v>10044187</v>
      </c>
      <c r="D1871" s="80">
        <v>10019674</v>
      </c>
      <c r="E1871" s="79" t="s">
        <v>276</v>
      </c>
      <c r="F1871" s="85">
        <v>43805</v>
      </c>
      <c r="G1871" s="82">
        <v>1.653</v>
      </c>
      <c r="H1871" s="83">
        <f t="shared" si="116"/>
        <v>1653</v>
      </c>
      <c r="I1871" s="84">
        <f t="shared" si="117"/>
        <v>1.9131944444444444E-2</v>
      </c>
      <c r="J1871" s="83">
        <v>0.65500000000000003</v>
      </c>
      <c r="K1871" s="83" t="s">
        <v>277</v>
      </c>
      <c r="L1871" s="83">
        <v>0.21099999999999999</v>
      </c>
      <c r="M1871" s="83" t="s">
        <v>277</v>
      </c>
      <c r="N1871" s="84">
        <f t="shared" si="118"/>
        <v>0.88513194444444443</v>
      </c>
      <c r="O1871" s="83">
        <v>1870</v>
      </c>
      <c r="P1871" s="86">
        <f t="shared" si="119"/>
        <v>0.26609105180533754</v>
      </c>
      <c r="Q1871" s="87">
        <f>Table2[[#This Row],[Decimal exceedance]]*100</f>
        <v>26.609105180533753</v>
      </c>
      <c r="R1871" s="86">
        <f>ROUND(Table2[[#This Row],[Percent Exceedance]],1)</f>
        <v>26.6</v>
      </c>
    </row>
    <row r="1872" spans="2:18">
      <c r="B1872" s="79" t="s">
        <v>278</v>
      </c>
      <c r="C1872" s="80">
        <v>10044187</v>
      </c>
      <c r="D1872" s="80">
        <v>10019674</v>
      </c>
      <c r="E1872" s="79" t="s">
        <v>276</v>
      </c>
      <c r="F1872" s="81">
        <v>41795</v>
      </c>
      <c r="G1872" s="82">
        <v>2.5009999999999999</v>
      </c>
      <c r="H1872" s="83">
        <f t="shared" si="116"/>
        <v>2501</v>
      </c>
      <c r="I1872" s="84">
        <f t="shared" si="117"/>
        <v>2.8946759259259255E-2</v>
      </c>
      <c r="J1872" s="83">
        <v>0.373</v>
      </c>
      <c r="K1872" s="83" t="s">
        <v>277</v>
      </c>
      <c r="L1872" s="83">
        <v>0.48599999999999999</v>
      </c>
      <c r="M1872" s="83" t="s">
        <v>277</v>
      </c>
      <c r="N1872" s="84">
        <f t="shared" si="118"/>
        <v>0.88794675925925926</v>
      </c>
      <c r="O1872" s="83">
        <v>1871</v>
      </c>
      <c r="P1872" s="86">
        <f t="shared" si="119"/>
        <v>0.26569858712715855</v>
      </c>
      <c r="Q1872" s="87">
        <f>Table2[[#This Row],[Decimal exceedance]]*100</f>
        <v>26.569858712715856</v>
      </c>
      <c r="R1872" s="86">
        <f>ROUND(Table2[[#This Row],[Percent Exceedance]],1)</f>
        <v>26.6</v>
      </c>
    </row>
    <row r="1873" spans="2:18">
      <c r="B1873" s="79" t="s">
        <v>278</v>
      </c>
      <c r="C1873" s="80">
        <v>10044187</v>
      </c>
      <c r="D1873" s="80">
        <v>10019674</v>
      </c>
      <c r="E1873" s="79" t="s">
        <v>276</v>
      </c>
      <c r="F1873" s="81">
        <v>42032</v>
      </c>
      <c r="G1873" s="82">
        <v>2.7679999999999998</v>
      </c>
      <c r="H1873" s="83">
        <f t="shared" si="116"/>
        <v>2768</v>
      </c>
      <c r="I1873" s="84">
        <f t="shared" si="117"/>
        <v>3.2037037037037031E-2</v>
      </c>
      <c r="J1873" s="83">
        <v>0.42</v>
      </c>
      <c r="K1873" s="83" t="s">
        <v>277</v>
      </c>
      <c r="L1873" s="83">
        <v>0.437</v>
      </c>
      <c r="M1873" s="83" t="s">
        <v>277</v>
      </c>
      <c r="N1873" s="84">
        <f t="shared" si="118"/>
        <v>0.88903703703703707</v>
      </c>
      <c r="O1873" s="83">
        <v>1872</v>
      </c>
      <c r="P1873" s="86">
        <f t="shared" si="119"/>
        <v>0.26530612244897955</v>
      </c>
      <c r="Q1873" s="87">
        <f>Table2[[#This Row],[Decimal exceedance]]*100</f>
        <v>26.530612244897956</v>
      </c>
      <c r="R1873" s="86">
        <f>ROUND(Table2[[#This Row],[Percent Exceedance]],1)</f>
        <v>26.5</v>
      </c>
    </row>
    <row r="1874" spans="2:18">
      <c r="B1874" s="79" t="s">
        <v>278</v>
      </c>
      <c r="C1874" s="80">
        <v>10044187</v>
      </c>
      <c r="D1874" s="80">
        <v>10019674</v>
      </c>
      <c r="E1874" s="79" t="s">
        <v>276</v>
      </c>
      <c r="F1874" s="81">
        <v>42816</v>
      </c>
      <c r="G1874" s="82">
        <v>1.482</v>
      </c>
      <c r="H1874" s="83">
        <f t="shared" si="116"/>
        <v>1482</v>
      </c>
      <c r="I1874" s="84">
        <f t="shared" si="117"/>
        <v>1.7152777777777777E-2</v>
      </c>
      <c r="J1874" s="83">
        <v>0.376</v>
      </c>
      <c r="K1874" s="83" t="s">
        <v>277</v>
      </c>
      <c r="L1874" s="83">
        <v>0.496</v>
      </c>
      <c r="M1874" s="83" t="s">
        <v>277</v>
      </c>
      <c r="N1874" s="84">
        <f t="shared" si="118"/>
        <v>0.88915277777777779</v>
      </c>
      <c r="O1874" s="83">
        <v>1873</v>
      </c>
      <c r="P1874" s="86">
        <f t="shared" si="119"/>
        <v>0.26491365777080067</v>
      </c>
      <c r="Q1874" s="87">
        <f>Table2[[#This Row],[Decimal exceedance]]*100</f>
        <v>26.491365777080066</v>
      </c>
      <c r="R1874" s="86">
        <f>ROUND(Table2[[#This Row],[Percent Exceedance]],1)</f>
        <v>26.5</v>
      </c>
    </row>
    <row r="1875" spans="2:18">
      <c r="B1875" s="79" t="s">
        <v>278</v>
      </c>
      <c r="C1875" s="80">
        <v>10044187</v>
      </c>
      <c r="D1875" s="80">
        <v>10019674</v>
      </c>
      <c r="E1875" s="79" t="s">
        <v>276</v>
      </c>
      <c r="F1875" s="81">
        <v>41770</v>
      </c>
      <c r="G1875" s="82">
        <v>2.4630000000000001</v>
      </c>
      <c r="H1875" s="83">
        <f t="shared" si="116"/>
        <v>2463</v>
      </c>
      <c r="I1875" s="84">
        <f t="shared" si="117"/>
        <v>2.8506944444444442E-2</v>
      </c>
      <c r="J1875" s="83">
        <v>0.40600000000000003</v>
      </c>
      <c r="K1875" s="83" t="s">
        <v>277</v>
      </c>
      <c r="L1875" s="83">
        <v>0.45600000000000002</v>
      </c>
      <c r="M1875" s="83" t="s">
        <v>277</v>
      </c>
      <c r="N1875" s="84">
        <f t="shared" si="118"/>
        <v>0.89050694444444445</v>
      </c>
      <c r="O1875" s="83">
        <v>1874</v>
      </c>
      <c r="P1875" s="86">
        <f t="shared" si="119"/>
        <v>0.26452119309262168</v>
      </c>
      <c r="Q1875" s="87">
        <f>Table2[[#This Row],[Decimal exceedance]]*100</f>
        <v>26.452119309262166</v>
      </c>
      <c r="R1875" s="86">
        <f>ROUND(Table2[[#This Row],[Percent Exceedance]],1)</f>
        <v>26.5</v>
      </c>
    </row>
    <row r="1876" spans="2:18">
      <c r="B1876" s="79" t="s">
        <v>278</v>
      </c>
      <c r="C1876" s="80">
        <v>10044187</v>
      </c>
      <c r="D1876" s="80">
        <v>10019674</v>
      </c>
      <c r="E1876" s="79" t="s">
        <v>276</v>
      </c>
      <c r="F1876" s="81">
        <v>42776</v>
      </c>
      <c r="G1876" s="82">
        <v>4.242</v>
      </c>
      <c r="H1876" s="83">
        <f t="shared" si="116"/>
        <v>4242</v>
      </c>
      <c r="I1876" s="84">
        <f t="shared" si="117"/>
        <v>4.9097222222222216E-2</v>
      </c>
      <c r="J1876" s="83">
        <v>0.222</v>
      </c>
      <c r="K1876" s="83" t="s">
        <v>277</v>
      </c>
      <c r="L1876" s="83">
        <v>0.62</v>
      </c>
      <c r="M1876" s="83" t="s">
        <v>277</v>
      </c>
      <c r="N1876" s="84">
        <f t="shared" si="118"/>
        <v>0.89109722222222221</v>
      </c>
      <c r="O1876" s="83">
        <v>1875</v>
      </c>
      <c r="P1876" s="86">
        <f t="shared" si="119"/>
        <v>0.26412872841444268</v>
      </c>
      <c r="Q1876" s="87">
        <f>Table2[[#This Row],[Decimal exceedance]]*100</f>
        <v>26.412872841444269</v>
      </c>
      <c r="R1876" s="86">
        <f>ROUND(Table2[[#This Row],[Percent Exceedance]],1)</f>
        <v>26.4</v>
      </c>
    </row>
    <row r="1877" spans="2:18">
      <c r="B1877" s="79" t="s">
        <v>278</v>
      </c>
      <c r="C1877" s="80">
        <v>10044187</v>
      </c>
      <c r="D1877" s="80">
        <v>10019674</v>
      </c>
      <c r="E1877" s="79" t="s">
        <v>276</v>
      </c>
      <c r="F1877" s="81">
        <v>42021</v>
      </c>
      <c r="G1877" s="82">
        <v>2.7170000000000001</v>
      </c>
      <c r="H1877" s="83">
        <f t="shared" si="116"/>
        <v>2717</v>
      </c>
      <c r="I1877" s="84">
        <f t="shared" si="117"/>
        <v>3.1446759259259258E-2</v>
      </c>
      <c r="J1877" s="83">
        <v>0.437</v>
      </c>
      <c r="K1877" s="83" t="s">
        <v>277</v>
      </c>
      <c r="L1877" s="83">
        <v>0.42299999999999999</v>
      </c>
      <c r="M1877" s="83" t="s">
        <v>277</v>
      </c>
      <c r="N1877" s="84">
        <f t="shared" si="118"/>
        <v>0.8914467592592592</v>
      </c>
      <c r="O1877" s="83">
        <v>1876</v>
      </c>
      <c r="P1877" s="86">
        <f t="shared" si="119"/>
        <v>0.26373626373626369</v>
      </c>
      <c r="Q1877" s="87">
        <f>Table2[[#This Row],[Decimal exceedance]]*100</f>
        <v>26.373626373626369</v>
      </c>
      <c r="R1877" s="86">
        <f>ROUND(Table2[[#This Row],[Percent Exceedance]],1)</f>
        <v>26.4</v>
      </c>
    </row>
    <row r="1878" spans="2:18">
      <c r="B1878" s="79" t="s">
        <v>278</v>
      </c>
      <c r="C1878" s="80">
        <v>10044187</v>
      </c>
      <c r="D1878" s="80">
        <v>10019674</v>
      </c>
      <c r="E1878" s="79" t="s">
        <v>276</v>
      </c>
      <c r="F1878" s="81">
        <v>41394</v>
      </c>
      <c r="G1878" s="82">
        <v>6.1079999999999997</v>
      </c>
      <c r="H1878" s="83">
        <f t="shared" si="116"/>
        <v>6108</v>
      </c>
      <c r="I1878" s="84">
        <f t="shared" si="117"/>
        <v>7.0694444444444435E-2</v>
      </c>
      <c r="J1878" s="83">
        <v>0.23100000000000001</v>
      </c>
      <c r="K1878" s="83" t="s">
        <v>277</v>
      </c>
      <c r="L1878" s="83">
        <v>0.59099999999999997</v>
      </c>
      <c r="M1878" s="83" t="s">
        <v>277</v>
      </c>
      <c r="N1878" s="84">
        <f t="shared" si="118"/>
        <v>0.89269444444444446</v>
      </c>
      <c r="O1878" s="83">
        <v>1877</v>
      </c>
      <c r="P1878" s="86">
        <f t="shared" si="119"/>
        <v>0.2633437990580848</v>
      </c>
      <c r="Q1878" s="87">
        <f>Table2[[#This Row],[Decimal exceedance]]*100</f>
        <v>26.334379905808479</v>
      </c>
      <c r="R1878" s="86">
        <f>ROUND(Table2[[#This Row],[Percent Exceedance]],1)</f>
        <v>26.3</v>
      </c>
    </row>
    <row r="1879" spans="2:18">
      <c r="B1879" s="79" t="s">
        <v>278</v>
      </c>
      <c r="C1879" s="80">
        <v>10044187</v>
      </c>
      <c r="D1879" s="80">
        <v>10019674</v>
      </c>
      <c r="E1879" s="79" t="s">
        <v>276</v>
      </c>
      <c r="F1879" s="81">
        <v>41773</v>
      </c>
      <c r="G1879" s="82">
        <v>2.5379999999999998</v>
      </c>
      <c r="H1879" s="83">
        <f t="shared" si="116"/>
        <v>2538</v>
      </c>
      <c r="I1879" s="84">
        <f t="shared" si="117"/>
        <v>2.9374999999999995E-2</v>
      </c>
      <c r="J1879" s="83">
        <v>0.41599999999999998</v>
      </c>
      <c r="K1879" s="83" t="s">
        <v>277</v>
      </c>
      <c r="L1879" s="83">
        <v>0.44800000000000001</v>
      </c>
      <c r="M1879" s="83" t="s">
        <v>277</v>
      </c>
      <c r="N1879" s="84">
        <f t="shared" si="118"/>
        <v>0.89337500000000003</v>
      </c>
      <c r="O1879" s="83">
        <v>1878</v>
      </c>
      <c r="P1879" s="86">
        <f t="shared" si="119"/>
        <v>0.26295133437990581</v>
      </c>
      <c r="Q1879" s="87">
        <f>Table2[[#This Row],[Decimal exceedance]]*100</f>
        <v>26.295133437990582</v>
      </c>
      <c r="R1879" s="86">
        <f>ROUND(Table2[[#This Row],[Percent Exceedance]],1)</f>
        <v>26.3</v>
      </c>
    </row>
    <row r="1880" spans="2:18">
      <c r="B1880" s="79" t="s">
        <v>278</v>
      </c>
      <c r="C1880" s="80">
        <v>10044187</v>
      </c>
      <c r="D1880" s="80">
        <v>10019674</v>
      </c>
      <c r="E1880" s="79" t="s">
        <v>276</v>
      </c>
      <c r="F1880" s="81">
        <v>41864</v>
      </c>
      <c r="G1880" s="82">
        <v>4.37</v>
      </c>
      <c r="H1880" s="83">
        <f t="shared" si="116"/>
        <v>4370</v>
      </c>
      <c r="I1880" s="84">
        <f t="shared" si="117"/>
        <v>5.0578703703703702E-2</v>
      </c>
      <c r="J1880" s="83">
        <v>0.376</v>
      </c>
      <c r="K1880" s="83" t="s">
        <v>277</v>
      </c>
      <c r="L1880" s="83">
        <v>0.46800000000000003</v>
      </c>
      <c r="M1880" s="83" t="s">
        <v>277</v>
      </c>
      <c r="N1880" s="84">
        <f t="shared" si="118"/>
        <v>0.89457870370370374</v>
      </c>
      <c r="O1880" s="83">
        <v>1879</v>
      </c>
      <c r="P1880" s="86">
        <f t="shared" si="119"/>
        <v>0.26255886970172682</v>
      </c>
      <c r="Q1880" s="87">
        <f>Table2[[#This Row],[Decimal exceedance]]*100</f>
        <v>26.255886970172682</v>
      </c>
      <c r="R1880" s="86">
        <f>ROUND(Table2[[#This Row],[Percent Exceedance]],1)</f>
        <v>26.3</v>
      </c>
    </row>
    <row r="1881" spans="2:18">
      <c r="B1881" s="79" t="s">
        <v>278</v>
      </c>
      <c r="C1881" s="80">
        <v>10044187</v>
      </c>
      <c r="D1881" s="80">
        <v>10019674</v>
      </c>
      <c r="E1881" s="79" t="s">
        <v>276</v>
      </c>
      <c r="F1881" s="81">
        <v>41706</v>
      </c>
      <c r="G1881" s="82">
        <v>2.577</v>
      </c>
      <c r="H1881" s="83">
        <f t="shared" si="116"/>
        <v>2577</v>
      </c>
      <c r="I1881" s="84">
        <f t="shared" si="117"/>
        <v>2.9826388888888885E-2</v>
      </c>
      <c r="J1881" s="83">
        <v>0.376</v>
      </c>
      <c r="K1881" s="83" t="s">
        <v>277</v>
      </c>
      <c r="L1881" s="83">
        <v>0.48899999999999999</v>
      </c>
      <c r="M1881" s="83" t="s">
        <v>277</v>
      </c>
      <c r="N1881" s="84">
        <f t="shared" si="118"/>
        <v>0.89482638888888888</v>
      </c>
      <c r="O1881" s="83">
        <v>1880</v>
      </c>
      <c r="P1881" s="86">
        <f t="shared" si="119"/>
        <v>0.26216640502354793</v>
      </c>
      <c r="Q1881" s="87">
        <f>Table2[[#This Row],[Decimal exceedance]]*100</f>
        <v>26.216640502354792</v>
      </c>
      <c r="R1881" s="86">
        <f>ROUND(Table2[[#This Row],[Percent Exceedance]],1)</f>
        <v>26.2</v>
      </c>
    </row>
    <row r="1882" spans="2:18">
      <c r="B1882" s="79" t="s">
        <v>278</v>
      </c>
      <c r="C1882" s="80">
        <v>10044187</v>
      </c>
      <c r="D1882" s="80">
        <v>10019674</v>
      </c>
      <c r="E1882" s="79" t="s">
        <v>276</v>
      </c>
      <c r="F1882" s="81">
        <v>41395</v>
      </c>
      <c r="G1882" s="82">
        <v>5.67</v>
      </c>
      <c r="H1882" s="83">
        <f t="shared" si="116"/>
        <v>5670</v>
      </c>
      <c r="I1882" s="84">
        <f t="shared" si="117"/>
        <v>6.5624999999999989E-2</v>
      </c>
      <c r="J1882" s="83">
        <v>0.224</v>
      </c>
      <c r="K1882" s="83" t="s">
        <v>277</v>
      </c>
      <c r="L1882" s="83">
        <v>0.60599999999999998</v>
      </c>
      <c r="M1882" s="83" t="s">
        <v>277</v>
      </c>
      <c r="N1882" s="84">
        <f t="shared" si="118"/>
        <v>0.895625</v>
      </c>
      <c r="O1882" s="83">
        <v>1881</v>
      </c>
      <c r="P1882" s="86">
        <f t="shared" si="119"/>
        <v>0.26177394034536894</v>
      </c>
      <c r="Q1882" s="87">
        <f>Table2[[#This Row],[Decimal exceedance]]*100</f>
        <v>26.177394034536896</v>
      </c>
      <c r="R1882" s="86">
        <f>ROUND(Table2[[#This Row],[Percent Exceedance]],1)</f>
        <v>26.2</v>
      </c>
    </row>
    <row r="1883" spans="2:18">
      <c r="B1883" s="83"/>
      <c r="C1883" s="80">
        <v>10044187</v>
      </c>
      <c r="D1883" s="80">
        <v>10019674</v>
      </c>
      <c r="E1883" s="79" t="s">
        <v>276</v>
      </c>
      <c r="F1883" s="85">
        <v>43905</v>
      </c>
      <c r="G1883" s="82">
        <v>1.8380000000000001</v>
      </c>
      <c r="H1883" s="83">
        <f t="shared" si="116"/>
        <v>1838</v>
      </c>
      <c r="I1883" s="84">
        <f t="shared" si="117"/>
        <v>2.1273148148148149E-2</v>
      </c>
      <c r="J1883" s="83">
        <v>0.53500000000000003</v>
      </c>
      <c r="K1883" s="83" t="s">
        <v>277</v>
      </c>
      <c r="L1883" s="83">
        <v>0.34</v>
      </c>
      <c r="M1883" s="83" t="s">
        <v>277</v>
      </c>
      <c r="N1883" s="84">
        <f t="shared" si="118"/>
        <v>0.89627314814814829</v>
      </c>
      <c r="O1883" s="83">
        <v>1882</v>
      </c>
      <c r="P1883" s="86">
        <f t="shared" si="119"/>
        <v>0.26138147566718994</v>
      </c>
      <c r="Q1883" s="87">
        <f>Table2[[#This Row],[Decimal exceedance]]*100</f>
        <v>26.138147566718995</v>
      </c>
      <c r="R1883" s="86">
        <f>ROUND(Table2[[#This Row],[Percent Exceedance]],1)</f>
        <v>26.1</v>
      </c>
    </row>
    <row r="1884" spans="2:18">
      <c r="B1884" s="79" t="s">
        <v>278</v>
      </c>
      <c r="C1884" s="80">
        <v>10044187</v>
      </c>
      <c r="D1884" s="80">
        <v>10019674</v>
      </c>
      <c r="E1884" s="79" t="s">
        <v>276</v>
      </c>
      <c r="F1884" s="81">
        <v>41383</v>
      </c>
      <c r="G1884" s="82">
        <v>3.7919999999999998</v>
      </c>
      <c r="H1884" s="83">
        <f t="shared" si="116"/>
        <v>3792</v>
      </c>
      <c r="I1884" s="84">
        <f t="shared" si="117"/>
        <v>4.3888888888888887E-2</v>
      </c>
      <c r="J1884" s="83">
        <v>0.22800000000000001</v>
      </c>
      <c r="K1884" s="83" t="s">
        <v>277</v>
      </c>
      <c r="L1884" s="83">
        <v>0.626</v>
      </c>
      <c r="M1884" s="83" t="s">
        <v>277</v>
      </c>
      <c r="N1884" s="84">
        <f t="shared" si="118"/>
        <v>0.89788888888888896</v>
      </c>
      <c r="O1884" s="83">
        <v>1883</v>
      </c>
      <c r="P1884" s="86">
        <f t="shared" si="119"/>
        <v>0.26098901098901095</v>
      </c>
      <c r="Q1884" s="87">
        <f>Table2[[#This Row],[Decimal exceedance]]*100</f>
        <v>26.098901098901095</v>
      </c>
      <c r="R1884" s="86">
        <f>ROUND(Table2[[#This Row],[Percent Exceedance]],1)</f>
        <v>26.1</v>
      </c>
    </row>
    <row r="1885" spans="2:18">
      <c r="B1885" s="79" t="s">
        <v>278</v>
      </c>
      <c r="C1885" s="80">
        <v>10044187</v>
      </c>
      <c r="D1885" s="80">
        <v>10019674</v>
      </c>
      <c r="E1885" s="79" t="s">
        <v>276</v>
      </c>
      <c r="F1885" s="81">
        <v>42552</v>
      </c>
      <c r="G1885" s="82">
        <v>2.8380000000000001</v>
      </c>
      <c r="H1885" s="83">
        <f t="shared" si="116"/>
        <v>2838</v>
      </c>
      <c r="I1885" s="84">
        <f t="shared" si="117"/>
        <v>3.2847222222222222E-2</v>
      </c>
      <c r="J1885" s="83">
        <v>0.251</v>
      </c>
      <c r="K1885" s="83" t="s">
        <v>277</v>
      </c>
      <c r="L1885" s="83">
        <v>0.61599999999999999</v>
      </c>
      <c r="M1885" s="83" t="s">
        <v>277</v>
      </c>
      <c r="N1885" s="84">
        <f t="shared" si="118"/>
        <v>0.89984722222222224</v>
      </c>
      <c r="O1885" s="83">
        <v>1884</v>
      </c>
      <c r="P1885" s="86">
        <f t="shared" si="119"/>
        <v>0.26059654631083207</v>
      </c>
      <c r="Q1885" s="87">
        <f>Table2[[#This Row],[Decimal exceedance]]*100</f>
        <v>26.059654631083205</v>
      </c>
      <c r="R1885" s="86">
        <f>ROUND(Table2[[#This Row],[Percent Exceedance]],1)</f>
        <v>26.1</v>
      </c>
    </row>
    <row r="1886" spans="2:18">
      <c r="B1886" s="79" t="s">
        <v>278</v>
      </c>
      <c r="C1886" s="80">
        <v>10044187</v>
      </c>
      <c r="D1886" s="80">
        <v>10019674</v>
      </c>
      <c r="E1886" s="79" t="s">
        <v>276</v>
      </c>
      <c r="F1886" s="81">
        <v>42350</v>
      </c>
      <c r="G1886" s="82">
        <v>6.7309999999999999</v>
      </c>
      <c r="H1886" s="83">
        <f t="shared" si="116"/>
        <v>6731</v>
      </c>
      <c r="I1886" s="84">
        <f t="shared" si="117"/>
        <v>7.7905092592592581E-2</v>
      </c>
      <c r="J1886" s="83">
        <v>0.44500000000000001</v>
      </c>
      <c r="K1886" s="83" t="s">
        <v>277</v>
      </c>
      <c r="L1886" s="83">
        <v>0.377</v>
      </c>
      <c r="M1886" s="83" t="s">
        <v>277</v>
      </c>
      <c r="N1886" s="84">
        <f t="shared" si="118"/>
        <v>0.89990509259259255</v>
      </c>
      <c r="O1886" s="83">
        <v>1885</v>
      </c>
      <c r="P1886" s="86">
        <f t="shared" si="119"/>
        <v>0.26020408163265307</v>
      </c>
      <c r="Q1886" s="87">
        <f>Table2[[#This Row],[Decimal exceedance]]*100</f>
        <v>26.020408163265309</v>
      </c>
      <c r="R1886" s="86">
        <f>ROUND(Table2[[#This Row],[Percent Exceedance]],1)</f>
        <v>26</v>
      </c>
    </row>
    <row r="1887" spans="2:18">
      <c r="B1887" s="79" t="s">
        <v>278</v>
      </c>
      <c r="C1887" s="80">
        <v>10044187</v>
      </c>
      <c r="D1887" s="80">
        <v>10019674</v>
      </c>
      <c r="E1887" s="79" t="s">
        <v>276</v>
      </c>
      <c r="F1887" s="81">
        <v>42934</v>
      </c>
      <c r="G1887" s="82">
        <v>2.68</v>
      </c>
      <c r="H1887" s="83">
        <f t="shared" si="116"/>
        <v>2680</v>
      </c>
      <c r="I1887" s="84">
        <f t="shared" si="117"/>
        <v>3.1018518518518518E-2</v>
      </c>
      <c r="J1887" s="83">
        <v>0.63600000000000001</v>
      </c>
      <c r="K1887" s="83" t="s">
        <v>277</v>
      </c>
      <c r="L1887" s="83">
        <v>0.23300000000000001</v>
      </c>
      <c r="M1887" s="83" t="s">
        <v>277</v>
      </c>
      <c r="N1887" s="84">
        <f t="shared" si="118"/>
        <v>0.90001851851851855</v>
      </c>
      <c r="O1887" s="83">
        <v>1886</v>
      </c>
      <c r="P1887" s="86">
        <f t="shared" si="119"/>
        <v>0.25981161695447408</v>
      </c>
      <c r="Q1887" s="87">
        <f>Table2[[#This Row],[Decimal exceedance]]*100</f>
        <v>25.981161695447408</v>
      </c>
      <c r="R1887" s="86">
        <f>ROUND(Table2[[#This Row],[Percent Exceedance]],1)</f>
        <v>26</v>
      </c>
    </row>
    <row r="1888" spans="2:18">
      <c r="B1888" s="79" t="s">
        <v>278</v>
      </c>
      <c r="C1888" s="80">
        <v>10044187</v>
      </c>
      <c r="D1888" s="80">
        <v>10019674</v>
      </c>
      <c r="E1888" s="79" t="s">
        <v>276</v>
      </c>
      <c r="F1888" s="81">
        <v>41991</v>
      </c>
      <c r="G1888" s="82">
        <v>2.8490000000000002</v>
      </c>
      <c r="H1888" s="83">
        <f t="shared" si="116"/>
        <v>2849</v>
      </c>
      <c r="I1888" s="84">
        <f t="shared" si="117"/>
        <v>3.2974537037037038E-2</v>
      </c>
      <c r="J1888" s="83">
        <v>0.47399999999999998</v>
      </c>
      <c r="K1888" s="83" t="s">
        <v>277</v>
      </c>
      <c r="L1888" s="83">
        <v>0.39500000000000002</v>
      </c>
      <c r="M1888" s="83" t="s">
        <v>277</v>
      </c>
      <c r="N1888" s="84">
        <f t="shared" si="118"/>
        <v>0.90197453703703701</v>
      </c>
      <c r="O1888" s="83">
        <v>1887</v>
      </c>
      <c r="P1888" s="86">
        <f t="shared" si="119"/>
        <v>0.25941915227629508</v>
      </c>
      <c r="Q1888" s="87">
        <f>Table2[[#This Row],[Decimal exceedance]]*100</f>
        <v>25.941915227629508</v>
      </c>
      <c r="R1888" s="86">
        <f>ROUND(Table2[[#This Row],[Percent Exceedance]],1)</f>
        <v>25.9</v>
      </c>
    </row>
    <row r="1889" spans="2:18">
      <c r="B1889" s="79" t="s">
        <v>278</v>
      </c>
      <c r="C1889" s="80">
        <v>10044187</v>
      </c>
      <c r="D1889" s="80">
        <v>10019674</v>
      </c>
      <c r="E1889" s="79" t="s">
        <v>276</v>
      </c>
      <c r="F1889" s="81">
        <v>42551</v>
      </c>
      <c r="G1889" s="82">
        <v>2.1989999999999998</v>
      </c>
      <c r="H1889" s="83">
        <f t="shared" si="116"/>
        <v>2199</v>
      </c>
      <c r="I1889" s="84">
        <f t="shared" si="117"/>
        <v>2.5451388888888885E-2</v>
      </c>
      <c r="J1889" s="83">
        <v>0.252</v>
      </c>
      <c r="K1889" s="83" t="s">
        <v>277</v>
      </c>
      <c r="L1889" s="83">
        <v>0.625</v>
      </c>
      <c r="M1889" s="83" t="s">
        <v>277</v>
      </c>
      <c r="N1889" s="84">
        <f t="shared" si="118"/>
        <v>0.90245138888888887</v>
      </c>
      <c r="O1889" s="83">
        <v>1888</v>
      </c>
      <c r="P1889" s="86">
        <f t="shared" si="119"/>
        <v>0.2590266875981162</v>
      </c>
      <c r="Q1889" s="87">
        <f>Table2[[#This Row],[Decimal exceedance]]*100</f>
        <v>25.902668759811618</v>
      </c>
      <c r="R1889" s="86">
        <f>ROUND(Table2[[#This Row],[Percent Exceedance]],1)</f>
        <v>25.9</v>
      </c>
    </row>
    <row r="1890" spans="2:18">
      <c r="B1890" s="79" t="s">
        <v>278</v>
      </c>
      <c r="C1890" s="80">
        <v>10044187</v>
      </c>
      <c r="D1890" s="80">
        <v>10019674</v>
      </c>
      <c r="E1890" s="79" t="s">
        <v>276</v>
      </c>
      <c r="F1890" s="81">
        <v>42958</v>
      </c>
      <c r="G1890" s="82">
        <v>2.2290000000000001</v>
      </c>
      <c r="H1890" s="83">
        <f t="shared" si="116"/>
        <v>2229</v>
      </c>
      <c r="I1890" s="84">
        <f t="shared" si="117"/>
        <v>2.5798611111111109E-2</v>
      </c>
      <c r="J1890" s="83">
        <v>0.216</v>
      </c>
      <c r="K1890" s="83" t="s">
        <v>277</v>
      </c>
      <c r="L1890" s="83">
        <v>0.66100000000000003</v>
      </c>
      <c r="M1890" s="83" t="s">
        <v>277</v>
      </c>
      <c r="N1890" s="84">
        <f t="shared" si="118"/>
        <v>0.90279861111111115</v>
      </c>
      <c r="O1890" s="83">
        <v>1889</v>
      </c>
      <c r="P1890" s="86">
        <f t="shared" si="119"/>
        <v>0.25863422291993721</v>
      </c>
      <c r="Q1890" s="87">
        <f>Table2[[#This Row],[Decimal exceedance]]*100</f>
        <v>25.863422291993722</v>
      </c>
      <c r="R1890" s="86">
        <f>ROUND(Table2[[#This Row],[Percent Exceedance]],1)</f>
        <v>25.9</v>
      </c>
    </row>
    <row r="1891" spans="2:18">
      <c r="B1891" s="79" t="s">
        <v>278</v>
      </c>
      <c r="C1891" s="80">
        <v>10044187</v>
      </c>
      <c r="D1891" s="80">
        <v>10019674</v>
      </c>
      <c r="E1891" s="79" t="s">
        <v>276</v>
      </c>
      <c r="F1891" s="81">
        <v>41735</v>
      </c>
      <c r="G1891" s="82">
        <v>2.1909999999999998</v>
      </c>
      <c r="H1891" s="83">
        <f t="shared" si="116"/>
        <v>2191</v>
      </c>
      <c r="I1891" s="84">
        <f t="shared" si="117"/>
        <v>2.5358796296296292E-2</v>
      </c>
      <c r="J1891" s="83">
        <v>0.379</v>
      </c>
      <c r="K1891" s="83" t="s">
        <v>277</v>
      </c>
      <c r="L1891" s="83">
        <v>0.5</v>
      </c>
      <c r="M1891" s="83" t="s">
        <v>277</v>
      </c>
      <c r="N1891" s="84">
        <f t="shared" si="118"/>
        <v>0.90435879629629623</v>
      </c>
      <c r="O1891" s="83">
        <v>1890</v>
      </c>
      <c r="P1891" s="86">
        <f t="shared" si="119"/>
        <v>0.25824175824175821</v>
      </c>
      <c r="Q1891" s="87">
        <f>Table2[[#This Row],[Decimal exceedance]]*100</f>
        <v>25.824175824175821</v>
      </c>
      <c r="R1891" s="86">
        <f>ROUND(Table2[[#This Row],[Percent Exceedance]],1)</f>
        <v>25.8</v>
      </c>
    </row>
    <row r="1892" spans="2:18">
      <c r="B1892" s="79" t="s">
        <v>278</v>
      </c>
      <c r="C1892" s="80">
        <v>10044187</v>
      </c>
      <c r="D1892" s="80">
        <v>10019674</v>
      </c>
      <c r="E1892" s="79" t="s">
        <v>276</v>
      </c>
      <c r="F1892" s="81">
        <v>42188</v>
      </c>
      <c r="G1892" s="82">
        <v>4.7949999999999999</v>
      </c>
      <c r="H1892" s="83">
        <f t="shared" si="116"/>
        <v>4795</v>
      </c>
      <c r="I1892" s="84">
        <f t="shared" si="117"/>
        <v>5.5497685185185178E-2</v>
      </c>
      <c r="J1892" s="83">
        <v>0.61599999999999999</v>
      </c>
      <c r="K1892" s="83" t="s">
        <v>277</v>
      </c>
      <c r="L1892" s="83">
        <v>0.23300000000000001</v>
      </c>
      <c r="M1892" s="83" t="s">
        <v>277</v>
      </c>
      <c r="N1892" s="84">
        <f t="shared" si="118"/>
        <v>0.90449768518518514</v>
      </c>
      <c r="O1892" s="83">
        <v>1891</v>
      </c>
      <c r="P1892" s="86">
        <f t="shared" si="119"/>
        <v>0.25784929356357933</v>
      </c>
      <c r="Q1892" s="87">
        <f>Table2[[#This Row],[Decimal exceedance]]*100</f>
        <v>25.784929356357932</v>
      </c>
      <c r="R1892" s="86">
        <f>ROUND(Table2[[#This Row],[Percent Exceedance]],1)</f>
        <v>25.8</v>
      </c>
    </row>
    <row r="1893" spans="2:18">
      <c r="B1893" s="83"/>
      <c r="C1893" s="80">
        <v>10044187</v>
      </c>
      <c r="D1893" s="80">
        <v>10019674</v>
      </c>
      <c r="E1893" s="79" t="s">
        <v>276</v>
      </c>
      <c r="F1893" s="85">
        <v>43737</v>
      </c>
      <c r="G1893" s="82">
        <v>1.76</v>
      </c>
      <c r="H1893" s="83">
        <f t="shared" si="116"/>
        <v>1760</v>
      </c>
      <c r="I1893" s="84">
        <f t="shared" si="117"/>
        <v>2.0370370370370369E-2</v>
      </c>
      <c r="J1893" s="83">
        <v>0.67300000000000004</v>
      </c>
      <c r="K1893" s="83" t="s">
        <v>277</v>
      </c>
      <c r="L1893" s="83">
        <v>0.21199999999999999</v>
      </c>
      <c r="M1893" s="83" t="s">
        <v>277</v>
      </c>
      <c r="N1893" s="84">
        <f t="shared" si="118"/>
        <v>0.90537037037037038</v>
      </c>
      <c r="O1893" s="83">
        <v>1892</v>
      </c>
      <c r="P1893" s="86">
        <f t="shared" si="119"/>
        <v>0.25745682888540034</v>
      </c>
      <c r="Q1893" s="87">
        <f>Table2[[#This Row],[Decimal exceedance]]*100</f>
        <v>25.745682888540035</v>
      </c>
      <c r="R1893" s="86">
        <f>ROUND(Table2[[#This Row],[Percent Exceedance]],1)</f>
        <v>25.7</v>
      </c>
    </row>
    <row r="1894" spans="2:18">
      <c r="B1894" s="79" t="s">
        <v>278</v>
      </c>
      <c r="C1894" s="80">
        <v>10044187</v>
      </c>
      <c r="D1894" s="80">
        <v>10019674</v>
      </c>
      <c r="E1894" s="79" t="s">
        <v>276</v>
      </c>
      <c r="F1894" s="81">
        <v>41986</v>
      </c>
      <c r="G1894" s="82">
        <v>3.1280000000000001</v>
      </c>
      <c r="H1894" s="83">
        <f t="shared" si="116"/>
        <v>3128</v>
      </c>
      <c r="I1894" s="84">
        <f t="shared" si="117"/>
        <v>3.6203703703703703E-2</v>
      </c>
      <c r="J1894" s="83">
        <v>0.48499999999999999</v>
      </c>
      <c r="K1894" s="83" t="s">
        <v>277</v>
      </c>
      <c r="L1894" s="83">
        <v>0.38600000000000001</v>
      </c>
      <c r="M1894" s="83" t="s">
        <v>277</v>
      </c>
      <c r="N1894" s="84">
        <f t="shared" si="118"/>
        <v>0.90720370370370373</v>
      </c>
      <c r="O1894" s="83">
        <v>1893</v>
      </c>
      <c r="P1894" s="86">
        <f t="shared" si="119"/>
        <v>0.25706436420722134</v>
      </c>
      <c r="Q1894" s="87">
        <f>Table2[[#This Row],[Decimal exceedance]]*100</f>
        <v>25.706436420722135</v>
      </c>
      <c r="R1894" s="86">
        <f>ROUND(Table2[[#This Row],[Percent Exceedance]],1)</f>
        <v>25.7</v>
      </c>
    </row>
    <row r="1895" spans="2:18">
      <c r="B1895" s="83"/>
      <c r="C1895" s="80">
        <v>10044187</v>
      </c>
      <c r="D1895" s="80">
        <v>10019674</v>
      </c>
      <c r="E1895" s="79" t="s">
        <v>276</v>
      </c>
      <c r="F1895" s="85">
        <v>43840</v>
      </c>
      <c r="G1895" s="82">
        <v>1.956</v>
      </c>
      <c r="H1895" s="83">
        <f t="shared" si="116"/>
        <v>1956</v>
      </c>
      <c r="I1895" s="84">
        <f t="shared" si="117"/>
        <v>2.2638888888888885E-2</v>
      </c>
      <c r="J1895" s="83">
        <v>0.377</v>
      </c>
      <c r="K1895" s="83" t="s">
        <v>277</v>
      </c>
      <c r="L1895" s="83">
        <v>0.51</v>
      </c>
      <c r="M1895" s="83" t="s">
        <v>277</v>
      </c>
      <c r="N1895" s="84">
        <f t="shared" si="118"/>
        <v>0.90963888888888889</v>
      </c>
      <c r="O1895" s="83">
        <v>1894</v>
      </c>
      <c r="P1895" s="86">
        <f t="shared" si="119"/>
        <v>0.25667189952904235</v>
      </c>
      <c r="Q1895" s="87">
        <f>Table2[[#This Row],[Decimal exceedance]]*100</f>
        <v>25.667189952904234</v>
      </c>
      <c r="R1895" s="86">
        <f>ROUND(Table2[[#This Row],[Percent Exceedance]],1)</f>
        <v>25.7</v>
      </c>
    </row>
    <row r="1896" spans="2:18">
      <c r="B1896" s="79" t="s">
        <v>278</v>
      </c>
      <c r="C1896" s="80">
        <v>10044187</v>
      </c>
      <c r="D1896" s="80">
        <v>10019674</v>
      </c>
      <c r="E1896" s="79" t="s">
        <v>276</v>
      </c>
      <c r="F1896" s="81">
        <v>42715</v>
      </c>
      <c r="G1896" s="82">
        <v>3.6120000000000001</v>
      </c>
      <c r="H1896" s="83">
        <f t="shared" si="116"/>
        <v>3612</v>
      </c>
      <c r="I1896" s="84">
        <f t="shared" si="117"/>
        <v>4.1805555555555554E-2</v>
      </c>
      <c r="J1896" s="83">
        <v>0.247</v>
      </c>
      <c r="K1896" s="83" t="s">
        <v>277</v>
      </c>
      <c r="L1896" s="83">
        <v>0.622</v>
      </c>
      <c r="M1896" s="83" t="s">
        <v>277</v>
      </c>
      <c r="N1896" s="84">
        <f t="shared" si="118"/>
        <v>0.91080555555555553</v>
      </c>
      <c r="O1896" s="83">
        <v>1895</v>
      </c>
      <c r="P1896" s="86">
        <f t="shared" si="119"/>
        <v>0.25627943485086346</v>
      </c>
      <c r="Q1896" s="87">
        <f>Table2[[#This Row],[Decimal exceedance]]*100</f>
        <v>25.627943485086348</v>
      </c>
      <c r="R1896" s="86">
        <f>ROUND(Table2[[#This Row],[Percent Exceedance]],1)</f>
        <v>25.6</v>
      </c>
    </row>
    <row r="1897" spans="2:18">
      <c r="B1897" s="79" t="s">
        <v>278</v>
      </c>
      <c r="C1897" s="80">
        <v>10044187</v>
      </c>
      <c r="D1897" s="80">
        <v>10019674</v>
      </c>
      <c r="E1897" s="79" t="s">
        <v>276</v>
      </c>
      <c r="F1897" s="81">
        <v>41955</v>
      </c>
      <c r="G1897" s="82">
        <v>3.2309999999999999</v>
      </c>
      <c r="H1897" s="83">
        <f t="shared" si="116"/>
        <v>3231</v>
      </c>
      <c r="I1897" s="84">
        <f t="shared" si="117"/>
        <v>3.739583333333333E-2</v>
      </c>
      <c r="J1897" s="83">
        <v>0.504</v>
      </c>
      <c r="K1897" s="83" t="s">
        <v>277</v>
      </c>
      <c r="L1897" s="83">
        <v>0.37</v>
      </c>
      <c r="M1897" s="83" t="s">
        <v>277</v>
      </c>
      <c r="N1897" s="84">
        <f t="shared" si="118"/>
        <v>0.91139583333333329</v>
      </c>
      <c r="O1897" s="83">
        <v>1896</v>
      </c>
      <c r="P1897" s="86">
        <f t="shared" si="119"/>
        <v>0.25588697017268447</v>
      </c>
      <c r="Q1897" s="87">
        <f>Table2[[#This Row],[Decimal exceedance]]*100</f>
        <v>25.588697017268448</v>
      </c>
      <c r="R1897" s="86">
        <f>ROUND(Table2[[#This Row],[Percent Exceedance]],1)</f>
        <v>25.6</v>
      </c>
    </row>
    <row r="1898" spans="2:18">
      <c r="B1898" s="79" t="s">
        <v>278</v>
      </c>
      <c r="C1898" s="80">
        <v>10044187</v>
      </c>
      <c r="D1898" s="80">
        <v>10019674</v>
      </c>
      <c r="E1898" s="79" t="s">
        <v>276</v>
      </c>
      <c r="F1898" s="81">
        <v>42048</v>
      </c>
      <c r="G1898" s="82">
        <v>2.6080000000000001</v>
      </c>
      <c r="H1898" s="83">
        <f t="shared" si="116"/>
        <v>2608</v>
      </c>
      <c r="I1898" s="84">
        <f t="shared" si="117"/>
        <v>3.0185185185185183E-2</v>
      </c>
      <c r="J1898" s="83">
        <v>0.44800000000000001</v>
      </c>
      <c r="K1898" s="83" t="s">
        <v>277</v>
      </c>
      <c r="L1898" s="83">
        <v>0.434</v>
      </c>
      <c r="M1898" s="83" t="s">
        <v>277</v>
      </c>
      <c r="N1898" s="84">
        <f t="shared" si="118"/>
        <v>0.91218518518518521</v>
      </c>
      <c r="O1898" s="83">
        <v>1897</v>
      </c>
      <c r="P1898" s="86">
        <f t="shared" si="119"/>
        <v>0.25549450549450547</v>
      </c>
      <c r="Q1898" s="87">
        <f>Table2[[#This Row],[Decimal exceedance]]*100</f>
        <v>25.549450549450547</v>
      </c>
      <c r="R1898" s="86">
        <f>ROUND(Table2[[#This Row],[Percent Exceedance]],1)</f>
        <v>25.5</v>
      </c>
    </row>
    <row r="1899" spans="2:18">
      <c r="B1899" s="79" t="s">
        <v>278</v>
      </c>
      <c r="C1899" s="80">
        <v>10044187</v>
      </c>
      <c r="D1899" s="80">
        <v>10019674</v>
      </c>
      <c r="E1899" s="79" t="s">
        <v>276</v>
      </c>
      <c r="F1899" s="81">
        <v>41705</v>
      </c>
      <c r="G1899" s="82">
        <v>2.6139999999999999</v>
      </c>
      <c r="H1899" s="83">
        <f t="shared" si="116"/>
        <v>2614</v>
      </c>
      <c r="I1899" s="84">
        <f t="shared" si="117"/>
        <v>3.0254629629629628E-2</v>
      </c>
      <c r="J1899" s="83">
        <v>0.41899999999999998</v>
      </c>
      <c r="K1899" s="83" t="s">
        <v>277</v>
      </c>
      <c r="L1899" s="83">
        <v>0.46300000000000002</v>
      </c>
      <c r="M1899" s="83" t="s">
        <v>277</v>
      </c>
      <c r="N1899" s="84">
        <f t="shared" si="118"/>
        <v>0.91225462962962967</v>
      </c>
      <c r="O1899" s="83">
        <v>1898</v>
      </c>
      <c r="P1899" s="86">
        <f t="shared" si="119"/>
        <v>0.25510204081632648</v>
      </c>
      <c r="Q1899" s="87">
        <f>Table2[[#This Row],[Decimal exceedance]]*100</f>
        <v>25.510204081632647</v>
      </c>
      <c r="R1899" s="86">
        <f>ROUND(Table2[[#This Row],[Percent Exceedance]],1)</f>
        <v>25.5</v>
      </c>
    </row>
    <row r="1900" spans="2:18">
      <c r="B1900" s="79" t="s">
        <v>278</v>
      </c>
      <c r="C1900" s="80">
        <v>10044187</v>
      </c>
      <c r="D1900" s="80">
        <v>10019674</v>
      </c>
      <c r="E1900" s="79" t="s">
        <v>276</v>
      </c>
      <c r="F1900" s="81">
        <v>41784</v>
      </c>
      <c r="G1900" s="82">
        <v>2.613</v>
      </c>
      <c r="H1900" s="83">
        <f t="shared" si="116"/>
        <v>2613</v>
      </c>
      <c r="I1900" s="84">
        <f t="shared" si="117"/>
        <v>3.0243055555555554E-2</v>
      </c>
      <c r="J1900" s="83">
        <v>0.25700000000000001</v>
      </c>
      <c r="K1900" s="83" t="s">
        <v>277</v>
      </c>
      <c r="L1900" s="83">
        <v>0.628</v>
      </c>
      <c r="M1900" s="83" t="s">
        <v>277</v>
      </c>
      <c r="N1900" s="84">
        <f t="shared" si="118"/>
        <v>0.91524305555555552</v>
      </c>
      <c r="O1900" s="83">
        <v>1899</v>
      </c>
      <c r="P1900" s="86">
        <f t="shared" si="119"/>
        <v>0.2547095761381476</v>
      </c>
      <c r="Q1900" s="87">
        <f>Table2[[#This Row],[Decimal exceedance]]*100</f>
        <v>25.470957613814761</v>
      </c>
      <c r="R1900" s="86">
        <f>ROUND(Table2[[#This Row],[Percent Exceedance]],1)</f>
        <v>25.5</v>
      </c>
    </row>
    <row r="1901" spans="2:18">
      <c r="B1901" s="79" t="s">
        <v>278</v>
      </c>
      <c r="C1901" s="80">
        <v>10044187</v>
      </c>
      <c r="D1901" s="80">
        <v>10019674</v>
      </c>
      <c r="E1901" s="79" t="s">
        <v>276</v>
      </c>
      <c r="F1901" s="81">
        <v>42468</v>
      </c>
      <c r="G1901" s="82">
        <v>1.47</v>
      </c>
      <c r="H1901" s="83">
        <f t="shared" si="116"/>
        <v>1470</v>
      </c>
      <c r="I1901" s="84">
        <f t="shared" si="117"/>
        <v>1.7013888888888887E-2</v>
      </c>
      <c r="J1901" s="83">
        <v>0.41799999999999998</v>
      </c>
      <c r="K1901" s="83" t="s">
        <v>280</v>
      </c>
      <c r="L1901" s="83">
        <v>0.48299999999999998</v>
      </c>
      <c r="M1901" s="83" t="s">
        <v>277</v>
      </c>
      <c r="N1901" s="84">
        <f t="shared" si="118"/>
        <v>0.91801388888888891</v>
      </c>
      <c r="O1901" s="83">
        <v>1900</v>
      </c>
      <c r="P1901" s="86">
        <f t="shared" si="119"/>
        <v>0.2543171114599686</v>
      </c>
      <c r="Q1901" s="87">
        <f>Table2[[#This Row],[Decimal exceedance]]*100</f>
        <v>25.431711145996861</v>
      </c>
      <c r="R1901" s="86">
        <f>ROUND(Table2[[#This Row],[Percent Exceedance]],1)</f>
        <v>25.4</v>
      </c>
    </row>
    <row r="1902" spans="2:18">
      <c r="B1902" s="79" t="s">
        <v>278</v>
      </c>
      <c r="C1902" s="80">
        <v>10044187</v>
      </c>
      <c r="D1902" s="80">
        <v>10019674</v>
      </c>
      <c r="E1902" s="79" t="s">
        <v>276</v>
      </c>
      <c r="F1902" s="81">
        <v>42413</v>
      </c>
      <c r="G1902" s="82">
        <v>1.8089999999999999</v>
      </c>
      <c r="H1902" s="83">
        <f t="shared" si="116"/>
        <v>1809</v>
      </c>
      <c r="I1902" s="84">
        <f t="shared" si="117"/>
        <v>2.0937499999999998E-2</v>
      </c>
      <c r="J1902" s="83">
        <v>0.46300000000000002</v>
      </c>
      <c r="K1902" s="83" t="s">
        <v>277</v>
      </c>
      <c r="L1902" s="83">
        <v>0.435</v>
      </c>
      <c r="M1902" s="83" t="s">
        <v>277</v>
      </c>
      <c r="N1902" s="84">
        <f t="shared" si="118"/>
        <v>0.91893749999999996</v>
      </c>
      <c r="O1902" s="83">
        <v>1901</v>
      </c>
      <c r="P1902" s="86">
        <f t="shared" si="119"/>
        <v>0.25392464678178961</v>
      </c>
      <c r="Q1902" s="87">
        <f>Table2[[#This Row],[Decimal exceedance]]*100</f>
        <v>25.39246467817896</v>
      </c>
      <c r="R1902" s="86">
        <f>ROUND(Table2[[#This Row],[Percent Exceedance]],1)</f>
        <v>25.4</v>
      </c>
    </row>
    <row r="1903" spans="2:18">
      <c r="B1903" s="79" t="s">
        <v>278</v>
      </c>
      <c r="C1903" s="80">
        <v>10044187</v>
      </c>
      <c r="D1903" s="80">
        <v>10019674</v>
      </c>
      <c r="E1903" s="79" t="s">
        <v>276</v>
      </c>
      <c r="F1903" s="81">
        <v>42397</v>
      </c>
      <c r="G1903" s="82">
        <v>1.6539999999999999</v>
      </c>
      <c r="H1903" s="83">
        <f t="shared" si="116"/>
        <v>1654</v>
      </c>
      <c r="I1903" s="84">
        <f t="shared" si="117"/>
        <v>1.9143518518518515E-2</v>
      </c>
      <c r="J1903" s="83">
        <v>0.46400000000000002</v>
      </c>
      <c r="K1903" s="83" t="s">
        <v>277</v>
      </c>
      <c r="L1903" s="83">
        <v>0.441</v>
      </c>
      <c r="M1903" s="83" t="s">
        <v>277</v>
      </c>
      <c r="N1903" s="84">
        <f t="shared" si="118"/>
        <v>0.9241435185185185</v>
      </c>
      <c r="O1903" s="83">
        <v>1902</v>
      </c>
      <c r="P1903" s="86">
        <f t="shared" si="119"/>
        <v>0.25353218210361073</v>
      </c>
      <c r="Q1903" s="87">
        <f>Table2[[#This Row],[Decimal exceedance]]*100</f>
        <v>25.353218210361071</v>
      </c>
      <c r="R1903" s="86">
        <f>ROUND(Table2[[#This Row],[Percent Exceedance]],1)</f>
        <v>25.4</v>
      </c>
    </row>
    <row r="1904" spans="2:18">
      <c r="B1904" s="79" t="s">
        <v>278</v>
      </c>
      <c r="C1904" s="80">
        <v>10044187</v>
      </c>
      <c r="D1904" s="80">
        <v>10019674</v>
      </c>
      <c r="E1904" s="79" t="s">
        <v>276</v>
      </c>
      <c r="F1904" s="81">
        <v>42364</v>
      </c>
      <c r="G1904" s="82">
        <v>5.5960000000000001</v>
      </c>
      <c r="H1904" s="83">
        <f t="shared" si="116"/>
        <v>5596</v>
      </c>
      <c r="I1904" s="84">
        <f t="shared" si="117"/>
        <v>6.4768518518518517E-2</v>
      </c>
      <c r="J1904" s="83">
        <v>0.38200000000000001</v>
      </c>
      <c r="K1904" s="83" t="s">
        <v>277</v>
      </c>
      <c r="L1904" s="83">
        <v>0.47799999999999998</v>
      </c>
      <c r="M1904" s="83" t="s">
        <v>277</v>
      </c>
      <c r="N1904" s="84">
        <f t="shared" si="118"/>
        <v>0.92476851851851849</v>
      </c>
      <c r="O1904" s="83">
        <v>1903</v>
      </c>
      <c r="P1904" s="86">
        <f t="shared" si="119"/>
        <v>0.25313971742543173</v>
      </c>
      <c r="Q1904" s="87">
        <f>Table2[[#This Row],[Decimal exceedance]]*100</f>
        <v>25.313971742543174</v>
      </c>
      <c r="R1904" s="86">
        <f>ROUND(Table2[[#This Row],[Percent Exceedance]],1)</f>
        <v>25.3</v>
      </c>
    </row>
    <row r="1905" spans="2:18">
      <c r="B1905" s="79" t="s">
        <v>278</v>
      </c>
      <c r="C1905" s="80">
        <v>10044187</v>
      </c>
      <c r="D1905" s="80">
        <v>10019674</v>
      </c>
      <c r="E1905" s="79" t="s">
        <v>276</v>
      </c>
      <c r="F1905" s="81">
        <v>43107</v>
      </c>
      <c r="G1905" s="82">
        <v>2.2669999999999999</v>
      </c>
      <c r="H1905" s="83">
        <f t="shared" si="116"/>
        <v>2267</v>
      </c>
      <c r="I1905" s="84">
        <f t="shared" si="117"/>
        <v>2.6238425925925922E-2</v>
      </c>
      <c r="J1905" s="83">
        <v>0.754</v>
      </c>
      <c r="K1905" s="83" t="s">
        <v>277</v>
      </c>
      <c r="L1905" s="83">
        <v>0.14499999999999999</v>
      </c>
      <c r="M1905" s="83" t="s">
        <v>277</v>
      </c>
      <c r="N1905" s="84">
        <f t="shared" si="118"/>
        <v>0.92523842592592598</v>
      </c>
      <c r="O1905" s="83">
        <v>1904</v>
      </c>
      <c r="P1905" s="86">
        <f t="shared" si="119"/>
        <v>0.25274725274725274</v>
      </c>
      <c r="Q1905" s="87">
        <f>Table2[[#This Row],[Decimal exceedance]]*100</f>
        <v>25.274725274725274</v>
      </c>
      <c r="R1905" s="86">
        <f>ROUND(Table2[[#This Row],[Percent Exceedance]],1)</f>
        <v>25.3</v>
      </c>
    </row>
    <row r="1906" spans="2:18">
      <c r="B1906" s="79" t="s">
        <v>278</v>
      </c>
      <c r="C1906" s="80">
        <v>10044187</v>
      </c>
      <c r="D1906" s="80">
        <v>10019674</v>
      </c>
      <c r="E1906" s="79" t="s">
        <v>276</v>
      </c>
      <c r="F1906" s="81">
        <v>42540</v>
      </c>
      <c r="G1906" s="82">
        <v>2.2309999999999999</v>
      </c>
      <c r="H1906" s="83">
        <f t="shared" si="116"/>
        <v>2231</v>
      </c>
      <c r="I1906" s="84">
        <f t="shared" si="117"/>
        <v>2.5821759259259256E-2</v>
      </c>
      <c r="J1906" s="83">
        <v>0.318</v>
      </c>
      <c r="K1906" s="83" t="s">
        <v>277</v>
      </c>
      <c r="L1906" s="83">
        <v>0.58199999999999996</v>
      </c>
      <c r="M1906" s="83" t="s">
        <v>277</v>
      </c>
      <c r="N1906" s="84">
        <f t="shared" si="118"/>
        <v>0.92582175925925925</v>
      </c>
      <c r="O1906" s="83">
        <v>1905</v>
      </c>
      <c r="P1906" s="86">
        <f t="shared" si="119"/>
        <v>0.25235478806907374</v>
      </c>
      <c r="Q1906" s="87">
        <f>Table2[[#This Row],[Decimal exceedance]]*100</f>
        <v>25.235478806907373</v>
      </c>
      <c r="R1906" s="86">
        <f>ROUND(Table2[[#This Row],[Percent Exceedance]],1)</f>
        <v>25.2</v>
      </c>
    </row>
    <row r="1907" spans="2:18">
      <c r="B1907" s="79" t="s">
        <v>278</v>
      </c>
      <c r="C1907" s="80">
        <v>10044187</v>
      </c>
      <c r="D1907" s="80">
        <v>10019674</v>
      </c>
      <c r="E1907" s="79" t="s">
        <v>276</v>
      </c>
      <c r="F1907" s="81">
        <v>41380</v>
      </c>
      <c r="G1907" s="82">
        <v>3.9169999999999998</v>
      </c>
      <c r="H1907" s="83">
        <f t="shared" si="116"/>
        <v>3917</v>
      </c>
      <c r="I1907" s="84">
        <f t="shared" si="117"/>
        <v>4.5335648148148146E-2</v>
      </c>
      <c r="J1907" s="83">
        <v>0.34</v>
      </c>
      <c r="K1907" s="83" t="s">
        <v>277</v>
      </c>
      <c r="L1907" s="83">
        <v>0.54100000000000004</v>
      </c>
      <c r="M1907" s="83" t="s">
        <v>277</v>
      </c>
      <c r="N1907" s="84">
        <f t="shared" si="118"/>
        <v>0.92633564814814817</v>
      </c>
      <c r="O1907" s="83">
        <v>1906</v>
      </c>
      <c r="P1907" s="86">
        <f t="shared" si="119"/>
        <v>0.25196232339089486</v>
      </c>
      <c r="Q1907" s="87">
        <f>Table2[[#This Row],[Decimal exceedance]]*100</f>
        <v>25.196232339089487</v>
      </c>
      <c r="R1907" s="86">
        <f>ROUND(Table2[[#This Row],[Percent Exceedance]],1)</f>
        <v>25.2</v>
      </c>
    </row>
    <row r="1908" spans="2:18">
      <c r="B1908" s="79" t="s">
        <v>278</v>
      </c>
      <c r="C1908" s="80">
        <v>10044187</v>
      </c>
      <c r="D1908" s="80">
        <v>10019674</v>
      </c>
      <c r="E1908" s="79" t="s">
        <v>276</v>
      </c>
      <c r="F1908" s="81">
        <v>41724</v>
      </c>
      <c r="G1908" s="82">
        <v>2.641</v>
      </c>
      <c r="H1908" s="83">
        <f t="shared" si="116"/>
        <v>2641</v>
      </c>
      <c r="I1908" s="84">
        <f t="shared" si="117"/>
        <v>3.0567129629629628E-2</v>
      </c>
      <c r="J1908" s="83">
        <v>0.41199999999999998</v>
      </c>
      <c r="K1908" s="83" t="s">
        <v>277</v>
      </c>
      <c r="L1908" s="83">
        <v>0.48399999999999999</v>
      </c>
      <c r="M1908" s="83" t="s">
        <v>277</v>
      </c>
      <c r="N1908" s="84">
        <f t="shared" si="118"/>
        <v>0.92656712962962962</v>
      </c>
      <c r="O1908" s="83">
        <v>1907</v>
      </c>
      <c r="P1908" s="86">
        <f t="shared" si="119"/>
        <v>0.25156985871271587</v>
      </c>
      <c r="Q1908" s="87">
        <f>Table2[[#This Row],[Decimal exceedance]]*100</f>
        <v>25.156985871271587</v>
      </c>
      <c r="R1908" s="86">
        <f>ROUND(Table2[[#This Row],[Percent Exceedance]],1)</f>
        <v>25.2</v>
      </c>
    </row>
    <row r="1909" spans="2:18">
      <c r="B1909" s="79" t="s">
        <v>278</v>
      </c>
      <c r="C1909" s="80">
        <v>10044187</v>
      </c>
      <c r="D1909" s="80">
        <v>10019674</v>
      </c>
      <c r="E1909" s="79" t="s">
        <v>276</v>
      </c>
      <c r="F1909" s="81">
        <v>42564</v>
      </c>
      <c r="G1909" s="82">
        <v>2.2650000000000001</v>
      </c>
      <c r="H1909" s="83">
        <f t="shared" si="116"/>
        <v>2265</v>
      </c>
      <c r="I1909" s="84">
        <f t="shared" si="117"/>
        <v>2.6215277777777778E-2</v>
      </c>
      <c r="J1909" s="83">
        <v>0.25700000000000001</v>
      </c>
      <c r="K1909" s="83" t="s">
        <v>277</v>
      </c>
      <c r="L1909" s="83">
        <v>0.64400000000000002</v>
      </c>
      <c r="M1909" s="83" t="s">
        <v>277</v>
      </c>
      <c r="N1909" s="84">
        <f t="shared" si="118"/>
        <v>0.92721527777777779</v>
      </c>
      <c r="O1909" s="83">
        <v>1908</v>
      </c>
      <c r="P1909" s="86">
        <f t="shared" si="119"/>
        <v>0.25117739403453687</v>
      </c>
      <c r="Q1909" s="87">
        <f>Table2[[#This Row],[Decimal exceedance]]*100</f>
        <v>25.117739403453687</v>
      </c>
      <c r="R1909" s="86">
        <f>ROUND(Table2[[#This Row],[Percent Exceedance]],1)</f>
        <v>25.1</v>
      </c>
    </row>
    <row r="1910" spans="2:18">
      <c r="B1910" s="79" t="s">
        <v>278</v>
      </c>
      <c r="C1910" s="80">
        <v>10044187</v>
      </c>
      <c r="D1910" s="80">
        <v>10019674</v>
      </c>
      <c r="E1910" s="79" t="s">
        <v>276</v>
      </c>
      <c r="F1910" s="81">
        <v>41919</v>
      </c>
      <c r="G1910" s="82">
        <v>3.1520000000000001</v>
      </c>
      <c r="H1910" s="83">
        <f t="shared" si="116"/>
        <v>3152</v>
      </c>
      <c r="I1910" s="84">
        <f t="shared" si="117"/>
        <v>3.6481481481481483E-2</v>
      </c>
      <c r="J1910" s="83">
        <v>0.47799999999999998</v>
      </c>
      <c r="K1910" s="83" t="s">
        <v>277</v>
      </c>
      <c r="L1910" s="83">
        <v>0.41399999999999998</v>
      </c>
      <c r="M1910" s="83" t="s">
        <v>277</v>
      </c>
      <c r="N1910" s="84">
        <f t="shared" si="118"/>
        <v>0.92848148148148146</v>
      </c>
      <c r="O1910" s="83">
        <v>1909</v>
      </c>
      <c r="P1910" s="86">
        <f t="shared" si="119"/>
        <v>0.25078492935635788</v>
      </c>
      <c r="Q1910" s="87">
        <f>Table2[[#This Row],[Decimal exceedance]]*100</f>
        <v>25.078492935635786</v>
      </c>
      <c r="R1910" s="86">
        <f>ROUND(Table2[[#This Row],[Percent Exceedance]],1)</f>
        <v>25.1</v>
      </c>
    </row>
    <row r="1911" spans="2:18">
      <c r="B1911" s="79" t="s">
        <v>278</v>
      </c>
      <c r="C1911" s="80">
        <v>10044187</v>
      </c>
      <c r="D1911" s="80">
        <v>10019674</v>
      </c>
      <c r="E1911" s="79" t="s">
        <v>276</v>
      </c>
      <c r="F1911" s="81">
        <v>41992</v>
      </c>
      <c r="G1911" s="82">
        <v>3.1819999999999999</v>
      </c>
      <c r="H1911" s="83">
        <f t="shared" si="116"/>
        <v>3182</v>
      </c>
      <c r="I1911" s="84">
        <f t="shared" si="117"/>
        <v>3.6828703703703704E-2</v>
      </c>
      <c r="J1911" s="83">
        <v>0.50600000000000001</v>
      </c>
      <c r="K1911" s="83" t="s">
        <v>277</v>
      </c>
      <c r="L1911" s="83">
        <v>0.38700000000000001</v>
      </c>
      <c r="M1911" s="83" t="s">
        <v>277</v>
      </c>
      <c r="N1911" s="84">
        <f t="shared" si="118"/>
        <v>0.92982870370370374</v>
      </c>
      <c r="O1911" s="83">
        <v>1910</v>
      </c>
      <c r="P1911" s="86">
        <f t="shared" si="119"/>
        <v>0.25039246467817899</v>
      </c>
      <c r="Q1911" s="87">
        <f>Table2[[#This Row],[Decimal exceedance]]*100</f>
        <v>25.0392464678179</v>
      </c>
      <c r="R1911" s="86">
        <f>ROUND(Table2[[#This Row],[Percent Exceedance]],1)</f>
        <v>25</v>
      </c>
    </row>
    <row r="1912" spans="2:18">
      <c r="B1912" s="83"/>
      <c r="C1912" s="80">
        <v>10044187</v>
      </c>
      <c r="D1912" s="80">
        <v>10019674</v>
      </c>
      <c r="E1912" s="79" t="s">
        <v>276</v>
      </c>
      <c r="F1912" s="85">
        <v>43780</v>
      </c>
      <c r="G1912" s="82">
        <v>1.8</v>
      </c>
      <c r="H1912" s="83">
        <f t="shared" si="116"/>
        <v>1800</v>
      </c>
      <c r="I1912" s="84">
        <f t="shared" si="117"/>
        <v>2.0833333333333332E-2</v>
      </c>
      <c r="J1912" s="83">
        <v>0.73599999999999999</v>
      </c>
      <c r="K1912" s="83" t="s">
        <v>277</v>
      </c>
      <c r="L1912" s="83">
        <v>0.17399999999999999</v>
      </c>
      <c r="M1912" s="83" t="s">
        <v>277</v>
      </c>
      <c r="N1912" s="84">
        <f t="shared" si="118"/>
        <v>0.9308333333333334</v>
      </c>
      <c r="O1912" s="83">
        <v>1911</v>
      </c>
      <c r="P1912" s="86">
        <f t="shared" si="119"/>
        <v>0.25</v>
      </c>
      <c r="Q1912" s="87">
        <f>Table2[[#This Row],[Decimal exceedance]]*100</f>
        <v>25</v>
      </c>
      <c r="R1912" s="86">
        <f>ROUND(Table2[[#This Row],[Percent Exceedance]],1)</f>
        <v>25</v>
      </c>
    </row>
    <row r="1913" spans="2:18">
      <c r="B1913" s="79" t="s">
        <v>278</v>
      </c>
      <c r="C1913" s="80">
        <v>10044187</v>
      </c>
      <c r="D1913" s="80">
        <v>10019674</v>
      </c>
      <c r="E1913" s="79" t="s">
        <v>276</v>
      </c>
      <c r="F1913" s="81">
        <v>41388</v>
      </c>
      <c r="G1913" s="82">
        <v>3.2040000000000002</v>
      </c>
      <c r="H1913" s="83">
        <f t="shared" si="116"/>
        <v>3204</v>
      </c>
      <c r="I1913" s="84">
        <f t="shared" si="117"/>
        <v>3.7083333333333336E-2</v>
      </c>
      <c r="J1913" s="83">
        <v>0.28899999999999998</v>
      </c>
      <c r="K1913" s="83" t="s">
        <v>277</v>
      </c>
      <c r="L1913" s="83">
        <v>0.60799999999999998</v>
      </c>
      <c r="M1913" s="83" t="s">
        <v>277</v>
      </c>
      <c r="N1913" s="84">
        <f t="shared" si="118"/>
        <v>0.93408333333333338</v>
      </c>
      <c r="O1913" s="83">
        <v>1912</v>
      </c>
      <c r="P1913" s="86">
        <f t="shared" si="119"/>
        <v>0.24960753532182101</v>
      </c>
      <c r="Q1913" s="87">
        <f>Table2[[#This Row],[Decimal exceedance]]*100</f>
        <v>24.9607535321821</v>
      </c>
      <c r="R1913" s="86">
        <f>ROUND(Table2[[#This Row],[Percent Exceedance]],1)</f>
        <v>25</v>
      </c>
    </row>
    <row r="1914" spans="2:18">
      <c r="B1914" s="79" t="s">
        <v>278</v>
      </c>
      <c r="C1914" s="80">
        <v>10044187</v>
      </c>
      <c r="D1914" s="80">
        <v>10019674</v>
      </c>
      <c r="E1914" s="79" t="s">
        <v>276</v>
      </c>
      <c r="F1914" s="81">
        <v>42533</v>
      </c>
      <c r="G1914" s="82">
        <v>2.347</v>
      </c>
      <c r="H1914" s="83">
        <f t="shared" si="116"/>
        <v>2347</v>
      </c>
      <c r="I1914" s="84">
        <f t="shared" si="117"/>
        <v>2.7164351851851849E-2</v>
      </c>
      <c r="J1914" s="83">
        <v>0.28199999999999997</v>
      </c>
      <c r="K1914" s="83" t="s">
        <v>277</v>
      </c>
      <c r="L1914" s="83">
        <v>0.625</v>
      </c>
      <c r="M1914" s="83" t="s">
        <v>277</v>
      </c>
      <c r="N1914" s="84">
        <f t="shared" si="118"/>
        <v>0.93416435185185187</v>
      </c>
      <c r="O1914" s="83">
        <v>1913</v>
      </c>
      <c r="P1914" s="86">
        <f t="shared" si="119"/>
        <v>0.24921507064364212</v>
      </c>
      <c r="Q1914" s="87">
        <f>Table2[[#This Row],[Decimal exceedance]]*100</f>
        <v>24.921507064364214</v>
      </c>
      <c r="R1914" s="86">
        <f>ROUND(Table2[[#This Row],[Percent Exceedance]],1)</f>
        <v>24.9</v>
      </c>
    </row>
    <row r="1915" spans="2:18">
      <c r="B1915" s="79" t="s">
        <v>278</v>
      </c>
      <c r="C1915" s="80">
        <v>10044187</v>
      </c>
      <c r="D1915" s="80">
        <v>10019674</v>
      </c>
      <c r="E1915" s="79" t="s">
        <v>276</v>
      </c>
      <c r="F1915" s="81">
        <v>42754</v>
      </c>
      <c r="G1915" s="82">
        <v>5.8120000000000003</v>
      </c>
      <c r="H1915" s="83">
        <f t="shared" si="116"/>
        <v>5812</v>
      </c>
      <c r="I1915" s="84">
        <f t="shared" si="117"/>
        <v>6.7268518518518519E-2</v>
      </c>
      <c r="J1915" s="83">
        <v>0.26</v>
      </c>
      <c r="K1915" s="83" t="s">
        <v>277</v>
      </c>
      <c r="L1915" s="83">
        <v>0.60699999999999998</v>
      </c>
      <c r="M1915" s="83" t="s">
        <v>277</v>
      </c>
      <c r="N1915" s="84">
        <f t="shared" si="118"/>
        <v>0.93426851851851844</v>
      </c>
      <c r="O1915" s="83">
        <v>1914</v>
      </c>
      <c r="P1915" s="86">
        <f t="shared" si="119"/>
        <v>0.24882260596546313</v>
      </c>
      <c r="Q1915" s="87">
        <f>Table2[[#This Row],[Decimal exceedance]]*100</f>
        <v>24.882260596546313</v>
      </c>
      <c r="R1915" s="86">
        <f>ROUND(Table2[[#This Row],[Percent Exceedance]],1)</f>
        <v>24.9</v>
      </c>
    </row>
    <row r="1916" spans="2:18">
      <c r="B1916" s="79" t="s">
        <v>278</v>
      </c>
      <c r="C1916" s="80">
        <v>10044187</v>
      </c>
      <c r="D1916" s="80">
        <v>10019674</v>
      </c>
      <c r="E1916" s="79" t="s">
        <v>276</v>
      </c>
      <c r="F1916" s="81">
        <v>41719</v>
      </c>
      <c r="G1916" s="82">
        <v>2.806</v>
      </c>
      <c r="H1916" s="83">
        <f t="shared" si="116"/>
        <v>2806</v>
      </c>
      <c r="I1916" s="84">
        <f t="shared" si="117"/>
        <v>3.2476851851851847E-2</v>
      </c>
      <c r="J1916" s="83">
        <v>0.46</v>
      </c>
      <c r="K1916" s="83" t="s">
        <v>277</v>
      </c>
      <c r="L1916" s="83">
        <v>0.442</v>
      </c>
      <c r="M1916" s="83" t="s">
        <v>277</v>
      </c>
      <c r="N1916" s="84">
        <f t="shared" si="118"/>
        <v>0.93447685185185181</v>
      </c>
      <c r="O1916" s="83">
        <v>1915</v>
      </c>
      <c r="P1916" s="86">
        <f t="shared" si="119"/>
        <v>0.24843014128728413</v>
      </c>
      <c r="Q1916" s="87">
        <f>Table2[[#This Row],[Decimal exceedance]]*100</f>
        <v>24.843014128728413</v>
      </c>
      <c r="R1916" s="86">
        <f>ROUND(Table2[[#This Row],[Percent Exceedance]],1)</f>
        <v>24.8</v>
      </c>
    </row>
    <row r="1917" spans="2:18">
      <c r="B1917" s="79" t="s">
        <v>278</v>
      </c>
      <c r="C1917" s="80">
        <v>10044187</v>
      </c>
      <c r="D1917" s="80">
        <v>10019674</v>
      </c>
      <c r="E1917" s="79" t="s">
        <v>276</v>
      </c>
      <c r="F1917" s="81">
        <v>41693</v>
      </c>
      <c r="G1917" s="82">
        <v>2.7759999999999998</v>
      </c>
      <c r="H1917" s="83">
        <f t="shared" si="116"/>
        <v>2776</v>
      </c>
      <c r="I1917" s="84">
        <f t="shared" si="117"/>
        <v>3.2129629629629626E-2</v>
      </c>
      <c r="J1917" s="83">
        <v>0.46600000000000003</v>
      </c>
      <c r="K1917" s="83" t="s">
        <v>277</v>
      </c>
      <c r="L1917" s="83">
        <v>0.437</v>
      </c>
      <c r="M1917" s="83" t="s">
        <v>277</v>
      </c>
      <c r="N1917" s="84">
        <f t="shared" si="118"/>
        <v>0.93512962962962964</v>
      </c>
      <c r="O1917" s="83">
        <v>1916</v>
      </c>
      <c r="P1917" s="86">
        <f t="shared" si="119"/>
        <v>0.24803767660910514</v>
      </c>
      <c r="Q1917" s="87">
        <f>Table2[[#This Row],[Decimal exceedance]]*100</f>
        <v>24.803767660910513</v>
      </c>
      <c r="R1917" s="86">
        <f>ROUND(Table2[[#This Row],[Percent Exceedance]],1)</f>
        <v>24.8</v>
      </c>
    </row>
    <row r="1918" spans="2:18">
      <c r="B1918" s="79" t="s">
        <v>278</v>
      </c>
      <c r="C1918" s="80">
        <v>10044187</v>
      </c>
      <c r="D1918" s="80">
        <v>10019674</v>
      </c>
      <c r="E1918" s="79" t="s">
        <v>276</v>
      </c>
      <c r="F1918" s="81">
        <v>43411</v>
      </c>
      <c r="G1918" s="82">
        <v>1.78</v>
      </c>
      <c r="H1918" s="83">
        <f t="shared" si="116"/>
        <v>1780</v>
      </c>
      <c r="I1918" s="84">
        <f t="shared" si="117"/>
        <v>2.060185185185185E-2</v>
      </c>
      <c r="J1918" s="83">
        <v>0.70599999999999996</v>
      </c>
      <c r="K1918" s="83" t="s">
        <v>277</v>
      </c>
      <c r="L1918" s="83">
        <v>0.20899999999999999</v>
      </c>
      <c r="M1918" s="83" t="s">
        <v>277</v>
      </c>
      <c r="N1918" s="84">
        <f t="shared" si="118"/>
        <v>0.93560185185185174</v>
      </c>
      <c r="O1918" s="83">
        <v>1917</v>
      </c>
      <c r="P1918" s="86">
        <f t="shared" si="119"/>
        <v>0.24764521193092626</v>
      </c>
      <c r="Q1918" s="87">
        <f>Table2[[#This Row],[Decimal exceedance]]*100</f>
        <v>24.764521193092627</v>
      </c>
      <c r="R1918" s="86">
        <f>ROUND(Table2[[#This Row],[Percent Exceedance]],1)</f>
        <v>24.8</v>
      </c>
    </row>
    <row r="1919" spans="2:18">
      <c r="B1919" s="79" t="s">
        <v>278</v>
      </c>
      <c r="C1919" s="80">
        <v>10044187</v>
      </c>
      <c r="D1919" s="80">
        <v>10019674</v>
      </c>
      <c r="E1919" s="79" t="s">
        <v>276</v>
      </c>
      <c r="F1919" s="81">
        <v>42947</v>
      </c>
      <c r="G1919" s="82">
        <v>2.4710000000000001</v>
      </c>
      <c r="H1919" s="83">
        <f t="shared" si="116"/>
        <v>2471</v>
      </c>
      <c r="I1919" s="84">
        <f t="shared" si="117"/>
        <v>2.8599537037037034E-2</v>
      </c>
      <c r="J1919" s="83">
        <v>0.21199999999999999</v>
      </c>
      <c r="K1919" s="83" t="s">
        <v>277</v>
      </c>
      <c r="L1919" s="83">
        <v>0.69599999999999995</v>
      </c>
      <c r="M1919" s="83" t="s">
        <v>277</v>
      </c>
      <c r="N1919" s="84">
        <f t="shared" si="118"/>
        <v>0.93659953703703702</v>
      </c>
      <c r="O1919" s="83">
        <v>1918</v>
      </c>
      <c r="P1919" s="86">
        <f t="shared" si="119"/>
        <v>0.24725274725274726</v>
      </c>
      <c r="Q1919" s="87">
        <f>Table2[[#This Row],[Decimal exceedance]]*100</f>
        <v>24.725274725274726</v>
      </c>
      <c r="R1919" s="86">
        <f>ROUND(Table2[[#This Row],[Percent Exceedance]],1)</f>
        <v>24.7</v>
      </c>
    </row>
    <row r="1920" spans="2:18">
      <c r="B1920" s="79" t="s">
        <v>278</v>
      </c>
      <c r="C1920" s="80">
        <v>10044187</v>
      </c>
      <c r="D1920" s="80">
        <v>10019674</v>
      </c>
      <c r="E1920" s="79" t="s">
        <v>276</v>
      </c>
      <c r="F1920" s="81">
        <v>42014</v>
      </c>
      <c r="G1920" s="82">
        <v>2.8</v>
      </c>
      <c r="H1920" s="83">
        <f t="shared" si="116"/>
        <v>2800</v>
      </c>
      <c r="I1920" s="84">
        <f t="shared" si="117"/>
        <v>3.2407407407407406E-2</v>
      </c>
      <c r="J1920" s="83">
        <v>0.52400000000000002</v>
      </c>
      <c r="K1920" s="83" t="s">
        <v>277</v>
      </c>
      <c r="L1920" s="83">
        <v>0.38100000000000001</v>
      </c>
      <c r="M1920" s="83" t="s">
        <v>277</v>
      </c>
      <c r="N1920" s="84">
        <f t="shared" si="118"/>
        <v>0.93740740740740747</v>
      </c>
      <c r="O1920" s="83">
        <v>1919</v>
      </c>
      <c r="P1920" s="86">
        <f t="shared" si="119"/>
        <v>0.24686028257456827</v>
      </c>
      <c r="Q1920" s="87">
        <f>Table2[[#This Row],[Decimal exceedance]]*100</f>
        <v>24.686028257456826</v>
      </c>
      <c r="R1920" s="86">
        <f>ROUND(Table2[[#This Row],[Percent Exceedance]],1)</f>
        <v>24.7</v>
      </c>
    </row>
    <row r="1921" spans="2:18">
      <c r="B1921" s="79" t="s">
        <v>278</v>
      </c>
      <c r="C1921" s="80">
        <v>10044187</v>
      </c>
      <c r="D1921" s="80">
        <v>10019674</v>
      </c>
      <c r="E1921" s="79" t="s">
        <v>276</v>
      </c>
      <c r="F1921" s="81">
        <v>42796</v>
      </c>
      <c r="G1921" s="82">
        <v>2.5640000000000001</v>
      </c>
      <c r="H1921" s="83">
        <f t="shared" si="116"/>
        <v>2564</v>
      </c>
      <c r="I1921" s="84">
        <f t="shared" si="117"/>
        <v>2.9675925925925925E-2</v>
      </c>
      <c r="J1921" s="83">
        <v>0.32</v>
      </c>
      <c r="K1921" s="83" t="s">
        <v>277</v>
      </c>
      <c r="L1921" s="83">
        <v>0.58799999999999997</v>
      </c>
      <c r="M1921" s="83" t="s">
        <v>277</v>
      </c>
      <c r="N1921" s="84">
        <f t="shared" si="118"/>
        <v>0.93767592592592597</v>
      </c>
      <c r="O1921" s="83">
        <v>1920</v>
      </c>
      <c r="P1921" s="86">
        <f t="shared" si="119"/>
        <v>0.24646781789638927</v>
      </c>
      <c r="Q1921" s="87">
        <f>Table2[[#This Row],[Decimal exceedance]]*100</f>
        <v>24.646781789638929</v>
      </c>
      <c r="R1921" s="86">
        <f>ROUND(Table2[[#This Row],[Percent Exceedance]],1)</f>
        <v>24.6</v>
      </c>
    </row>
    <row r="1922" spans="2:18">
      <c r="B1922" s="79" t="s">
        <v>278</v>
      </c>
      <c r="C1922" s="80">
        <v>10044187</v>
      </c>
      <c r="D1922" s="80">
        <v>10019674</v>
      </c>
      <c r="E1922" s="79" t="s">
        <v>276</v>
      </c>
      <c r="F1922" s="81">
        <v>41589</v>
      </c>
      <c r="G1922" s="82">
        <v>2.3260000000000001</v>
      </c>
      <c r="H1922" s="83">
        <f t="shared" ref="H1922:H1985" si="120">(G1922*1000)</f>
        <v>2326</v>
      </c>
      <c r="I1922" s="84">
        <f t="shared" ref="I1922:I1985" si="121">SUM(G1922/86.4)</f>
        <v>2.6921296296296294E-2</v>
      </c>
      <c r="J1922" s="83">
        <v>0.51200000000000001</v>
      </c>
      <c r="K1922" s="83" t="s">
        <v>277</v>
      </c>
      <c r="L1922" s="83">
        <v>0.40200000000000002</v>
      </c>
      <c r="M1922" s="83" t="s">
        <v>277</v>
      </c>
      <c r="N1922" s="84">
        <f t="shared" ref="N1922:N1985" si="122">SUM(I1922+J1922+L1922)</f>
        <v>0.94092129629629628</v>
      </c>
      <c r="O1922" s="83">
        <v>1921</v>
      </c>
      <c r="P1922" s="86">
        <f t="shared" ref="P1922:P1985" si="123">1-O1922/2548</f>
        <v>0.24607535321821039</v>
      </c>
      <c r="Q1922" s="87">
        <f>Table2[[#This Row],[Decimal exceedance]]*100</f>
        <v>24.60753532182104</v>
      </c>
      <c r="R1922" s="86">
        <f>ROUND(Table2[[#This Row],[Percent Exceedance]],1)</f>
        <v>24.6</v>
      </c>
    </row>
    <row r="1923" spans="2:18">
      <c r="B1923" s="79" t="s">
        <v>278</v>
      </c>
      <c r="C1923" s="80">
        <v>10044187</v>
      </c>
      <c r="D1923" s="80">
        <v>10019674</v>
      </c>
      <c r="E1923" s="79" t="s">
        <v>276</v>
      </c>
      <c r="F1923" s="81">
        <v>43212</v>
      </c>
      <c r="G1923" s="82">
        <v>4.7699999999999996</v>
      </c>
      <c r="H1923" s="83">
        <f t="shared" si="120"/>
        <v>4770</v>
      </c>
      <c r="I1923" s="84">
        <f t="shared" si="121"/>
        <v>5.5208333333333325E-2</v>
      </c>
      <c r="J1923" s="83">
        <v>0.61899999999999999</v>
      </c>
      <c r="K1923" s="83" t="s">
        <v>277</v>
      </c>
      <c r="L1923" s="83">
        <v>0.26700000000000002</v>
      </c>
      <c r="M1923" s="83" t="s">
        <v>277</v>
      </c>
      <c r="N1923" s="84">
        <f t="shared" si="122"/>
        <v>0.94120833333333331</v>
      </c>
      <c r="O1923" s="83">
        <v>1922</v>
      </c>
      <c r="P1923" s="86">
        <f t="shared" si="123"/>
        <v>0.2456828885400314</v>
      </c>
      <c r="Q1923" s="87">
        <f>Table2[[#This Row],[Decimal exceedance]]*100</f>
        <v>24.568288854003139</v>
      </c>
      <c r="R1923" s="86">
        <f>ROUND(Table2[[#This Row],[Percent Exceedance]],1)</f>
        <v>24.6</v>
      </c>
    </row>
    <row r="1924" spans="2:18">
      <c r="B1924" s="79" t="s">
        <v>278</v>
      </c>
      <c r="C1924" s="80">
        <v>10044187</v>
      </c>
      <c r="D1924" s="80">
        <v>10019674</v>
      </c>
      <c r="E1924" s="79" t="s">
        <v>276</v>
      </c>
      <c r="F1924" s="81">
        <v>42035</v>
      </c>
      <c r="G1924" s="82">
        <v>2.8130000000000002</v>
      </c>
      <c r="H1924" s="83">
        <f t="shared" si="120"/>
        <v>2813</v>
      </c>
      <c r="I1924" s="84">
        <f t="shared" si="121"/>
        <v>3.2557870370370369E-2</v>
      </c>
      <c r="J1924" s="83">
        <v>0.46600000000000003</v>
      </c>
      <c r="K1924" s="83" t="s">
        <v>277</v>
      </c>
      <c r="L1924" s="83">
        <v>0.443</v>
      </c>
      <c r="M1924" s="83" t="s">
        <v>277</v>
      </c>
      <c r="N1924" s="84">
        <f t="shared" si="122"/>
        <v>0.94155787037037042</v>
      </c>
      <c r="O1924" s="83">
        <v>1923</v>
      </c>
      <c r="P1924" s="86">
        <f t="shared" si="123"/>
        <v>0.2452904238618524</v>
      </c>
      <c r="Q1924" s="87">
        <f>Table2[[#This Row],[Decimal exceedance]]*100</f>
        <v>24.529042386185239</v>
      </c>
      <c r="R1924" s="86">
        <f>ROUND(Table2[[#This Row],[Percent Exceedance]],1)</f>
        <v>24.5</v>
      </c>
    </row>
    <row r="1925" spans="2:18">
      <c r="B1925" s="79" t="s">
        <v>278</v>
      </c>
      <c r="C1925" s="80">
        <v>10044187</v>
      </c>
      <c r="D1925" s="80">
        <v>10019674</v>
      </c>
      <c r="E1925" s="79" t="s">
        <v>276</v>
      </c>
      <c r="F1925" s="81">
        <v>42531</v>
      </c>
      <c r="G1925" s="82">
        <v>2.6749999999999998</v>
      </c>
      <c r="H1925" s="83">
        <f t="shared" si="120"/>
        <v>2675</v>
      </c>
      <c r="I1925" s="84">
        <f t="shared" si="121"/>
        <v>3.0960648148148143E-2</v>
      </c>
      <c r="J1925" s="83">
        <v>0.27300000000000002</v>
      </c>
      <c r="K1925" s="83" t="s">
        <v>277</v>
      </c>
      <c r="L1925" s="83">
        <v>0.64</v>
      </c>
      <c r="M1925" s="83" t="s">
        <v>277</v>
      </c>
      <c r="N1925" s="84">
        <f t="shared" si="122"/>
        <v>0.94396064814814817</v>
      </c>
      <c r="O1925" s="83">
        <v>1924</v>
      </c>
      <c r="P1925" s="86">
        <f t="shared" si="123"/>
        <v>0.24489795918367352</v>
      </c>
      <c r="Q1925" s="87">
        <f>Table2[[#This Row],[Decimal exceedance]]*100</f>
        <v>24.489795918367353</v>
      </c>
      <c r="R1925" s="86">
        <f>ROUND(Table2[[#This Row],[Percent Exceedance]],1)</f>
        <v>24.5</v>
      </c>
    </row>
    <row r="1926" spans="2:18">
      <c r="B1926" s="79" t="s">
        <v>278</v>
      </c>
      <c r="C1926" s="80">
        <v>10044187</v>
      </c>
      <c r="D1926" s="80">
        <v>10019674</v>
      </c>
      <c r="E1926" s="79" t="s">
        <v>276</v>
      </c>
      <c r="F1926" s="81">
        <v>42968</v>
      </c>
      <c r="G1926" s="82">
        <v>2.3959999999999999</v>
      </c>
      <c r="H1926" s="83">
        <f t="shared" si="120"/>
        <v>2396</v>
      </c>
      <c r="I1926" s="84">
        <f t="shared" si="121"/>
        <v>2.7731481481481478E-2</v>
      </c>
      <c r="J1926" s="83">
        <v>0.32900000000000001</v>
      </c>
      <c r="K1926" s="83" t="s">
        <v>277</v>
      </c>
      <c r="L1926" s="83">
        <v>0.58899999999999997</v>
      </c>
      <c r="M1926" s="83" t="s">
        <v>277</v>
      </c>
      <c r="N1926" s="84">
        <f t="shared" si="122"/>
        <v>0.94573148148148145</v>
      </c>
      <c r="O1926" s="83">
        <v>1925</v>
      </c>
      <c r="P1926" s="86">
        <f t="shared" si="123"/>
        <v>0.24450549450549453</v>
      </c>
      <c r="Q1926" s="87">
        <f>Table2[[#This Row],[Decimal exceedance]]*100</f>
        <v>24.450549450549453</v>
      </c>
      <c r="R1926" s="86">
        <f>ROUND(Table2[[#This Row],[Percent Exceedance]],1)</f>
        <v>24.5</v>
      </c>
    </row>
    <row r="1927" spans="2:18">
      <c r="B1927" s="79" t="s">
        <v>278</v>
      </c>
      <c r="C1927" s="80">
        <v>10044187</v>
      </c>
      <c r="D1927" s="80">
        <v>10019674</v>
      </c>
      <c r="E1927" s="79" t="s">
        <v>276</v>
      </c>
      <c r="F1927" s="81">
        <v>42346</v>
      </c>
      <c r="G1927" s="82">
        <v>4.9290000000000003</v>
      </c>
      <c r="H1927" s="83">
        <f t="shared" si="120"/>
        <v>4929</v>
      </c>
      <c r="I1927" s="84">
        <f t="shared" si="121"/>
        <v>5.7048611111111112E-2</v>
      </c>
      <c r="J1927" s="83">
        <v>0.51100000000000001</v>
      </c>
      <c r="K1927" s="83" t="s">
        <v>277</v>
      </c>
      <c r="L1927" s="83">
        <v>0.379</v>
      </c>
      <c r="M1927" s="83" t="s">
        <v>277</v>
      </c>
      <c r="N1927" s="84">
        <f t="shared" si="122"/>
        <v>0.94704861111111116</v>
      </c>
      <c r="O1927" s="83">
        <v>1926</v>
      </c>
      <c r="P1927" s="86">
        <f t="shared" si="123"/>
        <v>0.24411302982731553</v>
      </c>
      <c r="Q1927" s="87">
        <f>Table2[[#This Row],[Decimal exceedance]]*100</f>
        <v>24.411302982731552</v>
      </c>
      <c r="R1927" s="86">
        <f>ROUND(Table2[[#This Row],[Percent Exceedance]],1)</f>
        <v>24.4</v>
      </c>
    </row>
    <row r="1928" spans="2:18">
      <c r="B1928" s="79" t="s">
        <v>278</v>
      </c>
      <c r="C1928" s="80">
        <v>10044187</v>
      </c>
      <c r="D1928" s="80">
        <v>10019674</v>
      </c>
      <c r="E1928" s="79" t="s">
        <v>276</v>
      </c>
      <c r="F1928" s="81">
        <v>42965</v>
      </c>
      <c r="G1928" s="82">
        <v>2.4809999999999999</v>
      </c>
      <c r="H1928" s="83">
        <f t="shared" si="120"/>
        <v>2481</v>
      </c>
      <c r="I1928" s="84">
        <f t="shared" si="121"/>
        <v>2.8715277777777774E-2</v>
      </c>
      <c r="J1928" s="83">
        <v>0.28399999999999997</v>
      </c>
      <c r="K1928" s="83" t="s">
        <v>277</v>
      </c>
      <c r="L1928" s="83">
        <v>0.63500000000000001</v>
      </c>
      <c r="M1928" s="83" t="s">
        <v>277</v>
      </c>
      <c r="N1928" s="84">
        <f t="shared" si="122"/>
        <v>0.94771527777777775</v>
      </c>
      <c r="O1928" s="83">
        <v>1927</v>
      </c>
      <c r="P1928" s="86">
        <f t="shared" si="123"/>
        <v>0.24372056514913654</v>
      </c>
      <c r="Q1928" s="87">
        <f>Table2[[#This Row],[Decimal exceedance]]*100</f>
        <v>24.372056514913652</v>
      </c>
      <c r="R1928" s="86">
        <f>ROUND(Table2[[#This Row],[Percent Exceedance]],1)</f>
        <v>24.4</v>
      </c>
    </row>
    <row r="1929" spans="2:18">
      <c r="B1929" s="79" t="s">
        <v>278</v>
      </c>
      <c r="C1929" s="80">
        <v>10044187</v>
      </c>
      <c r="D1929" s="80">
        <v>10019674</v>
      </c>
      <c r="E1929" s="79" t="s">
        <v>276</v>
      </c>
      <c r="F1929" s="81">
        <v>42986</v>
      </c>
      <c r="G1929" s="82">
        <v>2.4260000000000002</v>
      </c>
      <c r="H1929" s="83">
        <f t="shared" si="120"/>
        <v>2426</v>
      </c>
      <c r="I1929" s="84">
        <f t="shared" si="121"/>
        <v>2.8078703703703703E-2</v>
      </c>
      <c r="J1929" s="83">
        <v>0.41299999999999998</v>
      </c>
      <c r="K1929" s="83" t="s">
        <v>277</v>
      </c>
      <c r="L1929" s="83">
        <v>0.50700000000000001</v>
      </c>
      <c r="M1929" s="83" t="s">
        <v>277</v>
      </c>
      <c r="N1929" s="84">
        <f t="shared" si="122"/>
        <v>0.94807870370370373</v>
      </c>
      <c r="O1929" s="83">
        <v>1928</v>
      </c>
      <c r="P1929" s="86">
        <f t="shared" si="123"/>
        <v>0.24332810047095765</v>
      </c>
      <c r="Q1929" s="87">
        <f>Table2[[#This Row],[Decimal exceedance]]*100</f>
        <v>24.332810047095766</v>
      </c>
      <c r="R1929" s="86">
        <f>ROUND(Table2[[#This Row],[Percent Exceedance]],1)</f>
        <v>24.3</v>
      </c>
    </row>
    <row r="1930" spans="2:18">
      <c r="B1930" s="79" t="s">
        <v>278</v>
      </c>
      <c r="C1930" s="80">
        <v>10044187</v>
      </c>
      <c r="D1930" s="80">
        <v>10019674</v>
      </c>
      <c r="E1930" s="79" t="s">
        <v>276</v>
      </c>
      <c r="F1930" s="81">
        <v>43127</v>
      </c>
      <c r="G1930" s="82">
        <v>1.8220000000000001</v>
      </c>
      <c r="H1930" s="83">
        <f t="shared" si="120"/>
        <v>1822</v>
      </c>
      <c r="I1930" s="84">
        <f t="shared" si="121"/>
        <v>2.1087962962962961E-2</v>
      </c>
      <c r="J1930" s="83">
        <v>0.76200000000000001</v>
      </c>
      <c r="K1930" s="83" t="s">
        <v>277</v>
      </c>
      <c r="L1930" s="83">
        <v>0.16700000000000001</v>
      </c>
      <c r="M1930" s="83" t="s">
        <v>277</v>
      </c>
      <c r="N1930" s="84">
        <f t="shared" si="122"/>
        <v>0.95008796296296305</v>
      </c>
      <c r="O1930" s="83">
        <v>1929</v>
      </c>
      <c r="P1930" s="86">
        <f t="shared" si="123"/>
        <v>0.24293563579277866</v>
      </c>
      <c r="Q1930" s="87">
        <f>Table2[[#This Row],[Decimal exceedance]]*100</f>
        <v>24.293563579277865</v>
      </c>
      <c r="R1930" s="86">
        <f>ROUND(Table2[[#This Row],[Percent Exceedance]],1)</f>
        <v>24.3</v>
      </c>
    </row>
    <row r="1931" spans="2:18">
      <c r="B1931" s="79" t="s">
        <v>278</v>
      </c>
      <c r="C1931" s="80">
        <v>10044187</v>
      </c>
      <c r="D1931" s="80">
        <v>10019674</v>
      </c>
      <c r="E1931" s="79" t="s">
        <v>276</v>
      </c>
      <c r="F1931" s="81">
        <v>41711</v>
      </c>
      <c r="G1931" s="82">
        <v>2.496</v>
      </c>
      <c r="H1931" s="83">
        <f t="shared" si="120"/>
        <v>2496</v>
      </c>
      <c r="I1931" s="84">
        <f t="shared" si="121"/>
        <v>2.8888888888888888E-2</v>
      </c>
      <c r="J1931" s="83">
        <v>0.41099999999999998</v>
      </c>
      <c r="K1931" s="83" t="s">
        <v>277</v>
      </c>
      <c r="L1931" s="83">
        <v>0.51100000000000001</v>
      </c>
      <c r="M1931" s="83" t="s">
        <v>277</v>
      </c>
      <c r="N1931" s="84">
        <f t="shared" si="122"/>
        <v>0.95088888888888889</v>
      </c>
      <c r="O1931" s="83">
        <v>1930</v>
      </c>
      <c r="P1931" s="86">
        <f t="shared" si="123"/>
        <v>0.24254317111459966</v>
      </c>
      <c r="Q1931" s="87">
        <f>Table2[[#This Row],[Decimal exceedance]]*100</f>
        <v>24.254317111459965</v>
      </c>
      <c r="R1931" s="86">
        <f>ROUND(Table2[[#This Row],[Percent Exceedance]],1)</f>
        <v>24.3</v>
      </c>
    </row>
    <row r="1932" spans="2:18">
      <c r="B1932" s="79" t="s">
        <v>278</v>
      </c>
      <c r="C1932" s="80">
        <v>10044187</v>
      </c>
      <c r="D1932" s="80">
        <v>10019674</v>
      </c>
      <c r="E1932" s="79" t="s">
        <v>276</v>
      </c>
      <c r="F1932" s="81">
        <v>41391</v>
      </c>
      <c r="G1932" s="82">
        <v>6.8490000000000002</v>
      </c>
      <c r="H1932" s="83">
        <f t="shared" si="120"/>
        <v>6849</v>
      </c>
      <c r="I1932" s="84">
        <f t="shared" si="121"/>
        <v>7.9270833333333332E-2</v>
      </c>
      <c r="J1932" s="83">
        <v>0.23699999999999999</v>
      </c>
      <c r="K1932" s="83" t="s">
        <v>277</v>
      </c>
      <c r="L1932" s="83">
        <v>0.63500000000000001</v>
      </c>
      <c r="M1932" s="83" t="s">
        <v>277</v>
      </c>
      <c r="N1932" s="84">
        <f t="shared" si="122"/>
        <v>0.95127083333333329</v>
      </c>
      <c r="O1932" s="83">
        <v>1931</v>
      </c>
      <c r="P1932" s="86">
        <f t="shared" si="123"/>
        <v>0.24215070643642067</v>
      </c>
      <c r="Q1932" s="87">
        <f>Table2[[#This Row],[Decimal exceedance]]*100</f>
        <v>24.215070643642068</v>
      </c>
      <c r="R1932" s="86">
        <f>ROUND(Table2[[#This Row],[Percent Exceedance]],1)</f>
        <v>24.2</v>
      </c>
    </row>
    <row r="1933" spans="2:18">
      <c r="B1933" s="79" t="s">
        <v>278</v>
      </c>
      <c r="C1933" s="80">
        <v>10044187</v>
      </c>
      <c r="D1933" s="80">
        <v>10019674</v>
      </c>
      <c r="E1933" s="79" t="s">
        <v>276</v>
      </c>
      <c r="F1933" s="81">
        <v>42536</v>
      </c>
      <c r="G1933" s="82">
        <v>2.3079999999999998</v>
      </c>
      <c r="H1933" s="83">
        <f t="shared" si="120"/>
        <v>2308</v>
      </c>
      <c r="I1933" s="84">
        <f t="shared" si="121"/>
        <v>2.6712962962962959E-2</v>
      </c>
      <c r="J1933" s="83">
        <v>0.29499999999999998</v>
      </c>
      <c r="K1933" s="83" t="s">
        <v>277</v>
      </c>
      <c r="L1933" s="83">
        <v>0.63</v>
      </c>
      <c r="M1933" s="83" t="s">
        <v>277</v>
      </c>
      <c r="N1933" s="84">
        <f t="shared" si="122"/>
        <v>0.95171296296296293</v>
      </c>
      <c r="O1933" s="83">
        <v>1932</v>
      </c>
      <c r="P1933" s="86">
        <f t="shared" si="123"/>
        <v>0.24175824175824179</v>
      </c>
      <c r="Q1933" s="87">
        <f>Table2[[#This Row],[Decimal exceedance]]*100</f>
        <v>24.175824175824179</v>
      </c>
      <c r="R1933" s="86">
        <f>ROUND(Table2[[#This Row],[Percent Exceedance]],1)</f>
        <v>24.2</v>
      </c>
    </row>
    <row r="1934" spans="2:18">
      <c r="B1934" s="83"/>
      <c r="C1934" s="80">
        <v>10044187</v>
      </c>
      <c r="D1934" s="80">
        <v>10019674</v>
      </c>
      <c r="E1934" s="79" t="s">
        <v>276</v>
      </c>
      <c r="F1934" s="85">
        <v>43635</v>
      </c>
      <c r="G1934" s="82">
        <v>1.9810000000000001</v>
      </c>
      <c r="H1934" s="83">
        <f t="shared" si="120"/>
        <v>1981</v>
      </c>
      <c r="I1934" s="84">
        <f t="shared" si="121"/>
        <v>2.2928240740740739E-2</v>
      </c>
      <c r="J1934" s="83">
        <v>0.68100000000000005</v>
      </c>
      <c r="K1934" s="83" t="s">
        <v>277</v>
      </c>
      <c r="L1934" s="83">
        <v>0.248</v>
      </c>
      <c r="M1934" s="83" t="s">
        <v>277</v>
      </c>
      <c r="N1934" s="84">
        <f t="shared" si="122"/>
        <v>0.95192824074074078</v>
      </c>
      <c r="O1934" s="83">
        <v>1933</v>
      </c>
      <c r="P1934" s="86">
        <f t="shared" si="123"/>
        <v>0.24136577708006279</v>
      </c>
      <c r="Q1934" s="87">
        <f>Table2[[#This Row],[Decimal exceedance]]*100</f>
        <v>24.136577708006278</v>
      </c>
      <c r="R1934" s="86">
        <f>ROUND(Table2[[#This Row],[Percent Exceedance]],1)</f>
        <v>24.1</v>
      </c>
    </row>
    <row r="1935" spans="2:18">
      <c r="B1935" s="79" t="s">
        <v>278</v>
      </c>
      <c r="C1935" s="80">
        <v>10044187</v>
      </c>
      <c r="D1935" s="80">
        <v>10019674</v>
      </c>
      <c r="E1935" s="79" t="s">
        <v>276</v>
      </c>
      <c r="F1935" s="81">
        <v>41961</v>
      </c>
      <c r="G1935" s="82">
        <v>3.206</v>
      </c>
      <c r="H1935" s="83">
        <f t="shared" si="120"/>
        <v>3206</v>
      </c>
      <c r="I1935" s="84">
        <f t="shared" si="121"/>
        <v>3.7106481481481476E-2</v>
      </c>
      <c r="J1935" s="83">
        <v>0.53400000000000003</v>
      </c>
      <c r="K1935" s="83" t="s">
        <v>277</v>
      </c>
      <c r="L1935" s="83">
        <v>0.38100000000000001</v>
      </c>
      <c r="M1935" s="83" t="s">
        <v>277</v>
      </c>
      <c r="N1935" s="84">
        <f t="shared" si="122"/>
        <v>0.95210648148148147</v>
      </c>
      <c r="O1935" s="83">
        <v>1934</v>
      </c>
      <c r="P1935" s="86">
        <f t="shared" si="123"/>
        <v>0.2409733124018838</v>
      </c>
      <c r="Q1935" s="87">
        <f>Table2[[#This Row],[Decimal exceedance]]*100</f>
        <v>24.097331240188382</v>
      </c>
      <c r="R1935" s="86">
        <f>ROUND(Table2[[#This Row],[Percent Exceedance]],1)</f>
        <v>24.1</v>
      </c>
    </row>
    <row r="1936" spans="2:18">
      <c r="B1936" s="79" t="s">
        <v>278</v>
      </c>
      <c r="C1936" s="80">
        <v>10044187</v>
      </c>
      <c r="D1936" s="80">
        <v>10019674</v>
      </c>
      <c r="E1936" s="79" t="s">
        <v>276</v>
      </c>
      <c r="F1936" s="81">
        <v>42801</v>
      </c>
      <c r="G1936" s="82">
        <v>4.1239999999999997</v>
      </c>
      <c r="H1936" s="83">
        <f t="shared" si="120"/>
        <v>4124</v>
      </c>
      <c r="I1936" s="84">
        <f t="shared" si="121"/>
        <v>4.7731481481481472E-2</v>
      </c>
      <c r="J1936" s="83">
        <v>0.308</v>
      </c>
      <c r="K1936" s="83" t="s">
        <v>277</v>
      </c>
      <c r="L1936" s="83">
        <v>0.59699999999999998</v>
      </c>
      <c r="M1936" s="83" t="s">
        <v>277</v>
      </c>
      <c r="N1936" s="84">
        <f t="shared" si="122"/>
        <v>0.95273148148148146</v>
      </c>
      <c r="O1936" s="83">
        <v>1935</v>
      </c>
      <c r="P1936" s="86">
        <f t="shared" si="123"/>
        <v>0.24058084772370492</v>
      </c>
      <c r="Q1936" s="87">
        <f>Table2[[#This Row],[Decimal exceedance]]*100</f>
        <v>24.058084772370492</v>
      </c>
      <c r="R1936" s="86">
        <f>ROUND(Table2[[#This Row],[Percent Exceedance]],1)</f>
        <v>24.1</v>
      </c>
    </row>
    <row r="1937" spans="2:18">
      <c r="B1937" s="79" t="s">
        <v>278</v>
      </c>
      <c r="C1937" s="80">
        <v>10044187</v>
      </c>
      <c r="D1937" s="80">
        <v>10019674</v>
      </c>
      <c r="E1937" s="79" t="s">
        <v>276</v>
      </c>
      <c r="F1937" s="81">
        <v>42052</v>
      </c>
      <c r="G1937" s="82">
        <v>2.972</v>
      </c>
      <c r="H1937" s="83">
        <f t="shared" si="120"/>
        <v>2972</v>
      </c>
      <c r="I1937" s="84">
        <f t="shared" si="121"/>
        <v>3.4398148148148143E-2</v>
      </c>
      <c r="J1937" s="83">
        <v>0.48499999999999999</v>
      </c>
      <c r="K1937" s="83" t="s">
        <v>277</v>
      </c>
      <c r="L1937" s="83">
        <v>0.437</v>
      </c>
      <c r="M1937" s="83" t="s">
        <v>277</v>
      </c>
      <c r="N1937" s="84">
        <f t="shared" si="122"/>
        <v>0.95639814814814805</v>
      </c>
      <c r="O1937" s="83">
        <v>1936</v>
      </c>
      <c r="P1937" s="86">
        <f t="shared" si="123"/>
        <v>0.24018838304552592</v>
      </c>
      <c r="Q1937" s="87">
        <f>Table2[[#This Row],[Decimal exceedance]]*100</f>
        <v>24.018838304552592</v>
      </c>
      <c r="R1937" s="86">
        <f>ROUND(Table2[[#This Row],[Percent Exceedance]],1)</f>
        <v>24</v>
      </c>
    </row>
    <row r="1938" spans="2:18">
      <c r="B1938" s="83"/>
      <c r="C1938" s="80">
        <v>10044187</v>
      </c>
      <c r="D1938" s="80">
        <v>10019674</v>
      </c>
      <c r="E1938" s="79" t="s">
        <v>276</v>
      </c>
      <c r="F1938" s="85">
        <v>43691</v>
      </c>
      <c r="G1938" s="82">
        <v>2.1179999999999999</v>
      </c>
      <c r="H1938" s="83">
        <f t="shared" si="120"/>
        <v>2118</v>
      </c>
      <c r="I1938" s="84">
        <f t="shared" si="121"/>
        <v>2.4513888888888887E-2</v>
      </c>
      <c r="J1938" s="83">
        <v>0.67900000000000005</v>
      </c>
      <c r="K1938" s="83" t="s">
        <v>277</v>
      </c>
      <c r="L1938" s="83">
        <v>0.253</v>
      </c>
      <c r="M1938" s="83" t="s">
        <v>277</v>
      </c>
      <c r="N1938" s="84">
        <f t="shared" si="122"/>
        <v>0.95651388888888889</v>
      </c>
      <c r="O1938" s="83">
        <v>1937</v>
      </c>
      <c r="P1938" s="86">
        <f t="shared" si="123"/>
        <v>0.23979591836734693</v>
      </c>
      <c r="Q1938" s="87">
        <f>Table2[[#This Row],[Decimal exceedance]]*100</f>
        <v>23.979591836734691</v>
      </c>
      <c r="R1938" s="86">
        <f>ROUND(Table2[[#This Row],[Percent Exceedance]],1)</f>
        <v>24</v>
      </c>
    </row>
    <row r="1939" spans="2:18">
      <c r="B1939" s="79" t="s">
        <v>278</v>
      </c>
      <c r="C1939" s="80">
        <v>10044187</v>
      </c>
      <c r="D1939" s="80">
        <v>10019674</v>
      </c>
      <c r="E1939" s="79" t="s">
        <v>276</v>
      </c>
      <c r="F1939" s="81">
        <v>42775</v>
      </c>
      <c r="G1939" s="82">
        <v>4.1680000000000001</v>
      </c>
      <c r="H1939" s="83">
        <f t="shared" si="120"/>
        <v>4168</v>
      </c>
      <c r="I1939" s="84">
        <f t="shared" si="121"/>
        <v>4.8240740740740737E-2</v>
      </c>
      <c r="J1939" s="83">
        <v>0.25800000000000001</v>
      </c>
      <c r="K1939" s="83" t="s">
        <v>277</v>
      </c>
      <c r="L1939" s="83">
        <v>0.65100000000000002</v>
      </c>
      <c r="M1939" s="83" t="s">
        <v>277</v>
      </c>
      <c r="N1939" s="84">
        <f t="shared" si="122"/>
        <v>0.95724074074074084</v>
      </c>
      <c r="O1939" s="83">
        <v>1938</v>
      </c>
      <c r="P1939" s="86">
        <f t="shared" si="123"/>
        <v>0.23940345368916793</v>
      </c>
      <c r="Q1939" s="87">
        <f>Table2[[#This Row],[Decimal exceedance]]*100</f>
        <v>23.940345368916795</v>
      </c>
      <c r="R1939" s="86">
        <f>ROUND(Table2[[#This Row],[Percent Exceedance]],1)</f>
        <v>23.9</v>
      </c>
    </row>
    <row r="1940" spans="2:18">
      <c r="B1940" s="83"/>
      <c r="C1940" s="80">
        <v>10044187</v>
      </c>
      <c r="D1940" s="80">
        <v>10019674</v>
      </c>
      <c r="E1940" s="79" t="s">
        <v>276</v>
      </c>
      <c r="F1940" s="85">
        <v>43873</v>
      </c>
      <c r="G1940" s="82">
        <v>1.762</v>
      </c>
      <c r="H1940" s="83">
        <f t="shared" si="120"/>
        <v>1762</v>
      </c>
      <c r="I1940" s="84">
        <f t="shared" si="121"/>
        <v>2.0393518518518516E-2</v>
      </c>
      <c r="J1940" s="83">
        <v>0.56000000000000005</v>
      </c>
      <c r="K1940" s="83" t="s">
        <v>277</v>
      </c>
      <c r="L1940" s="83">
        <v>0.377</v>
      </c>
      <c r="M1940" s="83" t="s">
        <v>277</v>
      </c>
      <c r="N1940" s="84">
        <f t="shared" si="122"/>
        <v>0.95739351851851862</v>
      </c>
      <c r="O1940" s="83">
        <v>1939</v>
      </c>
      <c r="P1940" s="86">
        <f t="shared" si="123"/>
        <v>0.23901098901098905</v>
      </c>
      <c r="Q1940" s="87">
        <f>Table2[[#This Row],[Decimal exceedance]]*100</f>
        <v>23.901098901098905</v>
      </c>
      <c r="R1940" s="86">
        <f>ROUND(Table2[[#This Row],[Percent Exceedance]],1)</f>
        <v>23.9</v>
      </c>
    </row>
    <row r="1941" spans="2:18">
      <c r="B1941" s="79" t="s">
        <v>278</v>
      </c>
      <c r="C1941" s="80">
        <v>10044187</v>
      </c>
      <c r="D1941" s="80">
        <v>10019674</v>
      </c>
      <c r="E1941" s="79" t="s">
        <v>276</v>
      </c>
      <c r="F1941" s="81">
        <v>41865</v>
      </c>
      <c r="G1941" s="82">
        <v>4.617</v>
      </c>
      <c r="H1941" s="83">
        <f t="shared" si="120"/>
        <v>4617</v>
      </c>
      <c r="I1941" s="84">
        <f t="shared" si="121"/>
        <v>5.3437499999999999E-2</v>
      </c>
      <c r="J1941" s="83">
        <v>0.47299999999999998</v>
      </c>
      <c r="K1941" s="83" t="s">
        <v>277</v>
      </c>
      <c r="L1941" s="83">
        <v>0.43099999999999999</v>
      </c>
      <c r="M1941" s="83" t="s">
        <v>277</v>
      </c>
      <c r="N1941" s="84">
        <f t="shared" si="122"/>
        <v>0.95743749999999994</v>
      </c>
      <c r="O1941" s="83">
        <v>1940</v>
      </c>
      <c r="P1941" s="86">
        <f t="shared" si="123"/>
        <v>0.23861852433281006</v>
      </c>
      <c r="Q1941" s="87">
        <f>Table2[[#This Row],[Decimal exceedance]]*100</f>
        <v>23.861852433281005</v>
      </c>
      <c r="R1941" s="86">
        <f>ROUND(Table2[[#This Row],[Percent Exceedance]],1)</f>
        <v>23.9</v>
      </c>
    </row>
    <row r="1942" spans="2:18">
      <c r="B1942" s="79" t="s">
        <v>278</v>
      </c>
      <c r="C1942" s="80">
        <v>10044187</v>
      </c>
      <c r="D1942" s="80">
        <v>10019674</v>
      </c>
      <c r="E1942" s="79" t="s">
        <v>276</v>
      </c>
      <c r="F1942" s="81">
        <v>41755</v>
      </c>
      <c r="G1942" s="82">
        <v>2.5739999999999998</v>
      </c>
      <c r="H1942" s="83">
        <f t="shared" si="120"/>
        <v>2574</v>
      </c>
      <c r="I1942" s="84">
        <f t="shared" si="121"/>
        <v>2.9791666666666664E-2</v>
      </c>
      <c r="J1942" s="83">
        <v>0.435</v>
      </c>
      <c r="K1942" s="83" t="s">
        <v>277</v>
      </c>
      <c r="L1942" s="83">
        <v>0.49299999999999999</v>
      </c>
      <c r="M1942" s="83" t="s">
        <v>277</v>
      </c>
      <c r="N1942" s="84">
        <f t="shared" si="122"/>
        <v>0.9577916666666666</v>
      </c>
      <c r="O1942" s="83">
        <v>1941</v>
      </c>
      <c r="P1942" s="86">
        <f t="shared" si="123"/>
        <v>0.23822605965463106</v>
      </c>
      <c r="Q1942" s="87">
        <f>Table2[[#This Row],[Decimal exceedance]]*100</f>
        <v>23.822605965463104</v>
      </c>
      <c r="R1942" s="86">
        <f>ROUND(Table2[[#This Row],[Percent Exceedance]],1)</f>
        <v>23.8</v>
      </c>
    </row>
    <row r="1943" spans="2:18">
      <c r="B1943" s="79" t="s">
        <v>278</v>
      </c>
      <c r="C1943" s="80">
        <v>10044187</v>
      </c>
      <c r="D1943" s="80">
        <v>10019674</v>
      </c>
      <c r="E1943" s="79" t="s">
        <v>276</v>
      </c>
      <c r="F1943" s="81">
        <v>41389</v>
      </c>
      <c r="G1943" s="82">
        <v>4.91</v>
      </c>
      <c r="H1943" s="83">
        <f t="shared" si="120"/>
        <v>4910</v>
      </c>
      <c r="I1943" s="84">
        <f t="shared" si="121"/>
        <v>5.6828703703703701E-2</v>
      </c>
      <c r="J1943" s="83">
        <v>0.25600000000000001</v>
      </c>
      <c r="K1943" s="83" t="s">
        <v>277</v>
      </c>
      <c r="L1943" s="83">
        <v>0.64500000000000002</v>
      </c>
      <c r="M1943" s="83" t="s">
        <v>277</v>
      </c>
      <c r="N1943" s="84">
        <f t="shared" si="122"/>
        <v>0.95782870370370365</v>
      </c>
      <c r="O1943" s="83">
        <v>1942</v>
      </c>
      <c r="P1943" s="86">
        <f t="shared" si="123"/>
        <v>0.23783359497645207</v>
      </c>
      <c r="Q1943" s="87">
        <f>Table2[[#This Row],[Decimal exceedance]]*100</f>
        <v>23.783359497645208</v>
      </c>
      <c r="R1943" s="86">
        <f>ROUND(Table2[[#This Row],[Percent Exceedance]],1)</f>
        <v>23.8</v>
      </c>
    </row>
    <row r="1944" spans="2:18">
      <c r="B1944" s="79" t="s">
        <v>278</v>
      </c>
      <c r="C1944" s="80">
        <v>10044187</v>
      </c>
      <c r="D1944" s="80">
        <v>10019674</v>
      </c>
      <c r="E1944" s="79" t="s">
        <v>276</v>
      </c>
      <c r="F1944" s="81">
        <v>42265</v>
      </c>
      <c r="G1944" s="82">
        <v>4.282</v>
      </c>
      <c r="H1944" s="83">
        <f t="shared" si="120"/>
        <v>4282</v>
      </c>
      <c r="I1944" s="84">
        <f t="shared" si="121"/>
        <v>4.9560185185185179E-2</v>
      </c>
      <c r="J1944" s="83">
        <v>0.43</v>
      </c>
      <c r="K1944" s="83" t="s">
        <v>277</v>
      </c>
      <c r="L1944" s="83">
        <v>0.48199999999999998</v>
      </c>
      <c r="M1944" s="83" t="s">
        <v>277</v>
      </c>
      <c r="N1944" s="84">
        <f t="shared" si="122"/>
        <v>0.96156018518518516</v>
      </c>
      <c r="O1944" s="83">
        <v>1943</v>
      </c>
      <c r="P1944" s="86">
        <f t="shared" si="123"/>
        <v>0.23744113029827318</v>
      </c>
      <c r="Q1944" s="87">
        <f>Table2[[#This Row],[Decimal exceedance]]*100</f>
        <v>23.744113029827318</v>
      </c>
      <c r="R1944" s="86">
        <f>ROUND(Table2[[#This Row],[Percent Exceedance]],1)</f>
        <v>23.7</v>
      </c>
    </row>
    <row r="1945" spans="2:18">
      <c r="B1945" s="79" t="s">
        <v>278</v>
      </c>
      <c r="C1945" s="80">
        <v>10044187</v>
      </c>
      <c r="D1945" s="80">
        <v>10019674</v>
      </c>
      <c r="E1945" s="79" t="s">
        <v>276</v>
      </c>
      <c r="F1945" s="81">
        <v>41922</v>
      </c>
      <c r="G1945" s="82">
        <v>2.9689999999999999</v>
      </c>
      <c r="H1945" s="83">
        <f t="shared" si="120"/>
        <v>2969</v>
      </c>
      <c r="I1945" s="84">
        <f t="shared" si="121"/>
        <v>3.4363425925925922E-2</v>
      </c>
      <c r="J1945" s="83">
        <v>0.51200000000000001</v>
      </c>
      <c r="K1945" s="83" t="s">
        <v>277</v>
      </c>
      <c r="L1945" s="83">
        <v>0.41699999999999998</v>
      </c>
      <c r="M1945" s="83" t="s">
        <v>277</v>
      </c>
      <c r="N1945" s="84">
        <f t="shared" si="122"/>
        <v>0.96336342592592583</v>
      </c>
      <c r="O1945" s="83">
        <v>1944</v>
      </c>
      <c r="P1945" s="86">
        <f t="shared" si="123"/>
        <v>0.23704866562009419</v>
      </c>
      <c r="Q1945" s="87">
        <f>Table2[[#This Row],[Decimal exceedance]]*100</f>
        <v>23.704866562009418</v>
      </c>
      <c r="R1945" s="86">
        <f>ROUND(Table2[[#This Row],[Percent Exceedance]],1)</f>
        <v>23.7</v>
      </c>
    </row>
    <row r="1946" spans="2:18">
      <c r="B1946" s="79" t="s">
        <v>278</v>
      </c>
      <c r="C1946" s="80">
        <v>10044187</v>
      </c>
      <c r="D1946" s="80">
        <v>10019674</v>
      </c>
      <c r="E1946" s="79" t="s">
        <v>276</v>
      </c>
      <c r="F1946" s="81">
        <v>42028</v>
      </c>
      <c r="G1946" s="82">
        <v>3.4020000000000001</v>
      </c>
      <c r="H1946" s="83">
        <f t="shared" si="120"/>
        <v>3402</v>
      </c>
      <c r="I1946" s="84">
        <f t="shared" si="121"/>
        <v>3.9375E-2</v>
      </c>
      <c r="J1946" s="83">
        <v>0.48099999999999998</v>
      </c>
      <c r="K1946" s="83" t="s">
        <v>277</v>
      </c>
      <c r="L1946" s="83">
        <v>0.44700000000000001</v>
      </c>
      <c r="M1946" s="83" t="s">
        <v>277</v>
      </c>
      <c r="N1946" s="84">
        <f t="shared" si="122"/>
        <v>0.9673750000000001</v>
      </c>
      <c r="O1946" s="83">
        <v>1945</v>
      </c>
      <c r="P1946" s="86">
        <f t="shared" si="123"/>
        <v>0.2366562009419152</v>
      </c>
      <c r="Q1946" s="87">
        <f>Table2[[#This Row],[Decimal exceedance]]*100</f>
        <v>23.665620094191521</v>
      </c>
      <c r="R1946" s="86">
        <f>ROUND(Table2[[#This Row],[Percent Exceedance]],1)</f>
        <v>23.7</v>
      </c>
    </row>
    <row r="1947" spans="2:18">
      <c r="B1947" s="79" t="s">
        <v>278</v>
      </c>
      <c r="C1947" s="80">
        <v>10044187</v>
      </c>
      <c r="D1947" s="80">
        <v>10019674</v>
      </c>
      <c r="E1947" s="79" t="s">
        <v>276</v>
      </c>
      <c r="F1947" s="81">
        <v>42049</v>
      </c>
      <c r="G1947" s="82">
        <v>2.6859999999999999</v>
      </c>
      <c r="H1947" s="83">
        <f t="shared" si="120"/>
        <v>2686</v>
      </c>
      <c r="I1947" s="84">
        <f t="shared" si="121"/>
        <v>3.108796296296296E-2</v>
      </c>
      <c r="J1947" s="83">
        <v>0.48399999999999999</v>
      </c>
      <c r="K1947" s="83" t="s">
        <v>277</v>
      </c>
      <c r="L1947" s="83">
        <v>0.45300000000000001</v>
      </c>
      <c r="M1947" s="83" t="s">
        <v>277</v>
      </c>
      <c r="N1947" s="84">
        <f t="shared" si="122"/>
        <v>0.96808796296296307</v>
      </c>
      <c r="O1947" s="83">
        <v>1946</v>
      </c>
      <c r="P1947" s="86">
        <f t="shared" si="123"/>
        <v>0.23626373626373631</v>
      </c>
      <c r="Q1947" s="87">
        <f>Table2[[#This Row],[Decimal exceedance]]*100</f>
        <v>23.626373626373631</v>
      </c>
      <c r="R1947" s="86">
        <f>ROUND(Table2[[#This Row],[Percent Exceedance]],1)</f>
        <v>23.6</v>
      </c>
    </row>
    <row r="1948" spans="2:18">
      <c r="B1948" s="79" t="s">
        <v>278</v>
      </c>
      <c r="C1948" s="80">
        <v>10044187</v>
      </c>
      <c r="D1948" s="80">
        <v>10019674</v>
      </c>
      <c r="E1948" s="79" t="s">
        <v>276</v>
      </c>
      <c r="F1948" s="81">
        <v>42462</v>
      </c>
      <c r="G1948" s="82">
        <v>1.5389999999999999</v>
      </c>
      <c r="H1948" s="83">
        <f t="shared" si="120"/>
        <v>1539</v>
      </c>
      <c r="I1948" s="84">
        <f t="shared" si="121"/>
        <v>1.7812499999999998E-2</v>
      </c>
      <c r="J1948" s="83">
        <v>0.52500000000000002</v>
      </c>
      <c r="K1948" s="83" t="s">
        <v>280</v>
      </c>
      <c r="L1948" s="83">
        <v>0.42699999999999999</v>
      </c>
      <c r="M1948" s="83" t="s">
        <v>277</v>
      </c>
      <c r="N1948" s="84">
        <f t="shared" si="122"/>
        <v>0.96981249999999997</v>
      </c>
      <c r="O1948" s="83">
        <v>1947</v>
      </c>
      <c r="P1948" s="86">
        <f t="shared" si="123"/>
        <v>0.23587127158555732</v>
      </c>
      <c r="Q1948" s="87">
        <f>Table2[[#This Row],[Decimal exceedance]]*100</f>
        <v>23.587127158555731</v>
      </c>
      <c r="R1948" s="86">
        <f>ROUND(Table2[[#This Row],[Percent Exceedance]],1)</f>
        <v>23.6</v>
      </c>
    </row>
    <row r="1949" spans="2:18">
      <c r="B1949" s="79" t="s">
        <v>278</v>
      </c>
      <c r="C1949" s="80">
        <v>10044187</v>
      </c>
      <c r="D1949" s="80">
        <v>10019674</v>
      </c>
      <c r="E1949" s="79" t="s">
        <v>276</v>
      </c>
      <c r="F1949" s="81">
        <v>43198</v>
      </c>
      <c r="G1949" s="82">
        <v>2.0470000000000002</v>
      </c>
      <c r="H1949" s="83">
        <f t="shared" si="120"/>
        <v>2047.0000000000002</v>
      </c>
      <c r="I1949" s="84">
        <f t="shared" si="121"/>
        <v>2.3692129629629629E-2</v>
      </c>
      <c r="J1949" s="83">
        <v>0.73099999999999998</v>
      </c>
      <c r="K1949" s="83" t="s">
        <v>277</v>
      </c>
      <c r="L1949" s="83">
        <v>0.216</v>
      </c>
      <c r="M1949" s="83" t="s">
        <v>277</v>
      </c>
      <c r="N1949" s="84">
        <f t="shared" si="122"/>
        <v>0.97069212962962959</v>
      </c>
      <c r="O1949" s="83">
        <v>1948</v>
      </c>
      <c r="P1949" s="86">
        <f t="shared" si="123"/>
        <v>0.23547880690737832</v>
      </c>
      <c r="Q1949" s="87">
        <f>Table2[[#This Row],[Decimal exceedance]]*100</f>
        <v>23.547880690737834</v>
      </c>
      <c r="R1949" s="86">
        <f>ROUND(Table2[[#This Row],[Percent Exceedance]],1)</f>
        <v>23.5</v>
      </c>
    </row>
    <row r="1950" spans="2:18">
      <c r="B1950" s="83"/>
      <c r="C1950" s="80">
        <v>10044187</v>
      </c>
      <c r="D1950" s="80">
        <v>10019674</v>
      </c>
      <c r="E1950" s="79" t="s">
        <v>276</v>
      </c>
      <c r="F1950" s="85">
        <v>43904</v>
      </c>
      <c r="G1950" s="82">
        <v>1.893</v>
      </c>
      <c r="H1950" s="83">
        <f t="shared" si="120"/>
        <v>1893</v>
      </c>
      <c r="I1950" s="84">
        <f t="shared" si="121"/>
        <v>2.1909722222222219E-2</v>
      </c>
      <c r="J1950" s="83">
        <v>0.57799999999999996</v>
      </c>
      <c r="K1950" s="83" t="s">
        <v>277</v>
      </c>
      <c r="L1950" s="83">
        <v>0.371</v>
      </c>
      <c r="M1950" s="83" t="s">
        <v>277</v>
      </c>
      <c r="N1950" s="84">
        <f t="shared" si="122"/>
        <v>0.97090972222222216</v>
      </c>
      <c r="O1950" s="83">
        <v>1949</v>
      </c>
      <c r="P1950" s="86">
        <f t="shared" si="123"/>
        <v>0.23508634222919933</v>
      </c>
      <c r="Q1950" s="87">
        <f>Table2[[#This Row],[Decimal exceedance]]*100</f>
        <v>23.508634222919934</v>
      </c>
      <c r="R1950" s="86">
        <f>ROUND(Table2[[#This Row],[Percent Exceedance]],1)</f>
        <v>23.5</v>
      </c>
    </row>
    <row r="1951" spans="2:18">
      <c r="B1951" s="79" t="s">
        <v>278</v>
      </c>
      <c r="C1951" s="80">
        <v>10044187</v>
      </c>
      <c r="D1951" s="80">
        <v>10019674</v>
      </c>
      <c r="E1951" s="79" t="s">
        <v>276</v>
      </c>
      <c r="F1951" s="81">
        <v>42550</v>
      </c>
      <c r="G1951" s="82">
        <v>1.6459999999999999</v>
      </c>
      <c r="H1951" s="83">
        <f t="shared" si="120"/>
        <v>1646</v>
      </c>
      <c r="I1951" s="84">
        <f t="shared" si="121"/>
        <v>1.9050925925925923E-2</v>
      </c>
      <c r="J1951" s="83">
        <v>0.307</v>
      </c>
      <c r="K1951" s="83" t="s">
        <v>277</v>
      </c>
      <c r="L1951" s="83">
        <v>0.64600000000000002</v>
      </c>
      <c r="M1951" s="83" t="s">
        <v>277</v>
      </c>
      <c r="N1951" s="84">
        <f t="shared" si="122"/>
        <v>0.97205092592592601</v>
      </c>
      <c r="O1951" s="83">
        <v>1950</v>
      </c>
      <c r="P1951" s="86">
        <f t="shared" si="123"/>
        <v>0.23469387755102045</v>
      </c>
      <c r="Q1951" s="87">
        <f>Table2[[#This Row],[Decimal exceedance]]*100</f>
        <v>23.469387755102044</v>
      </c>
      <c r="R1951" s="86">
        <f>ROUND(Table2[[#This Row],[Percent Exceedance]],1)</f>
        <v>23.5</v>
      </c>
    </row>
    <row r="1952" spans="2:18">
      <c r="B1952" s="79" t="s">
        <v>278</v>
      </c>
      <c r="C1952" s="80">
        <v>10044187</v>
      </c>
      <c r="D1952" s="80">
        <v>10019674</v>
      </c>
      <c r="E1952" s="79" t="s">
        <v>276</v>
      </c>
      <c r="F1952" s="81">
        <v>42982</v>
      </c>
      <c r="G1952" s="82">
        <v>2.4590000000000001</v>
      </c>
      <c r="H1952" s="83">
        <f t="shared" si="120"/>
        <v>2459</v>
      </c>
      <c r="I1952" s="84">
        <f t="shared" si="121"/>
        <v>2.8460648148148148E-2</v>
      </c>
      <c r="J1952" s="83">
        <v>0.36099999999999999</v>
      </c>
      <c r="K1952" s="83" t="s">
        <v>277</v>
      </c>
      <c r="L1952" s="83">
        <v>0.58299999999999996</v>
      </c>
      <c r="M1952" s="83" t="s">
        <v>277</v>
      </c>
      <c r="N1952" s="84">
        <f t="shared" si="122"/>
        <v>0.97246064814814814</v>
      </c>
      <c r="O1952" s="83">
        <v>1951</v>
      </c>
      <c r="P1952" s="86">
        <f t="shared" si="123"/>
        <v>0.23430141287284145</v>
      </c>
      <c r="Q1952" s="87">
        <f>Table2[[#This Row],[Decimal exceedance]]*100</f>
        <v>23.430141287284144</v>
      </c>
      <c r="R1952" s="86">
        <f>ROUND(Table2[[#This Row],[Percent Exceedance]],1)</f>
        <v>23.4</v>
      </c>
    </row>
    <row r="1953" spans="2:18">
      <c r="B1953" s="79" t="s">
        <v>278</v>
      </c>
      <c r="C1953" s="80">
        <v>10044187</v>
      </c>
      <c r="D1953" s="80">
        <v>10019674</v>
      </c>
      <c r="E1953" s="79" t="s">
        <v>276</v>
      </c>
      <c r="F1953" s="81">
        <v>41804</v>
      </c>
      <c r="G1953" s="82">
        <v>2.149</v>
      </c>
      <c r="H1953" s="83">
        <f t="shared" si="120"/>
        <v>2149</v>
      </c>
      <c r="I1953" s="84">
        <f t="shared" si="121"/>
        <v>2.4872685185185185E-2</v>
      </c>
      <c r="J1953" s="83">
        <v>0.48899999999999999</v>
      </c>
      <c r="K1953" s="83" t="s">
        <v>277</v>
      </c>
      <c r="L1953" s="83">
        <v>0.45900000000000002</v>
      </c>
      <c r="M1953" s="83" t="s">
        <v>277</v>
      </c>
      <c r="N1953" s="84">
        <f t="shared" si="122"/>
        <v>0.97287268518518522</v>
      </c>
      <c r="O1953" s="83">
        <v>1952</v>
      </c>
      <c r="P1953" s="86">
        <f t="shared" si="123"/>
        <v>0.23390894819466246</v>
      </c>
      <c r="Q1953" s="87">
        <f>Table2[[#This Row],[Decimal exceedance]]*100</f>
        <v>23.390894819466247</v>
      </c>
      <c r="R1953" s="86">
        <f>ROUND(Table2[[#This Row],[Percent Exceedance]],1)</f>
        <v>23.4</v>
      </c>
    </row>
    <row r="1954" spans="2:18">
      <c r="B1954" s="79" t="s">
        <v>278</v>
      </c>
      <c r="C1954" s="80">
        <v>10044187</v>
      </c>
      <c r="D1954" s="80">
        <v>10019674</v>
      </c>
      <c r="E1954" s="79" t="s">
        <v>276</v>
      </c>
      <c r="F1954" s="81">
        <v>42065</v>
      </c>
      <c r="G1954" s="82">
        <v>2.7109999999999999</v>
      </c>
      <c r="H1954" s="83">
        <f t="shared" si="120"/>
        <v>2711</v>
      </c>
      <c r="I1954" s="84">
        <f t="shared" si="121"/>
        <v>3.1377314814814809E-2</v>
      </c>
      <c r="J1954" s="83">
        <v>0.49299999999999999</v>
      </c>
      <c r="K1954" s="83" t="s">
        <v>277</v>
      </c>
      <c r="L1954" s="83">
        <v>0.45200000000000001</v>
      </c>
      <c r="M1954" s="83" t="s">
        <v>277</v>
      </c>
      <c r="N1954" s="84">
        <f t="shared" si="122"/>
        <v>0.97637731481481471</v>
      </c>
      <c r="O1954" s="83">
        <v>1953</v>
      </c>
      <c r="P1954" s="86">
        <f t="shared" si="123"/>
        <v>0.23351648351648346</v>
      </c>
      <c r="Q1954" s="87">
        <f>Table2[[#This Row],[Decimal exceedance]]*100</f>
        <v>23.351648351648347</v>
      </c>
      <c r="R1954" s="86">
        <f>ROUND(Table2[[#This Row],[Percent Exceedance]],1)</f>
        <v>23.4</v>
      </c>
    </row>
    <row r="1955" spans="2:18">
      <c r="B1955" s="79" t="s">
        <v>278</v>
      </c>
      <c r="C1955" s="80">
        <v>10044187</v>
      </c>
      <c r="D1955" s="80">
        <v>10019674</v>
      </c>
      <c r="E1955" s="79" t="s">
        <v>276</v>
      </c>
      <c r="F1955" s="81">
        <v>41387</v>
      </c>
      <c r="G1955" s="82">
        <v>3.4209999999999998</v>
      </c>
      <c r="H1955" s="83">
        <f t="shared" si="120"/>
        <v>3421</v>
      </c>
      <c r="I1955" s="84">
        <f t="shared" si="121"/>
        <v>3.9594907407407405E-2</v>
      </c>
      <c r="J1955" s="83">
        <v>0.32900000000000001</v>
      </c>
      <c r="K1955" s="83" t="s">
        <v>277</v>
      </c>
      <c r="L1955" s="83">
        <v>0.61</v>
      </c>
      <c r="M1955" s="83" t="s">
        <v>277</v>
      </c>
      <c r="N1955" s="84">
        <f t="shared" si="122"/>
        <v>0.9785949074074074</v>
      </c>
      <c r="O1955" s="83">
        <v>1954</v>
      </c>
      <c r="P1955" s="86">
        <f t="shared" si="123"/>
        <v>0.23312401883830458</v>
      </c>
      <c r="Q1955" s="87">
        <f>Table2[[#This Row],[Decimal exceedance]]*100</f>
        <v>23.312401883830457</v>
      </c>
      <c r="R1955" s="86">
        <f>ROUND(Table2[[#This Row],[Percent Exceedance]],1)</f>
        <v>23.3</v>
      </c>
    </row>
    <row r="1956" spans="2:18">
      <c r="B1956" s="79" t="s">
        <v>278</v>
      </c>
      <c r="C1956" s="80">
        <v>10044187</v>
      </c>
      <c r="D1956" s="80">
        <v>10019674</v>
      </c>
      <c r="E1956" s="79" t="s">
        <v>276</v>
      </c>
      <c r="F1956" s="81">
        <v>43541</v>
      </c>
      <c r="G1956" s="82">
        <v>1.5740000000000001</v>
      </c>
      <c r="H1956" s="83">
        <f t="shared" si="120"/>
        <v>1574</v>
      </c>
      <c r="I1956" s="84">
        <f t="shared" si="121"/>
        <v>1.8217592592592591E-2</v>
      </c>
      <c r="J1956" s="83">
        <v>0.67800000000000005</v>
      </c>
      <c r="K1956" s="83" t="s">
        <v>277</v>
      </c>
      <c r="L1956" s="83">
        <v>0.28399999999999997</v>
      </c>
      <c r="M1956" s="83" t="s">
        <v>277</v>
      </c>
      <c r="N1956" s="84">
        <f t="shared" si="122"/>
        <v>0.98021759259259267</v>
      </c>
      <c r="O1956" s="83">
        <v>1955</v>
      </c>
      <c r="P1956" s="86">
        <f t="shared" si="123"/>
        <v>0.23273155416012559</v>
      </c>
      <c r="Q1956" s="87">
        <f>Table2[[#This Row],[Decimal exceedance]]*100</f>
        <v>23.273155416012557</v>
      </c>
      <c r="R1956" s="86">
        <f>ROUND(Table2[[#This Row],[Percent Exceedance]],1)</f>
        <v>23.3</v>
      </c>
    </row>
    <row r="1957" spans="2:18">
      <c r="B1957" s="79" t="s">
        <v>278</v>
      </c>
      <c r="C1957" s="80">
        <v>10044187</v>
      </c>
      <c r="D1957" s="80">
        <v>10019674</v>
      </c>
      <c r="E1957" s="79" t="s">
        <v>276</v>
      </c>
      <c r="F1957" s="81">
        <v>43169</v>
      </c>
      <c r="G1957" s="82">
        <v>2.2709999999999999</v>
      </c>
      <c r="H1957" s="83">
        <f t="shared" si="120"/>
        <v>2271</v>
      </c>
      <c r="I1957" s="84">
        <f t="shared" si="121"/>
        <v>2.628472222222222E-2</v>
      </c>
      <c r="J1957" s="83">
        <v>0.71499999999999997</v>
      </c>
      <c r="K1957" s="83" t="s">
        <v>277</v>
      </c>
      <c r="L1957" s="83">
        <v>0.23899999999999999</v>
      </c>
      <c r="M1957" s="83" t="s">
        <v>277</v>
      </c>
      <c r="N1957" s="84">
        <f t="shared" si="122"/>
        <v>0.98028472222222218</v>
      </c>
      <c r="O1957" s="83">
        <v>1956</v>
      </c>
      <c r="P1957" s="86">
        <f t="shared" si="123"/>
        <v>0.23233908948194659</v>
      </c>
      <c r="Q1957" s="87">
        <f>Table2[[#This Row],[Decimal exceedance]]*100</f>
        <v>23.23390894819466</v>
      </c>
      <c r="R1957" s="86">
        <f>ROUND(Table2[[#This Row],[Percent Exceedance]],1)</f>
        <v>23.2</v>
      </c>
    </row>
    <row r="1958" spans="2:18">
      <c r="B1958" s="79" t="s">
        <v>278</v>
      </c>
      <c r="C1958" s="80">
        <v>10044187</v>
      </c>
      <c r="D1958" s="80">
        <v>10019674</v>
      </c>
      <c r="E1958" s="79" t="s">
        <v>276</v>
      </c>
      <c r="F1958" s="81">
        <v>41704</v>
      </c>
      <c r="G1958" s="82">
        <v>2.536</v>
      </c>
      <c r="H1958" s="83">
        <f t="shared" si="120"/>
        <v>2536</v>
      </c>
      <c r="I1958" s="84">
        <f t="shared" si="121"/>
        <v>2.9351851851851851E-2</v>
      </c>
      <c r="J1958" s="83">
        <v>0.52500000000000002</v>
      </c>
      <c r="K1958" s="83" t="s">
        <v>277</v>
      </c>
      <c r="L1958" s="83">
        <v>0.42599999999999999</v>
      </c>
      <c r="M1958" s="83" t="s">
        <v>277</v>
      </c>
      <c r="N1958" s="84">
        <f t="shared" si="122"/>
        <v>0.98035185185185192</v>
      </c>
      <c r="O1958" s="83">
        <v>1957</v>
      </c>
      <c r="P1958" s="86">
        <f t="shared" si="123"/>
        <v>0.23194662480376771</v>
      </c>
      <c r="Q1958" s="87">
        <f>Table2[[#This Row],[Decimal exceedance]]*100</f>
        <v>23.19466248037677</v>
      </c>
      <c r="R1958" s="86">
        <f>ROUND(Table2[[#This Row],[Percent Exceedance]],1)</f>
        <v>23.2</v>
      </c>
    </row>
    <row r="1959" spans="2:18">
      <c r="B1959" s="79" t="s">
        <v>278</v>
      </c>
      <c r="C1959" s="80">
        <v>10044187</v>
      </c>
      <c r="D1959" s="80">
        <v>10019674</v>
      </c>
      <c r="E1959" s="79" t="s">
        <v>276</v>
      </c>
      <c r="F1959" s="81">
        <v>41720</v>
      </c>
      <c r="G1959" s="82">
        <v>2.4590000000000001</v>
      </c>
      <c r="H1959" s="83">
        <f t="shared" si="120"/>
        <v>2459</v>
      </c>
      <c r="I1959" s="84">
        <f t="shared" si="121"/>
        <v>2.8460648148148148E-2</v>
      </c>
      <c r="J1959" s="83">
        <v>0.47699999999999998</v>
      </c>
      <c r="K1959" s="83" t="s">
        <v>277</v>
      </c>
      <c r="L1959" s="83">
        <v>0.47499999999999998</v>
      </c>
      <c r="M1959" s="83" t="s">
        <v>277</v>
      </c>
      <c r="N1959" s="84">
        <f t="shared" si="122"/>
        <v>0.98046064814814815</v>
      </c>
      <c r="O1959" s="83">
        <v>1958</v>
      </c>
      <c r="P1959" s="86">
        <f t="shared" si="123"/>
        <v>0.23155416012558871</v>
      </c>
      <c r="Q1959" s="87">
        <f>Table2[[#This Row],[Decimal exceedance]]*100</f>
        <v>23.15541601255887</v>
      </c>
      <c r="R1959" s="86">
        <f>ROUND(Table2[[#This Row],[Percent Exceedance]],1)</f>
        <v>23.2</v>
      </c>
    </row>
    <row r="1960" spans="2:18">
      <c r="B1960" s="79" t="s">
        <v>278</v>
      </c>
      <c r="C1960" s="80">
        <v>10044187</v>
      </c>
      <c r="D1960" s="80">
        <v>10019674</v>
      </c>
      <c r="E1960" s="79" t="s">
        <v>276</v>
      </c>
      <c r="F1960" s="81">
        <v>41736</v>
      </c>
      <c r="G1960" s="82">
        <v>2.8580000000000001</v>
      </c>
      <c r="H1960" s="83">
        <f t="shared" si="120"/>
        <v>2858</v>
      </c>
      <c r="I1960" s="84">
        <f t="shared" si="121"/>
        <v>3.30787037037037E-2</v>
      </c>
      <c r="J1960" s="83">
        <v>0.434</v>
      </c>
      <c r="K1960" s="83" t="s">
        <v>277</v>
      </c>
      <c r="L1960" s="83">
        <v>0.51600000000000001</v>
      </c>
      <c r="M1960" s="83" t="s">
        <v>277</v>
      </c>
      <c r="N1960" s="84">
        <f t="shared" si="122"/>
        <v>0.98307870370370365</v>
      </c>
      <c r="O1960" s="83">
        <v>1959</v>
      </c>
      <c r="P1960" s="86">
        <f t="shared" si="123"/>
        <v>0.23116169544740972</v>
      </c>
      <c r="Q1960" s="87">
        <f>Table2[[#This Row],[Decimal exceedance]]*100</f>
        <v>23.116169544740973</v>
      </c>
      <c r="R1960" s="86">
        <f>ROUND(Table2[[#This Row],[Percent Exceedance]],1)</f>
        <v>23.1</v>
      </c>
    </row>
    <row r="1961" spans="2:18">
      <c r="B1961" s="79" t="s">
        <v>278</v>
      </c>
      <c r="C1961" s="80">
        <v>10044187</v>
      </c>
      <c r="D1961" s="80">
        <v>10019674</v>
      </c>
      <c r="E1961" s="79" t="s">
        <v>276</v>
      </c>
      <c r="F1961" s="81">
        <v>42355</v>
      </c>
      <c r="G1961" s="82">
        <v>5.6470000000000002</v>
      </c>
      <c r="H1961" s="83">
        <f t="shared" si="120"/>
        <v>5647</v>
      </c>
      <c r="I1961" s="84">
        <f t="shared" si="121"/>
        <v>6.535879629629629E-2</v>
      </c>
      <c r="J1961" s="83">
        <v>0.46800000000000003</v>
      </c>
      <c r="K1961" s="83" t="s">
        <v>277</v>
      </c>
      <c r="L1961" s="83">
        <v>0.45</v>
      </c>
      <c r="M1961" s="83" t="s">
        <v>277</v>
      </c>
      <c r="N1961" s="84">
        <f t="shared" si="122"/>
        <v>0.98335879629629641</v>
      </c>
      <c r="O1961" s="83">
        <v>1960</v>
      </c>
      <c r="P1961" s="86">
        <f t="shared" si="123"/>
        <v>0.23076923076923073</v>
      </c>
      <c r="Q1961" s="87">
        <f>Table2[[#This Row],[Decimal exceedance]]*100</f>
        <v>23.076923076923073</v>
      </c>
      <c r="R1961" s="86">
        <f>ROUND(Table2[[#This Row],[Percent Exceedance]],1)</f>
        <v>23.1</v>
      </c>
    </row>
    <row r="1962" spans="2:18">
      <c r="B1962" s="79" t="s">
        <v>278</v>
      </c>
      <c r="C1962" s="80">
        <v>10044187</v>
      </c>
      <c r="D1962" s="80">
        <v>10019674</v>
      </c>
      <c r="E1962" s="79" t="s">
        <v>276</v>
      </c>
      <c r="F1962" s="81">
        <v>41863</v>
      </c>
      <c r="G1962" s="82">
        <v>5</v>
      </c>
      <c r="H1962" s="83">
        <f t="shared" si="120"/>
        <v>5000</v>
      </c>
      <c r="I1962" s="84">
        <f t="shared" si="121"/>
        <v>5.7870370370370364E-2</v>
      </c>
      <c r="J1962" s="83">
        <v>0.46500000000000002</v>
      </c>
      <c r="K1962" s="83" t="s">
        <v>277</v>
      </c>
      <c r="L1962" s="83">
        <v>0.46100000000000002</v>
      </c>
      <c r="M1962" s="83" t="s">
        <v>277</v>
      </c>
      <c r="N1962" s="84">
        <f t="shared" si="122"/>
        <v>0.9838703703703704</v>
      </c>
      <c r="O1962" s="83">
        <v>1961</v>
      </c>
      <c r="P1962" s="86">
        <f t="shared" si="123"/>
        <v>0.23037676609105184</v>
      </c>
      <c r="Q1962" s="87">
        <f>Table2[[#This Row],[Decimal exceedance]]*100</f>
        <v>23.037676609105183</v>
      </c>
      <c r="R1962" s="86">
        <f>ROUND(Table2[[#This Row],[Percent Exceedance]],1)</f>
        <v>23</v>
      </c>
    </row>
    <row r="1963" spans="2:18">
      <c r="B1963" s="79" t="s">
        <v>278</v>
      </c>
      <c r="C1963" s="80">
        <v>10044187</v>
      </c>
      <c r="D1963" s="80">
        <v>10019674</v>
      </c>
      <c r="E1963" s="79" t="s">
        <v>276</v>
      </c>
      <c r="F1963" s="81">
        <v>41636</v>
      </c>
      <c r="G1963" s="82">
        <v>2.2400000000000002</v>
      </c>
      <c r="H1963" s="83">
        <f t="shared" si="120"/>
        <v>2240</v>
      </c>
      <c r="I1963" s="84">
        <f t="shared" si="121"/>
        <v>2.5925925925925925E-2</v>
      </c>
      <c r="J1963" s="83">
        <v>0.55200000000000005</v>
      </c>
      <c r="K1963" s="83" t="s">
        <v>277</v>
      </c>
      <c r="L1963" s="83">
        <v>0.40899999999999997</v>
      </c>
      <c r="M1963" s="83" t="s">
        <v>277</v>
      </c>
      <c r="N1963" s="84">
        <f t="shared" si="122"/>
        <v>0.98692592592592598</v>
      </c>
      <c r="O1963" s="83">
        <v>1962</v>
      </c>
      <c r="P1963" s="86">
        <f t="shared" si="123"/>
        <v>0.22998430141287285</v>
      </c>
      <c r="Q1963" s="87">
        <f>Table2[[#This Row],[Decimal exceedance]]*100</f>
        <v>22.998430141287287</v>
      </c>
      <c r="R1963" s="86">
        <f>ROUND(Table2[[#This Row],[Percent Exceedance]],1)</f>
        <v>23</v>
      </c>
    </row>
    <row r="1964" spans="2:18">
      <c r="B1964" s="79" t="s">
        <v>278</v>
      </c>
      <c r="C1964" s="80">
        <v>10044187</v>
      </c>
      <c r="D1964" s="80">
        <v>10019674</v>
      </c>
      <c r="E1964" s="79" t="s">
        <v>276</v>
      </c>
      <c r="F1964" s="81">
        <v>41406</v>
      </c>
      <c r="G1964" s="82">
        <v>7.2309999999999999</v>
      </c>
      <c r="H1964" s="83">
        <f t="shared" si="120"/>
        <v>7231</v>
      </c>
      <c r="I1964" s="84">
        <f t="shared" si="121"/>
        <v>8.3692129629629616E-2</v>
      </c>
      <c r="J1964" s="83">
        <v>0.248</v>
      </c>
      <c r="K1964" s="83" t="s">
        <v>277</v>
      </c>
      <c r="L1964" s="83">
        <v>0.65600000000000003</v>
      </c>
      <c r="M1964" s="83" t="s">
        <v>277</v>
      </c>
      <c r="N1964" s="84">
        <f t="shared" si="122"/>
        <v>0.98769212962962971</v>
      </c>
      <c r="O1964" s="83">
        <v>1963</v>
      </c>
      <c r="P1964" s="86">
        <f t="shared" si="123"/>
        <v>0.22959183673469385</v>
      </c>
      <c r="Q1964" s="87">
        <f>Table2[[#This Row],[Decimal exceedance]]*100</f>
        <v>22.959183673469386</v>
      </c>
      <c r="R1964" s="86">
        <f>ROUND(Table2[[#This Row],[Percent Exceedance]],1)</f>
        <v>23</v>
      </c>
    </row>
    <row r="1965" spans="2:18">
      <c r="B1965" s="79" t="s">
        <v>278</v>
      </c>
      <c r="C1965" s="80">
        <v>10044187</v>
      </c>
      <c r="D1965" s="80">
        <v>10019674</v>
      </c>
      <c r="E1965" s="79" t="s">
        <v>276</v>
      </c>
      <c r="F1965" s="81">
        <v>42139</v>
      </c>
      <c r="G1965" s="82">
        <v>2.734</v>
      </c>
      <c r="H1965" s="83">
        <f t="shared" si="120"/>
        <v>2734</v>
      </c>
      <c r="I1965" s="84">
        <f t="shared" si="121"/>
        <v>3.1643518518518515E-2</v>
      </c>
      <c r="J1965" s="83">
        <v>0.38600000000000001</v>
      </c>
      <c r="K1965" s="83" t="s">
        <v>277</v>
      </c>
      <c r="L1965" s="83">
        <v>0.57299999999999995</v>
      </c>
      <c r="M1965" s="83" t="s">
        <v>280</v>
      </c>
      <c r="N1965" s="84">
        <f t="shared" si="122"/>
        <v>0.99064351851851851</v>
      </c>
      <c r="O1965" s="83">
        <v>1964</v>
      </c>
      <c r="P1965" s="86">
        <f t="shared" si="123"/>
        <v>0.22919937205651486</v>
      </c>
      <c r="Q1965" s="87">
        <f>Table2[[#This Row],[Decimal exceedance]]*100</f>
        <v>22.919937205651486</v>
      </c>
      <c r="R1965" s="86">
        <f>ROUND(Table2[[#This Row],[Percent Exceedance]],1)</f>
        <v>22.9</v>
      </c>
    </row>
    <row r="1966" spans="2:18">
      <c r="B1966" s="79" t="s">
        <v>278</v>
      </c>
      <c r="C1966" s="80">
        <v>10044187</v>
      </c>
      <c r="D1966" s="80">
        <v>10019674</v>
      </c>
      <c r="E1966" s="79" t="s">
        <v>276</v>
      </c>
      <c r="F1966" s="81">
        <v>41972</v>
      </c>
      <c r="G1966" s="82">
        <v>2.7930000000000001</v>
      </c>
      <c r="H1966" s="83">
        <f t="shared" si="120"/>
        <v>2793</v>
      </c>
      <c r="I1966" s="84">
        <f t="shared" si="121"/>
        <v>3.2326388888888891E-2</v>
      </c>
      <c r="J1966" s="83">
        <v>0.51200000000000001</v>
      </c>
      <c r="K1966" s="83" t="s">
        <v>277</v>
      </c>
      <c r="L1966" s="83">
        <v>0.45</v>
      </c>
      <c r="M1966" s="83" t="s">
        <v>277</v>
      </c>
      <c r="N1966" s="84">
        <f t="shared" si="122"/>
        <v>0.99432638888888891</v>
      </c>
      <c r="O1966" s="83">
        <v>1965</v>
      </c>
      <c r="P1966" s="86">
        <f t="shared" si="123"/>
        <v>0.22880690737833598</v>
      </c>
      <c r="Q1966" s="87">
        <f>Table2[[#This Row],[Decimal exceedance]]*100</f>
        <v>22.880690737833596</v>
      </c>
      <c r="R1966" s="86">
        <f>ROUND(Table2[[#This Row],[Percent Exceedance]],1)</f>
        <v>22.9</v>
      </c>
    </row>
    <row r="1967" spans="2:18">
      <c r="B1967" s="79" t="s">
        <v>278</v>
      </c>
      <c r="C1967" s="80">
        <v>10044187</v>
      </c>
      <c r="D1967" s="80">
        <v>10019674</v>
      </c>
      <c r="E1967" s="79" t="s">
        <v>276</v>
      </c>
      <c r="F1967" s="81">
        <v>41568</v>
      </c>
      <c r="G1967" s="82">
        <v>3.3660000000000001</v>
      </c>
      <c r="H1967" s="83">
        <f t="shared" si="120"/>
        <v>3366</v>
      </c>
      <c r="I1967" s="84">
        <f t="shared" si="121"/>
        <v>3.8958333333333331E-2</v>
      </c>
      <c r="J1967" s="83">
        <v>0.39600000000000002</v>
      </c>
      <c r="K1967" s="83" t="s">
        <v>277</v>
      </c>
      <c r="L1967" s="83">
        <v>0.56100000000000005</v>
      </c>
      <c r="M1967" s="83" t="s">
        <v>277</v>
      </c>
      <c r="N1967" s="84">
        <f t="shared" si="122"/>
        <v>0.99595833333333339</v>
      </c>
      <c r="O1967" s="83">
        <v>1966</v>
      </c>
      <c r="P1967" s="86">
        <f t="shared" si="123"/>
        <v>0.22841444270015698</v>
      </c>
      <c r="Q1967" s="87">
        <f>Table2[[#This Row],[Decimal exceedance]]*100</f>
        <v>22.8414442700157</v>
      </c>
      <c r="R1967" s="86">
        <f>ROUND(Table2[[#This Row],[Percent Exceedance]],1)</f>
        <v>22.8</v>
      </c>
    </row>
    <row r="1968" spans="2:18">
      <c r="B1968" s="83"/>
      <c r="C1968" s="80">
        <v>10044187</v>
      </c>
      <c r="D1968" s="80">
        <v>10019674</v>
      </c>
      <c r="E1968" s="79" t="s">
        <v>276</v>
      </c>
      <c r="F1968" s="85">
        <v>43884</v>
      </c>
      <c r="G1968" s="82">
        <v>1.8140000000000001</v>
      </c>
      <c r="H1968" s="83">
        <f t="shared" si="120"/>
        <v>1814</v>
      </c>
      <c r="I1968" s="84">
        <f t="shared" si="121"/>
        <v>2.0995370370370369E-2</v>
      </c>
      <c r="J1968" s="83">
        <v>0.51200000000000001</v>
      </c>
      <c r="K1968" s="83" t="s">
        <v>277</v>
      </c>
      <c r="L1968" s="83">
        <v>0.46300000000000002</v>
      </c>
      <c r="M1968" s="83" t="s">
        <v>277</v>
      </c>
      <c r="N1968" s="84">
        <f t="shared" si="122"/>
        <v>0.99599537037037034</v>
      </c>
      <c r="O1968" s="83">
        <v>1967</v>
      </c>
      <c r="P1968" s="86">
        <f t="shared" si="123"/>
        <v>0.22802197802197799</v>
      </c>
      <c r="Q1968" s="87">
        <f>Table2[[#This Row],[Decimal exceedance]]*100</f>
        <v>22.802197802197799</v>
      </c>
      <c r="R1968" s="86">
        <f>ROUND(Table2[[#This Row],[Percent Exceedance]],1)</f>
        <v>22.8</v>
      </c>
    </row>
    <row r="1969" spans="2:18">
      <c r="B1969" s="79" t="s">
        <v>278</v>
      </c>
      <c r="C1969" s="80">
        <v>10044187</v>
      </c>
      <c r="D1969" s="80">
        <v>10019674</v>
      </c>
      <c r="E1969" s="79" t="s">
        <v>276</v>
      </c>
      <c r="F1969" s="81">
        <v>42060</v>
      </c>
      <c r="G1969" s="82">
        <v>2.8370000000000002</v>
      </c>
      <c r="H1969" s="83">
        <f t="shared" si="120"/>
        <v>2837</v>
      </c>
      <c r="I1969" s="84">
        <f t="shared" si="121"/>
        <v>3.2835648148148149E-2</v>
      </c>
      <c r="J1969" s="83">
        <v>0.53300000000000003</v>
      </c>
      <c r="K1969" s="83" t="s">
        <v>277</v>
      </c>
      <c r="L1969" s="83">
        <v>0.434</v>
      </c>
      <c r="M1969" s="83" t="s">
        <v>277</v>
      </c>
      <c r="N1969" s="84">
        <f t="shared" si="122"/>
        <v>0.99983564814814807</v>
      </c>
      <c r="O1969" s="83">
        <v>1968</v>
      </c>
      <c r="P1969" s="86">
        <f t="shared" si="123"/>
        <v>0.22762951334379911</v>
      </c>
      <c r="Q1969" s="87">
        <f>Table2[[#This Row],[Decimal exceedance]]*100</f>
        <v>22.76295133437991</v>
      </c>
      <c r="R1969" s="86">
        <f>ROUND(Table2[[#This Row],[Percent Exceedance]],1)</f>
        <v>22.8</v>
      </c>
    </row>
    <row r="1970" spans="2:18">
      <c r="B1970" s="79" t="s">
        <v>278</v>
      </c>
      <c r="C1970" s="80">
        <v>10044187</v>
      </c>
      <c r="D1970" s="80">
        <v>10019674</v>
      </c>
      <c r="E1970" s="79" t="s">
        <v>276</v>
      </c>
      <c r="F1970" s="81">
        <v>42298</v>
      </c>
      <c r="G1970" s="82">
        <v>2.782</v>
      </c>
      <c r="H1970" s="83">
        <f t="shared" si="120"/>
        <v>2782</v>
      </c>
      <c r="I1970" s="84">
        <f t="shared" si="121"/>
        <v>3.2199074074074074E-2</v>
      </c>
      <c r="J1970" s="83">
        <v>0.60399999999999998</v>
      </c>
      <c r="K1970" s="83" t="s">
        <v>277</v>
      </c>
      <c r="L1970" s="83">
        <v>0.36499999999999999</v>
      </c>
      <c r="M1970" s="83" t="s">
        <v>277</v>
      </c>
      <c r="N1970" s="84">
        <f t="shared" si="122"/>
        <v>1.0011990740740742</v>
      </c>
      <c r="O1970" s="83">
        <v>1969</v>
      </c>
      <c r="P1970" s="86">
        <f t="shared" si="123"/>
        <v>0.22723704866562011</v>
      </c>
      <c r="Q1970" s="87">
        <f>Table2[[#This Row],[Decimal exceedance]]*100</f>
        <v>22.723704866562009</v>
      </c>
      <c r="R1970" s="86">
        <f>ROUND(Table2[[#This Row],[Percent Exceedance]],1)</f>
        <v>22.7</v>
      </c>
    </row>
    <row r="1971" spans="2:18">
      <c r="B1971" s="79" t="s">
        <v>278</v>
      </c>
      <c r="C1971" s="80">
        <v>10044187</v>
      </c>
      <c r="D1971" s="80">
        <v>10019674</v>
      </c>
      <c r="E1971" s="79" t="s">
        <v>276</v>
      </c>
      <c r="F1971" s="81">
        <v>41753</v>
      </c>
      <c r="G1971" s="82">
        <v>2.64</v>
      </c>
      <c r="H1971" s="83">
        <f t="shared" si="120"/>
        <v>2640</v>
      </c>
      <c r="I1971" s="84">
        <f t="shared" si="121"/>
        <v>3.0555555555555555E-2</v>
      </c>
      <c r="J1971" s="83">
        <v>0.48899999999999999</v>
      </c>
      <c r="K1971" s="83" t="s">
        <v>277</v>
      </c>
      <c r="L1971" s="83">
        <v>0.48199999999999998</v>
      </c>
      <c r="M1971" s="83" t="s">
        <v>277</v>
      </c>
      <c r="N1971" s="84">
        <f t="shared" si="122"/>
        <v>1.0015555555555555</v>
      </c>
      <c r="O1971" s="83">
        <v>1970</v>
      </c>
      <c r="P1971" s="86">
        <f t="shared" si="123"/>
        <v>0.22684458398744112</v>
      </c>
      <c r="Q1971" s="87">
        <f>Table2[[#This Row],[Decimal exceedance]]*100</f>
        <v>22.684458398744113</v>
      </c>
      <c r="R1971" s="86">
        <f>ROUND(Table2[[#This Row],[Percent Exceedance]],1)</f>
        <v>22.7</v>
      </c>
    </row>
    <row r="1972" spans="2:18">
      <c r="B1972" s="79" t="s">
        <v>278</v>
      </c>
      <c r="C1972" s="80">
        <v>10044187</v>
      </c>
      <c r="D1972" s="80">
        <v>10019674</v>
      </c>
      <c r="E1972" s="79" t="s">
        <v>276</v>
      </c>
      <c r="F1972" s="81">
        <v>43131</v>
      </c>
      <c r="G1972" s="82">
        <v>2.1110000000000002</v>
      </c>
      <c r="H1972" s="83">
        <f t="shared" si="120"/>
        <v>2111</v>
      </c>
      <c r="I1972" s="84">
        <f t="shared" si="121"/>
        <v>2.4432870370370372E-2</v>
      </c>
      <c r="J1972" s="83">
        <v>0.748</v>
      </c>
      <c r="K1972" s="83" t="s">
        <v>277</v>
      </c>
      <c r="L1972" s="83">
        <v>0.23</v>
      </c>
      <c r="M1972" s="83" t="s">
        <v>277</v>
      </c>
      <c r="N1972" s="84">
        <f t="shared" si="122"/>
        <v>1.0024328703703704</v>
      </c>
      <c r="O1972" s="83">
        <v>1971</v>
      </c>
      <c r="P1972" s="86">
        <f t="shared" si="123"/>
        <v>0.22645211930926212</v>
      </c>
      <c r="Q1972" s="87">
        <f>Table2[[#This Row],[Decimal exceedance]]*100</f>
        <v>22.645211930926212</v>
      </c>
      <c r="R1972" s="86">
        <f>ROUND(Table2[[#This Row],[Percent Exceedance]],1)</f>
        <v>22.6</v>
      </c>
    </row>
    <row r="1973" spans="2:18">
      <c r="B1973" s="79" t="s">
        <v>278</v>
      </c>
      <c r="C1973" s="80">
        <v>10044187</v>
      </c>
      <c r="D1973" s="80">
        <v>10019674</v>
      </c>
      <c r="E1973" s="79" t="s">
        <v>276</v>
      </c>
      <c r="F1973" s="81">
        <v>42441</v>
      </c>
      <c r="G1973" s="82">
        <v>1.59</v>
      </c>
      <c r="H1973" s="83">
        <f t="shared" si="120"/>
        <v>1590</v>
      </c>
      <c r="I1973" s="84">
        <f t="shared" si="121"/>
        <v>1.8402777777777778E-2</v>
      </c>
      <c r="J1973" s="83">
        <v>0.54300000000000004</v>
      </c>
      <c r="K1973" s="83" t="s">
        <v>277</v>
      </c>
      <c r="L1973" s="83">
        <v>0.44700000000000001</v>
      </c>
      <c r="M1973" s="83" t="s">
        <v>277</v>
      </c>
      <c r="N1973" s="84">
        <f t="shared" si="122"/>
        <v>1.0084027777777778</v>
      </c>
      <c r="O1973" s="83">
        <v>1972</v>
      </c>
      <c r="P1973" s="86">
        <f t="shared" si="123"/>
        <v>0.22605965463108324</v>
      </c>
      <c r="Q1973" s="87">
        <f>Table2[[#This Row],[Decimal exceedance]]*100</f>
        <v>22.605965463108323</v>
      </c>
      <c r="R1973" s="86">
        <f>ROUND(Table2[[#This Row],[Percent Exceedance]],1)</f>
        <v>22.6</v>
      </c>
    </row>
    <row r="1974" spans="2:18">
      <c r="B1974" s="79" t="s">
        <v>278</v>
      </c>
      <c r="C1974" s="80">
        <v>10044187</v>
      </c>
      <c r="D1974" s="80">
        <v>10019674</v>
      </c>
      <c r="E1974" s="79" t="s">
        <v>276</v>
      </c>
      <c r="F1974" s="81">
        <v>41696</v>
      </c>
      <c r="G1974" s="82">
        <v>2.492</v>
      </c>
      <c r="H1974" s="83">
        <f t="shared" si="120"/>
        <v>2492</v>
      </c>
      <c r="I1974" s="84">
        <f t="shared" si="121"/>
        <v>2.884259259259259E-2</v>
      </c>
      <c r="J1974" s="83">
        <v>0.52300000000000002</v>
      </c>
      <c r="K1974" s="83" t="s">
        <v>277</v>
      </c>
      <c r="L1974" s="83">
        <v>0.45800000000000002</v>
      </c>
      <c r="M1974" s="83" t="s">
        <v>277</v>
      </c>
      <c r="N1974" s="84">
        <f t="shared" si="122"/>
        <v>1.0098425925925927</v>
      </c>
      <c r="O1974" s="83">
        <v>1973</v>
      </c>
      <c r="P1974" s="86">
        <f t="shared" si="123"/>
        <v>0.22566718995290425</v>
      </c>
      <c r="Q1974" s="87">
        <f>Table2[[#This Row],[Decimal exceedance]]*100</f>
        <v>22.566718995290426</v>
      </c>
      <c r="R1974" s="86">
        <f>ROUND(Table2[[#This Row],[Percent Exceedance]],1)</f>
        <v>22.6</v>
      </c>
    </row>
    <row r="1975" spans="2:18">
      <c r="B1975" s="83"/>
      <c r="C1975" s="80">
        <v>10044187</v>
      </c>
      <c r="D1975" s="80">
        <v>10019674</v>
      </c>
      <c r="E1975" s="79" t="s">
        <v>276</v>
      </c>
      <c r="F1975" s="85">
        <v>43749</v>
      </c>
      <c r="G1975" s="82">
        <v>1.9470000000000001</v>
      </c>
      <c r="H1975" s="83">
        <f t="shared" si="120"/>
        <v>1947</v>
      </c>
      <c r="I1975" s="84">
        <f t="shared" si="121"/>
        <v>2.253472222222222E-2</v>
      </c>
      <c r="J1975" s="83">
        <v>0.78400000000000003</v>
      </c>
      <c r="K1975" s="83" t="s">
        <v>277</v>
      </c>
      <c r="L1975" s="83">
        <v>0.20399999999999999</v>
      </c>
      <c r="M1975" s="83" t="s">
        <v>277</v>
      </c>
      <c r="N1975" s="84">
        <f t="shared" si="122"/>
        <v>1.0105347222222223</v>
      </c>
      <c r="O1975" s="83">
        <v>1974</v>
      </c>
      <c r="P1975" s="86">
        <f t="shared" si="123"/>
        <v>0.22527472527472525</v>
      </c>
      <c r="Q1975" s="87">
        <f>Table2[[#This Row],[Decimal exceedance]]*100</f>
        <v>22.527472527472526</v>
      </c>
      <c r="R1975" s="86">
        <f>ROUND(Table2[[#This Row],[Percent Exceedance]],1)</f>
        <v>22.5</v>
      </c>
    </row>
    <row r="1976" spans="2:18">
      <c r="B1976" s="79" t="s">
        <v>278</v>
      </c>
      <c r="C1976" s="80">
        <v>10044187</v>
      </c>
      <c r="D1976" s="80">
        <v>10019674</v>
      </c>
      <c r="E1976" s="79" t="s">
        <v>276</v>
      </c>
      <c r="F1976" s="81">
        <v>41381</v>
      </c>
      <c r="G1976" s="82">
        <v>4.0730000000000004</v>
      </c>
      <c r="H1976" s="83">
        <f t="shared" si="120"/>
        <v>4073.0000000000005</v>
      </c>
      <c r="I1976" s="84">
        <f t="shared" si="121"/>
        <v>4.7141203703703706E-2</v>
      </c>
      <c r="J1976" s="83">
        <v>0.29199999999999998</v>
      </c>
      <c r="K1976" s="83" t="s">
        <v>277</v>
      </c>
      <c r="L1976" s="83">
        <v>0.67200000000000004</v>
      </c>
      <c r="M1976" s="83" t="s">
        <v>277</v>
      </c>
      <c r="N1976" s="84">
        <f t="shared" si="122"/>
        <v>1.0111412037037038</v>
      </c>
      <c r="O1976" s="83">
        <v>1975</v>
      </c>
      <c r="P1976" s="86">
        <f t="shared" si="123"/>
        <v>0.22488226059654626</v>
      </c>
      <c r="Q1976" s="87">
        <f>Table2[[#This Row],[Decimal exceedance]]*100</f>
        <v>22.488226059654625</v>
      </c>
      <c r="R1976" s="86">
        <f>ROUND(Table2[[#This Row],[Percent Exceedance]],1)</f>
        <v>22.5</v>
      </c>
    </row>
    <row r="1977" spans="2:18">
      <c r="B1977" s="79" t="s">
        <v>278</v>
      </c>
      <c r="C1977" s="80">
        <v>10044187</v>
      </c>
      <c r="D1977" s="80">
        <v>10019674</v>
      </c>
      <c r="E1977" s="79" t="s">
        <v>276</v>
      </c>
      <c r="F1977" s="81">
        <v>41952</v>
      </c>
      <c r="G1977" s="82">
        <v>3.2530000000000001</v>
      </c>
      <c r="H1977" s="83">
        <f t="shared" si="120"/>
        <v>3253</v>
      </c>
      <c r="I1977" s="84">
        <f t="shared" si="121"/>
        <v>3.7650462962962962E-2</v>
      </c>
      <c r="J1977" s="83">
        <v>0.57999999999999996</v>
      </c>
      <c r="K1977" s="83" t="s">
        <v>277</v>
      </c>
      <c r="L1977" s="83">
        <v>0.39400000000000002</v>
      </c>
      <c r="M1977" s="83" t="s">
        <v>277</v>
      </c>
      <c r="N1977" s="84">
        <f t="shared" si="122"/>
        <v>1.011650462962963</v>
      </c>
      <c r="O1977" s="83">
        <v>1976</v>
      </c>
      <c r="P1977" s="86">
        <f t="shared" si="123"/>
        <v>0.22448979591836737</v>
      </c>
      <c r="Q1977" s="87">
        <f>Table2[[#This Row],[Decimal exceedance]]*100</f>
        <v>22.448979591836739</v>
      </c>
      <c r="R1977" s="86">
        <f>ROUND(Table2[[#This Row],[Percent Exceedance]],1)</f>
        <v>22.4</v>
      </c>
    </row>
    <row r="1978" spans="2:18">
      <c r="B1978" s="79" t="s">
        <v>278</v>
      </c>
      <c r="C1978" s="80">
        <v>10044187</v>
      </c>
      <c r="D1978" s="80">
        <v>10019674</v>
      </c>
      <c r="E1978" s="79" t="s">
        <v>276</v>
      </c>
      <c r="F1978" s="81">
        <v>42410</v>
      </c>
      <c r="G1978" s="82">
        <v>1.6</v>
      </c>
      <c r="H1978" s="83">
        <f t="shared" si="120"/>
        <v>1600</v>
      </c>
      <c r="I1978" s="84">
        <f t="shared" si="121"/>
        <v>1.8518518518518517E-2</v>
      </c>
      <c r="J1978" s="83">
        <v>0.53500000000000003</v>
      </c>
      <c r="K1978" s="83" t="s">
        <v>277</v>
      </c>
      <c r="L1978" s="83">
        <v>0.46</v>
      </c>
      <c r="M1978" s="83" t="s">
        <v>277</v>
      </c>
      <c r="N1978" s="84">
        <f t="shared" si="122"/>
        <v>1.0135185185185185</v>
      </c>
      <c r="O1978" s="83">
        <v>1977</v>
      </c>
      <c r="P1978" s="86">
        <f t="shared" si="123"/>
        <v>0.22409733124018838</v>
      </c>
      <c r="Q1978" s="87">
        <f>Table2[[#This Row],[Decimal exceedance]]*100</f>
        <v>22.409733124018839</v>
      </c>
      <c r="R1978" s="86">
        <f>ROUND(Table2[[#This Row],[Percent Exceedance]],1)</f>
        <v>22.4</v>
      </c>
    </row>
    <row r="1979" spans="2:18">
      <c r="B1979" s="83"/>
      <c r="C1979" s="80">
        <v>10044187</v>
      </c>
      <c r="D1979" s="80">
        <v>10019674</v>
      </c>
      <c r="E1979" s="79" t="s">
        <v>276</v>
      </c>
      <c r="F1979" s="85">
        <v>43665</v>
      </c>
      <c r="G1979" s="82">
        <v>2.5550000000000002</v>
      </c>
      <c r="H1979" s="83">
        <f t="shared" si="120"/>
        <v>2555</v>
      </c>
      <c r="I1979" s="84">
        <f t="shared" si="121"/>
        <v>2.9571759259259259E-2</v>
      </c>
      <c r="J1979" s="83">
        <v>0.73499999999999999</v>
      </c>
      <c r="K1979" s="83" t="s">
        <v>277</v>
      </c>
      <c r="L1979" s="83">
        <v>0.249</v>
      </c>
      <c r="M1979" s="83" t="s">
        <v>277</v>
      </c>
      <c r="N1979" s="84">
        <f t="shared" si="122"/>
        <v>1.0135717592592592</v>
      </c>
      <c r="O1979" s="83">
        <v>1978</v>
      </c>
      <c r="P1979" s="86">
        <f t="shared" si="123"/>
        <v>0.22370486656200939</v>
      </c>
      <c r="Q1979" s="87">
        <f>Table2[[#This Row],[Decimal exceedance]]*100</f>
        <v>22.370486656200939</v>
      </c>
      <c r="R1979" s="86">
        <f>ROUND(Table2[[#This Row],[Percent Exceedance]],1)</f>
        <v>22.4</v>
      </c>
    </row>
    <row r="1980" spans="2:18">
      <c r="B1980" s="79" t="s">
        <v>278</v>
      </c>
      <c r="C1980" s="80">
        <v>10044187</v>
      </c>
      <c r="D1980" s="80">
        <v>10019674</v>
      </c>
      <c r="E1980" s="79" t="s">
        <v>276</v>
      </c>
      <c r="F1980" s="81">
        <v>42395</v>
      </c>
      <c r="G1980" s="82">
        <v>1.5209999999999999</v>
      </c>
      <c r="H1980" s="83">
        <f t="shared" si="120"/>
        <v>1521</v>
      </c>
      <c r="I1980" s="84">
        <f t="shared" si="121"/>
        <v>1.7604166666666664E-2</v>
      </c>
      <c r="J1980" s="83">
        <v>0.54100000000000004</v>
      </c>
      <c r="K1980" s="83" t="s">
        <v>277</v>
      </c>
      <c r="L1980" s="83">
        <v>0.45500000000000002</v>
      </c>
      <c r="M1980" s="83" t="s">
        <v>277</v>
      </c>
      <c r="N1980" s="84">
        <f t="shared" si="122"/>
        <v>1.0136041666666666</v>
      </c>
      <c r="O1980" s="83">
        <v>1979</v>
      </c>
      <c r="P1980" s="86">
        <f t="shared" si="123"/>
        <v>0.2233124018838305</v>
      </c>
      <c r="Q1980" s="87">
        <f>Table2[[#This Row],[Decimal exceedance]]*100</f>
        <v>22.331240188383049</v>
      </c>
      <c r="R1980" s="86">
        <f>ROUND(Table2[[#This Row],[Percent Exceedance]],1)</f>
        <v>22.3</v>
      </c>
    </row>
    <row r="1981" spans="2:18">
      <c r="B1981" s="79" t="s">
        <v>278</v>
      </c>
      <c r="C1981" s="80">
        <v>10044187</v>
      </c>
      <c r="D1981" s="80">
        <v>10019674</v>
      </c>
      <c r="E1981" s="79" t="s">
        <v>276</v>
      </c>
      <c r="F1981" s="81">
        <v>41492</v>
      </c>
      <c r="G1981" s="82">
        <v>7.633</v>
      </c>
      <c r="H1981" s="83">
        <f t="shared" si="120"/>
        <v>7633</v>
      </c>
      <c r="I1981" s="84">
        <f t="shared" si="121"/>
        <v>8.83449074074074E-2</v>
      </c>
      <c r="J1981" s="83">
        <v>0.249</v>
      </c>
      <c r="K1981" s="83" t="s">
        <v>277</v>
      </c>
      <c r="L1981" s="83">
        <v>0.67700000000000005</v>
      </c>
      <c r="M1981" s="83" t="s">
        <v>280</v>
      </c>
      <c r="N1981" s="84">
        <f t="shared" si="122"/>
        <v>1.0143449074074073</v>
      </c>
      <c r="O1981" s="83">
        <v>1980</v>
      </c>
      <c r="P1981" s="86">
        <f t="shared" si="123"/>
        <v>0.22291993720565151</v>
      </c>
      <c r="Q1981" s="87">
        <f>Table2[[#This Row],[Decimal exceedance]]*100</f>
        <v>22.291993720565152</v>
      </c>
      <c r="R1981" s="86">
        <f>ROUND(Table2[[#This Row],[Percent Exceedance]],1)</f>
        <v>22.3</v>
      </c>
    </row>
    <row r="1982" spans="2:18">
      <c r="B1982" s="79" t="s">
        <v>278</v>
      </c>
      <c r="C1982" s="80">
        <v>10044187</v>
      </c>
      <c r="D1982" s="80">
        <v>10019674</v>
      </c>
      <c r="E1982" s="79" t="s">
        <v>276</v>
      </c>
      <c r="F1982" s="81">
        <v>41752</v>
      </c>
      <c r="G1982" s="82">
        <v>2.5569999999999999</v>
      </c>
      <c r="H1982" s="83">
        <f t="shared" si="120"/>
        <v>2557</v>
      </c>
      <c r="I1982" s="84">
        <f t="shared" si="121"/>
        <v>2.9594907407407403E-2</v>
      </c>
      <c r="J1982" s="83">
        <v>0.47699999999999998</v>
      </c>
      <c r="K1982" s="83" t="s">
        <v>277</v>
      </c>
      <c r="L1982" s="83">
        <v>0.51</v>
      </c>
      <c r="M1982" s="83" t="s">
        <v>277</v>
      </c>
      <c r="N1982" s="84">
        <f t="shared" si="122"/>
        <v>1.0165949074074074</v>
      </c>
      <c r="O1982" s="83">
        <v>1981</v>
      </c>
      <c r="P1982" s="86">
        <f t="shared" si="123"/>
        <v>0.22252747252747251</v>
      </c>
      <c r="Q1982" s="87">
        <f>Table2[[#This Row],[Decimal exceedance]]*100</f>
        <v>22.252747252747252</v>
      </c>
      <c r="R1982" s="86">
        <f>ROUND(Table2[[#This Row],[Percent Exceedance]],1)</f>
        <v>22.3</v>
      </c>
    </row>
    <row r="1983" spans="2:18">
      <c r="B1983" s="79" t="s">
        <v>278</v>
      </c>
      <c r="C1983" s="80">
        <v>10044187</v>
      </c>
      <c r="D1983" s="80">
        <v>10019674</v>
      </c>
      <c r="E1983" s="79" t="s">
        <v>276</v>
      </c>
      <c r="F1983" s="81">
        <v>42687</v>
      </c>
      <c r="G1983" s="82">
        <v>2.3580000000000001</v>
      </c>
      <c r="H1983" s="83">
        <f t="shared" si="120"/>
        <v>2358</v>
      </c>
      <c r="I1983" s="84">
        <f t="shared" si="121"/>
        <v>2.7291666666666665E-2</v>
      </c>
      <c r="J1983" s="83">
        <v>0.437</v>
      </c>
      <c r="K1983" s="83" t="s">
        <v>277</v>
      </c>
      <c r="L1983" s="83">
        <v>0.55500000000000005</v>
      </c>
      <c r="M1983" s="83" t="s">
        <v>277</v>
      </c>
      <c r="N1983" s="84">
        <f t="shared" si="122"/>
        <v>1.0192916666666667</v>
      </c>
      <c r="O1983" s="83">
        <v>1982</v>
      </c>
      <c r="P1983" s="86">
        <f t="shared" si="123"/>
        <v>0.22213500784929352</v>
      </c>
      <c r="Q1983" s="87">
        <f>Table2[[#This Row],[Decimal exceedance]]*100</f>
        <v>22.213500784929352</v>
      </c>
      <c r="R1983" s="86">
        <f>ROUND(Table2[[#This Row],[Percent Exceedance]],1)</f>
        <v>22.2</v>
      </c>
    </row>
    <row r="1984" spans="2:18">
      <c r="B1984" s="79" t="s">
        <v>278</v>
      </c>
      <c r="C1984" s="80">
        <v>10044187</v>
      </c>
      <c r="D1984" s="80">
        <v>10019674</v>
      </c>
      <c r="E1984" s="79" t="s">
        <v>276</v>
      </c>
      <c r="F1984" s="81">
        <v>42363</v>
      </c>
      <c r="G1984" s="82">
        <v>6.0830000000000002</v>
      </c>
      <c r="H1984" s="83">
        <f t="shared" si="120"/>
        <v>6083</v>
      </c>
      <c r="I1984" s="84">
        <f t="shared" si="121"/>
        <v>7.0405092592592589E-2</v>
      </c>
      <c r="J1984" s="83">
        <v>0.48699999999999999</v>
      </c>
      <c r="K1984" s="83" t="s">
        <v>277</v>
      </c>
      <c r="L1984" s="83">
        <v>0.46400000000000002</v>
      </c>
      <c r="M1984" s="83" t="s">
        <v>277</v>
      </c>
      <c r="N1984" s="84">
        <f t="shared" si="122"/>
        <v>1.0214050925925926</v>
      </c>
      <c r="O1984" s="83">
        <v>1983</v>
      </c>
      <c r="P1984" s="86">
        <f t="shared" si="123"/>
        <v>0.22174254317111464</v>
      </c>
      <c r="Q1984" s="87">
        <f>Table2[[#This Row],[Decimal exceedance]]*100</f>
        <v>22.174254317111462</v>
      </c>
      <c r="R1984" s="86">
        <f>ROUND(Table2[[#This Row],[Percent Exceedance]],1)</f>
        <v>22.2</v>
      </c>
    </row>
    <row r="1985" spans="2:18">
      <c r="B1985" s="79" t="s">
        <v>278</v>
      </c>
      <c r="C1985" s="80">
        <v>10044187</v>
      </c>
      <c r="D1985" s="80">
        <v>10019674</v>
      </c>
      <c r="E1985" s="79" t="s">
        <v>276</v>
      </c>
      <c r="F1985" s="81">
        <v>41440</v>
      </c>
      <c r="G1985" s="82">
        <v>4.7329999999999997</v>
      </c>
      <c r="H1985" s="83">
        <f t="shared" si="120"/>
        <v>4733</v>
      </c>
      <c r="I1985" s="84">
        <f t="shared" si="121"/>
        <v>5.4780092592592582E-2</v>
      </c>
      <c r="J1985" s="83">
        <v>0.42199999999999999</v>
      </c>
      <c r="K1985" s="83" t="s">
        <v>277</v>
      </c>
      <c r="L1985" s="83">
        <v>0.54600000000000004</v>
      </c>
      <c r="M1985" s="83" t="s">
        <v>277</v>
      </c>
      <c r="N1985" s="84">
        <f t="shared" si="122"/>
        <v>1.0227800925925927</v>
      </c>
      <c r="O1985" s="83">
        <v>1984</v>
      </c>
      <c r="P1985" s="86">
        <f t="shared" si="123"/>
        <v>0.22135007849293564</v>
      </c>
      <c r="Q1985" s="87">
        <f>Table2[[#This Row],[Decimal exceedance]]*100</f>
        <v>22.135007849293565</v>
      </c>
      <c r="R1985" s="86">
        <f>ROUND(Table2[[#This Row],[Percent Exceedance]],1)</f>
        <v>22.1</v>
      </c>
    </row>
    <row r="1986" spans="2:18">
      <c r="B1986" s="79" t="s">
        <v>278</v>
      </c>
      <c r="C1986" s="80">
        <v>10044187</v>
      </c>
      <c r="D1986" s="80">
        <v>10019674</v>
      </c>
      <c r="E1986" s="79" t="s">
        <v>276</v>
      </c>
      <c r="F1986" s="81">
        <v>41382</v>
      </c>
      <c r="G1986" s="82">
        <v>3.6320000000000001</v>
      </c>
      <c r="H1986" s="83">
        <f t="shared" ref="H1986:H2049" si="124">(G1986*1000)</f>
        <v>3632</v>
      </c>
      <c r="I1986" s="84">
        <f t="shared" ref="I1986:I2049" si="125">SUM(G1986/86.4)</f>
        <v>4.2037037037037032E-2</v>
      </c>
      <c r="J1986" s="83">
        <v>0.32200000000000001</v>
      </c>
      <c r="K1986" s="83" t="s">
        <v>277</v>
      </c>
      <c r="L1986" s="83">
        <v>0.65900000000000003</v>
      </c>
      <c r="M1986" s="83" t="s">
        <v>277</v>
      </c>
      <c r="N1986" s="84">
        <f t="shared" ref="N1986:N2049" si="126">SUM(I1986+J1986+L1986)</f>
        <v>1.023037037037037</v>
      </c>
      <c r="O1986" s="83">
        <v>1985</v>
      </c>
      <c r="P1986" s="86">
        <f t="shared" ref="P1986:P2049" si="127">1-O1986/2548</f>
        <v>0.22095761381475665</v>
      </c>
      <c r="Q1986" s="87">
        <f>Table2[[#This Row],[Decimal exceedance]]*100</f>
        <v>22.095761381475665</v>
      </c>
      <c r="R1986" s="86">
        <f>ROUND(Table2[[#This Row],[Percent Exceedance]],1)</f>
        <v>22.1</v>
      </c>
    </row>
    <row r="1987" spans="2:18">
      <c r="B1987" s="79" t="s">
        <v>278</v>
      </c>
      <c r="C1987" s="80">
        <v>10044187</v>
      </c>
      <c r="D1987" s="80">
        <v>10019674</v>
      </c>
      <c r="E1987" s="79" t="s">
        <v>276</v>
      </c>
      <c r="F1987" s="81">
        <v>42398</v>
      </c>
      <c r="G1987" s="82">
        <v>1.6279999999999999</v>
      </c>
      <c r="H1987" s="83">
        <f t="shared" si="124"/>
        <v>1628</v>
      </c>
      <c r="I1987" s="84">
        <f t="shared" si="125"/>
        <v>1.8842592592592591E-2</v>
      </c>
      <c r="J1987" s="83">
        <v>0.59299999999999997</v>
      </c>
      <c r="K1987" s="83" t="s">
        <v>277</v>
      </c>
      <c r="L1987" s="83">
        <v>0.41199999999999998</v>
      </c>
      <c r="M1987" s="83" t="s">
        <v>277</v>
      </c>
      <c r="N1987" s="84">
        <f t="shared" si="126"/>
        <v>1.0238425925925925</v>
      </c>
      <c r="O1987" s="83">
        <v>1986</v>
      </c>
      <c r="P1987" s="86">
        <f t="shared" si="127"/>
        <v>0.22056514913657765</v>
      </c>
      <c r="Q1987" s="87">
        <f>Table2[[#This Row],[Decimal exceedance]]*100</f>
        <v>22.056514913657765</v>
      </c>
      <c r="R1987" s="86">
        <f>ROUND(Table2[[#This Row],[Percent Exceedance]],1)</f>
        <v>22.1</v>
      </c>
    </row>
    <row r="1988" spans="2:18">
      <c r="B1988" s="79" t="s">
        <v>278</v>
      </c>
      <c r="C1988" s="80">
        <v>10044187</v>
      </c>
      <c r="D1988" s="80">
        <v>10019674</v>
      </c>
      <c r="E1988" s="79" t="s">
        <v>276</v>
      </c>
      <c r="F1988" s="81">
        <v>41959</v>
      </c>
      <c r="G1988" s="82">
        <v>3.09</v>
      </c>
      <c r="H1988" s="83">
        <f t="shared" si="124"/>
        <v>3090</v>
      </c>
      <c r="I1988" s="84">
        <f t="shared" si="125"/>
        <v>3.5763888888888887E-2</v>
      </c>
      <c r="J1988" s="83">
        <v>0.60399999999999998</v>
      </c>
      <c r="K1988" s="83" t="s">
        <v>277</v>
      </c>
      <c r="L1988" s="83">
        <v>0.38500000000000001</v>
      </c>
      <c r="M1988" s="83" t="s">
        <v>277</v>
      </c>
      <c r="N1988" s="84">
        <f t="shared" si="126"/>
        <v>1.0247638888888888</v>
      </c>
      <c r="O1988" s="83">
        <v>1987</v>
      </c>
      <c r="P1988" s="86">
        <f t="shared" si="127"/>
        <v>0.22017268445839877</v>
      </c>
      <c r="Q1988" s="87">
        <f>Table2[[#This Row],[Decimal exceedance]]*100</f>
        <v>22.017268445839878</v>
      </c>
      <c r="R1988" s="86">
        <f>ROUND(Table2[[#This Row],[Percent Exceedance]],1)</f>
        <v>22</v>
      </c>
    </row>
    <row r="1989" spans="2:18">
      <c r="B1989" s="79" t="s">
        <v>278</v>
      </c>
      <c r="C1989" s="80">
        <v>10044187</v>
      </c>
      <c r="D1989" s="80">
        <v>10019674</v>
      </c>
      <c r="E1989" s="79" t="s">
        <v>276</v>
      </c>
      <c r="F1989" s="81">
        <v>41694</v>
      </c>
      <c r="G1989" s="82">
        <v>2.3460000000000001</v>
      </c>
      <c r="H1989" s="83">
        <f t="shared" si="124"/>
        <v>2346</v>
      </c>
      <c r="I1989" s="84">
        <f t="shared" si="125"/>
        <v>2.7152777777777776E-2</v>
      </c>
      <c r="J1989" s="83">
        <v>0.55500000000000005</v>
      </c>
      <c r="K1989" s="83" t="s">
        <v>277</v>
      </c>
      <c r="L1989" s="83">
        <v>0.44500000000000001</v>
      </c>
      <c r="M1989" s="83" t="s">
        <v>277</v>
      </c>
      <c r="N1989" s="84">
        <f t="shared" si="126"/>
        <v>1.0271527777777778</v>
      </c>
      <c r="O1989" s="83">
        <v>1988</v>
      </c>
      <c r="P1989" s="86">
        <f t="shared" si="127"/>
        <v>0.21978021978021978</v>
      </c>
      <c r="Q1989" s="87">
        <f>Table2[[#This Row],[Decimal exceedance]]*100</f>
        <v>21.978021978021978</v>
      </c>
      <c r="R1989" s="86">
        <f>ROUND(Table2[[#This Row],[Percent Exceedance]],1)</f>
        <v>22</v>
      </c>
    </row>
    <row r="1990" spans="2:18">
      <c r="B1990" s="79" t="s">
        <v>278</v>
      </c>
      <c r="C1990" s="80">
        <v>10044187</v>
      </c>
      <c r="D1990" s="80">
        <v>10019674</v>
      </c>
      <c r="E1990" s="79" t="s">
        <v>276</v>
      </c>
      <c r="F1990" s="81">
        <v>42888</v>
      </c>
      <c r="G1990" s="82">
        <v>4.774</v>
      </c>
      <c r="H1990" s="83">
        <f t="shared" si="124"/>
        <v>4774</v>
      </c>
      <c r="I1990" s="84">
        <f t="shared" si="125"/>
        <v>5.5254629629629626E-2</v>
      </c>
      <c r="J1990" s="83">
        <v>0.42299999999999999</v>
      </c>
      <c r="K1990" s="83" t="s">
        <v>277</v>
      </c>
      <c r="L1990" s="83">
        <v>0.54900000000000004</v>
      </c>
      <c r="M1990" s="83" t="s">
        <v>277</v>
      </c>
      <c r="N1990" s="84">
        <f t="shared" si="126"/>
        <v>1.0272546296296297</v>
      </c>
      <c r="O1990" s="83">
        <v>1989</v>
      </c>
      <c r="P1990" s="86">
        <f t="shared" si="127"/>
        <v>0.21938775510204078</v>
      </c>
      <c r="Q1990" s="87">
        <f>Table2[[#This Row],[Decimal exceedance]]*100</f>
        <v>21.938775510204078</v>
      </c>
      <c r="R1990" s="86">
        <f>ROUND(Table2[[#This Row],[Percent Exceedance]],1)</f>
        <v>21.9</v>
      </c>
    </row>
    <row r="1991" spans="2:18">
      <c r="B1991" s="79" t="s">
        <v>278</v>
      </c>
      <c r="C1991" s="80">
        <v>10044187</v>
      </c>
      <c r="D1991" s="80">
        <v>10019674</v>
      </c>
      <c r="E1991" s="79" t="s">
        <v>276</v>
      </c>
      <c r="F1991" s="81">
        <v>42549</v>
      </c>
      <c r="G1991" s="82">
        <v>2.4300000000000002</v>
      </c>
      <c r="H1991" s="83">
        <f t="shared" si="124"/>
        <v>2430</v>
      </c>
      <c r="I1991" s="84">
        <f t="shared" si="125"/>
        <v>2.8125000000000001E-2</v>
      </c>
      <c r="J1991" s="83">
        <v>0.33100000000000002</v>
      </c>
      <c r="K1991" s="83" t="s">
        <v>277</v>
      </c>
      <c r="L1991" s="83">
        <v>0.67400000000000004</v>
      </c>
      <c r="M1991" s="83" t="s">
        <v>277</v>
      </c>
      <c r="N1991" s="84">
        <f t="shared" si="126"/>
        <v>1.0331250000000001</v>
      </c>
      <c r="O1991" s="83">
        <v>1990</v>
      </c>
      <c r="P1991" s="86">
        <f t="shared" si="127"/>
        <v>0.2189952904238619</v>
      </c>
      <c r="Q1991" s="87">
        <f>Table2[[#This Row],[Decimal exceedance]]*100</f>
        <v>21.899529042386192</v>
      </c>
      <c r="R1991" s="86">
        <f>ROUND(Table2[[#This Row],[Percent Exceedance]],1)</f>
        <v>21.9</v>
      </c>
    </row>
    <row r="1992" spans="2:18">
      <c r="B1992" s="79" t="s">
        <v>278</v>
      </c>
      <c r="C1992" s="80">
        <v>10044187</v>
      </c>
      <c r="D1992" s="80">
        <v>10019674</v>
      </c>
      <c r="E1992" s="79" t="s">
        <v>276</v>
      </c>
      <c r="F1992" s="81">
        <v>41692</v>
      </c>
      <c r="G1992" s="82">
        <v>2.7029999999999998</v>
      </c>
      <c r="H1992" s="83">
        <f t="shared" si="124"/>
        <v>2703</v>
      </c>
      <c r="I1992" s="84">
        <f t="shared" si="125"/>
        <v>3.1284722222222221E-2</v>
      </c>
      <c r="J1992" s="83">
        <v>0.54200000000000004</v>
      </c>
      <c r="K1992" s="83" t="s">
        <v>277</v>
      </c>
      <c r="L1992" s="83">
        <v>0.46200000000000002</v>
      </c>
      <c r="M1992" s="83" t="s">
        <v>277</v>
      </c>
      <c r="N1992" s="84">
        <f t="shared" si="126"/>
        <v>1.0352847222222223</v>
      </c>
      <c r="O1992" s="83">
        <v>1991</v>
      </c>
      <c r="P1992" s="86">
        <f t="shared" si="127"/>
        <v>0.2186028257456829</v>
      </c>
      <c r="Q1992" s="87">
        <f>Table2[[#This Row],[Decimal exceedance]]*100</f>
        <v>21.860282574568291</v>
      </c>
      <c r="R1992" s="86">
        <f>ROUND(Table2[[#This Row],[Percent Exceedance]],1)</f>
        <v>21.9</v>
      </c>
    </row>
    <row r="1993" spans="2:18">
      <c r="B1993" s="79" t="s">
        <v>278</v>
      </c>
      <c r="C1993" s="80">
        <v>10044187</v>
      </c>
      <c r="D1993" s="80">
        <v>10019674</v>
      </c>
      <c r="E1993" s="79" t="s">
        <v>276</v>
      </c>
      <c r="F1993" s="81">
        <v>41767</v>
      </c>
      <c r="G1993" s="82">
        <v>2.641</v>
      </c>
      <c r="H1993" s="83">
        <f t="shared" si="124"/>
        <v>2641</v>
      </c>
      <c r="I1993" s="84">
        <f t="shared" si="125"/>
        <v>3.0567129629629628E-2</v>
      </c>
      <c r="J1993" s="83">
        <v>0.54500000000000004</v>
      </c>
      <c r="K1993" s="83" t="s">
        <v>277</v>
      </c>
      <c r="L1993" s="83">
        <v>0.46100000000000002</v>
      </c>
      <c r="M1993" s="83" t="s">
        <v>277</v>
      </c>
      <c r="N1993" s="84">
        <f t="shared" si="126"/>
        <v>1.0365671296296297</v>
      </c>
      <c r="O1993" s="83">
        <v>1992</v>
      </c>
      <c r="P1993" s="86">
        <f t="shared" si="127"/>
        <v>0.21821036106750391</v>
      </c>
      <c r="Q1993" s="87">
        <f>Table2[[#This Row],[Decimal exceedance]]*100</f>
        <v>21.821036106750391</v>
      </c>
      <c r="R1993" s="86">
        <f>ROUND(Table2[[#This Row],[Percent Exceedance]],1)</f>
        <v>21.8</v>
      </c>
    </row>
    <row r="1994" spans="2:18">
      <c r="B1994" s="79" t="s">
        <v>278</v>
      </c>
      <c r="C1994" s="80">
        <v>10044187</v>
      </c>
      <c r="D1994" s="80">
        <v>10019674</v>
      </c>
      <c r="E1994" s="79" t="s">
        <v>276</v>
      </c>
      <c r="F1994" s="81">
        <v>41782</v>
      </c>
      <c r="G1994" s="82">
        <v>2.4590000000000001</v>
      </c>
      <c r="H1994" s="83">
        <f t="shared" si="124"/>
        <v>2459</v>
      </c>
      <c r="I1994" s="84">
        <f t="shared" si="125"/>
        <v>2.8460648148148148E-2</v>
      </c>
      <c r="J1994" s="83">
        <v>0.33600000000000002</v>
      </c>
      <c r="K1994" s="83" t="s">
        <v>277</v>
      </c>
      <c r="L1994" s="83">
        <v>0.67300000000000004</v>
      </c>
      <c r="M1994" s="83" t="s">
        <v>277</v>
      </c>
      <c r="N1994" s="84">
        <f t="shared" si="126"/>
        <v>1.0374606481481483</v>
      </c>
      <c r="O1994" s="83">
        <v>1993</v>
      </c>
      <c r="P1994" s="86">
        <f t="shared" si="127"/>
        <v>0.21781789638932492</v>
      </c>
      <c r="Q1994" s="87">
        <f>Table2[[#This Row],[Decimal exceedance]]*100</f>
        <v>21.781789638932491</v>
      </c>
      <c r="R1994" s="86">
        <f>ROUND(Table2[[#This Row],[Percent Exceedance]],1)</f>
        <v>21.8</v>
      </c>
    </row>
    <row r="1995" spans="2:18">
      <c r="B1995" s="79" t="s">
        <v>278</v>
      </c>
      <c r="C1995" s="80">
        <v>10044187</v>
      </c>
      <c r="D1995" s="80">
        <v>10019674</v>
      </c>
      <c r="E1995" s="79" t="s">
        <v>276</v>
      </c>
      <c r="F1995" s="81">
        <v>42431</v>
      </c>
      <c r="G1995" s="82">
        <v>1.613</v>
      </c>
      <c r="H1995" s="83">
        <f t="shared" si="124"/>
        <v>1613</v>
      </c>
      <c r="I1995" s="84">
        <f t="shared" si="125"/>
        <v>1.8668981481481481E-2</v>
      </c>
      <c r="J1995" s="83">
        <v>0.58399999999999996</v>
      </c>
      <c r="K1995" s="83" t="s">
        <v>277</v>
      </c>
      <c r="L1995" s="83">
        <v>0.435</v>
      </c>
      <c r="M1995" s="83" t="s">
        <v>277</v>
      </c>
      <c r="N1995" s="84">
        <f t="shared" si="126"/>
        <v>1.0376689814814815</v>
      </c>
      <c r="O1995" s="83">
        <v>1994</v>
      </c>
      <c r="P1995" s="86">
        <f t="shared" si="127"/>
        <v>0.21742543171114603</v>
      </c>
      <c r="Q1995" s="87">
        <f>Table2[[#This Row],[Decimal exceedance]]*100</f>
        <v>21.742543171114605</v>
      </c>
      <c r="R1995" s="86">
        <f>ROUND(Table2[[#This Row],[Percent Exceedance]],1)</f>
        <v>21.7</v>
      </c>
    </row>
    <row r="1996" spans="2:18">
      <c r="B1996" s="79" t="s">
        <v>278</v>
      </c>
      <c r="C1996" s="80">
        <v>10044187</v>
      </c>
      <c r="D1996" s="80">
        <v>10019674</v>
      </c>
      <c r="E1996" s="79" t="s">
        <v>276</v>
      </c>
      <c r="F1996" s="81">
        <v>41849</v>
      </c>
      <c r="G1996" s="82">
        <v>6.6449999999999996</v>
      </c>
      <c r="H1996" s="83">
        <f t="shared" si="124"/>
        <v>6645</v>
      </c>
      <c r="I1996" s="84">
        <f t="shared" si="125"/>
        <v>7.6909722222222213E-2</v>
      </c>
      <c r="J1996" s="83">
        <v>0.48399999999999999</v>
      </c>
      <c r="K1996" s="83" t="s">
        <v>277</v>
      </c>
      <c r="L1996" s="83">
        <v>0.47699999999999998</v>
      </c>
      <c r="M1996" s="83" t="s">
        <v>277</v>
      </c>
      <c r="N1996" s="84">
        <f t="shared" si="126"/>
        <v>1.0379097222222222</v>
      </c>
      <c r="O1996" s="83">
        <v>1995</v>
      </c>
      <c r="P1996" s="86">
        <f t="shared" si="127"/>
        <v>0.21703296703296704</v>
      </c>
      <c r="Q1996" s="87">
        <f>Table2[[#This Row],[Decimal exceedance]]*100</f>
        <v>21.703296703296704</v>
      </c>
      <c r="R1996" s="86">
        <f>ROUND(Table2[[#This Row],[Percent Exceedance]],1)</f>
        <v>21.7</v>
      </c>
    </row>
    <row r="1997" spans="2:18">
      <c r="B1997" s="79" t="s">
        <v>278</v>
      </c>
      <c r="C1997" s="80">
        <v>10044187</v>
      </c>
      <c r="D1997" s="80">
        <v>10019674</v>
      </c>
      <c r="E1997" s="79" t="s">
        <v>276</v>
      </c>
      <c r="F1997" s="81">
        <v>42871</v>
      </c>
      <c r="G1997" s="82">
        <v>5.6310000000000002</v>
      </c>
      <c r="H1997" s="83">
        <f t="shared" si="124"/>
        <v>5631</v>
      </c>
      <c r="I1997" s="84">
        <f t="shared" si="125"/>
        <v>6.5173611111111113E-2</v>
      </c>
      <c r="J1997" s="83">
        <v>0.68</v>
      </c>
      <c r="K1997" s="83" t="s">
        <v>277</v>
      </c>
      <c r="L1997" s="83">
        <v>0.29399999999999998</v>
      </c>
      <c r="M1997" s="83" t="s">
        <v>277</v>
      </c>
      <c r="N1997" s="84">
        <f t="shared" si="126"/>
        <v>1.0391736111111112</v>
      </c>
      <c r="O1997" s="83">
        <v>1996</v>
      </c>
      <c r="P1997" s="86">
        <f t="shared" si="127"/>
        <v>0.21664050235478804</v>
      </c>
      <c r="Q1997" s="87">
        <f>Table2[[#This Row],[Decimal exceedance]]*100</f>
        <v>21.664050235478804</v>
      </c>
      <c r="R1997" s="86">
        <f>ROUND(Table2[[#This Row],[Percent Exceedance]],1)</f>
        <v>21.7</v>
      </c>
    </row>
    <row r="1998" spans="2:18">
      <c r="B1998" s="83"/>
      <c r="C1998" s="80">
        <v>10044187</v>
      </c>
      <c r="D1998" s="80">
        <v>10019674</v>
      </c>
      <c r="E1998" s="79" t="s">
        <v>276</v>
      </c>
      <c r="F1998" s="85">
        <v>43897</v>
      </c>
      <c r="G1998" s="82">
        <v>1.827</v>
      </c>
      <c r="H1998" s="83">
        <f t="shared" si="124"/>
        <v>1827</v>
      </c>
      <c r="I1998" s="84">
        <f t="shared" si="125"/>
        <v>2.1145833333333332E-2</v>
      </c>
      <c r="J1998" s="83">
        <v>0.53500000000000003</v>
      </c>
      <c r="K1998" s="83" t="s">
        <v>277</v>
      </c>
      <c r="L1998" s="83">
        <v>0.48499999999999999</v>
      </c>
      <c r="M1998" s="83" t="s">
        <v>277</v>
      </c>
      <c r="N1998" s="84">
        <f t="shared" si="126"/>
        <v>1.0411458333333332</v>
      </c>
      <c r="O1998" s="83">
        <v>1997</v>
      </c>
      <c r="P1998" s="86">
        <f t="shared" si="127"/>
        <v>0.21624803767660905</v>
      </c>
      <c r="Q1998" s="87">
        <f>Table2[[#This Row],[Decimal exceedance]]*100</f>
        <v>21.624803767660904</v>
      </c>
      <c r="R1998" s="86">
        <f>ROUND(Table2[[#This Row],[Percent Exceedance]],1)</f>
        <v>21.6</v>
      </c>
    </row>
    <row r="1999" spans="2:18">
      <c r="B1999" s="79" t="s">
        <v>278</v>
      </c>
      <c r="C1999" s="80">
        <v>10044187</v>
      </c>
      <c r="D1999" s="80">
        <v>10019674</v>
      </c>
      <c r="E1999" s="79" t="s">
        <v>276</v>
      </c>
      <c r="F1999" s="81">
        <v>41918</v>
      </c>
      <c r="G1999" s="82">
        <v>2.9350000000000001</v>
      </c>
      <c r="H1999" s="83">
        <f t="shared" si="124"/>
        <v>2935</v>
      </c>
      <c r="I1999" s="84">
        <f t="shared" si="125"/>
        <v>3.3969907407407407E-2</v>
      </c>
      <c r="J1999" s="83">
        <v>0.63600000000000001</v>
      </c>
      <c r="K1999" s="83" t="s">
        <v>277</v>
      </c>
      <c r="L1999" s="83">
        <v>0.372</v>
      </c>
      <c r="M1999" s="83" t="s">
        <v>277</v>
      </c>
      <c r="N1999" s="84">
        <f t="shared" si="126"/>
        <v>1.0419699074074074</v>
      </c>
      <c r="O1999" s="83">
        <v>1998</v>
      </c>
      <c r="P1999" s="86">
        <f t="shared" si="127"/>
        <v>0.21585557299843017</v>
      </c>
      <c r="Q1999" s="87">
        <f>Table2[[#This Row],[Decimal exceedance]]*100</f>
        <v>21.585557299843018</v>
      </c>
      <c r="R1999" s="86">
        <f>ROUND(Table2[[#This Row],[Percent Exceedance]],1)</f>
        <v>21.6</v>
      </c>
    </row>
    <row r="2000" spans="2:18">
      <c r="B2000" s="79" t="s">
        <v>278</v>
      </c>
      <c r="C2000" s="80">
        <v>10044187</v>
      </c>
      <c r="D2000" s="80">
        <v>10019674</v>
      </c>
      <c r="E2000" s="79" t="s">
        <v>276</v>
      </c>
      <c r="F2000" s="81">
        <v>42534</v>
      </c>
      <c r="G2000" s="82">
        <v>2.21</v>
      </c>
      <c r="H2000" s="83">
        <f t="shared" si="124"/>
        <v>2210</v>
      </c>
      <c r="I2000" s="84">
        <f t="shared" si="125"/>
        <v>2.5578703703703701E-2</v>
      </c>
      <c r="J2000" s="83">
        <v>0.38200000000000001</v>
      </c>
      <c r="K2000" s="83" t="s">
        <v>277</v>
      </c>
      <c r="L2000" s="83">
        <v>0.63600000000000001</v>
      </c>
      <c r="M2000" s="83" t="s">
        <v>277</v>
      </c>
      <c r="N2000" s="84">
        <f t="shared" si="126"/>
        <v>1.0435787037037036</v>
      </c>
      <c r="O2000" s="83">
        <v>1999</v>
      </c>
      <c r="P2000" s="86">
        <f t="shared" si="127"/>
        <v>0.21546310832025117</v>
      </c>
      <c r="Q2000" s="87">
        <f>Table2[[#This Row],[Decimal exceedance]]*100</f>
        <v>21.546310832025117</v>
      </c>
      <c r="R2000" s="86">
        <f>ROUND(Table2[[#This Row],[Percent Exceedance]],1)</f>
        <v>21.5</v>
      </c>
    </row>
    <row r="2001" spans="2:18">
      <c r="B2001" s="83"/>
      <c r="C2001" s="80">
        <v>10044187</v>
      </c>
      <c r="D2001" s="80">
        <v>10019674</v>
      </c>
      <c r="E2001" s="79" t="s">
        <v>276</v>
      </c>
      <c r="F2001" s="85">
        <v>43887</v>
      </c>
      <c r="G2001" s="82">
        <v>1.9810000000000001</v>
      </c>
      <c r="H2001" s="83">
        <f t="shared" si="124"/>
        <v>1981</v>
      </c>
      <c r="I2001" s="84">
        <f t="shared" si="125"/>
        <v>2.2928240740740739E-2</v>
      </c>
      <c r="J2001" s="83">
        <v>0.47299999999999998</v>
      </c>
      <c r="K2001" s="83" t="s">
        <v>277</v>
      </c>
      <c r="L2001" s="83">
        <v>0.54800000000000004</v>
      </c>
      <c r="M2001" s="83" t="s">
        <v>277</v>
      </c>
      <c r="N2001" s="84">
        <f t="shared" si="126"/>
        <v>1.0439282407407409</v>
      </c>
      <c r="O2001" s="83">
        <v>2000</v>
      </c>
      <c r="P2001" s="86">
        <f t="shared" si="127"/>
        <v>0.21507064364207218</v>
      </c>
      <c r="Q2001" s="87">
        <f>Table2[[#This Row],[Decimal exceedance]]*100</f>
        <v>21.507064364207217</v>
      </c>
      <c r="R2001" s="86">
        <f>ROUND(Table2[[#This Row],[Percent Exceedance]],1)</f>
        <v>21.5</v>
      </c>
    </row>
    <row r="2002" spans="2:18">
      <c r="B2002" s="79" t="s">
        <v>278</v>
      </c>
      <c r="C2002" s="80">
        <v>10044187</v>
      </c>
      <c r="D2002" s="80">
        <v>10019674</v>
      </c>
      <c r="E2002" s="79" t="s">
        <v>276</v>
      </c>
      <c r="F2002" s="81">
        <v>42482</v>
      </c>
      <c r="G2002" s="82">
        <v>1.5249999999999999</v>
      </c>
      <c r="H2002" s="83">
        <f t="shared" si="124"/>
        <v>1525</v>
      </c>
      <c r="I2002" s="84">
        <f t="shared" si="125"/>
        <v>1.7650462962962962E-2</v>
      </c>
      <c r="J2002" s="83">
        <v>0.56899999999999995</v>
      </c>
      <c r="K2002" s="83" t="s">
        <v>280</v>
      </c>
      <c r="L2002" s="83">
        <v>0.46</v>
      </c>
      <c r="M2002" s="83" t="s">
        <v>277</v>
      </c>
      <c r="N2002" s="84">
        <f t="shared" si="126"/>
        <v>1.0466504629629629</v>
      </c>
      <c r="O2002" s="83">
        <v>2001</v>
      </c>
      <c r="P2002" s="86">
        <f t="shared" si="127"/>
        <v>0.2146781789638933</v>
      </c>
      <c r="Q2002" s="87">
        <f>Table2[[#This Row],[Decimal exceedance]]*100</f>
        <v>21.467817896389331</v>
      </c>
      <c r="R2002" s="86">
        <f>ROUND(Table2[[#This Row],[Percent Exceedance]],1)</f>
        <v>21.5</v>
      </c>
    </row>
    <row r="2003" spans="2:18">
      <c r="B2003" s="79" t="s">
        <v>278</v>
      </c>
      <c r="C2003" s="80">
        <v>10044187</v>
      </c>
      <c r="D2003" s="80">
        <v>10019674</v>
      </c>
      <c r="E2003" s="79" t="s">
        <v>276</v>
      </c>
      <c r="F2003" s="81">
        <v>43143</v>
      </c>
      <c r="G2003" s="82">
        <v>2.12</v>
      </c>
      <c r="H2003" s="83">
        <f t="shared" si="124"/>
        <v>2120</v>
      </c>
      <c r="I2003" s="84">
        <f t="shared" si="125"/>
        <v>2.4537037037037038E-2</v>
      </c>
      <c r="J2003" s="83">
        <v>0.77900000000000003</v>
      </c>
      <c r="K2003" s="83" t="s">
        <v>277</v>
      </c>
      <c r="L2003" s="83">
        <v>0.24399999999999999</v>
      </c>
      <c r="M2003" s="83" t="s">
        <v>277</v>
      </c>
      <c r="N2003" s="84">
        <f t="shared" si="126"/>
        <v>1.0475370370370372</v>
      </c>
      <c r="O2003" s="83">
        <v>2002</v>
      </c>
      <c r="P2003" s="86">
        <f t="shared" si="127"/>
        <v>0.2142857142857143</v>
      </c>
      <c r="Q2003" s="87">
        <f>Table2[[#This Row],[Decimal exceedance]]*100</f>
        <v>21.428571428571431</v>
      </c>
      <c r="R2003" s="86">
        <f>ROUND(Table2[[#This Row],[Percent Exceedance]],1)</f>
        <v>21.4</v>
      </c>
    </row>
    <row r="2004" spans="2:18">
      <c r="B2004" s="79" t="s">
        <v>278</v>
      </c>
      <c r="C2004" s="80">
        <v>10044187</v>
      </c>
      <c r="D2004" s="80">
        <v>10019674</v>
      </c>
      <c r="E2004" s="79" t="s">
        <v>276</v>
      </c>
      <c r="F2004" s="81">
        <v>42129</v>
      </c>
      <c r="G2004" s="82">
        <v>2.7709999999999999</v>
      </c>
      <c r="H2004" s="83">
        <f t="shared" si="124"/>
        <v>2771</v>
      </c>
      <c r="I2004" s="84">
        <f t="shared" si="125"/>
        <v>3.2071759259259258E-2</v>
      </c>
      <c r="J2004" s="83">
        <v>0.54900000000000004</v>
      </c>
      <c r="K2004" s="83" t="s">
        <v>277</v>
      </c>
      <c r="L2004" s="83">
        <v>0.46700000000000003</v>
      </c>
      <c r="M2004" s="83" t="s">
        <v>280</v>
      </c>
      <c r="N2004" s="84">
        <f t="shared" si="126"/>
        <v>1.0480717592592594</v>
      </c>
      <c r="O2004" s="83">
        <v>2003</v>
      </c>
      <c r="P2004" s="86">
        <f t="shared" si="127"/>
        <v>0.21389324960753531</v>
      </c>
      <c r="Q2004" s="87">
        <f>Table2[[#This Row],[Decimal exceedance]]*100</f>
        <v>21.38932496075353</v>
      </c>
      <c r="R2004" s="86">
        <f>ROUND(Table2[[#This Row],[Percent Exceedance]],1)</f>
        <v>21.4</v>
      </c>
    </row>
    <row r="2005" spans="2:18">
      <c r="B2005" s="79" t="s">
        <v>278</v>
      </c>
      <c r="C2005" s="80">
        <v>10044187</v>
      </c>
      <c r="D2005" s="80">
        <v>10019674</v>
      </c>
      <c r="E2005" s="79" t="s">
        <v>276</v>
      </c>
      <c r="F2005" s="81">
        <v>42341</v>
      </c>
      <c r="G2005" s="82">
        <v>4.6029999999999998</v>
      </c>
      <c r="H2005" s="83">
        <f t="shared" si="124"/>
        <v>4603</v>
      </c>
      <c r="I2005" s="84">
        <f t="shared" si="125"/>
        <v>5.3275462962962955E-2</v>
      </c>
      <c r="J2005" s="83">
        <v>0.59399999999999997</v>
      </c>
      <c r="K2005" s="83" t="s">
        <v>277</v>
      </c>
      <c r="L2005" s="83">
        <v>0.40100000000000002</v>
      </c>
      <c r="M2005" s="83" t="s">
        <v>277</v>
      </c>
      <c r="N2005" s="84">
        <f t="shared" si="126"/>
        <v>1.0482754629629629</v>
      </c>
      <c r="O2005" s="83">
        <v>2004</v>
      </c>
      <c r="P2005" s="86">
        <f t="shared" si="127"/>
        <v>0.21350078492935631</v>
      </c>
      <c r="Q2005" s="87">
        <f>Table2[[#This Row],[Decimal exceedance]]*100</f>
        <v>21.35007849293563</v>
      </c>
      <c r="R2005" s="86">
        <f>ROUND(Table2[[#This Row],[Percent Exceedance]],1)</f>
        <v>21.4</v>
      </c>
    </row>
    <row r="2006" spans="2:18">
      <c r="B2006" s="79" t="s">
        <v>278</v>
      </c>
      <c r="C2006" s="80">
        <v>10044187</v>
      </c>
      <c r="D2006" s="80">
        <v>10019674</v>
      </c>
      <c r="E2006" s="79" t="s">
        <v>276</v>
      </c>
      <c r="F2006" s="81">
        <v>42128</v>
      </c>
      <c r="G2006" s="82">
        <v>2.82</v>
      </c>
      <c r="H2006" s="83">
        <f t="shared" si="124"/>
        <v>2820</v>
      </c>
      <c r="I2006" s="84">
        <f t="shared" si="125"/>
        <v>3.2638888888888884E-2</v>
      </c>
      <c r="J2006" s="83">
        <v>0.502</v>
      </c>
      <c r="K2006" s="83" t="s">
        <v>277</v>
      </c>
      <c r="L2006" s="83">
        <v>0.51400000000000001</v>
      </c>
      <c r="M2006" s="83" t="s">
        <v>280</v>
      </c>
      <c r="N2006" s="84">
        <f t="shared" si="126"/>
        <v>1.0486388888888889</v>
      </c>
      <c r="O2006" s="83">
        <v>2005</v>
      </c>
      <c r="P2006" s="86">
        <f t="shared" si="127"/>
        <v>0.21310832025117743</v>
      </c>
      <c r="Q2006" s="87">
        <f>Table2[[#This Row],[Decimal exceedance]]*100</f>
        <v>21.310832025117744</v>
      </c>
      <c r="R2006" s="86">
        <f>ROUND(Table2[[#This Row],[Percent Exceedance]],1)</f>
        <v>21.3</v>
      </c>
    </row>
    <row r="2007" spans="2:18">
      <c r="B2007" s="79" t="s">
        <v>278</v>
      </c>
      <c r="C2007" s="80">
        <v>10044187</v>
      </c>
      <c r="D2007" s="80">
        <v>10019674</v>
      </c>
      <c r="E2007" s="79" t="s">
        <v>276</v>
      </c>
      <c r="F2007" s="81">
        <v>41423</v>
      </c>
      <c r="G2007" s="82">
        <v>5.1150000000000002</v>
      </c>
      <c r="H2007" s="83">
        <f t="shared" si="124"/>
        <v>5115</v>
      </c>
      <c r="I2007" s="84">
        <f t="shared" si="125"/>
        <v>5.9201388888888887E-2</v>
      </c>
      <c r="J2007" s="83">
        <v>0.50700000000000001</v>
      </c>
      <c r="K2007" s="83" t="s">
        <v>277</v>
      </c>
      <c r="L2007" s="83">
        <v>0.48699999999999999</v>
      </c>
      <c r="M2007" s="83" t="s">
        <v>277</v>
      </c>
      <c r="N2007" s="84">
        <f t="shared" si="126"/>
        <v>1.0532013888888889</v>
      </c>
      <c r="O2007" s="83">
        <v>2006</v>
      </c>
      <c r="P2007" s="86">
        <f t="shared" si="127"/>
        <v>0.21271585557299844</v>
      </c>
      <c r="Q2007" s="87">
        <f>Table2[[#This Row],[Decimal exceedance]]*100</f>
        <v>21.271585557299844</v>
      </c>
      <c r="R2007" s="86">
        <f>ROUND(Table2[[#This Row],[Percent Exceedance]],1)</f>
        <v>21.3</v>
      </c>
    </row>
    <row r="2008" spans="2:18">
      <c r="B2008" s="79" t="s">
        <v>278</v>
      </c>
      <c r="C2008" s="80">
        <v>10044187</v>
      </c>
      <c r="D2008" s="80">
        <v>10019674</v>
      </c>
      <c r="E2008" s="79" t="s">
        <v>276</v>
      </c>
      <c r="F2008" s="81">
        <v>43007</v>
      </c>
      <c r="G2008" s="82">
        <v>3.129</v>
      </c>
      <c r="H2008" s="83">
        <f t="shared" si="124"/>
        <v>3129</v>
      </c>
      <c r="I2008" s="84">
        <f t="shared" si="125"/>
        <v>3.6215277777777777E-2</v>
      </c>
      <c r="J2008" s="83">
        <v>0.34899999999999998</v>
      </c>
      <c r="K2008" s="83" t="s">
        <v>277</v>
      </c>
      <c r="L2008" s="83">
        <v>0.66800000000000004</v>
      </c>
      <c r="M2008" s="83" t="s">
        <v>277</v>
      </c>
      <c r="N2008" s="84">
        <f t="shared" si="126"/>
        <v>1.0532152777777779</v>
      </c>
      <c r="O2008" s="83">
        <v>2007</v>
      </c>
      <c r="P2008" s="86">
        <f t="shared" si="127"/>
        <v>0.21232339089481944</v>
      </c>
      <c r="Q2008" s="87">
        <f>Table2[[#This Row],[Decimal exceedance]]*100</f>
        <v>21.232339089481943</v>
      </c>
      <c r="R2008" s="86">
        <f>ROUND(Table2[[#This Row],[Percent Exceedance]],1)</f>
        <v>21.2</v>
      </c>
    </row>
    <row r="2009" spans="2:18">
      <c r="B2009" s="79" t="s">
        <v>278</v>
      </c>
      <c r="C2009" s="80">
        <v>10044187</v>
      </c>
      <c r="D2009" s="80">
        <v>10019674</v>
      </c>
      <c r="E2009" s="79" t="s">
        <v>276</v>
      </c>
      <c r="F2009" s="81">
        <v>42684</v>
      </c>
      <c r="G2009" s="82">
        <v>2.8439999999999999</v>
      </c>
      <c r="H2009" s="83">
        <f t="shared" si="124"/>
        <v>2844</v>
      </c>
      <c r="I2009" s="84">
        <f t="shared" si="125"/>
        <v>3.2916666666666664E-2</v>
      </c>
      <c r="J2009" s="83">
        <v>0.41099999999999998</v>
      </c>
      <c r="K2009" s="83" t="s">
        <v>277</v>
      </c>
      <c r="L2009" s="83">
        <v>0.61099999999999999</v>
      </c>
      <c r="M2009" s="83" t="s">
        <v>277</v>
      </c>
      <c r="N2009" s="84">
        <f t="shared" si="126"/>
        <v>1.0549166666666667</v>
      </c>
      <c r="O2009" s="83">
        <v>2008</v>
      </c>
      <c r="P2009" s="86">
        <f t="shared" si="127"/>
        <v>0.21193092621664045</v>
      </c>
      <c r="Q2009" s="87">
        <f>Table2[[#This Row],[Decimal exceedance]]*100</f>
        <v>21.193092621664043</v>
      </c>
      <c r="R2009" s="86">
        <f>ROUND(Table2[[#This Row],[Percent Exceedance]],1)</f>
        <v>21.2</v>
      </c>
    </row>
    <row r="2010" spans="2:18">
      <c r="B2010" s="79" t="s">
        <v>278</v>
      </c>
      <c r="C2010" s="80">
        <v>10044187</v>
      </c>
      <c r="D2010" s="80">
        <v>10019674</v>
      </c>
      <c r="E2010" s="79" t="s">
        <v>276</v>
      </c>
      <c r="F2010" s="81">
        <v>43540</v>
      </c>
      <c r="G2010" s="82">
        <v>1.71</v>
      </c>
      <c r="H2010" s="83">
        <f t="shared" si="124"/>
        <v>1710</v>
      </c>
      <c r="I2010" s="84">
        <f t="shared" si="125"/>
        <v>1.9791666666666666E-2</v>
      </c>
      <c r="J2010" s="83">
        <v>0.83699999999999997</v>
      </c>
      <c r="K2010" s="83" t="s">
        <v>277</v>
      </c>
      <c r="L2010" s="83">
        <v>0.2</v>
      </c>
      <c r="M2010" s="83" t="s">
        <v>277</v>
      </c>
      <c r="N2010" s="84">
        <f t="shared" si="126"/>
        <v>1.0567916666666666</v>
      </c>
      <c r="O2010" s="83">
        <v>2009</v>
      </c>
      <c r="P2010" s="86">
        <f t="shared" si="127"/>
        <v>0.21153846153846156</v>
      </c>
      <c r="Q2010" s="87">
        <f>Table2[[#This Row],[Decimal exceedance]]*100</f>
        <v>21.153846153846157</v>
      </c>
      <c r="R2010" s="86">
        <f>ROUND(Table2[[#This Row],[Percent Exceedance]],1)</f>
        <v>21.2</v>
      </c>
    </row>
    <row r="2011" spans="2:18">
      <c r="B2011" s="83"/>
      <c r="C2011" s="80">
        <v>10044187</v>
      </c>
      <c r="D2011" s="80">
        <v>10019674</v>
      </c>
      <c r="E2011" s="79" t="s">
        <v>276</v>
      </c>
      <c r="F2011" s="85">
        <v>43839</v>
      </c>
      <c r="G2011" s="82">
        <v>1.9159999999999999</v>
      </c>
      <c r="H2011" s="83">
        <f t="shared" si="124"/>
        <v>1916</v>
      </c>
      <c r="I2011" s="84">
        <f t="shared" si="125"/>
        <v>2.2175925925925925E-2</v>
      </c>
      <c r="J2011" s="83">
        <v>0.56899999999999995</v>
      </c>
      <c r="K2011" s="83" t="s">
        <v>277</v>
      </c>
      <c r="L2011" s="83">
        <v>0.46600000000000003</v>
      </c>
      <c r="M2011" s="83" t="s">
        <v>277</v>
      </c>
      <c r="N2011" s="84">
        <f t="shared" si="126"/>
        <v>1.0571759259259259</v>
      </c>
      <c r="O2011" s="83">
        <v>2010</v>
      </c>
      <c r="P2011" s="86">
        <f t="shared" si="127"/>
        <v>0.21114599686028257</v>
      </c>
      <c r="Q2011" s="87">
        <f>Table2[[#This Row],[Decimal exceedance]]*100</f>
        <v>21.114599686028257</v>
      </c>
      <c r="R2011" s="86">
        <f>ROUND(Table2[[#This Row],[Percent Exceedance]],1)</f>
        <v>21.1</v>
      </c>
    </row>
    <row r="2012" spans="2:18">
      <c r="B2012" s="79" t="s">
        <v>278</v>
      </c>
      <c r="C2012" s="80">
        <v>10044187</v>
      </c>
      <c r="D2012" s="80">
        <v>10019674</v>
      </c>
      <c r="E2012" s="79" t="s">
        <v>276</v>
      </c>
      <c r="F2012" s="81">
        <v>43116</v>
      </c>
      <c r="G2012" s="82">
        <v>2.024</v>
      </c>
      <c r="H2012" s="83">
        <f t="shared" si="124"/>
        <v>2024</v>
      </c>
      <c r="I2012" s="84">
        <f t="shared" si="125"/>
        <v>2.3425925925925923E-2</v>
      </c>
      <c r="J2012" s="83">
        <v>0.88600000000000001</v>
      </c>
      <c r="K2012" s="83" t="s">
        <v>277</v>
      </c>
      <c r="L2012" s="83">
        <v>0.14799999999999999</v>
      </c>
      <c r="M2012" s="83" t="s">
        <v>277</v>
      </c>
      <c r="N2012" s="84">
        <f t="shared" si="126"/>
        <v>1.057425925925926</v>
      </c>
      <c r="O2012" s="83">
        <v>2011</v>
      </c>
      <c r="P2012" s="86">
        <f t="shared" si="127"/>
        <v>0.21075353218210358</v>
      </c>
      <c r="Q2012" s="87">
        <f>Table2[[#This Row],[Decimal exceedance]]*100</f>
        <v>21.075353218210356</v>
      </c>
      <c r="R2012" s="86">
        <f>ROUND(Table2[[#This Row],[Percent Exceedance]],1)</f>
        <v>21.1</v>
      </c>
    </row>
    <row r="2013" spans="2:18">
      <c r="B2013" s="79" t="s">
        <v>278</v>
      </c>
      <c r="C2013" s="80">
        <v>10044187</v>
      </c>
      <c r="D2013" s="80">
        <v>10019674</v>
      </c>
      <c r="E2013" s="79" t="s">
        <v>276</v>
      </c>
      <c r="F2013" s="81">
        <v>42059</v>
      </c>
      <c r="G2013" s="82">
        <v>2.7309999999999999</v>
      </c>
      <c r="H2013" s="83">
        <f t="shared" si="124"/>
        <v>2731</v>
      </c>
      <c r="I2013" s="84">
        <f t="shared" si="125"/>
        <v>3.1608796296296295E-2</v>
      </c>
      <c r="J2013" s="83">
        <v>0.63100000000000001</v>
      </c>
      <c r="K2013" s="83" t="s">
        <v>277</v>
      </c>
      <c r="L2013" s="83">
        <v>0.39500000000000002</v>
      </c>
      <c r="M2013" s="83" t="s">
        <v>277</v>
      </c>
      <c r="N2013" s="84">
        <f t="shared" si="126"/>
        <v>1.0576087962962963</v>
      </c>
      <c r="O2013" s="83">
        <v>2012</v>
      </c>
      <c r="P2013" s="86">
        <f t="shared" si="127"/>
        <v>0.21036106750392469</v>
      </c>
      <c r="Q2013" s="87">
        <f>Table2[[#This Row],[Decimal exceedance]]*100</f>
        <v>21.03610675039247</v>
      </c>
      <c r="R2013" s="86">
        <f>ROUND(Table2[[#This Row],[Percent Exceedance]],1)</f>
        <v>21</v>
      </c>
    </row>
    <row r="2014" spans="2:18">
      <c r="B2014" s="79" t="s">
        <v>278</v>
      </c>
      <c r="C2014" s="80">
        <v>10044187</v>
      </c>
      <c r="D2014" s="80">
        <v>10019674</v>
      </c>
      <c r="E2014" s="79" t="s">
        <v>276</v>
      </c>
      <c r="F2014" s="81">
        <v>42771</v>
      </c>
      <c r="G2014" s="82">
        <v>3.9209999999999998</v>
      </c>
      <c r="H2014" s="83">
        <f t="shared" si="124"/>
        <v>3921</v>
      </c>
      <c r="I2014" s="84">
        <f t="shared" si="125"/>
        <v>4.538194444444444E-2</v>
      </c>
      <c r="J2014" s="83">
        <v>0.30399999999999999</v>
      </c>
      <c r="K2014" s="83" t="s">
        <v>277</v>
      </c>
      <c r="L2014" s="83">
        <v>0.70899999999999996</v>
      </c>
      <c r="M2014" s="83" t="s">
        <v>277</v>
      </c>
      <c r="N2014" s="84">
        <f t="shared" si="126"/>
        <v>1.0583819444444444</v>
      </c>
      <c r="O2014" s="83">
        <v>2013</v>
      </c>
      <c r="P2014" s="86">
        <f t="shared" si="127"/>
        <v>0.2099686028257457</v>
      </c>
      <c r="Q2014" s="87">
        <f>Table2[[#This Row],[Decimal exceedance]]*100</f>
        <v>20.99686028257457</v>
      </c>
      <c r="R2014" s="86">
        <f>ROUND(Table2[[#This Row],[Percent Exceedance]],1)</f>
        <v>21</v>
      </c>
    </row>
    <row r="2015" spans="2:18">
      <c r="B2015" s="79" t="s">
        <v>278</v>
      </c>
      <c r="C2015" s="80">
        <v>10044187</v>
      </c>
      <c r="D2015" s="80">
        <v>10019674</v>
      </c>
      <c r="E2015" s="79" t="s">
        <v>276</v>
      </c>
      <c r="F2015" s="81">
        <v>41623</v>
      </c>
      <c r="G2015" s="82">
        <v>2.302</v>
      </c>
      <c r="H2015" s="83">
        <f t="shared" si="124"/>
        <v>2302</v>
      </c>
      <c r="I2015" s="84">
        <f t="shared" si="125"/>
        <v>2.6643518518518518E-2</v>
      </c>
      <c r="J2015" s="83">
        <v>0.66700000000000004</v>
      </c>
      <c r="K2015" s="83" t="s">
        <v>277</v>
      </c>
      <c r="L2015" s="83">
        <v>0.36499999999999999</v>
      </c>
      <c r="M2015" s="83" t="s">
        <v>277</v>
      </c>
      <c r="N2015" s="84">
        <f t="shared" si="126"/>
        <v>1.0586435185185186</v>
      </c>
      <c r="O2015" s="83">
        <v>2014</v>
      </c>
      <c r="P2015" s="86">
        <f t="shared" si="127"/>
        <v>0.2095761381475667</v>
      </c>
      <c r="Q2015" s="87">
        <f>Table2[[#This Row],[Decimal exceedance]]*100</f>
        <v>20.95761381475667</v>
      </c>
      <c r="R2015" s="86">
        <f>ROUND(Table2[[#This Row],[Percent Exceedance]],1)</f>
        <v>21</v>
      </c>
    </row>
    <row r="2016" spans="2:18">
      <c r="B2016" s="79" t="s">
        <v>278</v>
      </c>
      <c r="C2016" s="80">
        <v>10044187</v>
      </c>
      <c r="D2016" s="80">
        <v>10019674</v>
      </c>
      <c r="E2016" s="79" t="s">
        <v>276</v>
      </c>
      <c r="F2016" s="81">
        <v>43088</v>
      </c>
      <c r="G2016" s="82">
        <v>1.756</v>
      </c>
      <c r="H2016" s="83">
        <f t="shared" si="124"/>
        <v>1756</v>
      </c>
      <c r="I2016" s="84">
        <f t="shared" si="125"/>
        <v>2.0324074074074074E-2</v>
      </c>
      <c r="J2016" s="83">
        <v>0.89500000000000002</v>
      </c>
      <c r="K2016" s="83" t="s">
        <v>277</v>
      </c>
      <c r="L2016" s="83">
        <v>0.14499999999999999</v>
      </c>
      <c r="M2016" s="83" t="s">
        <v>277</v>
      </c>
      <c r="N2016" s="84">
        <f t="shared" si="126"/>
        <v>1.060324074074074</v>
      </c>
      <c r="O2016" s="83">
        <v>2015</v>
      </c>
      <c r="P2016" s="86">
        <f t="shared" si="127"/>
        <v>0.20918367346938771</v>
      </c>
      <c r="Q2016" s="87">
        <f>Table2[[#This Row],[Decimal exceedance]]*100</f>
        <v>20.918367346938773</v>
      </c>
      <c r="R2016" s="86">
        <f>ROUND(Table2[[#This Row],[Percent Exceedance]],1)</f>
        <v>20.9</v>
      </c>
    </row>
    <row r="2017" spans="2:18">
      <c r="B2017" s="79" t="s">
        <v>278</v>
      </c>
      <c r="C2017" s="80">
        <v>10044187</v>
      </c>
      <c r="D2017" s="80">
        <v>10019674</v>
      </c>
      <c r="E2017" s="79" t="s">
        <v>276</v>
      </c>
      <c r="F2017" s="81">
        <v>42391</v>
      </c>
      <c r="G2017" s="82">
        <v>1.6639999999999999</v>
      </c>
      <c r="H2017" s="83">
        <f t="shared" si="124"/>
        <v>1664</v>
      </c>
      <c r="I2017" s="84">
        <f t="shared" si="125"/>
        <v>1.9259259259259257E-2</v>
      </c>
      <c r="J2017" s="83">
        <v>0.66800000000000004</v>
      </c>
      <c r="K2017" s="83" t="s">
        <v>277</v>
      </c>
      <c r="L2017" s="83">
        <v>0.376</v>
      </c>
      <c r="M2017" s="83" t="s">
        <v>277</v>
      </c>
      <c r="N2017" s="84">
        <f t="shared" si="126"/>
        <v>1.0632592592592593</v>
      </c>
      <c r="O2017" s="83">
        <v>2016</v>
      </c>
      <c r="P2017" s="86">
        <f t="shared" si="127"/>
        <v>0.20879120879120883</v>
      </c>
      <c r="Q2017" s="87">
        <f>Table2[[#This Row],[Decimal exceedance]]*100</f>
        <v>20.879120879120883</v>
      </c>
      <c r="R2017" s="86">
        <f>ROUND(Table2[[#This Row],[Percent Exceedance]],1)</f>
        <v>20.9</v>
      </c>
    </row>
    <row r="2018" spans="2:18">
      <c r="B2018" s="79" t="s">
        <v>278</v>
      </c>
      <c r="C2018" s="80">
        <v>10044187</v>
      </c>
      <c r="D2018" s="80">
        <v>10019674</v>
      </c>
      <c r="E2018" s="79" t="s">
        <v>276</v>
      </c>
      <c r="F2018" s="81">
        <v>41761</v>
      </c>
      <c r="G2018" s="82">
        <v>2.629</v>
      </c>
      <c r="H2018" s="83">
        <f t="shared" si="124"/>
        <v>2629</v>
      </c>
      <c r="I2018" s="84">
        <f t="shared" si="125"/>
        <v>3.0428240740740738E-2</v>
      </c>
      <c r="J2018" s="83">
        <v>0.55200000000000005</v>
      </c>
      <c r="K2018" s="83" t="s">
        <v>277</v>
      </c>
      <c r="L2018" s="83">
        <v>0.48099999999999998</v>
      </c>
      <c r="M2018" s="83" t="s">
        <v>277</v>
      </c>
      <c r="N2018" s="84">
        <f t="shared" si="126"/>
        <v>1.0634282407407407</v>
      </c>
      <c r="O2018" s="83">
        <v>2017</v>
      </c>
      <c r="P2018" s="86">
        <f t="shared" si="127"/>
        <v>0.20839874411302983</v>
      </c>
      <c r="Q2018" s="87">
        <f>Table2[[#This Row],[Decimal exceedance]]*100</f>
        <v>20.839874411302983</v>
      </c>
      <c r="R2018" s="86">
        <f>ROUND(Table2[[#This Row],[Percent Exceedance]],1)</f>
        <v>20.8</v>
      </c>
    </row>
    <row r="2019" spans="2:18">
      <c r="B2019" s="79" t="s">
        <v>278</v>
      </c>
      <c r="C2019" s="80">
        <v>10044187</v>
      </c>
      <c r="D2019" s="80">
        <v>10019674</v>
      </c>
      <c r="E2019" s="79" t="s">
        <v>276</v>
      </c>
      <c r="F2019" s="81">
        <v>42950</v>
      </c>
      <c r="G2019" s="82">
        <v>2.383</v>
      </c>
      <c r="H2019" s="83">
        <f t="shared" si="124"/>
        <v>2383</v>
      </c>
      <c r="I2019" s="84">
        <f t="shared" si="125"/>
        <v>2.7581018518518515E-2</v>
      </c>
      <c r="J2019" s="83">
        <v>0.27900000000000003</v>
      </c>
      <c r="K2019" s="83" t="s">
        <v>277</v>
      </c>
      <c r="L2019" s="83">
        <v>0.75700000000000001</v>
      </c>
      <c r="M2019" s="83" t="s">
        <v>277</v>
      </c>
      <c r="N2019" s="84">
        <f t="shared" si="126"/>
        <v>1.0635810185185186</v>
      </c>
      <c r="O2019" s="83">
        <v>2018</v>
      </c>
      <c r="P2019" s="86">
        <f t="shared" si="127"/>
        <v>0.20800627943485084</v>
      </c>
      <c r="Q2019" s="87">
        <f>Table2[[#This Row],[Decimal exceedance]]*100</f>
        <v>20.800627943485082</v>
      </c>
      <c r="R2019" s="86">
        <f>ROUND(Table2[[#This Row],[Percent Exceedance]],1)</f>
        <v>20.8</v>
      </c>
    </row>
    <row r="2020" spans="2:18">
      <c r="B2020" s="79" t="s">
        <v>278</v>
      </c>
      <c r="C2020" s="80">
        <v>10044187</v>
      </c>
      <c r="D2020" s="80">
        <v>10019674</v>
      </c>
      <c r="E2020" s="79" t="s">
        <v>276</v>
      </c>
      <c r="F2020" s="81">
        <v>42063</v>
      </c>
      <c r="G2020" s="82">
        <v>2.742</v>
      </c>
      <c r="H2020" s="83">
        <f t="shared" si="124"/>
        <v>2742</v>
      </c>
      <c r="I2020" s="84">
        <f t="shared" si="125"/>
        <v>3.1736111111111111E-2</v>
      </c>
      <c r="J2020" s="83">
        <v>0.65200000000000002</v>
      </c>
      <c r="K2020" s="83" t="s">
        <v>277</v>
      </c>
      <c r="L2020" s="83">
        <v>0.38100000000000001</v>
      </c>
      <c r="M2020" s="83" t="s">
        <v>277</v>
      </c>
      <c r="N2020" s="84">
        <f t="shared" si="126"/>
        <v>1.0647361111111111</v>
      </c>
      <c r="O2020" s="83">
        <v>2019</v>
      </c>
      <c r="P2020" s="86">
        <f t="shared" si="127"/>
        <v>0.20761381475667195</v>
      </c>
      <c r="Q2020" s="87">
        <f>Table2[[#This Row],[Decimal exceedance]]*100</f>
        <v>20.761381475667196</v>
      </c>
      <c r="R2020" s="86">
        <f>ROUND(Table2[[#This Row],[Percent Exceedance]],1)</f>
        <v>20.8</v>
      </c>
    </row>
    <row r="2021" spans="2:18">
      <c r="B2021" s="83"/>
      <c r="C2021" s="80">
        <v>10044187</v>
      </c>
      <c r="D2021" s="80">
        <v>10019674</v>
      </c>
      <c r="E2021" s="79" t="s">
        <v>276</v>
      </c>
      <c r="F2021" s="85">
        <v>43843</v>
      </c>
      <c r="G2021" s="82">
        <v>2.1059999999999999</v>
      </c>
      <c r="H2021" s="83">
        <f t="shared" si="124"/>
        <v>2106</v>
      </c>
      <c r="I2021" s="84">
        <f t="shared" si="125"/>
        <v>2.4374999999999997E-2</v>
      </c>
      <c r="J2021" s="83">
        <v>0.56899999999999995</v>
      </c>
      <c r="K2021" s="83" t="s">
        <v>277</v>
      </c>
      <c r="L2021" s="83">
        <v>0.47199999999999998</v>
      </c>
      <c r="M2021" s="83" t="s">
        <v>277</v>
      </c>
      <c r="N2021" s="84">
        <f t="shared" si="126"/>
        <v>1.065375</v>
      </c>
      <c r="O2021" s="83">
        <v>2020</v>
      </c>
      <c r="P2021" s="86">
        <f t="shared" si="127"/>
        <v>0.20722135007849296</v>
      </c>
      <c r="Q2021" s="87">
        <f>Table2[[#This Row],[Decimal exceedance]]*100</f>
        <v>20.722135007849296</v>
      </c>
      <c r="R2021" s="86">
        <f>ROUND(Table2[[#This Row],[Percent Exceedance]],1)</f>
        <v>20.7</v>
      </c>
    </row>
    <row r="2022" spans="2:18">
      <c r="B2022" s="79" t="s">
        <v>278</v>
      </c>
      <c r="C2022" s="80">
        <v>10044187</v>
      </c>
      <c r="D2022" s="80">
        <v>10019674</v>
      </c>
      <c r="E2022" s="79" t="s">
        <v>276</v>
      </c>
      <c r="F2022" s="81">
        <v>42697</v>
      </c>
      <c r="G2022" s="82">
        <v>2.883</v>
      </c>
      <c r="H2022" s="83">
        <f t="shared" si="124"/>
        <v>2883</v>
      </c>
      <c r="I2022" s="84">
        <f t="shared" si="125"/>
        <v>3.3368055555555554E-2</v>
      </c>
      <c r="J2022" s="83">
        <v>0.37</v>
      </c>
      <c r="K2022" s="83" t="s">
        <v>277</v>
      </c>
      <c r="L2022" s="83">
        <v>0.66400000000000003</v>
      </c>
      <c r="M2022" s="83" t="s">
        <v>277</v>
      </c>
      <c r="N2022" s="84">
        <f t="shared" si="126"/>
        <v>1.0673680555555556</v>
      </c>
      <c r="O2022" s="83">
        <v>2021</v>
      </c>
      <c r="P2022" s="86">
        <f t="shared" si="127"/>
        <v>0.20682888540031397</v>
      </c>
      <c r="Q2022" s="87">
        <f>Table2[[#This Row],[Decimal exceedance]]*100</f>
        <v>20.682888540031396</v>
      </c>
      <c r="R2022" s="86">
        <f>ROUND(Table2[[#This Row],[Percent Exceedance]],1)</f>
        <v>20.7</v>
      </c>
    </row>
    <row r="2023" spans="2:18">
      <c r="B2023" s="79" t="s">
        <v>278</v>
      </c>
      <c r="C2023" s="80">
        <v>10044187</v>
      </c>
      <c r="D2023" s="80">
        <v>10019674</v>
      </c>
      <c r="E2023" s="79" t="s">
        <v>276</v>
      </c>
      <c r="F2023" s="81">
        <v>43118</v>
      </c>
      <c r="G2023" s="82">
        <v>2.2029999999999998</v>
      </c>
      <c r="H2023" s="83">
        <f t="shared" si="124"/>
        <v>2203</v>
      </c>
      <c r="I2023" s="84">
        <f t="shared" si="125"/>
        <v>2.5497685185185182E-2</v>
      </c>
      <c r="J2023" s="83">
        <v>0.90200000000000002</v>
      </c>
      <c r="K2023" s="83" t="s">
        <v>277</v>
      </c>
      <c r="L2023" s="83">
        <v>0.14099999999999999</v>
      </c>
      <c r="M2023" s="83" t="s">
        <v>277</v>
      </c>
      <c r="N2023" s="84">
        <f t="shared" si="126"/>
        <v>1.0684976851851851</v>
      </c>
      <c r="O2023" s="83">
        <v>2022</v>
      </c>
      <c r="P2023" s="86">
        <f t="shared" si="127"/>
        <v>0.20643642072213497</v>
      </c>
      <c r="Q2023" s="87">
        <f>Table2[[#This Row],[Decimal exceedance]]*100</f>
        <v>20.643642072213495</v>
      </c>
      <c r="R2023" s="86">
        <f>ROUND(Table2[[#This Row],[Percent Exceedance]],1)</f>
        <v>20.6</v>
      </c>
    </row>
    <row r="2024" spans="2:18">
      <c r="B2024" s="79" t="s">
        <v>278</v>
      </c>
      <c r="C2024" s="80">
        <v>10044187</v>
      </c>
      <c r="D2024" s="80">
        <v>10019674</v>
      </c>
      <c r="E2024" s="79" t="s">
        <v>276</v>
      </c>
      <c r="F2024" s="81">
        <v>42736</v>
      </c>
      <c r="G2024" s="82">
        <v>5.5449999999999999</v>
      </c>
      <c r="H2024" s="83">
        <f t="shared" si="124"/>
        <v>5545</v>
      </c>
      <c r="I2024" s="84">
        <f t="shared" si="125"/>
        <v>6.417824074074073E-2</v>
      </c>
      <c r="J2024" s="83">
        <v>0.50800000000000001</v>
      </c>
      <c r="K2024" s="83" t="s">
        <v>277</v>
      </c>
      <c r="L2024" s="83">
        <v>0.498</v>
      </c>
      <c r="M2024" s="83" t="s">
        <v>277</v>
      </c>
      <c r="N2024" s="84">
        <f t="shared" si="126"/>
        <v>1.0701782407407407</v>
      </c>
      <c r="O2024" s="83">
        <v>2023</v>
      </c>
      <c r="P2024" s="86">
        <f t="shared" si="127"/>
        <v>0.20604395604395609</v>
      </c>
      <c r="Q2024" s="87">
        <f>Table2[[#This Row],[Decimal exceedance]]*100</f>
        <v>20.604395604395609</v>
      </c>
      <c r="R2024" s="86">
        <f>ROUND(Table2[[#This Row],[Percent Exceedance]],1)</f>
        <v>20.6</v>
      </c>
    </row>
    <row r="2025" spans="2:18">
      <c r="B2025" s="79" t="s">
        <v>278</v>
      </c>
      <c r="C2025" s="80">
        <v>10044187</v>
      </c>
      <c r="D2025" s="80">
        <v>10019674</v>
      </c>
      <c r="E2025" s="79" t="s">
        <v>276</v>
      </c>
      <c r="F2025" s="81">
        <v>42323</v>
      </c>
      <c r="G2025" s="82">
        <v>3.8210000000000002</v>
      </c>
      <c r="H2025" s="83">
        <f t="shared" si="124"/>
        <v>3821</v>
      </c>
      <c r="I2025" s="84">
        <f t="shared" si="125"/>
        <v>4.4224537037037034E-2</v>
      </c>
      <c r="J2025" s="83">
        <v>0.68500000000000005</v>
      </c>
      <c r="K2025" s="83" t="s">
        <v>277</v>
      </c>
      <c r="L2025" s="83">
        <v>0.34100000000000003</v>
      </c>
      <c r="M2025" s="83" t="s">
        <v>277</v>
      </c>
      <c r="N2025" s="84">
        <f t="shared" si="126"/>
        <v>1.0702245370370371</v>
      </c>
      <c r="O2025" s="83">
        <v>2024</v>
      </c>
      <c r="P2025" s="86">
        <f t="shared" si="127"/>
        <v>0.20565149136577709</v>
      </c>
      <c r="Q2025" s="87">
        <f>Table2[[#This Row],[Decimal exceedance]]*100</f>
        <v>20.565149136577709</v>
      </c>
      <c r="R2025" s="86">
        <f>ROUND(Table2[[#This Row],[Percent Exceedance]],1)</f>
        <v>20.6</v>
      </c>
    </row>
    <row r="2026" spans="2:18">
      <c r="B2026" s="83"/>
      <c r="C2026" s="80">
        <v>10044187</v>
      </c>
      <c r="D2026" s="80">
        <v>10019674</v>
      </c>
      <c r="E2026" s="79" t="s">
        <v>276</v>
      </c>
      <c r="F2026" s="85">
        <v>43822</v>
      </c>
      <c r="G2026" s="82">
        <v>1.8939999999999999</v>
      </c>
      <c r="H2026" s="83">
        <f t="shared" si="124"/>
        <v>1894</v>
      </c>
      <c r="I2026" s="84">
        <f t="shared" si="125"/>
        <v>2.1921296296296293E-2</v>
      </c>
      <c r="J2026" s="83">
        <v>0.88300000000000001</v>
      </c>
      <c r="K2026" s="83" t="s">
        <v>277</v>
      </c>
      <c r="L2026" s="83">
        <v>0.17199999999999999</v>
      </c>
      <c r="M2026" s="83" t="s">
        <v>277</v>
      </c>
      <c r="N2026" s="84">
        <f t="shared" si="126"/>
        <v>1.0769212962962962</v>
      </c>
      <c r="O2026" s="83">
        <v>2025</v>
      </c>
      <c r="P2026" s="86">
        <f t="shared" si="127"/>
        <v>0.2052590266875981</v>
      </c>
      <c r="Q2026" s="87">
        <f>Table2[[#This Row],[Decimal exceedance]]*100</f>
        <v>20.525902668759809</v>
      </c>
      <c r="R2026" s="86">
        <f>ROUND(Table2[[#This Row],[Percent Exceedance]],1)</f>
        <v>20.5</v>
      </c>
    </row>
    <row r="2027" spans="2:18">
      <c r="B2027" s="79" t="s">
        <v>278</v>
      </c>
      <c r="C2027" s="80">
        <v>10044187</v>
      </c>
      <c r="D2027" s="80">
        <v>10019674</v>
      </c>
      <c r="E2027" s="79" t="s">
        <v>276</v>
      </c>
      <c r="F2027" s="81">
        <v>41390</v>
      </c>
      <c r="G2027" s="82">
        <v>6.2530000000000001</v>
      </c>
      <c r="H2027" s="83">
        <f t="shared" si="124"/>
        <v>6253</v>
      </c>
      <c r="I2027" s="84">
        <f t="shared" si="125"/>
        <v>7.2372685185185179E-2</v>
      </c>
      <c r="J2027" s="83">
        <v>0.41699999999999998</v>
      </c>
      <c r="K2027" s="83" t="s">
        <v>277</v>
      </c>
      <c r="L2027" s="83">
        <v>0.58899999999999997</v>
      </c>
      <c r="M2027" s="83" t="s">
        <v>277</v>
      </c>
      <c r="N2027" s="84">
        <f t="shared" si="126"/>
        <v>1.0783726851851851</v>
      </c>
      <c r="O2027" s="83">
        <v>2026</v>
      </c>
      <c r="P2027" s="86">
        <f t="shared" si="127"/>
        <v>0.20486656200941911</v>
      </c>
      <c r="Q2027" s="87">
        <f>Table2[[#This Row],[Decimal exceedance]]*100</f>
        <v>20.486656200941912</v>
      </c>
      <c r="R2027" s="86">
        <f>ROUND(Table2[[#This Row],[Percent Exceedance]],1)</f>
        <v>20.5</v>
      </c>
    </row>
    <row r="2028" spans="2:18">
      <c r="B2028" s="79" t="s">
        <v>278</v>
      </c>
      <c r="C2028" s="80">
        <v>10044187</v>
      </c>
      <c r="D2028" s="80">
        <v>10019674</v>
      </c>
      <c r="E2028" s="79" t="s">
        <v>276</v>
      </c>
      <c r="F2028" s="81">
        <v>42362</v>
      </c>
      <c r="G2028" s="82">
        <v>5.726</v>
      </c>
      <c r="H2028" s="83">
        <f t="shared" si="124"/>
        <v>5726</v>
      </c>
      <c r="I2028" s="84">
        <f t="shared" si="125"/>
        <v>6.627314814814815E-2</v>
      </c>
      <c r="J2028" s="83">
        <v>0.60199999999999998</v>
      </c>
      <c r="K2028" s="83" t="s">
        <v>277</v>
      </c>
      <c r="L2028" s="83">
        <v>0.41299999999999998</v>
      </c>
      <c r="M2028" s="83" t="s">
        <v>277</v>
      </c>
      <c r="N2028" s="84">
        <f t="shared" si="126"/>
        <v>1.0812731481481481</v>
      </c>
      <c r="O2028" s="83">
        <v>2027</v>
      </c>
      <c r="P2028" s="86">
        <f t="shared" si="127"/>
        <v>0.20447409733124022</v>
      </c>
      <c r="Q2028" s="87">
        <f>Table2[[#This Row],[Decimal exceedance]]*100</f>
        <v>20.447409733124022</v>
      </c>
      <c r="R2028" s="86">
        <f>ROUND(Table2[[#This Row],[Percent Exceedance]],1)</f>
        <v>20.399999999999999</v>
      </c>
    </row>
    <row r="2029" spans="2:18">
      <c r="B2029" s="79" t="s">
        <v>278</v>
      </c>
      <c r="C2029" s="80">
        <v>10044187</v>
      </c>
      <c r="D2029" s="80">
        <v>10019674</v>
      </c>
      <c r="E2029" s="79" t="s">
        <v>276</v>
      </c>
      <c r="F2029" s="81">
        <v>42329</v>
      </c>
      <c r="G2029" s="82">
        <v>4.4000000000000004</v>
      </c>
      <c r="H2029" s="83">
        <f t="shared" si="124"/>
        <v>4400</v>
      </c>
      <c r="I2029" s="84">
        <f t="shared" si="125"/>
        <v>5.092592592592593E-2</v>
      </c>
      <c r="J2029" s="83">
        <v>0.67800000000000005</v>
      </c>
      <c r="K2029" s="83" t="s">
        <v>277</v>
      </c>
      <c r="L2029" s="83">
        <v>0.35499999999999998</v>
      </c>
      <c r="M2029" s="83" t="s">
        <v>277</v>
      </c>
      <c r="N2029" s="84">
        <f t="shared" si="126"/>
        <v>1.083925925925926</v>
      </c>
      <c r="O2029" s="83">
        <v>2028</v>
      </c>
      <c r="P2029" s="86">
        <f t="shared" si="127"/>
        <v>0.20408163265306123</v>
      </c>
      <c r="Q2029" s="87">
        <f>Table2[[#This Row],[Decimal exceedance]]*100</f>
        <v>20.408163265306122</v>
      </c>
      <c r="R2029" s="86">
        <f>ROUND(Table2[[#This Row],[Percent Exceedance]],1)</f>
        <v>20.399999999999999</v>
      </c>
    </row>
    <row r="2030" spans="2:18">
      <c r="B2030" s="79" t="s">
        <v>278</v>
      </c>
      <c r="C2030" s="80">
        <v>10044187</v>
      </c>
      <c r="D2030" s="80">
        <v>10019674</v>
      </c>
      <c r="E2030" s="79" t="s">
        <v>276</v>
      </c>
      <c r="F2030" s="81">
        <v>41526</v>
      </c>
      <c r="G2030" s="82">
        <v>5.61</v>
      </c>
      <c r="H2030" s="83">
        <f t="shared" si="124"/>
        <v>5610</v>
      </c>
      <c r="I2030" s="84">
        <f t="shared" si="125"/>
        <v>6.4930555555555561E-2</v>
      </c>
      <c r="J2030" s="83">
        <v>0.44900000000000001</v>
      </c>
      <c r="K2030" s="83" t="s">
        <v>277</v>
      </c>
      <c r="L2030" s="83">
        <v>0.56999999999999995</v>
      </c>
      <c r="M2030" s="83" t="s">
        <v>277</v>
      </c>
      <c r="N2030" s="84">
        <f t="shared" si="126"/>
        <v>1.0839305555555554</v>
      </c>
      <c r="O2030" s="83">
        <v>2029</v>
      </c>
      <c r="P2030" s="86">
        <f t="shared" si="127"/>
        <v>0.20368916797488223</v>
      </c>
      <c r="Q2030" s="87">
        <f>Table2[[#This Row],[Decimal exceedance]]*100</f>
        <v>20.368916797488225</v>
      </c>
      <c r="R2030" s="86">
        <f>ROUND(Table2[[#This Row],[Percent Exceedance]],1)</f>
        <v>20.399999999999999</v>
      </c>
    </row>
    <row r="2031" spans="2:18">
      <c r="B2031" s="79" t="s">
        <v>278</v>
      </c>
      <c r="C2031" s="80">
        <v>10044187</v>
      </c>
      <c r="D2031" s="80">
        <v>10019674</v>
      </c>
      <c r="E2031" s="79" t="s">
        <v>276</v>
      </c>
      <c r="F2031" s="81">
        <v>42939</v>
      </c>
      <c r="G2031" s="82">
        <v>1.74</v>
      </c>
      <c r="H2031" s="83">
        <f t="shared" si="124"/>
        <v>1740</v>
      </c>
      <c r="I2031" s="84">
        <f t="shared" si="125"/>
        <v>2.0138888888888887E-2</v>
      </c>
      <c r="J2031" s="83">
        <v>0.318</v>
      </c>
      <c r="K2031" s="83" t="s">
        <v>277</v>
      </c>
      <c r="L2031" s="83">
        <v>0.746</v>
      </c>
      <c r="M2031" s="83" t="s">
        <v>277</v>
      </c>
      <c r="N2031" s="84">
        <f t="shared" si="126"/>
        <v>1.084138888888889</v>
      </c>
      <c r="O2031" s="83">
        <v>2030</v>
      </c>
      <c r="P2031" s="86">
        <f t="shared" si="127"/>
        <v>0.20329670329670335</v>
      </c>
      <c r="Q2031" s="87">
        <f>Table2[[#This Row],[Decimal exceedance]]*100</f>
        <v>20.329670329670336</v>
      </c>
      <c r="R2031" s="86">
        <f>ROUND(Table2[[#This Row],[Percent Exceedance]],1)</f>
        <v>20.3</v>
      </c>
    </row>
    <row r="2032" spans="2:18">
      <c r="B2032" s="79" t="s">
        <v>278</v>
      </c>
      <c r="C2032" s="80">
        <v>10044187</v>
      </c>
      <c r="D2032" s="80">
        <v>10019674</v>
      </c>
      <c r="E2032" s="79" t="s">
        <v>276</v>
      </c>
      <c r="F2032" s="81">
        <v>41534</v>
      </c>
      <c r="G2032" s="82">
        <v>6.15</v>
      </c>
      <c r="H2032" s="83">
        <f t="shared" si="124"/>
        <v>6150</v>
      </c>
      <c r="I2032" s="84">
        <f t="shared" si="125"/>
        <v>7.1180555555555552E-2</v>
      </c>
      <c r="J2032" s="83">
        <v>0.438</v>
      </c>
      <c r="K2032" s="83" t="s">
        <v>277</v>
      </c>
      <c r="L2032" s="83">
        <v>0.57499999999999996</v>
      </c>
      <c r="M2032" s="83" t="s">
        <v>277</v>
      </c>
      <c r="N2032" s="84">
        <f t="shared" si="126"/>
        <v>1.0841805555555555</v>
      </c>
      <c r="O2032" s="83">
        <v>2031</v>
      </c>
      <c r="P2032" s="86">
        <f t="shared" si="127"/>
        <v>0.20290423861852436</v>
      </c>
      <c r="Q2032" s="87">
        <f>Table2[[#This Row],[Decimal exceedance]]*100</f>
        <v>20.290423861852435</v>
      </c>
      <c r="R2032" s="86">
        <f>ROUND(Table2[[#This Row],[Percent Exceedance]],1)</f>
        <v>20.3</v>
      </c>
    </row>
    <row r="2033" spans="2:18">
      <c r="B2033" s="83"/>
      <c r="C2033" s="80">
        <v>10044187</v>
      </c>
      <c r="D2033" s="80">
        <v>10019674</v>
      </c>
      <c r="E2033" s="79" t="s">
        <v>276</v>
      </c>
      <c r="F2033" s="85">
        <v>43883</v>
      </c>
      <c r="G2033" s="82">
        <v>2.0009999999999999</v>
      </c>
      <c r="H2033" s="83">
        <f t="shared" si="124"/>
        <v>2001</v>
      </c>
      <c r="I2033" s="84">
        <f t="shared" si="125"/>
        <v>2.315972222222222E-2</v>
      </c>
      <c r="J2033" s="83">
        <v>0.55100000000000005</v>
      </c>
      <c r="K2033" s="83" t="s">
        <v>277</v>
      </c>
      <c r="L2033" s="83">
        <v>0.51100000000000001</v>
      </c>
      <c r="M2033" s="83" t="s">
        <v>277</v>
      </c>
      <c r="N2033" s="84">
        <f t="shared" si="126"/>
        <v>1.0851597222222222</v>
      </c>
      <c r="O2033" s="83">
        <v>2032</v>
      </c>
      <c r="P2033" s="86">
        <f t="shared" si="127"/>
        <v>0.20251177394034536</v>
      </c>
      <c r="Q2033" s="87">
        <f>Table2[[#This Row],[Decimal exceedance]]*100</f>
        <v>20.251177394034535</v>
      </c>
      <c r="R2033" s="86">
        <f>ROUND(Table2[[#This Row],[Percent Exceedance]],1)</f>
        <v>20.3</v>
      </c>
    </row>
    <row r="2034" spans="2:18">
      <c r="B2034" s="79" t="s">
        <v>278</v>
      </c>
      <c r="C2034" s="80">
        <v>10044187</v>
      </c>
      <c r="D2034" s="80">
        <v>10019674</v>
      </c>
      <c r="E2034" s="79" t="s">
        <v>276</v>
      </c>
      <c r="F2034" s="81">
        <v>42375</v>
      </c>
      <c r="G2034" s="82">
        <v>1.923</v>
      </c>
      <c r="H2034" s="83">
        <f t="shared" si="124"/>
        <v>1923</v>
      </c>
      <c r="I2034" s="84">
        <f t="shared" si="125"/>
        <v>2.2256944444444444E-2</v>
      </c>
      <c r="J2034" s="83">
        <v>0.70399999999999996</v>
      </c>
      <c r="K2034" s="83" t="s">
        <v>277</v>
      </c>
      <c r="L2034" s="83">
        <v>0.35899999999999999</v>
      </c>
      <c r="M2034" s="83" t="s">
        <v>277</v>
      </c>
      <c r="N2034" s="84">
        <f t="shared" si="126"/>
        <v>1.0852569444444444</v>
      </c>
      <c r="O2034" s="83">
        <v>2033</v>
      </c>
      <c r="P2034" s="86">
        <f t="shared" si="127"/>
        <v>0.20211930926216637</v>
      </c>
      <c r="Q2034" s="87">
        <f>Table2[[#This Row],[Decimal exceedance]]*100</f>
        <v>20.211930926216638</v>
      </c>
      <c r="R2034" s="86">
        <f>ROUND(Table2[[#This Row],[Percent Exceedance]],1)</f>
        <v>20.2</v>
      </c>
    </row>
    <row r="2035" spans="2:18">
      <c r="B2035" s="79" t="s">
        <v>278</v>
      </c>
      <c r="C2035" s="80">
        <v>10044187</v>
      </c>
      <c r="D2035" s="80">
        <v>10019674</v>
      </c>
      <c r="E2035" s="79" t="s">
        <v>276</v>
      </c>
      <c r="F2035" s="81">
        <v>41409</v>
      </c>
      <c r="G2035" s="82">
        <v>5.431</v>
      </c>
      <c r="H2035" s="83">
        <f t="shared" si="124"/>
        <v>5431</v>
      </c>
      <c r="I2035" s="84">
        <f t="shared" si="125"/>
        <v>6.2858796296296288E-2</v>
      </c>
      <c r="J2035" s="83">
        <v>0.48299999999999998</v>
      </c>
      <c r="K2035" s="83" t="s">
        <v>277</v>
      </c>
      <c r="L2035" s="83">
        <v>0.54100000000000004</v>
      </c>
      <c r="M2035" s="83" t="s">
        <v>277</v>
      </c>
      <c r="N2035" s="84">
        <f t="shared" si="126"/>
        <v>1.0868587962962963</v>
      </c>
      <c r="O2035" s="83">
        <v>2034</v>
      </c>
      <c r="P2035" s="86">
        <f t="shared" si="127"/>
        <v>0.20172684458398749</v>
      </c>
      <c r="Q2035" s="87">
        <f>Table2[[#This Row],[Decimal exceedance]]*100</f>
        <v>20.172684458398749</v>
      </c>
      <c r="R2035" s="86">
        <f>ROUND(Table2[[#This Row],[Percent Exceedance]],1)</f>
        <v>20.2</v>
      </c>
    </row>
    <row r="2036" spans="2:18">
      <c r="B2036" s="79" t="s">
        <v>278</v>
      </c>
      <c r="C2036" s="80">
        <v>10044187</v>
      </c>
      <c r="D2036" s="80">
        <v>10019674</v>
      </c>
      <c r="E2036" s="79" t="s">
        <v>276</v>
      </c>
      <c r="F2036" s="81">
        <v>41797</v>
      </c>
      <c r="G2036" s="82">
        <v>2.323</v>
      </c>
      <c r="H2036" s="83">
        <f t="shared" si="124"/>
        <v>2323</v>
      </c>
      <c r="I2036" s="84">
        <f t="shared" si="125"/>
        <v>2.6886574074074073E-2</v>
      </c>
      <c r="J2036" s="83">
        <v>0.57099999999999995</v>
      </c>
      <c r="K2036" s="83" t="s">
        <v>277</v>
      </c>
      <c r="L2036" s="83">
        <v>0.49299999999999999</v>
      </c>
      <c r="M2036" s="83" t="s">
        <v>277</v>
      </c>
      <c r="N2036" s="84">
        <f t="shared" si="126"/>
        <v>1.0908865740740739</v>
      </c>
      <c r="O2036" s="83">
        <v>2035</v>
      </c>
      <c r="P2036" s="86">
        <f t="shared" si="127"/>
        <v>0.20133437990580849</v>
      </c>
      <c r="Q2036" s="87">
        <f>Table2[[#This Row],[Decimal exceedance]]*100</f>
        <v>20.133437990580848</v>
      </c>
      <c r="R2036" s="86">
        <f>ROUND(Table2[[#This Row],[Percent Exceedance]],1)</f>
        <v>20.100000000000001</v>
      </c>
    </row>
    <row r="2037" spans="2:18">
      <c r="B2037" s="79" t="s">
        <v>278</v>
      </c>
      <c r="C2037" s="80">
        <v>10044187</v>
      </c>
      <c r="D2037" s="80">
        <v>10019674</v>
      </c>
      <c r="E2037" s="79" t="s">
        <v>276</v>
      </c>
      <c r="F2037" s="81">
        <v>42795</v>
      </c>
      <c r="G2037" s="82">
        <v>5.07</v>
      </c>
      <c r="H2037" s="83">
        <f t="shared" si="124"/>
        <v>5070</v>
      </c>
      <c r="I2037" s="84">
        <f t="shared" si="125"/>
        <v>5.8680555555555555E-2</v>
      </c>
      <c r="J2037" s="83">
        <v>0.373</v>
      </c>
      <c r="K2037" s="83" t="s">
        <v>277</v>
      </c>
      <c r="L2037" s="83">
        <v>0.66100000000000003</v>
      </c>
      <c r="M2037" s="83" t="s">
        <v>277</v>
      </c>
      <c r="N2037" s="84">
        <f t="shared" si="126"/>
        <v>1.0926805555555557</v>
      </c>
      <c r="O2037" s="83">
        <v>2036</v>
      </c>
      <c r="P2037" s="86">
        <f t="shared" si="127"/>
        <v>0.2009419152276295</v>
      </c>
      <c r="Q2037" s="87">
        <f>Table2[[#This Row],[Decimal exceedance]]*100</f>
        <v>20.094191522762948</v>
      </c>
      <c r="R2037" s="86">
        <f>ROUND(Table2[[#This Row],[Percent Exceedance]],1)</f>
        <v>20.100000000000001</v>
      </c>
    </row>
    <row r="2038" spans="2:18">
      <c r="B2038" s="79" t="s">
        <v>278</v>
      </c>
      <c r="C2038" s="80">
        <v>10044187</v>
      </c>
      <c r="D2038" s="80">
        <v>10019674</v>
      </c>
      <c r="E2038" s="79" t="s">
        <v>276</v>
      </c>
      <c r="F2038" s="81">
        <v>42745</v>
      </c>
      <c r="G2038" s="82">
        <v>6.3390000000000004</v>
      </c>
      <c r="H2038" s="83">
        <f t="shared" si="124"/>
        <v>6339</v>
      </c>
      <c r="I2038" s="84">
        <f t="shared" si="125"/>
        <v>7.3368055555555561E-2</v>
      </c>
      <c r="J2038" s="83">
        <v>0.33800000000000002</v>
      </c>
      <c r="K2038" s="83" t="s">
        <v>277</v>
      </c>
      <c r="L2038" s="83">
        <v>0.68200000000000005</v>
      </c>
      <c r="M2038" s="83" t="s">
        <v>277</v>
      </c>
      <c r="N2038" s="84">
        <f t="shared" si="126"/>
        <v>1.0933680555555556</v>
      </c>
      <c r="O2038" s="83">
        <v>2037</v>
      </c>
      <c r="P2038" s="86">
        <f t="shared" si="127"/>
        <v>0.2005494505494505</v>
      </c>
      <c r="Q2038" s="87">
        <f>Table2[[#This Row],[Decimal exceedance]]*100</f>
        <v>20.054945054945051</v>
      </c>
      <c r="R2038" s="86">
        <f>ROUND(Table2[[#This Row],[Percent Exceedance]],1)</f>
        <v>20.100000000000001</v>
      </c>
    </row>
    <row r="2039" spans="2:18">
      <c r="B2039" s="83"/>
      <c r="C2039" s="80">
        <v>10044187</v>
      </c>
      <c r="D2039" s="80">
        <v>10019674</v>
      </c>
      <c r="E2039" s="79" t="s">
        <v>276</v>
      </c>
      <c r="F2039" s="85">
        <v>43901</v>
      </c>
      <c r="G2039" s="82">
        <v>1.85</v>
      </c>
      <c r="H2039" s="83">
        <f t="shared" si="124"/>
        <v>1850</v>
      </c>
      <c r="I2039" s="84">
        <f t="shared" si="125"/>
        <v>2.1412037037037035E-2</v>
      </c>
      <c r="J2039" s="83">
        <v>0.65200000000000002</v>
      </c>
      <c r="K2039" s="83" t="s">
        <v>277</v>
      </c>
      <c r="L2039" s="83">
        <v>0.42</v>
      </c>
      <c r="M2039" s="83" t="s">
        <v>277</v>
      </c>
      <c r="N2039" s="84">
        <f t="shared" si="126"/>
        <v>1.093412037037037</v>
      </c>
      <c r="O2039" s="83">
        <v>2038</v>
      </c>
      <c r="P2039" s="86">
        <f t="shared" si="127"/>
        <v>0.20015698587127162</v>
      </c>
      <c r="Q2039" s="87">
        <f>Table2[[#This Row],[Decimal exceedance]]*100</f>
        <v>20.015698587127162</v>
      </c>
      <c r="R2039" s="86">
        <f>ROUND(Table2[[#This Row],[Percent Exceedance]],1)</f>
        <v>20</v>
      </c>
    </row>
    <row r="2040" spans="2:18">
      <c r="B2040" s="79" t="s">
        <v>278</v>
      </c>
      <c r="C2040" s="80">
        <v>10044187</v>
      </c>
      <c r="D2040" s="80">
        <v>10019674</v>
      </c>
      <c r="E2040" s="79" t="s">
        <v>276</v>
      </c>
      <c r="F2040" s="81">
        <v>41649</v>
      </c>
      <c r="G2040" s="82">
        <v>2.3109999999999999</v>
      </c>
      <c r="H2040" s="83">
        <f t="shared" si="124"/>
        <v>2311</v>
      </c>
      <c r="I2040" s="84">
        <f t="shared" si="125"/>
        <v>2.6747685185185183E-2</v>
      </c>
      <c r="J2040" s="83">
        <v>0.63300000000000001</v>
      </c>
      <c r="K2040" s="83" t="s">
        <v>277</v>
      </c>
      <c r="L2040" s="83">
        <v>0.434</v>
      </c>
      <c r="M2040" s="83" t="s">
        <v>277</v>
      </c>
      <c r="N2040" s="84">
        <f t="shared" si="126"/>
        <v>1.0937476851851853</v>
      </c>
      <c r="O2040" s="83">
        <v>2039</v>
      </c>
      <c r="P2040" s="86">
        <f t="shared" si="127"/>
        <v>0.19976452119309263</v>
      </c>
      <c r="Q2040" s="87">
        <f>Table2[[#This Row],[Decimal exceedance]]*100</f>
        <v>19.976452119309261</v>
      </c>
      <c r="R2040" s="86">
        <f>ROUND(Table2[[#This Row],[Percent Exceedance]],1)</f>
        <v>20</v>
      </c>
    </row>
    <row r="2041" spans="2:18">
      <c r="B2041" s="79" t="s">
        <v>278</v>
      </c>
      <c r="C2041" s="80">
        <v>10044187</v>
      </c>
      <c r="D2041" s="80">
        <v>10019674</v>
      </c>
      <c r="E2041" s="79" t="s">
        <v>276</v>
      </c>
      <c r="F2041" s="81">
        <v>42472</v>
      </c>
      <c r="G2041" s="82">
        <v>1.462</v>
      </c>
      <c r="H2041" s="83">
        <f t="shared" si="124"/>
        <v>1462</v>
      </c>
      <c r="I2041" s="84">
        <f t="shared" si="125"/>
        <v>1.6921296296296295E-2</v>
      </c>
      <c r="J2041" s="83">
        <v>0.58199999999999996</v>
      </c>
      <c r="K2041" s="83" t="s">
        <v>280</v>
      </c>
      <c r="L2041" s="83">
        <v>0.496</v>
      </c>
      <c r="M2041" s="83" t="s">
        <v>277</v>
      </c>
      <c r="N2041" s="84">
        <f t="shared" si="126"/>
        <v>1.0949212962962962</v>
      </c>
      <c r="O2041" s="83">
        <v>2040</v>
      </c>
      <c r="P2041" s="86">
        <f t="shared" si="127"/>
        <v>0.19937205651491363</v>
      </c>
      <c r="Q2041" s="87">
        <f>Table2[[#This Row],[Decimal exceedance]]*100</f>
        <v>19.937205651491364</v>
      </c>
      <c r="R2041" s="86">
        <f>ROUND(Table2[[#This Row],[Percent Exceedance]],1)</f>
        <v>19.899999999999999</v>
      </c>
    </row>
    <row r="2042" spans="2:18">
      <c r="B2042" s="79" t="s">
        <v>278</v>
      </c>
      <c r="C2042" s="80">
        <v>10044187</v>
      </c>
      <c r="D2042" s="80">
        <v>10019674</v>
      </c>
      <c r="E2042" s="79" t="s">
        <v>276</v>
      </c>
      <c r="F2042" s="81">
        <v>42744</v>
      </c>
      <c r="G2042" s="82">
        <v>5.508</v>
      </c>
      <c r="H2042" s="83">
        <f t="shared" si="124"/>
        <v>5508</v>
      </c>
      <c r="I2042" s="84">
        <f t="shared" si="125"/>
        <v>6.3750000000000001E-2</v>
      </c>
      <c r="J2042" s="83">
        <v>0.46400000000000002</v>
      </c>
      <c r="K2042" s="83" t="s">
        <v>277</v>
      </c>
      <c r="L2042" s="83">
        <v>0.56899999999999995</v>
      </c>
      <c r="M2042" s="83" t="s">
        <v>277</v>
      </c>
      <c r="N2042" s="84">
        <f t="shared" si="126"/>
        <v>1.0967500000000001</v>
      </c>
      <c r="O2042" s="83">
        <v>2041</v>
      </c>
      <c r="P2042" s="86">
        <f t="shared" si="127"/>
        <v>0.19897959183673475</v>
      </c>
      <c r="Q2042" s="87">
        <f>Table2[[#This Row],[Decimal exceedance]]*100</f>
        <v>19.897959183673475</v>
      </c>
      <c r="R2042" s="86">
        <f>ROUND(Table2[[#This Row],[Percent Exceedance]],1)</f>
        <v>19.899999999999999</v>
      </c>
    </row>
    <row r="2043" spans="2:18">
      <c r="B2043" s="79" t="s">
        <v>278</v>
      </c>
      <c r="C2043" s="80">
        <v>10044187</v>
      </c>
      <c r="D2043" s="80">
        <v>10019674</v>
      </c>
      <c r="E2043" s="79" t="s">
        <v>276</v>
      </c>
      <c r="F2043" s="81">
        <v>41418</v>
      </c>
      <c r="G2043" s="82">
        <v>5.4340000000000002</v>
      </c>
      <c r="H2043" s="83">
        <f t="shared" si="124"/>
        <v>5434</v>
      </c>
      <c r="I2043" s="84">
        <f t="shared" si="125"/>
        <v>6.2893518518518515E-2</v>
      </c>
      <c r="J2043" s="83">
        <v>0.53800000000000003</v>
      </c>
      <c r="K2043" s="83" t="s">
        <v>277</v>
      </c>
      <c r="L2043" s="83">
        <v>0.496</v>
      </c>
      <c r="M2043" s="83" t="s">
        <v>280</v>
      </c>
      <c r="N2043" s="84">
        <f t="shared" si="126"/>
        <v>1.0968935185185185</v>
      </c>
      <c r="O2043" s="83">
        <v>2042</v>
      </c>
      <c r="P2043" s="86">
        <f t="shared" si="127"/>
        <v>0.19858712715855575</v>
      </c>
      <c r="Q2043" s="87">
        <f>Table2[[#This Row],[Decimal exceedance]]*100</f>
        <v>19.858712715855575</v>
      </c>
      <c r="R2043" s="86">
        <f>ROUND(Table2[[#This Row],[Percent Exceedance]],1)</f>
        <v>19.899999999999999</v>
      </c>
    </row>
    <row r="2044" spans="2:18">
      <c r="B2044" s="83"/>
      <c r="C2044" s="80">
        <v>10044187</v>
      </c>
      <c r="D2044" s="80">
        <v>10019674</v>
      </c>
      <c r="E2044" s="79" t="s">
        <v>276</v>
      </c>
      <c r="F2044" s="85">
        <v>43779</v>
      </c>
      <c r="G2044" s="82">
        <v>1.742</v>
      </c>
      <c r="H2044" s="83">
        <f t="shared" si="124"/>
        <v>1742</v>
      </c>
      <c r="I2044" s="84">
        <f t="shared" si="125"/>
        <v>2.0162037037037037E-2</v>
      </c>
      <c r="J2044" s="83">
        <v>0.87</v>
      </c>
      <c r="K2044" s="83" t="s">
        <v>277</v>
      </c>
      <c r="L2044" s="83">
        <v>0.20799999999999999</v>
      </c>
      <c r="M2044" s="83" t="s">
        <v>277</v>
      </c>
      <c r="N2044" s="84">
        <f t="shared" si="126"/>
        <v>1.0981620370370371</v>
      </c>
      <c r="O2044" s="83">
        <v>2043</v>
      </c>
      <c r="P2044" s="86">
        <f t="shared" si="127"/>
        <v>0.19819466248037676</v>
      </c>
      <c r="Q2044" s="87">
        <f>Table2[[#This Row],[Decimal exceedance]]*100</f>
        <v>19.819466248037678</v>
      </c>
      <c r="R2044" s="86">
        <f>ROUND(Table2[[#This Row],[Percent Exceedance]],1)</f>
        <v>19.8</v>
      </c>
    </row>
    <row r="2045" spans="2:18">
      <c r="B2045" s="79" t="s">
        <v>278</v>
      </c>
      <c r="C2045" s="80">
        <v>10044187</v>
      </c>
      <c r="D2045" s="80">
        <v>10019674</v>
      </c>
      <c r="E2045" s="79" t="s">
        <v>276</v>
      </c>
      <c r="F2045" s="81">
        <v>41628</v>
      </c>
      <c r="G2045" s="82">
        <v>2.3860000000000001</v>
      </c>
      <c r="H2045" s="83">
        <f t="shared" si="124"/>
        <v>2386</v>
      </c>
      <c r="I2045" s="84">
        <f t="shared" si="125"/>
        <v>2.7615740740740739E-2</v>
      </c>
      <c r="J2045" s="83">
        <v>0.66700000000000004</v>
      </c>
      <c r="K2045" s="83" t="s">
        <v>277</v>
      </c>
      <c r="L2045" s="83">
        <v>0.40400000000000003</v>
      </c>
      <c r="M2045" s="83" t="s">
        <v>277</v>
      </c>
      <c r="N2045" s="84">
        <f t="shared" si="126"/>
        <v>1.0986157407407409</v>
      </c>
      <c r="O2045" s="83">
        <v>2044</v>
      </c>
      <c r="P2045" s="86">
        <f t="shared" si="127"/>
        <v>0.19780219780219777</v>
      </c>
      <c r="Q2045" s="87">
        <f>Table2[[#This Row],[Decimal exceedance]]*100</f>
        <v>19.780219780219777</v>
      </c>
      <c r="R2045" s="86">
        <f>ROUND(Table2[[#This Row],[Percent Exceedance]],1)</f>
        <v>19.8</v>
      </c>
    </row>
    <row r="2046" spans="2:18">
      <c r="B2046" s="79" t="s">
        <v>278</v>
      </c>
      <c r="C2046" s="80">
        <v>10044187</v>
      </c>
      <c r="D2046" s="80">
        <v>10019674</v>
      </c>
      <c r="E2046" s="79" t="s">
        <v>276</v>
      </c>
      <c r="F2046" s="81">
        <v>42062</v>
      </c>
      <c r="G2046" s="82">
        <v>2.7229999999999999</v>
      </c>
      <c r="H2046" s="83">
        <f t="shared" si="124"/>
        <v>2723</v>
      </c>
      <c r="I2046" s="84">
        <f t="shared" si="125"/>
        <v>3.1516203703703699E-2</v>
      </c>
      <c r="J2046" s="83">
        <v>0.70299999999999996</v>
      </c>
      <c r="K2046" s="83" t="s">
        <v>277</v>
      </c>
      <c r="L2046" s="83">
        <v>0.36699999999999999</v>
      </c>
      <c r="M2046" s="83" t="s">
        <v>277</v>
      </c>
      <c r="N2046" s="84">
        <f t="shared" si="126"/>
        <v>1.1015162037037036</v>
      </c>
      <c r="O2046" s="83">
        <v>2045</v>
      </c>
      <c r="P2046" s="86">
        <f t="shared" si="127"/>
        <v>0.19740973312401888</v>
      </c>
      <c r="Q2046" s="87">
        <f>Table2[[#This Row],[Decimal exceedance]]*100</f>
        <v>19.740973312401888</v>
      </c>
      <c r="R2046" s="86">
        <f>ROUND(Table2[[#This Row],[Percent Exceedance]],1)</f>
        <v>19.7</v>
      </c>
    </row>
    <row r="2047" spans="2:18">
      <c r="B2047" s="79" t="s">
        <v>278</v>
      </c>
      <c r="C2047" s="80">
        <v>10044187</v>
      </c>
      <c r="D2047" s="80">
        <v>10019674</v>
      </c>
      <c r="E2047" s="79" t="s">
        <v>276</v>
      </c>
      <c r="F2047" s="81">
        <v>42875</v>
      </c>
      <c r="G2047" s="82">
        <v>3.1890000000000001</v>
      </c>
      <c r="H2047" s="83">
        <f t="shared" si="124"/>
        <v>3189</v>
      </c>
      <c r="I2047" s="84">
        <f t="shared" si="125"/>
        <v>3.6909722222222219E-2</v>
      </c>
      <c r="J2047" s="83">
        <v>0.36199999999999999</v>
      </c>
      <c r="K2047" s="83" t="s">
        <v>277</v>
      </c>
      <c r="L2047" s="83">
        <v>0.70499999999999996</v>
      </c>
      <c r="M2047" s="83" t="s">
        <v>277</v>
      </c>
      <c r="N2047" s="84">
        <f t="shared" si="126"/>
        <v>1.1039097222222223</v>
      </c>
      <c r="O2047" s="83">
        <v>2046</v>
      </c>
      <c r="P2047" s="86">
        <f t="shared" si="127"/>
        <v>0.19701726844583989</v>
      </c>
      <c r="Q2047" s="87">
        <f>Table2[[#This Row],[Decimal exceedance]]*100</f>
        <v>19.701726844583987</v>
      </c>
      <c r="R2047" s="86">
        <f>ROUND(Table2[[#This Row],[Percent Exceedance]],1)</f>
        <v>19.7</v>
      </c>
    </row>
    <row r="2048" spans="2:18">
      <c r="B2048" s="79" t="s">
        <v>278</v>
      </c>
      <c r="C2048" s="80">
        <v>10044187</v>
      </c>
      <c r="D2048" s="80">
        <v>10019674</v>
      </c>
      <c r="E2048" s="79" t="s">
        <v>276</v>
      </c>
      <c r="F2048" s="81">
        <v>41563</v>
      </c>
      <c r="G2048" s="82">
        <v>3.4710000000000001</v>
      </c>
      <c r="H2048" s="83">
        <f t="shared" si="124"/>
        <v>3471</v>
      </c>
      <c r="I2048" s="84">
        <f t="shared" si="125"/>
        <v>4.0173611111111111E-2</v>
      </c>
      <c r="J2048" s="83">
        <v>0.54100000000000004</v>
      </c>
      <c r="K2048" s="83" t="s">
        <v>277</v>
      </c>
      <c r="L2048" s="83">
        <v>0.52400000000000002</v>
      </c>
      <c r="M2048" s="83" t="s">
        <v>277</v>
      </c>
      <c r="N2048" s="84">
        <f t="shared" si="126"/>
        <v>1.1051736111111112</v>
      </c>
      <c r="O2048" s="83">
        <v>2047</v>
      </c>
      <c r="P2048" s="86">
        <f t="shared" si="127"/>
        <v>0.19662480376766089</v>
      </c>
      <c r="Q2048" s="87">
        <f>Table2[[#This Row],[Decimal exceedance]]*100</f>
        <v>19.662480376766091</v>
      </c>
      <c r="R2048" s="86">
        <f>ROUND(Table2[[#This Row],[Percent Exceedance]],1)</f>
        <v>19.7</v>
      </c>
    </row>
    <row r="2049" spans="2:18">
      <c r="B2049" s="79" t="s">
        <v>278</v>
      </c>
      <c r="C2049" s="80">
        <v>10044187</v>
      </c>
      <c r="D2049" s="80">
        <v>10019674</v>
      </c>
      <c r="E2049" s="79" t="s">
        <v>276</v>
      </c>
      <c r="F2049" s="81">
        <v>42401</v>
      </c>
      <c r="G2049" s="82">
        <v>1.6539999999999999</v>
      </c>
      <c r="H2049" s="83">
        <f t="shared" si="124"/>
        <v>1654</v>
      </c>
      <c r="I2049" s="84">
        <f t="shared" si="125"/>
        <v>1.9143518518518515E-2</v>
      </c>
      <c r="J2049" s="83">
        <v>0.65900000000000003</v>
      </c>
      <c r="K2049" s="83" t="s">
        <v>277</v>
      </c>
      <c r="L2049" s="83">
        <v>0.42799999999999999</v>
      </c>
      <c r="M2049" s="83" t="s">
        <v>277</v>
      </c>
      <c r="N2049" s="84">
        <f t="shared" si="126"/>
        <v>1.1061435185185184</v>
      </c>
      <c r="O2049" s="83">
        <v>2048</v>
      </c>
      <c r="P2049" s="86">
        <f t="shared" si="127"/>
        <v>0.1962323390894819</v>
      </c>
      <c r="Q2049" s="87">
        <f>Table2[[#This Row],[Decimal exceedance]]*100</f>
        <v>19.62323390894819</v>
      </c>
      <c r="R2049" s="86">
        <f>ROUND(Table2[[#This Row],[Percent Exceedance]],1)</f>
        <v>19.600000000000001</v>
      </c>
    </row>
    <row r="2050" spans="2:18">
      <c r="B2050" s="79" t="s">
        <v>278</v>
      </c>
      <c r="C2050" s="80">
        <v>10044187</v>
      </c>
      <c r="D2050" s="80">
        <v>10019674</v>
      </c>
      <c r="E2050" s="79" t="s">
        <v>276</v>
      </c>
      <c r="F2050" s="81">
        <v>42798</v>
      </c>
      <c r="G2050" s="82">
        <v>4.3010000000000002</v>
      </c>
      <c r="H2050" s="83">
        <f t="shared" ref="H2050:H2113" si="128">(G2050*1000)</f>
        <v>4301</v>
      </c>
      <c r="I2050" s="84">
        <f t="shared" ref="I2050:I2113" si="129">SUM(G2050/86.4)</f>
        <v>4.9780092592592591E-2</v>
      </c>
      <c r="J2050" s="83">
        <v>0.375</v>
      </c>
      <c r="K2050" s="83" t="s">
        <v>277</v>
      </c>
      <c r="L2050" s="83">
        <v>0.68300000000000005</v>
      </c>
      <c r="M2050" s="83" t="s">
        <v>277</v>
      </c>
      <c r="N2050" s="84">
        <f t="shared" ref="N2050:N2113" si="130">SUM(I2050+J2050+L2050)</f>
        <v>1.1077800925925927</v>
      </c>
      <c r="O2050" s="83">
        <v>2049</v>
      </c>
      <c r="P2050" s="86">
        <f t="shared" ref="P2050:P2113" si="131">1-O2050/2548</f>
        <v>0.19583987441130302</v>
      </c>
      <c r="Q2050" s="87">
        <f>Table2[[#This Row],[Decimal exceedance]]*100</f>
        <v>19.583987441130301</v>
      </c>
      <c r="R2050" s="86">
        <f>ROUND(Table2[[#This Row],[Percent Exceedance]],1)</f>
        <v>19.600000000000001</v>
      </c>
    </row>
    <row r="2051" spans="2:18">
      <c r="B2051" s="83"/>
      <c r="C2051" s="80">
        <v>10044187</v>
      </c>
      <c r="D2051" s="80">
        <v>10019674</v>
      </c>
      <c r="E2051" s="79" t="s">
        <v>276</v>
      </c>
      <c r="F2051" s="85">
        <v>43894</v>
      </c>
      <c r="G2051" s="82">
        <v>1.88</v>
      </c>
      <c r="H2051" s="83">
        <f t="shared" si="128"/>
        <v>1880</v>
      </c>
      <c r="I2051" s="84">
        <f t="shared" si="129"/>
        <v>2.1759259259259256E-2</v>
      </c>
      <c r="J2051" s="83">
        <v>0.73399999999999999</v>
      </c>
      <c r="K2051" s="83" t="s">
        <v>277</v>
      </c>
      <c r="L2051" s="83">
        <v>0.35299999999999998</v>
      </c>
      <c r="M2051" s="83" t="s">
        <v>277</v>
      </c>
      <c r="N2051" s="84">
        <f t="shared" si="130"/>
        <v>1.1087592592592592</v>
      </c>
      <c r="O2051" s="83">
        <v>2050</v>
      </c>
      <c r="P2051" s="86">
        <f t="shared" si="131"/>
        <v>0.19544740973312402</v>
      </c>
      <c r="Q2051" s="87">
        <f>Table2[[#This Row],[Decimal exceedance]]*100</f>
        <v>19.5447409733124</v>
      </c>
      <c r="R2051" s="86">
        <f>ROUND(Table2[[#This Row],[Percent Exceedance]],1)</f>
        <v>19.5</v>
      </c>
    </row>
    <row r="2052" spans="2:18">
      <c r="B2052" s="79" t="s">
        <v>278</v>
      </c>
      <c r="C2052" s="80">
        <v>10044187</v>
      </c>
      <c r="D2052" s="80">
        <v>10019674</v>
      </c>
      <c r="E2052" s="79" t="s">
        <v>276</v>
      </c>
      <c r="F2052" s="81">
        <v>42351</v>
      </c>
      <c r="G2052" s="82">
        <v>5.6269999999999998</v>
      </c>
      <c r="H2052" s="83">
        <f t="shared" si="128"/>
        <v>5627</v>
      </c>
      <c r="I2052" s="84">
        <f t="shared" si="129"/>
        <v>6.5127314814814805E-2</v>
      </c>
      <c r="J2052" s="83">
        <v>0.64</v>
      </c>
      <c r="K2052" s="83" t="s">
        <v>277</v>
      </c>
      <c r="L2052" s="83">
        <v>0.40400000000000003</v>
      </c>
      <c r="M2052" s="83" t="s">
        <v>277</v>
      </c>
      <c r="N2052" s="84">
        <f t="shared" si="130"/>
        <v>1.1091273148148149</v>
      </c>
      <c r="O2052" s="83">
        <v>2051</v>
      </c>
      <c r="P2052" s="86">
        <f t="shared" si="131"/>
        <v>0.19505494505494503</v>
      </c>
      <c r="Q2052" s="87">
        <f>Table2[[#This Row],[Decimal exceedance]]*100</f>
        <v>19.505494505494504</v>
      </c>
      <c r="R2052" s="86">
        <f>ROUND(Table2[[#This Row],[Percent Exceedance]],1)</f>
        <v>19.5</v>
      </c>
    </row>
    <row r="2053" spans="2:18">
      <c r="B2053" s="79" t="s">
        <v>278</v>
      </c>
      <c r="C2053" s="80">
        <v>10044187</v>
      </c>
      <c r="D2053" s="80">
        <v>10019674</v>
      </c>
      <c r="E2053" s="79" t="s">
        <v>276</v>
      </c>
      <c r="F2053" s="81">
        <v>42386</v>
      </c>
      <c r="G2053" s="82">
        <v>1.69</v>
      </c>
      <c r="H2053" s="83">
        <f t="shared" si="128"/>
        <v>1690</v>
      </c>
      <c r="I2053" s="84">
        <f t="shared" si="129"/>
        <v>1.9560185185185184E-2</v>
      </c>
      <c r="J2053" s="83">
        <v>0.67400000000000004</v>
      </c>
      <c r="K2053" s="83" t="s">
        <v>277</v>
      </c>
      <c r="L2053" s="83">
        <v>0.41599999999999998</v>
      </c>
      <c r="M2053" s="83" t="s">
        <v>277</v>
      </c>
      <c r="N2053" s="84">
        <f t="shared" si="130"/>
        <v>1.1095601851851853</v>
      </c>
      <c r="O2053" s="83">
        <v>2052</v>
      </c>
      <c r="P2053" s="86">
        <f t="shared" si="131"/>
        <v>0.19466248037676614</v>
      </c>
      <c r="Q2053" s="87">
        <f>Table2[[#This Row],[Decimal exceedance]]*100</f>
        <v>19.466248037676614</v>
      </c>
      <c r="R2053" s="86">
        <f>ROUND(Table2[[#This Row],[Percent Exceedance]],1)</f>
        <v>19.5</v>
      </c>
    </row>
    <row r="2054" spans="2:18">
      <c r="B2054" s="79" t="s">
        <v>278</v>
      </c>
      <c r="C2054" s="80">
        <v>10044187</v>
      </c>
      <c r="D2054" s="80">
        <v>10019674</v>
      </c>
      <c r="E2054" s="79" t="s">
        <v>276</v>
      </c>
      <c r="F2054" s="81">
        <v>41691</v>
      </c>
      <c r="G2054" s="82">
        <v>2.6179999999999999</v>
      </c>
      <c r="H2054" s="83">
        <f t="shared" si="128"/>
        <v>2618</v>
      </c>
      <c r="I2054" s="84">
        <f t="shared" si="129"/>
        <v>3.0300925925925922E-2</v>
      </c>
      <c r="J2054" s="83">
        <v>0.61799999999999999</v>
      </c>
      <c r="K2054" s="83" t="s">
        <v>277</v>
      </c>
      <c r="L2054" s="83">
        <v>0.46200000000000002</v>
      </c>
      <c r="M2054" s="83" t="s">
        <v>277</v>
      </c>
      <c r="N2054" s="84">
        <f t="shared" si="130"/>
        <v>1.110300925925926</v>
      </c>
      <c r="O2054" s="83">
        <v>2053</v>
      </c>
      <c r="P2054" s="86">
        <f t="shared" si="131"/>
        <v>0.19427001569858715</v>
      </c>
      <c r="Q2054" s="87">
        <f>Table2[[#This Row],[Decimal exceedance]]*100</f>
        <v>19.427001569858714</v>
      </c>
      <c r="R2054" s="86">
        <f>ROUND(Table2[[#This Row],[Percent Exceedance]],1)</f>
        <v>19.399999999999999</v>
      </c>
    </row>
    <row r="2055" spans="2:18">
      <c r="B2055" s="79" t="s">
        <v>278</v>
      </c>
      <c r="C2055" s="80">
        <v>10044187</v>
      </c>
      <c r="D2055" s="80">
        <v>10019674</v>
      </c>
      <c r="E2055" s="79" t="s">
        <v>276</v>
      </c>
      <c r="F2055" s="81">
        <v>42535</v>
      </c>
      <c r="G2055" s="82">
        <v>2.6280000000000001</v>
      </c>
      <c r="H2055" s="83">
        <f t="shared" si="128"/>
        <v>2628</v>
      </c>
      <c r="I2055" s="84">
        <f t="shared" si="129"/>
        <v>3.0416666666666665E-2</v>
      </c>
      <c r="J2055" s="83">
        <v>0.46300000000000002</v>
      </c>
      <c r="K2055" s="83" t="s">
        <v>277</v>
      </c>
      <c r="L2055" s="83">
        <v>0.61699999999999999</v>
      </c>
      <c r="M2055" s="83" t="s">
        <v>277</v>
      </c>
      <c r="N2055" s="84">
        <f t="shared" si="130"/>
        <v>1.1104166666666666</v>
      </c>
      <c r="O2055" s="83">
        <v>2054</v>
      </c>
      <c r="P2055" s="86">
        <f t="shared" si="131"/>
        <v>0.19387755102040816</v>
      </c>
      <c r="Q2055" s="87">
        <f>Table2[[#This Row],[Decimal exceedance]]*100</f>
        <v>19.387755102040817</v>
      </c>
      <c r="R2055" s="86">
        <f>ROUND(Table2[[#This Row],[Percent Exceedance]],1)</f>
        <v>19.399999999999999</v>
      </c>
    </row>
    <row r="2056" spans="2:18">
      <c r="B2056" s="83"/>
      <c r="C2056" s="80">
        <v>10044187</v>
      </c>
      <c r="D2056" s="80">
        <v>10019674</v>
      </c>
      <c r="E2056" s="79" t="s">
        <v>276</v>
      </c>
      <c r="F2056" s="85">
        <v>43848</v>
      </c>
      <c r="G2056" s="82">
        <v>1.909</v>
      </c>
      <c r="H2056" s="83">
        <f t="shared" si="128"/>
        <v>1909</v>
      </c>
      <c r="I2056" s="84">
        <f t="shared" si="129"/>
        <v>2.2094907407407407E-2</v>
      </c>
      <c r="J2056" s="83">
        <v>0.59199999999999997</v>
      </c>
      <c r="K2056" s="83" t="s">
        <v>277</v>
      </c>
      <c r="L2056" s="83">
        <v>0.498</v>
      </c>
      <c r="M2056" s="83" t="s">
        <v>277</v>
      </c>
      <c r="N2056" s="84">
        <f t="shared" si="130"/>
        <v>1.1120949074074074</v>
      </c>
      <c r="O2056" s="83">
        <v>2055</v>
      </c>
      <c r="P2056" s="86">
        <f t="shared" si="131"/>
        <v>0.19348508634222916</v>
      </c>
      <c r="Q2056" s="87">
        <f>Table2[[#This Row],[Decimal exceedance]]*100</f>
        <v>19.348508634222917</v>
      </c>
      <c r="R2056" s="86">
        <f>ROUND(Table2[[#This Row],[Percent Exceedance]],1)</f>
        <v>19.3</v>
      </c>
    </row>
    <row r="2057" spans="2:18">
      <c r="B2057" s="79" t="s">
        <v>278</v>
      </c>
      <c r="C2057" s="80">
        <v>10044187</v>
      </c>
      <c r="D2057" s="80">
        <v>10019674</v>
      </c>
      <c r="E2057" s="79" t="s">
        <v>276</v>
      </c>
      <c r="F2057" s="81">
        <v>41379</v>
      </c>
      <c r="G2057" s="82">
        <v>3.9870000000000001</v>
      </c>
      <c r="H2057" s="83">
        <f t="shared" si="128"/>
        <v>3987</v>
      </c>
      <c r="I2057" s="84">
        <f t="shared" si="129"/>
        <v>4.614583333333333E-2</v>
      </c>
      <c r="J2057" s="83">
        <v>0.45900000000000002</v>
      </c>
      <c r="K2057" s="83" t="s">
        <v>277</v>
      </c>
      <c r="L2057" s="83">
        <v>0.60699999999999998</v>
      </c>
      <c r="M2057" s="83" t="s">
        <v>277</v>
      </c>
      <c r="N2057" s="84">
        <f t="shared" si="130"/>
        <v>1.1121458333333334</v>
      </c>
      <c r="O2057" s="83">
        <v>2056</v>
      </c>
      <c r="P2057" s="86">
        <f t="shared" si="131"/>
        <v>0.19309262166405028</v>
      </c>
      <c r="Q2057" s="87">
        <f>Table2[[#This Row],[Decimal exceedance]]*100</f>
        <v>19.309262166405027</v>
      </c>
      <c r="R2057" s="86">
        <f>ROUND(Table2[[#This Row],[Percent Exceedance]],1)</f>
        <v>19.3</v>
      </c>
    </row>
    <row r="2058" spans="2:18">
      <c r="B2058" s="79" t="s">
        <v>278</v>
      </c>
      <c r="C2058" s="80">
        <v>10044187</v>
      </c>
      <c r="D2058" s="80">
        <v>10019674</v>
      </c>
      <c r="E2058" s="79" t="s">
        <v>276</v>
      </c>
      <c r="F2058" s="81">
        <v>42630</v>
      </c>
      <c r="G2058" s="82">
        <v>3.0419999999999998</v>
      </c>
      <c r="H2058" s="83">
        <f t="shared" si="128"/>
        <v>3042</v>
      </c>
      <c r="I2058" s="84">
        <f t="shared" si="129"/>
        <v>3.5208333333333328E-2</v>
      </c>
      <c r="J2058" s="83">
        <v>0.42099999999999999</v>
      </c>
      <c r="K2058" s="83" t="s">
        <v>277</v>
      </c>
      <c r="L2058" s="83">
        <v>0.65800000000000003</v>
      </c>
      <c r="M2058" s="83" t="s">
        <v>277</v>
      </c>
      <c r="N2058" s="84">
        <f t="shared" si="130"/>
        <v>1.1142083333333335</v>
      </c>
      <c r="O2058" s="83">
        <v>2057</v>
      </c>
      <c r="P2058" s="86">
        <f t="shared" si="131"/>
        <v>0.19270015698587128</v>
      </c>
      <c r="Q2058" s="87">
        <f>Table2[[#This Row],[Decimal exceedance]]*100</f>
        <v>19.27001569858713</v>
      </c>
      <c r="R2058" s="86">
        <f>ROUND(Table2[[#This Row],[Percent Exceedance]],1)</f>
        <v>19.3</v>
      </c>
    </row>
    <row r="2059" spans="2:18">
      <c r="B2059" s="79" t="s">
        <v>278</v>
      </c>
      <c r="C2059" s="80">
        <v>10044187</v>
      </c>
      <c r="D2059" s="80">
        <v>10019674</v>
      </c>
      <c r="E2059" s="79" t="s">
        <v>276</v>
      </c>
      <c r="F2059" s="81">
        <v>42774</v>
      </c>
      <c r="G2059" s="82">
        <v>3.65</v>
      </c>
      <c r="H2059" s="83">
        <f t="shared" si="128"/>
        <v>3650</v>
      </c>
      <c r="I2059" s="84">
        <f t="shared" si="129"/>
        <v>4.2245370370370364E-2</v>
      </c>
      <c r="J2059" s="83">
        <v>0.33300000000000002</v>
      </c>
      <c r="K2059" s="83" t="s">
        <v>277</v>
      </c>
      <c r="L2059" s="83">
        <v>0.73899999999999999</v>
      </c>
      <c r="M2059" s="83" t="s">
        <v>277</v>
      </c>
      <c r="N2059" s="84">
        <f t="shared" si="130"/>
        <v>1.1142453703703703</v>
      </c>
      <c r="O2059" s="83">
        <v>2058</v>
      </c>
      <c r="P2059" s="86">
        <f t="shared" si="131"/>
        <v>0.19230769230769229</v>
      </c>
      <c r="Q2059" s="87">
        <f>Table2[[#This Row],[Decimal exceedance]]*100</f>
        <v>19.23076923076923</v>
      </c>
      <c r="R2059" s="86">
        <f>ROUND(Table2[[#This Row],[Percent Exceedance]],1)</f>
        <v>19.2</v>
      </c>
    </row>
    <row r="2060" spans="2:18">
      <c r="B2060" s="83"/>
      <c r="C2060" s="80">
        <v>10044187</v>
      </c>
      <c r="D2060" s="80">
        <v>10019674</v>
      </c>
      <c r="E2060" s="79" t="s">
        <v>276</v>
      </c>
      <c r="F2060" s="85">
        <v>43872</v>
      </c>
      <c r="G2060" s="82">
        <v>1.948</v>
      </c>
      <c r="H2060" s="83">
        <f t="shared" si="128"/>
        <v>1948</v>
      </c>
      <c r="I2060" s="84">
        <f t="shared" si="129"/>
        <v>2.2546296296296293E-2</v>
      </c>
      <c r="J2060" s="83">
        <v>0.68200000000000005</v>
      </c>
      <c r="K2060" s="83" t="s">
        <v>277</v>
      </c>
      <c r="L2060" s="83">
        <v>0.41</v>
      </c>
      <c r="M2060" s="83" t="s">
        <v>277</v>
      </c>
      <c r="N2060" s="84">
        <f t="shared" si="130"/>
        <v>1.1145462962962964</v>
      </c>
      <c r="O2060" s="83">
        <v>2059</v>
      </c>
      <c r="P2060" s="86">
        <f t="shared" si="131"/>
        <v>0.1919152276295133</v>
      </c>
      <c r="Q2060" s="87">
        <f>Table2[[#This Row],[Decimal exceedance]]*100</f>
        <v>19.19152276295133</v>
      </c>
      <c r="R2060" s="86">
        <f>ROUND(Table2[[#This Row],[Percent Exceedance]],1)</f>
        <v>19.2</v>
      </c>
    </row>
    <row r="2061" spans="2:18">
      <c r="B2061" s="79" t="s">
        <v>278</v>
      </c>
      <c r="C2061" s="80">
        <v>10044187</v>
      </c>
      <c r="D2061" s="80">
        <v>10019674</v>
      </c>
      <c r="E2061" s="79" t="s">
        <v>276</v>
      </c>
      <c r="F2061" s="81">
        <v>43501</v>
      </c>
      <c r="G2061" s="82">
        <v>1.7050000000000001</v>
      </c>
      <c r="H2061" s="83">
        <f t="shared" si="128"/>
        <v>1705</v>
      </c>
      <c r="I2061" s="84">
        <f t="shared" si="129"/>
        <v>1.9733796296296294E-2</v>
      </c>
      <c r="J2061" s="83">
        <v>0.93600000000000005</v>
      </c>
      <c r="K2061" s="83" t="s">
        <v>277</v>
      </c>
      <c r="L2061" s="83">
        <v>0.159</v>
      </c>
      <c r="M2061" s="83" t="s">
        <v>277</v>
      </c>
      <c r="N2061" s="84">
        <f t="shared" si="130"/>
        <v>1.1147337962962964</v>
      </c>
      <c r="O2061" s="83">
        <v>2060</v>
      </c>
      <c r="P2061" s="86">
        <f t="shared" si="131"/>
        <v>0.19152276295133441</v>
      </c>
      <c r="Q2061" s="87">
        <f>Table2[[#This Row],[Decimal exceedance]]*100</f>
        <v>19.15227629513344</v>
      </c>
      <c r="R2061" s="86">
        <f>ROUND(Table2[[#This Row],[Percent Exceedance]],1)</f>
        <v>19.2</v>
      </c>
    </row>
    <row r="2062" spans="2:18">
      <c r="B2062" s="79" t="s">
        <v>278</v>
      </c>
      <c r="C2062" s="80">
        <v>10044187</v>
      </c>
      <c r="D2062" s="80">
        <v>10019674</v>
      </c>
      <c r="E2062" s="79" t="s">
        <v>276</v>
      </c>
      <c r="F2062" s="81">
        <v>42008</v>
      </c>
      <c r="G2062" s="82">
        <v>2.7189999999999999</v>
      </c>
      <c r="H2062" s="83">
        <f t="shared" si="128"/>
        <v>2719</v>
      </c>
      <c r="I2062" s="84">
        <f t="shared" si="129"/>
        <v>3.1469907407407405E-2</v>
      </c>
      <c r="J2062" s="83">
        <v>0.67200000000000004</v>
      </c>
      <c r="K2062" s="83" t="s">
        <v>277</v>
      </c>
      <c r="L2062" s="83">
        <v>0.41199999999999998</v>
      </c>
      <c r="M2062" s="83" t="s">
        <v>277</v>
      </c>
      <c r="N2062" s="84">
        <f t="shared" si="130"/>
        <v>1.1154699074074075</v>
      </c>
      <c r="O2062" s="83">
        <v>2061</v>
      </c>
      <c r="P2062" s="86">
        <f t="shared" si="131"/>
        <v>0.19113029827315542</v>
      </c>
      <c r="Q2062" s="87">
        <f>Table2[[#This Row],[Decimal exceedance]]*100</f>
        <v>19.113029827315543</v>
      </c>
      <c r="R2062" s="86">
        <f>ROUND(Table2[[#This Row],[Percent Exceedance]],1)</f>
        <v>19.100000000000001</v>
      </c>
    </row>
    <row r="2063" spans="2:18">
      <c r="B2063" s="79" t="s">
        <v>278</v>
      </c>
      <c r="C2063" s="80">
        <v>10044187</v>
      </c>
      <c r="D2063" s="80">
        <v>10019674</v>
      </c>
      <c r="E2063" s="79" t="s">
        <v>276</v>
      </c>
      <c r="F2063" s="81">
        <v>41424</v>
      </c>
      <c r="G2063" s="82">
        <v>4.577</v>
      </c>
      <c r="H2063" s="83">
        <f t="shared" si="128"/>
        <v>4577</v>
      </c>
      <c r="I2063" s="84">
        <f t="shared" si="129"/>
        <v>5.2974537037037035E-2</v>
      </c>
      <c r="J2063" s="83">
        <v>0.56499999999999995</v>
      </c>
      <c r="K2063" s="83" t="s">
        <v>277</v>
      </c>
      <c r="L2063" s="83">
        <v>0.499</v>
      </c>
      <c r="M2063" s="83" t="s">
        <v>277</v>
      </c>
      <c r="N2063" s="84">
        <f t="shared" si="130"/>
        <v>1.116974537037037</v>
      </c>
      <c r="O2063" s="83">
        <v>2062</v>
      </c>
      <c r="P2063" s="86">
        <f t="shared" si="131"/>
        <v>0.19073783359497642</v>
      </c>
      <c r="Q2063" s="87">
        <f>Table2[[#This Row],[Decimal exceedance]]*100</f>
        <v>19.073783359497643</v>
      </c>
      <c r="R2063" s="86">
        <f>ROUND(Table2[[#This Row],[Percent Exceedance]],1)</f>
        <v>19.100000000000001</v>
      </c>
    </row>
    <row r="2064" spans="2:18">
      <c r="B2064" s="79" t="s">
        <v>278</v>
      </c>
      <c r="C2064" s="80">
        <v>10044187</v>
      </c>
      <c r="D2064" s="80">
        <v>10019674</v>
      </c>
      <c r="E2064" s="79" t="s">
        <v>276</v>
      </c>
      <c r="F2064" s="81">
        <v>41794</v>
      </c>
      <c r="G2064" s="82">
        <v>2.38</v>
      </c>
      <c r="H2064" s="83">
        <f t="shared" si="128"/>
        <v>2380</v>
      </c>
      <c r="I2064" s="84">
        <f t="shared" si="129"/>
        <v>2.7546296296296294E-2</v>
      </c>
      <c r="J2064" s="83">
        <v>0.57299999999999995</v>
      </c>
      <c r="K2064" s="83" t="s">
        <v>277</v>
      </c>
      <c r="L2064" s="83">
        <v>0.52</v>
      </c>
      <c r="M2064" s="83" t="s">
        <v>277</v>
      </c>
      <c r="N2064" s="84">
        <f t="shared" si="130"/>
        <v>1.1205462962962964</v>
      </c>
      <c r="O2064" s="83">
        <v>2063</v>
      </c>
      <c r="P2064" s="86">
        <f t="shared" si="131"/>
        <v>0.19034536891679754</v>
      </c>
      <c r="Q2064" s="87">
        <f>Table2[[#This Row],[Decimal exceedance]]*100</f>
        <v>19.034536891679753</v>
      </c>
      <c r="R2064" s="86">
        <f>ROUND(Table2[[#This Row],[Percent Exceedance]],1)</f>
        <v>19</v>
      </c>
    </row>
    <row r="2065" spans="2:18">
      <c r="B2065" s="79" t="s">
        <v>278</v>
      </c>
      <c r="C2065" s="80">
        <v>10044187</v>
      </c>
      <c r="D2065" s="80">
        <v>10019674</v>
      </c>
      <c r="E2065" s="79" t="s">
        <v>276</v>
      </c>
      <c r="F2065" s="81">
        <v>42020</v>
      </c>
      <c r="G2065" s="82">
        <v>2.762</v>
      </c>
      <c r="H2065" s="83">
        <f t="shared" si="128"/>
        <v>2762</v>
      </c>
      <c r="I2065" s="84">
        <f t="shared" si="129"/>
        <v>3.1967592592592589E-2</v>
      </c>
      <c r="J2065" s="83">
        <v>0.65100000000000002</v>
      </c>
      <c r="K2065" s="83" t="s">
        <v>277</v>
      </c>
      <c r="L2065" s="83">
        <v>0.439</v>
      </c>
      <c r="M2065" s="83" t="s">
        <v>277</v>
      </c>
      <c r="N2065" s="84">
        <f t="shared" si="130"/>
        <v>1.1219675925925927</v>
      </c>
      <c r="O2065" s="83">
        <v>2064</v>
      </c>
      <c r="P2065" s="86">
        <f t="shared" si="131"/>
        <v>0.18995290423861855</v>
      </c>
      <c r="Q2065" s="87">
        <f>Table2[[#This Row],[Decimal exceedance]]*100</f>
        <v>18.995290423861853</v>
      </c>
      <c r="R2065" s="86">
        <f>ROUND(Table2[[#This Row],[Percent Exceedance]],1)</f>
        <v>19</v>
      </c>
    </row>
    <row r="2066" spans="2:18">
      <c r="B2066" s="79" t="s">
        <v>278</v>
      </c>
      <c r="C2066" s="80">
        <v>10044187</v>
      </c>
      <c r="D2066" s="80">
        <v>10019674</v>
      </c>
      <c r="E2066" s="79" t="s">
        <v>276</v>
      </c>
      <c r="F2066" s="81">
        <v>43454</v>
      </c>
      <c r="G2066" s="82">
        <v>2.1419999999999999</v>
      </c>
      <c r="H2066" s="83">
        <f t="shared" si="128"/>
        <v>2142</v>
      </c>
      <c r="I2066" s="84">
        <f t="shared" si="129"/>
        <v>2.4791666666666663E-2</v>
      </c>
      <c r="J2066" s="83">
        <v>0.97699999999999998</v>
      </c>
      <c r="K2066" s="83" t="s">
        <v>277</v>
      </c>
      <c r="L2066" s="83">
        <v>0.121</v>
      </c>
      <c r="M2066" s="83" t="s">
        <v>277</v>
      </c>
      <c r="N2066" s="84">
        <f t="shared" si="130"/>
        <v>1.1227916666666666</v>
      </c>
      <c r="O2066" s="83">
        <v>2065</v>
      </c>
      <c r="P2066" s="86">
        <f t="shared" si="131"/>
        <v>0.18956043956043955</v>
      </c>
      <c r="Q2066" s="87">
        <f>Table2[[#This Row],[Decimal exceedance]]*100</f>
        <v>18.956043956043956</v>
      </c>
      <c r="R2066" s="86">
        <f>ROUND(Table2[[#This Row],[Percent Exceedance]],1)</f>
        <v>19</v>
      </c>
    </row>
    <row r="2067" spans="2:18">
      <c r="B2067" s="79" t="s">
        <v>278</v>
      </c>
      <c r="C2067" s="80">
        <v>10044187</v>
      </c>
      <c r="D2067" s="80">
        <v>10019674</v>
      </c>
      <c r="E2067" s="79" t="s">
        <v>276</v>
      </c>
      <c r="F2067" s="81">
        <v>43134</v>
      </c>
      <c r="G2067" s="82">
        <v>1.915</v>
      </c>
      <c r="H2067" s="83">
        <f t="shared" si="128"/>
        <v>1915</v>
      </c>
      <c r="I2067" s="84">
        <f t="shared" si="129"/>
        <v>2.2164351851851852E-2</v>
      </c>
      <c r="J2067" s="83">
        <v>0.91500000000000004</v>
      </c>
      <c r="K2067" s="83" t="s">
        <v>277</v>
      </c>
      <c r="L2067" s="83">
        <v>0.187</v>
      </c>
      <c r="M2067" s="83" t="s">
        <v>277</v>
      </c>
      <c r="N2067" s="84">
        <f t="shared" si="130"/>
        <v>1.1241643518518518</v>
      </c>
      <c r="O2067" s="83">
        <v>2066</v>
      </c>
      <c r="P2067" s="86">
        <f t="shared" si="131"/>
        <v>0.18916797488226056</v>
      </c>
      <c r="Q2067" s="87">
        <f>Table2[[#This Row],[Decimal exceedance]]*100</f>
        <v>18.916797488226056</v>
      </c>
      <c r="R2067" s="86">
        <f>ROUND(Table2[[#This Row],[Percent Exceedance]],1)</f>
        <v>18.899999999999999</v>
      </c>
    </row>
    <row r="2068" spans="2:18">
      <c r="B2068" s="79" t="s">
        <v>278</v>
      </c>
      <c r="C2068" s="80">
        <v>10044187</v>
      </c>
      <c r="D2068" s="80">
        <v>10019674</v>
      </c>
      <c r="E2068" s="79" t="s">
        <v>276</v>
      </c>
      <c r="F2068" s="81">
        <v>43126</v>
      </c>
      <c r="G2068" s="82">
        <v>1.66</v>
      </c>
      <c r="H2068" s="83">
        <f t="shared" si="128"/>
        <v>1660</v>
      </c>
      <c r="I2068" s="84">
        <f t="shared" si="129"/>
        <v>1.9212962962962959E-2</v>
      </c>
      <c r="J2068" s="83">
        <v>0.95099999999999996</v>
      </c>
      <c r="K2068" s="83" t="s">
        <v>277</v>
      </c>
      <c r="L2068" s="83">
        <v>0.154</v>
      </c>
      <c r="M2068" s="83" t="s">
        <v>277</v>
      </c>
      <c r="N2068" s="84">
        <f t="shared" si="130"/>
        <v>1.1242129629629629</v>
      </c>
      <c r="O2068" s="83">
        <v>2067</v>
      </c>
      <c r="P2068" s="86">
        <f t="shared" si="131"/>
        <v>0.18877551020408168</v>
      </c>
      <c r="Q2068" s="87">
        <f>Table2[[#This Row],[Decimal exceedance]]*100</f>
        <v>18.877551020408166</v>
      </c>
      <c r="R2068" s="86">
        <f>ROUND(Table2[[#This Row],[Percent Exceedance]],1)</f>
        <v>18.899999999999999</v>
      </c>
    </row>
    <row r="2069" spans="2:18">
      <c r="B2069" s="79" t="s">
        <v>278</v>
      </c>
      <c r="C2069" s="80">
        <v>10044187</v>
      </c>
      <c r="D2069" s="80">
        <v>10019674</v>
      </c>
      <c r="E2069" s="79" t="s">
        <v>276</v>
      </c>
      <c r="F2069" s="81">
        <v>43147</v>
      </c>
      <c r="G2069" s="82">
        <v>2.7829999999999999</v>
      </c>
      <c r="H2069" s="83">
        <f t="shared" si="128"/>
        <v>2783</v>
      </c>
      <c r="I2069" s="84">
        <f t="shared" si="129"/>
        <v>3.2210648148148148E-2</v>
      </c>
      <c r="J2069" s="83">
        <v>0.95799999999999996</v>
      </c>
      <c r="K2069" s="83" t="s">
        <v>277</v>
      </c>
      <c r="L2069" s="83">
        <v>0.13500000000000001</v>
      </c>
      <c r="M2069" s="83" t="s">
        <v>277</v>
      </c>
      <c r="N2069" s="84">
        <f t="shared" si="130"/>
        <v>1.1252106481481481</v>
      </c>
      <c r="O2069" s="83">
        <v>2068</v>
      </c>
      <c r="P2069" s="86">
        <f t="shared" si="131"/>
        <v>0.18838304552590268</v>
      </c>
      <c r="Q2069" s="87">
        <f>Table2[[#This Row],[Decimal exceedance]]*100</f>
        <v>18.838304552590269</v>
      </c>
      <c r="R2069" s="86">
        <f>ROUND(Table2[[#This Row],[Percent Exceedance]],1)</f>
        <v>18.8</v>
      </c>
    </row>
    <row r="2070" spans="2:18">
      <c r="B2070" s="79" t="s">
        <v>278</v>
      </c>
      <c r="C2070" s="80">
        <v>10044187</v>
      </c>
      <c r="D2070" s="80">
        <v>10019674</v>
      </c>
      <c r="E2070" s="79" t="s">
        <v>276</v>
      </c>
      <c r="F2070" s="81">
        <v>43250</v>
      </c>
      <c r="G2070" s="82">
        <v>2.2189999999999999</v>
      </c>
      <c r="H2070" s="83">
        <f t="shared" si="128"/>
        <v>2219</v>
      </c>
      <c r="I2070" s="84">
        <f t="shared" si="129"/>
        <v>2.5682870370370366E-2</v>
      </c>
      <c r="J2070" s="83">
        <v>0.61299999999999999</v>
      </c>
      <c r="K2070" s="83" t="s">
        <v>277</v>
      </c>
      <c r="L2070" s="83">
        <v>0.49</v>
      </c>
      <c r="M2070" s="83" t="s">
        <v>277</v>
      </c>
      <c r="N2070" s="84">
        <f t="shared" si="130"/>
        <v>1.1286828703703704</v>
      </c>
      <c r="O2070" s="83">
        <v>2069</v>
      </c>
      <c r="P2070" s="86">
        <f t="shared" si="131"/>
        <v>0.18799058084772369</v>
      </c>
      <c r="Q2070" s="87">
        <f>Table2[[#This Row],[Decimal exceedance]]*100</f>
        <v>18.799058084772369</v>
      </c>
      <c r="R2070" s="86">
        <f>ROUND(Table2[[#This Row],[Percent Exceedance]],1)</f>
        <v>18.8</v>
      </c>
    </row>
    <row r="2071" spans="2:18">
      <c r="B2071" s="79" t="s">
        <v>278</v>
      </c>
      <c r="C2071" s="80">
        <v>10044187</v>
      </c>
      <c r="D2071" s="80">
        <v>10019674</v>
      </c>
      <c r="E2071" s="79" t="s">
        <v>276</v>
      </c>
      <c r="F2071" s="81">
        <v>41650</v>
      </c>
      <c r="G2071" s="82">
        <v>2.3239999999999998</v>
      </c>
      <c r="H2071" s="83">
        <f t="shared" si="128"/>
        <v>2324</v>
      </c>
      <c r="I2071" s="84">
        <f t="shared" si="129"/>
        <v>2.6898148148148143E-2</v>
      </c>
      <c r="J2071" s="83">
        <v>0.66600000000000004</v>
      </c>
      <c r="K2071" s="83" t="s">
        <v>277</v>
      </c>
      <c r="L2071" s="83">
        <v>0.443</v>
      </c>
      <c r="M2071" s="83" t="s">
        <v>277</v>
      </c>
      <c r="N2071" s="84">
        <f t="shared" si="130"/>
        <v>1.1358981481481483</v>
      </c>
      <c r="O2071" s="83">
        <v>2070</v>
      </c>
      <c r="P2071" s="86">
        <f t="shared" si="131"/>
        <v>0.18759811616954469</v>
      </c>
      <c r="Q2071" s="87">
        <f>Table2[[#This Row],[Decimal exceedance]]*100</f>
        <v>18.759811616954469</v>
      </c>
      <c r="R2071" s="86">
        <f>ROUND(Table2[[#This Row],[Percent Exceedance]],1)</f>
        <v>18.8</v>
      </c>
    </row>
    <row r="2072" spans="2:18">
      <c r="B2072" s="79" t="s">
        <v>278</v>
      </c>
      <c r="C2072" s="80">
        <v>10044187</v>
      </c>
      <c r="D2072" s="80">
        <v>10019674</v>
      </c>
      <c r="E2072" s="79" t="s">
        <v>276</v>
      </c>
      <c r="F2072" s="81">
        <v>43453</v>
      </c>
      <c r="G2072" s="82">
        <v>1.97</v>
      </c>
      <c r="H2072" s="83">
        <f t="shared" si="128"/>
        <v>1970</v>
      </c>
      <c r="I2072" s="84">
        <f t="shared" si="129"/>
        <v>2.2800925925925922E-2</v>
      </c>
      <c r="J2072" s="83">
        <v>0.92400000000000004</v>
      </c>
      <c r="K2072" s="83" t="s">
        <v>277</v>
      </c>
      <c r="L2072" s="83">
        <v>0.192</v>
      </c>
      <c r="M2072" s="83" t="s">
        <v>277</v>
      </c>
      <c r="N2072" s="84">
        <f t="shared" si="130"/>
        <v>1.138800925925926</v>
      </c>
      <c r="O2072" s="83">
        <v>2071</v>
      </c>
      <c r="P2072" s="86">
        <f t="shared" si="131"/>
        <v>0.18720565149136581</v>
      </c>
      <c r="Q2072" s="87">
        <f>Table2[[#This Row],[Decimal exceedance]]*100</f>
        <v>18.720565149136583</v>
      </c>
      <c r="R2072" s="86">
        <f>ROUND(Table2[[#This Row],[Percent Exceedance]],1)</f>
        <v>18.7</v>
      </c>
    </row>
    <row r="2073" spans="2:18">
      <c r="B2073" s="79" t="s">
        <v>278</v>
      </c>
      <c r="C2073" s="80">
        <v>10044187</v>
      </c>
      <c r="D2073" s="80">
        <v>10019674</v>
      </c>
      <c r="E2073" s="79" t="s">
        <v>276</v>
      </c>
      <c r="F2073" s="81">
        <v>41651</v>
      </c>
      <c r="G2073" s="82">
        <v>2.2850000000000001</v>
      </c>
      <c r="H2073" s="83">
        <f t="shared" si="128"/>
        <v>2285</v>
      </c>
      <c r="I2073" s="84">
        <f t="shared" si="129"/>
        <v>2.644675925925926E-2</v>
      </c>
      <c r="J2073" s="83">
        <v>0.625</v>
      </c>
      <c r="K2073" s="83" t="s">
        <v>277</v>
      </c>
      <c r="L2073" s="83">
        <v>0.48899999999999999</v>
      </c>
      <c r="M2073" s="83" t="s">
        <v>277</v>
      </c>
      <c r="N2073" s="84">
        <f t="shared" si="130"/>
        <v>1.1404467592592593</v>
      </c>
      <c r="O2073" s="83">
        <v>2072</v>
      </c>
      <c r="P2073" s="86">
        <f t="shared" si="131"/>
        <v>0.18681318681318682</v>
      </c>
      <c r="Q2073" s="87">
        <f>Table2[[#This Row],[Decimal exceedance]]*100</f>
        <v>18.681318681318682</v>
      </c>
      <c r="R2073" s="86">
        <f>ROUND(Table2[[#This Row],[Percent Exceedance]],1)</f>
        <v>18.7</v>
      </c>
    </row>
    <row r="2074" spans="2:18">
      <c r="B2074" s="79" t="s">
        <v>278</v>
      </c>
      <c r="C2074" s="80">
        <v>10044187</v>
      </c>
      <c r="D2074" s="80">
        <v>10019674</v>
      </c>
      <c r="E2074" s="79" t="s">
        <v>276</v>
      </c>
      <c r="F2074" s="81">
        <v>41838</v>
      </c>
      <c r="G2074" s="82">
        <v>4.867</v>
      </c>
      <c r="H2074" s="83">
        <f t="shared" si="128"/>
        <v>4867</v>
      </c>
      <c r="I2074" s="84">
        <f t="shared" si="129"/>
        <v>5.6331018518518516E-2</v>
      </c>
      <c r="J2074" s="83">
        <v>0.63</v>
      </c>
      <c r="K2074" s="83" t="s">
        <v>277</v>
      </c>
      <c r="L2074" s="83">
        <v>0.45500000000000002</v>
      </c>
      <c r="M2074" s="83" t="s">
        <v>277</v>
      </c>
      <c r="N2074" s="84">
        <f t="shared" si="130"/>
        <v>1.1413310185185186</v>
      </c>
      <c r="O2074" s="83">
        <v>2073</v>
      </c>
      <c r="P2074" s="86">
        <f t="shared" si="131"/>
        <v>0.18642072213500782</v>
      </c>
      <c r="Q2074" s="87">
        <f>Table2[[#This Row],[Decimal exceedance]]*100</f>
        <v>18.642072213500782</v>
      </c>
      <c r="R2074" s="86">
        <f>ROUND(Table2[[#This Row],[Percent Exceedance]],1)</f>
        <v>18.600000000000001</v>
      </c>
    </row>
    <row r="2075" spans="2:18">
      <c r="B2075" s="79" t="s">
        <v>278</v>
      </c>
      <c r="C2075" s="80">
        <v>10044187</v>
      </c>
      <c r="D2075" s="80">
        <v>10019674</v>
      </c>
      <c r="E2075" s="79" t="s">
        <v>276</v>
      </c>
      <c r="F2075" s="81">
        <v>43457</v>
      </c>
      <c r="G2075" s="82">
        <v>1.5609999999999999</v>
      </c>
      <c r="H2075" s="83">
        <f t="shared" si="128"/>
        <v>1561</v>
      </c>
      <c r="I2075" s="84">
        <f t="shared" si="129"/>
        <v>1.8067129629629627E-2</v>
      </c>
      <c r="J2075" s="83">
        <v>0.94899999999999995</v>
      </c>
      <c r="K2075" s="83" t="s">
        <v>277</v>
      </c>
      <c r="L2075" s="83">
        <v>0.17499999999999999</v>
      </c>
      <c r="M2075" s="83" t="s">
        <v>277</v>
      </c>
      <c r="N2075" s="84">
        <f t="shared" si="130"/>
        <v>1.1420671296296296</v>
      </c>
      <c r="O2075" s="83">
        <v>2074</v>
      </c>
      <c r="P2075" s="86">
        <f t="shared" si="131"/>
        <v>0.18602825745682894</v>
      </c>
      <c r="Q2075" s="87">
        <f>Table2[[#This Row],[Decimal exceedance]]*100</f>
        <v>18.602825745682892</v>
      </c>
      <c r="R2075" s="86">
        <f>ROUND(Table2[[#This Row],[Percent Exceedance]],1)</f>
        <v>18.600000000000001</v>
      </c>
    </row>
    <row r="2076" spans="2:18">
      <c r="B2076" s="83"/>
      <c r="C2076" s="80">
        <v>10044187</v>
      </c>
      <c r="D2076" s="80">
        <v>10019674</v>
      </c>
      <c r="E2076" s="79" t="s">
        <v>276</v>
      </c>
      <c r="F2076" s="85">
        <v>43738</v>
      </c>
      <c r="G2076" s="82">
        <v>1.8440000000000001</v>
      </c>
      <c r="H2076" s="83">
        <f t="shared" si="128"/>
        <v>1844</v>
      </c>
      <c r="I2076" s="84">
        <f t="shared" si="129"/>
        <v>2.1342592592592594E-2</v>
      </c>
      <c r="J2076" s="83">
        <v>0.93100000000000005</v>
      </c>
      <c r="K2076" s="83" t="s">
        <v>277</v>
      </c>
      <c r="L2076" s="83">
        <v>0.19</v>
      </c>
      <c r="M2076" s="83" t="s">
        <v>277</v>
      </c>
      <c r="N2076" s="84">
        <f t="shared" si="130"/>
        <v>1.1423425925925927</v>
      </c>
      <c r="O2076" s="83">
        <v>2075</v>
      </c>
      <c r="P2076" s="86">
        <f t="shared" si="131"/>
        <v>0.18563579277864994</v>
      </c>
      <c r="Q2076" s="87">
        <f>Table2[[#This Row],[Decimal exceedance]]*100</f>
        <v>18.563579277864996</v>
      </c>
      <c r="R2076" s="86">
        <f>ROUND(Table2[[#This Row],[Percent Exceedance]],1)</f>
        <v>18.600000000000001</v>
      </c>
    </row>
    <row r="2077" spans="2:18">
      <c r="B2077" s="79" t="s">
        <v>278</v>
      </c>
      <c r="C2077" s="80">
        <v>10044187</v>
      </c>
      <c r="D2077" s="80">
        <v>10019674</v>
      </c>
      <c r="E2077" s="79" t="s">
        <v>276</v>
      </c>
      <c r="F2077" s="81">
        <v>42753</v>
      </c>
      <c r="G2077" s="82">
        <v>4.9669999999999996</v>
      </c>
      <c r="H2077" s="83">
        <f t="shared" si="128"/>
        <v>4967</v>
      </c>
      <c r="I2077" s="84">
        <f t="shared" si="129"/>
        <v>5.7488425925925915E-2</v>
      </c>
      <c r="J2077" s="83">
        <v>0.34300000000000003</v>
      </c>
      <c r="K2077" s="83" t="s">
        <v>277</v>
      </c>
      <c r="L2077" s="83">
        <v>0.74199999999999999</v>
      </c>
      <c r="M2077" s="83" t="s">
        <v>277</v>
      </c>
      <c r="N2077" s="84">
        <f t="shared" si="130"/>
        <v>1.1424884259259258</v>
      </c>
      <c r="O2077" s="83">
        <v>2076</v>
      </c>
      <c r="P2077" s="86">
        <f t="shared" si="131"/>
        <v>0.18524332810047095</v>
      </c>
      <c r="Q2077" s="87">
        <f>Table2[[#This Row],[Decimal exceedance]]*100</f>
        <v>18.524332810047095</v>
      </c>
      <c r="R2077" s="86">
        <f>ROUND(Table2[[#This Row],[Percent Exceedance]],1)</f>
        <v>18.5</v>
      </c>
    </row>
    <row r="2078" spans="2:18">
      <c r="B2078" s="79" t="s">
        <v>278</v>
      </c>
      <c r="C2078" s="80">
        <v>10044187</v>
      </c>
      <c r="D2078" s="80">
        <v>10019674</v>
      </c>
      <c r="E2078" s="79" t="s">
        <v>276</v>
      </c>
      <c r="F2078" s="81">
        <v>43432</v>
      </c>
      <c r="G2078" s="82">
        <v>1.944</v>
      </c>
      <c r="H2078" s="83">
        <f t="shared" si="128"/>
        <v>1944</v>
      </c>
      <c r="I2078" s="84">
        <f t="shared" si="129"/>
        <v>2.2499999999999999E-2</v>
      </c>
      <c r="J2078" s="83">
        <v>0.89700000000000002</v>
      </c>
      <c r="K2078" s="83" t="s">
        <v>277</v>
      </c>
      <c r="L2078" s="83">
        <v>0.223</v>
      </c>
      <c r="M2078" s="83" t="s">
        <v>277</v>
      </c>
      <c r="N2078" s="84">
        <f t="shared" si="130"/>
        <v>1.1425000000000001</v>
      </c>
      <c r="O2078" s="83">
        <v>2077</v>
      </c>
      <c r="P2078" s="86">
        <f t="shared" si="131"/>
        <v>0.18485086342229196</v>
      </c>
      <c r="Q2078" s="87">
        <f>Table2[[#This Row],[Decimal exceedance]]*100</f>
        <v>18.485086342229195</v>
      </c>
      <c r="R2078" s="86">
        <f>ROUND(Table2[[#This Row],[Percent Exceedance]],1)</f>
        <v>18.5</v>
      </c>
    </row>
    <row r="2079" spans="2:18">
      <c r="B2079" s="79" t="s">
        <v>278</v>
      </c>
      <c r="C2079" s="80">
        <v>10044187</v>
      </c>
      <c r="D2079" s="80">
        <v>10019674</v>
      </c>
      <c r="E2079" s="79" t="s">
        <v>276</v>
      </c>
      <c r="F2079" s="81">
        <v>41818</v>
      </c>
      <c r="G2079" s="82">
        <v>2.431</v>
      </c>
      <c r="H2079" s="83">
        <f t="shared" si="128"/>
        <v>2431</v>
      </c>
      <c r="I2079" s="84">
        <f t="shared" si="129"/>
        <v>2.8136574074074074E-2</v>
      </c>
      <c r="J2079" s="83">
        <v>0.53600000000000003</v>
      </c>
      <c r="K2079" s="83" t="s">
        <v>277</v>
      </c>
      <c r="L2079" s="83">
        <v>0.57899999999999996</v>
      </c>
      <c r="M2079" s="83" t="s">
        <v>277</v>
      </c>
      <c r="N2079" s="84">
        <f t="shared" si="130"/>
        <v>1.1431365740740742</v>
      </c>
      <c r="O2079" s="83">
        <v>2078</v>
      </c>
      <c r="P2079" s="86">
        <f t="shared" si="131"/>
        <v>0.18445839874411307</v>
      </c>
      <c r="Q2079" s="87">
        <f>Table2[[#This Row],[Decimal exceedance]]*100</f>
        <v>18.445839874411305</v>
      </c>
      <c r="R2079" s="86">
        <f>ROUND(Table2[[#This Row],[Percent Exceedance]],1)</f>
        <v>18.399999999999999</v>
      </c>
    </row>
    <row r="2080" spans="2:18">
      <c r="B2080" s="79" t="s">
        <v>278</v>
      </c>
      <c r="C2080" s="80">
        <v>10044187</v>
      </c>
      <c r="D2080" s="80">
        <v>10019674</v>
      </c>
      <c r="E2080" s="79" t="s">
        <v>276</v>
      </c>
      <c r="F2080" s="81">
        <v>41703</v>
      </c>
      <c r="G2080" s="82">
        <v>3.2480000000000002</v>
      </c>
      <c r="H2080" s="83">
        <f t="shared" si="128"/>
        <v>3248</v>
      </c>
      <c r="I2080" s="84">
        <f t="shared" si="129"/>
        <v>3.7592592592592594E-2</v>
      </c>
      <c r="J2080" s="83">
        <v>0.65</v>
      </c>
      <c r="K2080" s="83" t="s">
        <v>277</v>
      </c>
      <c r="L2080" s="83">
        <v>0.45700000000000002</v>
      </c>
      <c r="M2080" s="83" t="s">
        <v>277</v>
      </c>
      <c r="N2080" s="84">
        <f t="shared" si="130"/>
        <v>1.1445925925925926</v>
      </c>
      <c r="O2080" s="83">
        <v>2079</v>
      </c>
      <c r="P2080" s="86">
        <f t="shared" si="131"/>
        <v>0.18406593406593408</v>
      </c>
      <c r="Q2080" s="87">
        <f>Table2[[#This Row],[Decimal exceedance]]*100</f>
        <v>18.406593406593409</v>
      </c>
      <c r="R2080" s="86">
        <f>ROUND(Table2[[#This Row],[Percent Exceedance]],1)</f>
        <v>18.399999999999999</v>
      </c>
    </row>
    <row r="2081" spans="2:18">
      <c r="B2081" s="79" t="s">
        <v>278</v>
      </c>
      <c r="C2081" s="80">
        <v>10044187</v>
      </c>
      <c r="D2081" s="80">
        <v>10019674</v>
      </c>
      <c r="E2081" s="79" t="s">
        <v>276</v>
      </c>
      <c r="F2081" s="81">
        <v>43211</v>
      </c>
      <c r="G2081" s="82">
        <v>1.4530000000000001</v>
      </c>
      <c r="H2081" s="83">
        <f t="shared" si="128"/>
        <v>1453</v>
      </c>
      <c r="I2081" s="84">
        <f t="shared" si="129"/>
        <v>1.681712962962963E-2</v>
      </c>
      <c r="J2081" s="83">
        <v>0.89500000000000002</v>
      </c>
      <c r="K2081" s="83" t="s">
        <v>277</v>
      </c>
      <c r="L2081" s="83">
        <v>0.23300000000000001</v>
      </c>
      <c r="M2081" s="83" t="s">
        <v>277</v>
      </c>
      <c r="N2081" s="84">
        <f t="shared" si="130"/>
        <v>1.1448171296296297</v>
      </c>
      <c r="O2081" s="83">
        <v>2080</v>
      </c>
      <c r="P2081" s="86">
        <f t="shared" si="131"/>
        <v>0.18367346938775508</v>
      </c>
      <c r="Q2081" s="87">
        <f>Table2[[#This Row],[Decimal exceedance]]*100</f>
        <v>18.367346938775508</v>
      </c>
      <c r="R2081" s="86">
        <f>ROUND(Table2[[#This Row],[Percent Exceedance]],1)</f>
        <v>18.399999999999999</v>
      </c>
    </row>
    <row r="2082" spans="2:18">
      <c r="B2082" s="83"/>
      <c r="C2082" s="80">
        <v>10044187</v>
      </c>
      <c r="D2082" s="80">
        <v>10019674</v>
      </c>
      <c r="E2082" s="79" t="s">
        <v>276</v>
      </c>
      <c r="F2082" s="85">
        <v>43882</v>
      </c>
      <c r="G2082" s="82">
        <v>1.7605</v>
      </c>
      <c r="H2082" s="83">
        <f t="shared" si="128"/>
        <v>1760.5</v>
      </c>
      <c r="I2082" s="84">
        <f t="shared" si="129"/>
        <v>2.0376157407407405E-2</v>
      </c>
      <c r="J2082" s="83">
        <v>0.72499999999999998</v>
      </c>
      <c r="K2082" s="83" t="s">
        <v>277</v>
      </c>
      <c r="L2082" s="83">
        <v>0.4</v>
      </c>
      <c r="M2082" s="83" t="s">
        <v>277</v>
      </c>
      <c r="N2082" s="84">
        <f t="shared" si="130"/>
        <v>1.1453761574074073</v>
      </c>
      <c r="O2082" s="83">
        <v>2081</v>
      </c>
      <c r="P2082" s="86">
        <f t="shared" si="131"/>
        <v>0.18328100470957609</v>
      </c>
      <c r="Q2082" s="87">
        <f>Table2[[#This Row],[Decimal exceedance]]*100</f>
        <v>18.328100470957608</v>
      </c>
      <c r="R2082" s="86">
        <f>ROUND(Table2[[#This Row],[Percent Exceedance]],1)</f>
        <v>18.3</v>
      </c>
    </row>
    <row r="2083" spans="2:18">
      <c r="B2083" s="79" t="s">
        <v>278</v>
      </c>
      <c r="C2083" s="80">
        <v>10044187</v>
      </c>
      <c r="D2083" s="80">
        <v>10019674</v>
      </c>
      <c r="E2083" s="79" t="s">
        <v>276</v>
      </c>
      <c r="F2083" s="81">
        <v>42097</v>
      </c>
      <c r="G2083" s="82">
        <v>2.5209999999999999</v>
      </c>
      <c r="H2083" s="83">
        <f t="shared" si="128"/>
        <v>2521</v>
      </c>
      <c r="I2083" s="84">
        <f t="shared" si="129"/>
        <v>2.9178240740740737E-2</v>
      </c>
      <c r="J2083" s="83">
        <v>0.70799999999999996</v>
      </c>
      <c r="K2083" s="83" t="s">
        <v>277</v>
      </c>
      <c r="L2083" s="83">
        <v>0.41299999999999998</v>
      </c>
      <c r="M2083" s="83" t="s">
        <v>277</v>
      </c>
      <c r="N2083" s="84">
        <f t="shared" si="130"/>
        <v>1.1501782407407406</v>
      </c>
      <c r="O2083" s="83">
        <v>2082</v>
      </c>
      <c r="P2083" s="86">
        <f t="shared" si="131"/>
        <v>0.18288854003139721</v>
      </c>
      <c r="Q2083" s="87">
        <f>Table2[[#This Row],[Decimal exceedance]]*100</f>
        <v>18.288854003139722</v>
      </c>
      <c r="R2083" s="86">
        <f>ROUND(Table2[[#This Row],[Percent Exceedance]],1)</f>
        <v>18.3</v>
      </c>
    </row>
    <row r="2084" spans="2:18">
      <c r="B2084" s="79" t="s">
        <v>278</v>
      </c>
      <c r="C2084" s="80">
        <v>10044187</v>
      </c>
      <c r="D2084" s="80">
        <v>10019674</v>
      </c>
      <c r="E2084" s="79" t="s">
        <v>276</v>
      </c>
      <c r="F2084" s="81">
        <v>43450</v>
      </c>
      <c r="G2084" s="82">
        <v>2.0259999999999998</v>
      </c>
      <c r="H2084" s="83">
        <f t="shared" si="128"/>
        <v>2025.9999999999998</v>
      </c>
      <c r="I2084" s="84">
        <f t="shared" si="129"/>
        <v>2.344907407407407E-2</v>
      </c>
      <c r="J2084" s="83">
        <v>0.96099999999999997</v>
      </c>
      <c r="K2084" s="83" t="s">
        <v>277</v>
      </c>
      <c r="L2084" s="83">
        <v>0.16600000000000001</v>
      </c>
      <c r="M2084" s="83" t="s">
        <v>277</v>
      </c>
      <c r="N2084" s="84">
        <f t="shared" si="130"/>
        <v>1.150449074074074</v>
      </c>
      <c r="O2084" s="83">
        <v>2083</v>
      </c>
      <c r="P2084" s="86">
        <f t="shared" si="131"/>
        <v>0.18249607535321821</v>
      </c>
      <c r="Q2084" s="87">
        <f>Table2[[#This Row],[Decimal exceedance]]*100</f>
        <v>18.249607535321822</v>
      </c>
      <c r="R2084" s="86">
        <f>ROUND(Table2[[#This Row],[Percent Exceedance]],1)</f>
        <v>18.2</v>
      </c>
    </row>
    <row r="2085" spans="2:18">
      <c r="B2085" s="79" t="s">
        <v>278</v>
      </c>
      <c r="C2085" s="80">
        <v>10044187</v>
      </c>
      <c r="D2085" s="80">
        <v>10019674</v>
      </c>
      <c r="E2085" s="79" t="s">
        <v>276</v>
      </c>
      <c r="F2085" s="81">
        <v>42333</v>
      </c>
      <c r="G2085" s="82">
        <v>7.0389999999999997</v>
      </c>
      <c r="H2085" s="83">
        <f t="shared" si="128"/>
        <v>7039</v>
      </c>
      <c r="I2085" s="84">
        <f t="shared" si="129"/>
        <v>8.1469907407407394E-2</v>
      </c>
      <c r="J2085" s="83">
        <v>0.754</v>
      </c>
      <c r="K2085" s="83" t="s">
        <v>277</v>
      </c>
      <c r="L2085" s="83">
        <v>0.316</v>
      </c>
      <c r="M2085" s="83" t="s">
        <v>277</v>
      </c>
      <c r="N2085" s="84">
        <f t="shared" si="130"/>
        <v>1.1514699074074075</v>
      </c>
      <c r="O2085" s="83">
        <v>2084</v>
      </c>
      <c r="P2085" s="86">
        <f t="shared" si="131"/>
        <v>0.18210361067503922</v>
      </c>
      <c r="Q2085" s="87">
        <f>Table2[[#This Row],[Decimal exceedance]]*100</f>
        <v>18.210361067503921</v>
      </c>
      <c r="R2085" s="86">
        <f>ROUND(Table2[[#This Row],[Percent Exceedance]],1)</f>
        <v>18.2</v>
      </c>
    </row>
    <row r="2086" spans="2:18">
      <c r="B2086" s="79" t="s">
        <v>278</v>
      </c>
      <c r="C2086" s="80">
        <v>10044187</v>
      </c>
      <c r="D2086" s="80">
        <v>10019674</v>
      </c>
      <c r="E2086" s="79" t="s">
        <v>276</v>
      </c>
      <c r="F2086" s="81">
        <v>41723</v>
      </c>
      <c r="G2086" s="82">
        <v>2.6</v>
      </c>
      <c r="H2086" s="83">
        <f t="shared" si="128"/>
        <v>2600</v>
      </c>
      <c r="I2086" s="84">
        <f t="shared" si="129"/>
        <v>3.0092592592592591E-2</v>
      </c>
      <c r="J2086" s="83">
        <v>0.63700000000000001</v>
      </c>
      <c r="K2086" s="83" t="s">
        <v>277</v>
      </c>
      <c r="L2086" s="83">
        <v>0.48499999999999999</v>
      </c>
      <c r="M2086" s="83" t="s">
        <v>277</v>
      </c>
      <c r="N2086" s="84">
        <f t="shared" si="130"/>
        <v>1.1520925925925924</v>
      </c>
      <c r="O2086" s="83">
        <v>2085</v>
      </c>
      <c r="P2086" s="86">
        <f t="shared" si="131"/>
        <v>0.18171114599686033</v>
      </c>
      <c r="Q2086" s="87">
        <f>Table2[[#This Row],[Decimal exceedance]]*100</f>
        <v>18.171114599686035</v>
      </c>
      <c r="R2086" s="86">
        <f>ROUND(Table2[[#This Row],[Percent Exceedance]],1)</f>
        <v>18.2</v>
      </c>
    </row>
    <row r="2087" spans="2:18">
      <c r="B2087" s="79" t="s">
        <v>278</v>
      </c>
      <c r="C2087" s="80">
        <v>10044187</v>
      </c>
      <c r="D2087" s="80">
        <v>10019674</v>
      </c>
      <c r="E2087" s="79" t="s">
        <v>276</v>
      </c>
      <c r="F2087" s="81">
        <v>41561</v>
      </c>
      <c r="G2087" s="82">
        <v>3.5670000000000002</v>
      </c>
      <c r="H2087" s="83">
        <f t="shared" si="128"/>
        <v>3567</v>
      </c>
      <c r="I2087" s="84">
        <f t="shared" si="129"/>
        <v>4.1284722222222223E-2</v>
      </c>
      <c r="J2087" s="83">
        <v>0.55500000000000005</v>
      </c>
      <c r="K2087" s="83" t="s">
        <v>277</v>
      </c>
      <c r="L2087" s="83">
        <v>0.55600000000000005</v>
      </c>
      <c r="M2087" s="83" t="s">
        <v>277</v>
      </c>
      <c r="N2087" s="84">
        <f t="shared" si="130"/>
        <v>1.1522847222222223</v>
      </c>
      <c r="O2087" s="83">
        <v>2086</v>
      </c>
      <c r="P2087" s="86">
        <f t="shared" si="131"/>
        <v>0.18131868131868134</v>
      </c>
      <c r="Q2087" s="87">
        <f>Table2[[#This Row],[Decimal exceedance]]*100</f>
        <v>18.131868131868135</v>
      </c>
      <c r="R2087" s="86">
        <f>ROUND(Table2[[#This Row],[Percent Exceedance]],1)</f>
        <v>18.100000000000001</v>
      </c>
    </row>
    <row r="2088" spans="2:18">
      <c r="B2088" s="79" t="s">
        <v>278</v>
      </c>
      <c r="C2088" s="80">
        <v>10044187</v>
      </c>
      <c r="D2088" s="80">
        <v>10019674</v>
      </c>
      <c r="E2088" s="79" t="s">
        <v>276</v>
      </c>
      <c r="F2088" s="81">
        <v>41699</v>
      </c>
      <c r="G2088" s="82">
        <v>2.641</v>
      </c>
      <c r="H2088" s="83">
        <f t="shared" si="128"/>
        <v>2641</v>
      </c>
      <c r="I2088" s="84">
        <f t="shared" si="129"/>
        <v>3.0567129629629628E-2</v>
      </c>
      <c r="J2088" s="83">
        <v>0.65200000000000002</v>
      </c>
      <c r="K2088" s="83" t="s">
        <v>277</v>
      </c>
      <c r="L2088" s="83">
        <v>0.47399999999999998</v>
      </c>
      <c r="M2088" s="83" t="s">
        <v>277</v>
      </c>
      <c r="N2088" s="84">
        <f t="shared" si="130"/>
        <v>1.1565671296296296</v>
      </c>
      <c r="O2088" s="83">
        <v>2087</v>
      </c>
      <c r="P2088" s="86">
        <f t="shared" si="131"/>
        <v>0.18092621664050235</v>
      </c>
      <c r="Q2088" s="87">
        <f>Table2[[#This Row],[Decimal exceedance]]*100</f>
        <v>18.092621664050235</v>
      </c>
      <c r="R2088" s="86">
        <f>ROUND(Table2[[#This Row],[Percent Exceedance]],1)</f>
        <v>18.100000000000001</v>
      </c>
    </row>
    <row r="2089" spans="2:18">
      <c r="B2089" s="79" t="s">
        <v>278</v>
      </c>
      <c r="C2089" s="80">
        <v>10044187</v>
      </c>
      <c r="D2089" s="80">
        <v>10019674</v>
      </c>
      <c r="E2089" s="79" t="s">
        <v>276</v>
      </c>
      <c r="F2089" s="81">
        <v>43503</v>
      </c>
      <c r="G2089" s="82">
        <v>2.1190000000000002</v>
      </c>
      <c r="H2089" s="83">
        <f t="shared" si="128"/>
        <v>2119</v>
      </c>
      <c r="I2089" s="84">
        <f t="shared" si="129"/>
        <v>2.4525462962962964E-2</v>
      </c>
      <c r="J2089" s="83">
        <v>0.93100000000000005</v>
      </c>
      <c r="K2089" s="83" t="s">
        <v>277</v>
      </c>
      <c r="L2089" s="83">
        <v>0.20399999999999999</v>
      </c>
      <c r="M2089" s="83" t="s">
        <v>277</v>
      </c>
      <c r="N2089" s="84">
        <f t="shared" si="130"/>
        <v>1.159525462962963</v>
      </c>
      <c r="O2089" s="83">
        <v>2088</v>
      </c>
      <c r="P2089" s="86">
        <f t="shared" si="131"/>
        <v>0.18053375196232335</v>
      </c>
      <c r="Q2089" s="87">
        <f>Table2[[#This Row],[Decimal exceedance]]*100</f>
        <v>18.053375196232334</v>
      </c>
      <c r="R2089" s="86">
        <f>ROUND(Table2[[#This Row],[Percent Exceedance]],1)</f>
        <v>18.100000000000001</v>
      </c>
    </row>
    <row r="2090" spans="2:18">
      <c r="B2090" s="83"/>
      <c r="C2090" s="80">
        <v>10044187</v>
      </c>
      <c r="D2090" s="80">
        <v>10019674</v>
      </c>
      <c r="E2090" s="79" t="s">
        <v>276</v>
      </c>
      <c r="F2090" s="85">
        <v>43886</v>
      </c>
      <c r="G2090" s="82">
        <v>1.782</v>
      </c>
      <c r="H2090" s="83">
        <f t="shared" si="128"/>
        <v>1782</v>
      </c>
      <c r="I2090" s="84">
        <f t="shared" si="129"/>
        <v>2.0624999999999998E-2</v>
      </c>
      <c r="J2090" s="83">
        <v>0.57199999999999995</v>
      </c>
      <c r="K2090" s="83" t="s">
        <v>277</v>
      </c>
      <c r="L2090" s="83">
        <v>0.56799999999999995</v>
      </c>
      <c r="M2090" s="83" t="s">
        <v>277</v>
      </c>
      <c r="N2090" s="84">
        <f t="shared" si="130"/>
        <v>1.160625</v>
      </c>
      <c r="O2090" s="83">
        <v>2089</v>
      </c>
      <c r="P2090" s="86">
        <f t="shared" si="131"/>
        <v>0.18014128728414447</v>
      </c>
      <c r="Q2090" s="87">
        <f>Table2[[#This Row],[Decimal exceedance]]*100</f>
        <v>18.014128728414448</v>
      </c>
      <c r="R2090" s="86">
        <f>ROUND(Table2[[#This Row],[Percent Exceedance]],1)</f>
        <v>18</v>
      </c>
    </row>
    <row r="2091" spans="2:18">
      <c r="B2091" s="79" t="s">
        <v>278</v>
      </c>
      <c r="C2091" s="80">
        <v>10044187</v>
      </c>
      <c r="D2091" s="80">
        <v>10019674</v>
      </c>
      <c r="E2091" s="79" t="s">
        <v>276</v>
      </c>
      <c r="F2091" s="81">
        <v>41630</v>
      </c>
      <c r="G2091" s="82">
        <v>2.2679999999999998</v>
      </c>
      <c r="H2091" s="83">
        <f t="shared" si="128"/>
        <v>2268</v>
      </c>
      <c r="I2091" s="84">
        <f t="shared" si="129"/>
        <v>2.6249999999999996E-2</v>
      </c>
      <c r="J2091" s="83">
        <v>0.747</v>
      </c>
      <c r="K2091" s="83" t="s">
        <v>277</v>
      </c>
      <c r="L2091" s="83">
        <v>0.38800000000000001</v>
      </c>
      <c r="M2091" s="83" t="s">
        <v>277</v>
      </c>
      <c r="N2091" s="84">
        <f t="shared" si="130"/>
        <v>1.1612499999999999</v>
      </c>
      <c r="O2091" s="83">
        <v>2090</v>
      </c>
      <c r="P2091" s="86">
        <f t="shared" si="131"/>
        <v>0.17974882260596547</v>
      </c>
      <c r="Q2091" s="87">
        <f>Table2[[#This Row],[Decimal exceedance]]*100</f>
        <v>17.974882260596548</v>
      </c>
      <c r="R2091" s="86">
        <f>ROUND(Table2[[#This Row],[Percent Exceedance]],1)</f>
        <v>18</v>
      </c>
    </row>
    <row r="2092" spans="2:18">
      <c r="B2092" s="79" t="s">
        <v>278</v>
      </c>
      <c r="C2092" s="80">
        <v>10044187</v>
      </c>
      <c r="D2092" s="80">
        <v>10019674</v>
      </c>
      <c r="E2092" s="79" t="s">
        <v>276</v>
      </c>
      <c r="F2092" s="81">
        <v>42548</v>
      </c>
      <c r="G2092" s="82">
        <v>2.238</v>
      </c>
      <c r="H2092" s="83">
        <f t="shared" si="128"/>
        <v>2238</v>
      </c>
      <c r="I2092" s="84">
        <f t="shared" si="129"/>
        <v>2.5902777777777775E-2</v>
      </c>
      <c r="J2092" s="83">
        <v>0.45800000000000002</v>
      </c>
      <c r="K2092" s="83" t="s">
        <v>277</v>
      </c>
      <c r="L2092" s="83">
        <v>0.67900000000000005</v>
      </c>
      <c r="M2092" s="83" t="s">
        <v>277</v>
      </c>
      <c r="N2092" s="84">
        <f t="shared" si="130"/>
        <v>1.1629027777777778</v>
      </c>
      <c r="O2092" s="83">
        <v>2091</v>
      </c>
      <c r="P2092" s="86">
        <f t="shared" si="131"/>
        <v>0.17935635792778648</v>
      </c>
      <c r="Q2092" s="87">
        <f>Table2[[#This Row],[Decimal exceedance]]*100</f>
        <v>17.935635792778648</v>
      </c>
      <c r="R2092" s="86">
        <f>ROUND(Table2[[#This Row],[Percent Exceedance]],1)</f>
        <v>17.899999999999999</v>
      </c>
    </row>
    <row r="2093" spans="2:18">
      <c r="B2093" s="79" t="s">
        <v>278</v>
      </c>
      <c r="C2093" s="80">
        <v>10044187</v>
      </c>
      <c r="D2093" s="80">
        <v>10019674</v>
      </c>
      <c r="E2093" s="79" t="s">
        <v>276</v>
      </c>
      <c r="F2093" s="81">
        <v>42949</v>
      </c>
      <c r="G2093" s="82">
        <v>2.44</v>
      </c>
      <c r="H2093" s="83">
        <f t="shared" si="128"/>
        <v>2440</v>
      </c>
      <c r="I2093" s="84">
        <f t="shared" si="129"/>
        <v>2.824074074074074E-2</v>
      </c>
      <c r="J2093" s="83">
        <v>0.49199999999999999</v>
      </c>
      <c r="K2093" s="83" t="s">
        <v>277</v>
      </c>
      <c r="L2093" s="83">
        <v>0.64300000000000002</v>
      </c>
      <c r="M2093" s="83" t="s">
        <v>277</v>
      </c>
      <c r="N2093" s="84">
        <f t="shared" si="130"/>
        <v>1.1632407407407408</v>
      </c>
      <c r="O2093" s="83">
        <v>2092</v>
      </c>
      <c r="P2093" s="86">
        <f t="shared" si="131"/>
        <v>0.17896389324960749</v>
      </c>
      <c r="Q2093" s="87">
        <f>Table2[[#This Row],[Decimal exceedance]]*100</f>
        <v>17.896389324960747</v>
      </c>
      <c r="R2093" s="86">
        <f>ROUND(Table2[[#This Row],[Percent Exceedance]],1)</f>
        <v>17.899999999999999</v>
      </c>
    </row>
    <row r="2094" spans="2:18">
      <c r="B2094" s="79" t="s">
        <v>278</v>
      </c>
      <c r="C2094" s="80">
        <v>10044187</v>
      </c>
      <c r="D2094" s="80">
        <v>10019674</v>
      </c>
      <c r="E2094" s="79" t="s">
        <v>276</v>
      </c>
      <c r="F2094" s="81">
        <v>41405</v>
      </c>
      <c r="G2094" s="82">
        <v>7.5030000000000001</v>
      </c>
      <c r="H2094" s="83">
        <f t="shared" si="128"/>
        <v>7503</v>
      </c>
      <c r="I2094" s="84">
        <f t="shared" si="129"/>
        <v>8.684027777777778E-2</v>
      </c>
      <c r="J2094" s="83">
        <v>0.47</v>
      </c>
      <c r="K2094" s="83" t="s">
        <v>277</v>
      </c>
      <c r="L2094" s="83">
        <v>0.60699999999999998</v>
      </c>
      <c r="M2094" s="83" t="s">
        <v>277</v>
      </c>
      <c r="N2094" s="84">
        <f t="shared" si="130"/>
        <v>1.1638402777777777</v>
      </c>
      <c r="O2094" s="83">
        <v>2093</v>
      </c>
      <c r="P2094" s="86">
        <f t="shared" si="131"/>
        <v>0.1785714285714286</v>
      </c>
      <c r="Q2094" s="87">
        <f>Table2[[#This Row],[Decimal exceedance]]*100</f>
        <v>17.857142857142861</v>
      </c>
      <c r="R2094" s="86">
        <f>ROUND(Table2[[#This Row],[Percent Exceedance]],1)</f>
        <v>17.899999999999999</v>
      </c>
    </row>
    <row r="2095" spans="2:18">
      <c r="B2095" s="79" t="s">
        <v>278</v>
      </c>
      <c r="C2095" s="80">
        <v>10044187</v>
      </c>
      <c r="D2095" s="80">
        <v>10019674</v>
      </c>
      <c r="E2095" s="79" t="s">
        <v>276</v>
      </c>
      <c r="F2095" s="81">
        <v>43094</v>
      </c>
      <c r="G2095" s="82">
        <v>1.629</v>
      </c>
      <c r="H2095" s="83">
        <f t="shared" si="128"/>
        <v>1629</v>
      </c>
      <c r="I2095" s="84">
        <f t="shared" si="129"/>
        <v>1.8854166666666665E-2</v>
      </c>
      <c r="J2095" s="83">
        <v>0.995</v>
      </c>
      <c r="K2095" s="83" t="s">
        <v>277</v>
      </c>
      <c r="L2095" s="83">
        <v>0.154</v>
      </c>
      <c r="M2095" s="83" t="s">
        <v>277</v>
      </c>
      <c r="N2095" s="84">
        <f t="shared" si="130"/>
        <v>1.1678541666666666</v>
      </c>
      <c r="O2095" s="83">
        <v>2094</v>
      </c>
      <c r="P2095" s="86">
        <f t="shared" si="131"/>
        <v>0.17817896389324961</v>
      </c>
      <c r="Q2095" s="87">
        <f>Table2[[#This Row],[Decimal exceedance]]*100</f>
        <v>17.817896389324961</v>
      </c>
      <c r="R2095" s="86">
        <f>ROUND(Table2[[#This Row],[Percent Exceedance]],1)</f>
        <v>17.8</v>
      </c>
    </row>
    <row r="2096" spans="2:18">
      <c r="B2096" s="79" t="s">
        <v>278</v>
      </c>
      <c r="C2096" s="80">
        <v>10044187</v>
      </c>
      <c r="D2096" s="80">
        <v>10019674</v>
      </c>
      <c r="E2096" s="79" t="s">
        <v>276</v>
      </c>
      <c r="F2096" s="81">
        <v>43322</v>
      </c>
      <c r="G2096" s="82">
        <v>2.2000000000000002</v>
      </c>
      <c r="H2096" s="83">
        <f t="shared" si="128"/>
        <v>2200</v>
      </c>
      <c r="I2096" s="84">
        <f t="shared" si="129"/>
        <v>2.5462962962962965E-2</v>
      </c>
      <c r="J2096" s="83">
        <v>0.755</v>
      </c>
      <c r="K2096" s="83" t="s">
        <v>277</v>
      </c>
      <c r="L2096" s="83">
        <v>0.38800000000000001</v>
      </c>
      <c r="M2096" s="83" t="s">
        <v>277</v>
      </c>
      <c r="N2096" s="84">
        <f t="shared" si="130"/>
        <v>1.168462962962963</v>
      </c>
      <c r="O2096" s="83">
        <v>2095</v>
      </c>
      <c r="P2096" s="86">
        <f t="shared" si="131"/>
        <v>0.17778649921507061</v>
      </c>
      <c r="Q2096" s="87">
        <f>Table2[[#This Row],[Decimal exceedance]]*100</f>
        <v>17.778649921507061</v>
      </c>
      <c r="R2096" s="86">
        <f>ROUND(Table2[[#This Row],[Percent Exceedance]],1)</f>
        <v>17.8</v>
      </c>
    </row>
    <row r="2097" spans="2:18">
      <c r="B2097" s="79" t="s">
        <v>278</v>
      </c>
      <c r="C2097" s="80">
        <v>10044187</v>
      </c>
      <c r="D2097" s="80">
        <v>10019674</v>
      </c>
      <c r="E2097" s="79" t="s">
        <v>276</v>
      </c>
      <c r="F2097" s="81">
        <v>42797</v>
      </c>
      <c r="G2097" s="82">
        <v>4.327</v>
      </c>
      <c r="H2097" s="83">
        <f t="shared" si="128"/>
        <v>4327</v>
      </c>
      <c r="I2097" s="84">
        <f t="shared" si="129"/>
        <v>5.0081018518518518E-2</v>
      </c>
      <c r="J2097" s="83">
        <v>0.49399999999999999</v>
      </c>
      <c r="K2097" s="83" t="s">
        <v>277</v>
      </c>
      <c r="L2097" s="83">
        <v>0.627</v>
      </c>
      <c r="M2097" s="83" t="s">
        <v>277</v>
      </c>
      <c r="N2097" s="84">
        <f t="shared" si="130"/>
        <v>1.1710810185185185</v>
      </c>
      <c r="O2097" s="83">
        <v>2096</v>
      </c>
      <c r="P2097" s="86">
        <f t="shared" si="131"/>
        <v>0.17739403453689173</v>
      </c>
      <c r="Q2097" s="87">
        <f>Table2[[#This Row],[Decimal exceedance]]*100</f>
        <v>17.739403453689174</v>
      </c>
      <c r="R2097" s="86">
        <f>ROUND(Table2[[#This Row],[Percent Exceedance]],1)</f>
        <v>17.7</v>
      </c>
    </row>
    <row r="2098" spans="2:18">
      <c r="B2098" s="83"/>
      <c r="C2098" s="80">
        <v>10044187</v>
      </c>
      <c r="D2098" s="80">
        <v>10019674</v>
      </c>
      <c r="E2098" s="79" t="s">
        <v>276</v>
      </c>
      <c r="F2098" s="85">
        <v>43898</v>
      </c>
      <c r="G2098" s="82">
        <v>2.0289999999999999</v>
      </c>
      <c r="H2098" s="83">
        <f t="shared" si="128"/>
        <v>2029</v>
      </c>
      <c r="I2098" s="84">
        <f t="shared" si="129"/>
        <v>2.3483796296296294E-2</v>
      </c>
      <c r="J2098" s="83">
        <v>0.65600000000000003</v>
      </c>
      <c r="K2098" s="83" t="s">
        <v>277</v>
      </c>
      <c r="L2098" s="83">
        <v>0.49299999999999999</v>
      </c>
      <c r="M2098" s="83" t="s">
        <v>277</v>
      </c>
      <c r="N2098" s="84">
        <f t="shared" si="130"/>
        <v>1.1724837962962962</v>
      </c>
      <c r="O2098" s="83">
        <v>2097</v>
      </c>
      <c r="P2098" s="86">
        <f t="shared" si="131"/>
        <v>0.17700156985871274</v>
      </c>
      <c r="Q2098" s="87">
        <f>Table2[[#This Row],[Decimal exceedance]]*100</f>
        <v>17.700156985871274</v>
      </c>
      <c r="R2098" s="86">
        <f>ROUND(Table2[[#This Row],[Percent Exceedance]],1)</f>
        <v>17.7</v>
      </c>
    </row>
    <row r="2099" spans="2:18">
      <c r="B2099" s="79" t="s">
        <v>278</v>
      </c>
      <c r="C2099" s="80">
        <v>10044187</v>
      </c>
      <c r="D2099" s="80">
        <v>10019674</v>
      </c>
      <c r="E2099" s="79" t="s">
        <v>276</v>
      </c>
      <c r="F2099" s="81">
        <v>41659</v>
      </c>
      <c r="G2099" s="82">
        <v>2.5609999999999999</v>
      </c>
      <c r="H2099" s="83">
        <f t="shared" si="128"/>
        <v>2561</v>
      </c>
      <c r="I2099" s="84">
        <f t="shared" si="129"/>
        <v>2.9641203703703701E-2</v>
      </c>
      <c r="J2099" s="83">
        <v>0.70899999999999996</v>
      </c>
      <c r="K2099" s="83" t="s">
        <v>277</v>
      </c>
      <c r="L2099" s="83">
        <v>0.437</v>
      </c>
      <c r="M2099" s="83" t="s">
        <v>277</v>
      </c>
      <c r="N2099" s="84">
        <f t="shared" si="130"/>
        <v>1.1756412037037036</v>
      </c>
      <c r="O2099" s="83">
        <v>2098</v>
      </c>
      <c r="P2099" s="86">
        <f t="shared" si="131"/>
        <v>0.17660910518053374</v>
      </c>
      <c r="Q2099" s="87">
        <f>Table2[[#This Row],[Decimal exceedance]]*100</f>
        <v>17.660910518053374</v>
      </c>
      <c r="R2099" s="86">
        <f>ROUND(Table2[[#This Row],[Percent Exceedance]],1)</f>
        <v>17.7</v>
      </c>
    </row>
    <row r="2100" spans="2:18">
      <c r="B2100" s="79" t="s">
        <v>278</v>
      </c>
      <c r="C2100" s="80">
        <v>10044187</v>
      </c>
      <c r="D2100" s="80">
        <v>10019674</v>
      </c>
      <c r="E2100" s="79" t="s">
        <v>276</v>
      </c>
      <c r="F2100" s="81">
        <v>42382</v>
      </c>
      <c r="G2100" s="82">
        <v>1.718</v>
      </c>
      <c r="H2100" s="83">
        <f t="shared" si="128"/>
        <v>1718</v>
      </c>
      <c r="I2100" s="84">
        <f t="shared" si="129"/>
        <v>1.9884259259259258E-2</v>
      </c>
      <c r="J2100" s="83">
        <v>0.75700000000000001</v>
      </c>
      <c r="K2100" s="83" t="s">
        <v>277</v>
      </c>
      <c r="L2100" s="83">
        <v>0.39900000000000002</v>
      </c>
      <c r="M2100" s="83" t="s">
        <v>277</v>
      </c>
      <c r="N2100" s="84">
        <f t="shared" si="130"/>
        <v>1.1758842592592593</v>
      </c>
      <c r="O2100" s="83">
        <v>2099</v>
      </c>
      <c r="P2100" s="86">
        <f t="shared" si="131"/>
        <v>0.17621664050235475</v>
      </c>
      <c r="Q2100" s="87">
        <f>Table2[[#This Row],[Decimal exceedance]]*100</f>
        <v>17.621664050235474</v>
      </c>
      <c r="R2100" s="86">
        <f>ROUND(Table2[[#This Row],[Percent Exceedance]],1)</f>
        <v>17.600000000000001</v>
      </c>
    </row>
    <row r="2101" spans="2:18">
      <c r="B2101" s="83"/>
      <c r="C2101" s="80">
        <v>10044187</v>
      </c>
      <c r="D2101" s="80">
        <v>10019674</v>
      </c>
      <c r="E2101" s="79" t="s">
        <v>276</v>
      </c>
      <c r="F2101" s="85">
        <v>43628</v>
      </c>
      <c r="G2101" s="82">
        <v>1.9590000000000001</v>
      </c>
      <c r="H2101" s="83">
        <f t="shared" si="128"/>
        <v>1959</v>
      </c>
      <c r="I2101" s="84">
        <f t="shared" si="129"/>
        <v>2.267361111111111E-2</v>
      </c>
      <c r="J2101" s="83">
        <v>0.84</v>
      </c>
      <c r="K2101" s="83" t="s">
        <v>277</v>
      </c>
      <c r="L2101" s="83">
        <v>0.314</v>
      </c>
      <c r="M2101" s="83" t="s">
        <v>277</v>
      </c>
      <c r="N2101" s="84">
        <f t="shared" si="130"/>
        <v>1.1766736111111111</v>
      </c>
      <c r="O2101" s="83">
        <v>2100</v>
      </c>
      <c r="P2101" s="86">
        <f t="shared" si="131"/>
        <v>0.17582417582417587</v>
      </c>
      <c r="Q2101" s="87">
        <f>Table2[[#This Row],[Decimal exceedance]]*100</f>
        <v>17.582417582417587</v>
      </c>
      <c r="R2101" s="86">
        <f>ROUND(Table2[[#This Row],[Percent Exceedance]],1)</f>
        <v>17.600000000000001</v>
      </c>
    </row>
    <row r="2102" spans="2:18">
      <c r="B2102" s="79" t="s">
        <v>278</v>
      </c>
      <c r="C2102" s="80">
        <v>10044187</v>
      </c>
      <c r="D2102" s="80">
        <v>10019674</v>
      </c>
      <c r="E2102" s="79" t="s">
        <v>276</v>
      </c>
      <c r="F2102" s="81">
        <v>41584</v>
      </c>
      <c r="G2102" s="82">
        <v>1.448</v>
      </c>
      <c r="H2102" s="83">
        <f t="shared" si="128"/>
        <v>1448</v>
      </c>
      <c r="I2102" s="84">
        <f t="shared" si="129"/>
        <v>1.6759259259259258E-2</v>
      </c>
      <c r="J2102" s="83">
        <v>0.73</v>
      </c>
      <c r="K2102" s="83" t="s">
        <v>277</v>
      </c>
      <c r="L2102" s="83">
        <v>0.43</v>
      </c>
      <c r="M2102" s="83" t="s">
        <v>277</v>
      </c>
      <c r="N2102" s="84">
        <f t="shared" si="130"/>
        <v>1.1767592592592593</v>
      </c>
      <c r="O2102" s="83">
        <v>2101</v>
      </c>
      <c r="P2102" s="86">
        <f t="shared" si="131"/>
        <v>0.17543171114599687</v>
      </c>
      <c r="Q2102" s="87">
        <f>Table2[[#This Row],[Decimal exceedance]]*100</f>
        <v>17.543171114599687</v>
      </c>
      <c r="R2102" s="86">
        <f>ROUND(Table2[[#This Row],[Percent Exceedance]],1)</f>
        <v>17.5</v>
      </c>
    </row>
    <row r="2103" spans="2:18">
      <c r="B2103" s="79" t="s">
        <v>278</v>
      </c>
      <c r="C2103" s="80">
        <v>10044187</v>
      </c>
      <c r="D2103" s="80">
        <v>10019674</v>
      </c>
      <c r="E2103" s="79" t="s">
        <v>276</v>
      </c>
      <c r="F2103" s="81">
        <v>42342</v>
      </c>
      <c r="G2103" s="82">
        <v>4.9870000000000001</v>
      </c>
      <c r="H2103" s="83">
        <f t="shared" si="128"/>
        <v>4987</v>
      </c>
      <c r="I2103" s="84">
        <f t="shared" si="129"/>
        <v>5.7719907407407407E-2</v>
      </c>
      <c r="J2103" s="83">
        <v>0.754</v>
      </c>
      <c r="K2103" s="83" t="s">
        <v>277</v>
      </c>
      <c r="L2103" s="83">
        <v>0.36599999999999999</v>
      </c>
      <c r="M2103" s="83" t="s">
        <v>277</v>
      </c>
      <c r="N2103" s="84">
        <f t="shared" si="130"/>
        <v>1.1777199074074074</v>
      </c>
      <c r="O2103" s="83">
        <v>2102</v>
      </c>
      <c r="P2103" s="86">
        <f t="shared" si="131"/>
        <v>0.17503924646781788</v>
      </c>
      <c r="Q2103" s="87">
        <f>Table2[[#This Row],[Decimal exceedance]]*100</f>
        <v>17.503924646781787</v>
      </c>
      <c r="R2103" s="86">
        <f>ROUND(Table2[[#This Row],[Percent Exceedance]],1)</f>
        <v>17.5</v>
      </c>
    </row>
    <row r="2104" spans="2:18">
      <c r="B2104" s="79" t="s">
        <v>278</v>
      </c>
      <c r="C2104" s="80">
        <v>10044187</v>
      </c>
      <c r="D2104" s="80">
        <v>10019674</v>
      </c>
      <c r="E2104" s="79" t="s">
        <v>276</v>
      </c>
      <c r="F2104" s="81">
        <v>42802</v>
      </c>
      <c r="G2104" s="82">
        <v>4.1539999999999999</v>
      </c>
      <c r="H2104" s="83">
        <f t="shared" si="128"/>
        <v>4154</v>
      </c>
      <c r="I2104" s="84">
        <f t="shared" si="129"/>
        <v>4.80787037037037E-2</v>
      </c>
      <c r="J2104" s="83">
        <v>0.48699999999999999</v>
      </c>
      <c r="K2104" s="83" t="s">
        <v>277</v>
      </c>
      <c r="L2104" s="83">
        <v>0.64600000000000002</v>
      </c>
      <c r="M2104" s="83" t="s">
        <v>277</v>
      </c>
      <c r="N2104" s="84">
        <f t="shared" si="130"/>
        <v>1.1810787037037036</v>
      </c>
      <c r="O2104" s="83">
        <v>2103</v>
      </c>
      <c r="P2104" s="86">
        <f t="shared" si="131"/>
        <v>0.17464678178963888</v>
      </c>
      <c r="Q2104" s="87">
        <f>Table2[[#This Row],[Decimal exceedance]]*100</f>
        <v>17.464678178963887</v>
      </c>
      <c r="R2104" s="86">
        <f>ROUND(Table2[[#This Row],[Percent Exceedance]],1)</f>
        <v>17.5</v>
      </c>
    </row>
    <row r="2105" spans="2:18">
      <c r="B2105" s="79" t="s">
        <v>278</v>
      </c>
      <c r="C2105" s="80">
        <v>10044187</v>
      </c>
      <c r="D2105" s="80">
        <v>10019674</v>
      </c>
      <c r="E2105" s="79" t="s">
        <v>276</v>
      </c>
      <c r="F2105" s="81">
        <v>42324</v>
      </c>
      <c r="G2105" s="82">
        <v>3.6419999999999999</v>
      </c>
      <c r="H2105" s="83">
        <f t="shared" si="128"/>
        <v>3642</v>
      </c>
      <c r="I2105" s="84">
        <f t="shared" si="129"/>
        <v>4.2152777777777775E-2</v>
      </c>
      <c r="J2105" s="83">
        <v>0.79100000000000004</v>
      </c>
      <c r="K2105" s="83" t="s">
        <v>277</v>
      </c>
      <c r="L2105" s="83">
        <v>0.34799999999999998</v>
      </c>
      <c r="M2105" s="83" t="s">
        <v>277</v>
      </c>
      <c r="N2105" s="84">
        <f t="shared" si="130"/>
        <v>1.1811527777777777</v>
      </c>
      <c r="O2105" s="83">
        <v>2104</v>
      </c>
      <c r="P2105" s="86">
        <f t="shared" si="131"/>
        <v>0.17425431711146</v>
      </c>
      <c r="Q2105" s="87">
        <f>Table2[[#This Row],[Decimal exceedance]]*100</f>
        <v>17.425431711146</v>
      </c>
      <c r="R2105" s="86">
        <f>ROUND(Table2[[#This Row],[Percent Exceedance]],1)</f>
        <v>17.399999999999999</v>
      </c>
    </row>
    <row r="2106" spans="2:18">
      <c r="B2106" s="79" t="s">
        <v>278</v>
      </c>
      <c r="C2106" s="80">
        <v>10044187</v>
      </c>
      <c r="D2106" s="80">
        <v>10019674</v>
      </c>
      <c r="E2106" s="79" t="s">
        <v>276</v>
      </c>
      <c r="F2106" s="81">
        <v>42316</v>
      </c>
      <c r="G2106" s="82">
        <v>3.1819999999999999</v>
      </c>
      <c r="H2106" s="83">
        <f t="shared" si="128"/>
        <v>3182</v>
      </c>
      <c r="I2106" s="84">
        <f t="shared" si="129"/>
        <v>3.6828703703703704E-2</v>
      </c>
      <c r="J2106" s="83">
        <v>0.79500000000000004</v>
      </c>
      <c r="K2106" s="83" t="s">
        <v>277</v>
      </c>
      <c r="L2106" s="83">
        <v>0.35199999999999998</v>
      </c>
      <c r="M2106" s="83" t="s">
        <v>277</v>
      </c>
      <c r="N2106" s="84">
        <f t="shared" si="130"/>
        <v>1.1838287037037039</v>
      </c>
      <c r="O2106" s="83">
        <v>2105</v>
      </c>
      <c r="P2106" s="86">
        <f t="shared" si="131"/>
        <v>0.17386185243328101</v>
      </c>
      <c r="Q2106" s="87">
        <f>Table2[[#This Row],[Decimal exceedance]]*100</f>
        <v>17.3861852433281</v>
      </c>
      <c r="R2106" s="86">
        <f>ROUND(Table2[[#This Row],[Percent Exceedance]],1)</f>
        <v>17.399999999999999</v>
      </c>
    </row>
    <row r="2107" spans="2:18">
      <c r="B2107" s="79" t="s">
        <v>278</v>
      </c>
      <c r="C2107" s="80">
        <v>10044187</v>
      </c>
      <c r="D2107" s="80">
        <v>10019674</v>
      </c>
      <c r="E2107" s="79" t="s">
        <v>276</v>
      </c>
      <c r="F2107" s="81">
        <v>42419</v>
      </c>
      <c r="G2107" s="82">
        <v>1.587</v>
      </c>
      <c r="H2107" s="83">
        <f t="shared" si="128"/>
        <v>1587</v>
      </c>
      <c r="I2107" s="84">
        <f t="shared" si="129"/>
        <v>1.8368055555555554E-2</v>
      </c>
      <c r="J2107" s="83">
        <v>0.7</v>
      </c>
      <c r="K2107" s="83" t="s">
        <v>277</v>
      </c>
      <c r="L2107" s="83">
        <v>0.46600000000000003</v>
      </c>
      <c r="M2107" s="83" t="s">
        <v>277</v>
      </c>
      <c r="N2107" s="84">
        <f t="shared" si="130"/>
        <v>1.1843680555555556</v>
      </c>
      <c r="O2107" s="83">
        <v>2106</v>
      </c>
      <c r="P2107" s="86">
        <f t="shared" si="131"/>
        <v>0.17346938775510201</v>
      </c>
      <c r="Q2107" s="87">
        <f>Table2[[#This Row],[Decimal exceedance]]*100</f>
        <v>17.3469387755102</v>
      </c>
      <c r="R2107" s="86">
        <f>ROUND(Table2[[#This Row],[Percent Exceedance]],1)</f>
        <v>17.3</v>
      </c>
    </row>
    <row r="2108" spans="2:18">
      <c r="B2108" s="79" t="s">
        <v>278</v>
      </c>
      <c r="C2108" s="80">
        <v>10044187</v>
      </c>
      <c r="D2108" s="80">
        <v>10019674</v>
      </c>
      <c r="E2108" s="79" t="s">
        <v>276</v>
      </c>
      <c r="F2108" s="81">
        <v>43539</v>
      </c>
      <c r="G2108" s="82">
        <v>2.6859999999999999</v>
      </c>
      <c r="H2108" s="83">
        <f t="shared" si="128"/>
        <v>2686</v>
      </c>
      <c r="I2108" s="84">
        <f t="shared" si="129"/>
        <v>3.108796296296296E-2</v>
      </c>
      <c r="J2108" s="83">
        <v>0.89100000000000001</v>
      </c>
      <c r="K2108" s="83" t="s">
        <v>277</v>
      </c>
      <c r="L2108" s="83">
        <v>0.26600000000000001</v>
      </c>
      <c r="M2108" s="83" t="s">
        <v>277</v>
      </c>
      <c r="N2108" s="84">
        <f t="shared" si="130"/>
        <v>1.188087962962963</v>
      </c>
      <c r="O2108" s="83">
        <v>2107</v>
      </c>
      <c r="P2108" s="86">
        <f t="shared" si="131"/>
        <v>0.17307692307692313</v>
      </c>
      <c r="Q2108" s="87">
        <f>Table2[[#This Row],[Decimal exceedance]]*100</f>
        <v>17.307692307692314</v>
      </c>
      <c r="R2108" s="86">
        <f>ROUND(Table2[[#This Row],[Percent Exceedance]],1)</f>
        <v>17.3</v>
      </c>
    </row>
    <row r="2109" spans="2:18">
      <c r="B2109" s="79" t="s">
        <v>278</v>
      </c>
      <c r="C2109" s="80">
        <v>10044187</v>
      </c>
      <c r="D2109" s="80">
        <v>10019674</v>
      </c>
      <c r="E2109" s="79" t="s">
        <v>276</v>
      </c>
      <c r="F2109" s="81">
        <v>41971</v>
      </c>
      <c r="G2109" s="82">
        <v>3.585</v>
      </c>
      <c r="H2109" s="83">
        <f t="shared" si="128"/>
        <v>3585</v>
      </c>
      <c r="I2109" s="84">
        <f t="shared" si="129"/>
        <v>4.1493055555555554E-2</v>
      </c>
      <c r="J2109" s="83">
        <v>0.75</v>
      </c>
      <c r="K2109" s="83" t="s">
        <v>277</v>
      </c>
      <c r="L2109" s="83">
        <v>0.40200000000000002</v>
      </c>
      <c r="M2109" s="83" t="s">
        <v>277</v>
      </c>
      <c r="N2109" s="84">
        <f t="shared" si="130"/>
        <v>1.1934930555555556</v>
      </c>
      <c r="O2109" s="83">
        <v>2108</v>
      </c>
      <c r="P2109" s="86">
        <f t="shared" si="131"/>
        <v>0.17268445839874413</v>
      </c>
      <c r="Q2109" s="87">
        <f>Table2[[#This Row],[Decimal exceedance]]*100</f>
        <v>17.268445839874413</v>
      </c>
      <c r="R2109" s="86">
        <f>ROUND(Table2[[#This Row],[Percent Exceedance]],1)</f>
        <v>17.3</v>
      </c>
    </row>
    <row r="2110" spans="2:18">
      <c r="B2110" s="79" t="s">
        <v>278</v>
      </c>
      <c r="C2110" s="80">
        <v>10044187</v>
      </c>
      <c r="D2110" s="80">
        <v>10019674</v>
      </c>
      <c r="E2110" s="79" t="s">
        <v>276</v>
      </c>
      <c r="F2110" s="81">
        <v>42374</v>
      </c>
      <c r="G2110" s="82">
        <v>1.972</v>
      </c>
      <c r="H2110" s="83">
        <f t="shared" si="128"/>
        <v>1972</v>
      </c>
      <c r="I2110" s="84">
        <f t="shared" si="129"/>
        <v>2.2824074074074073E-2</v>
      </c>
      <c r="J2110" s="83">
        <v>0.67300000000000004</v>
      </c>
      <c r="K2110" s="83" t="s">
        <v>277</v>
      </c>
      <c r="L2110" s="83">
        <v>0.5</v>
      </c>
      <c r="M2110" s="83" t="s">
        <v>277</v>
      </c>
      <c r="N2110" s="84">
        <f t="shared" si="130"/>
        <v>1.195824074074074</v>
      </c>
      <c r="O2110" s="83">
        <v>2109</v>
      </c>
      <c r="P2110" s="86">
        <f t="shared" si="131"/>
        <v>0.17229199372056514</v>
      </c>
      <c r="Q2110" s="87">
        <f>Table2[[#This Row],[Decimal exceedance]]*100</f>
        <v>17.229199372056513</v>
      </c>
      <c r="R2110" s="86">
        <f>ROUND(Table2[[#This Row],[Percent Exceedance]],1)</f>
        <v>17.2</v>
      </c>
    </row>
    <row r="2111" spans="2:18">
      <c r="B2111" s="79" t="s">
        <v>278</v>
      </c>
      <c r="C2111" s="80">
        <v>10044187</v>
      </c>
      <c r="D2111" s="80">
        <v>10019674</v>
      </c>
      <c r="E2111" s="79" t="s">
        <v>276</v>
      </c>
      <c r="F2111" s="81">
        <v>42893</v>
      </c>
      <c r="G2111" s="82">
        <v>1.3859999999999999</v>
      </c>
      <c r="H2111" s="83">
        <f t="shared" si="128"/>
        <v>1386</v>
      </c>
      <c r="I2111" s="84">
        <f t="shared" si="129"/>
        <v>1.6041666666666666E-2</v>
      </c>
      <c r="J2111" s="83">
        <v>0.371</v>
      </c>
      <c r="K2111" s="83" t="s">
        <v>277</v>
      </c>
      <c r="L2111" s="83">
        <v>0.81100000000000005</v>
      </c>
      <c r="M2111" s="83" t="s">
        <v>277</v>
      </c>
      <c r="N2111" s="84">
        <f t="shared" si="130"/>
        <v>1.1980416666666667</v>
      </c>
      <c r="O2111" s="83">
        <v>2110</v>
      </c>
      <c r="P2111" s="86">
        <f t="shared" si="131"/>
        <v>0.17189952904238615</v>
      </c>
      <c r="Q2111" s="87">
        <f>Table2[[#This Row],[Decimal exceedance]]*100</f>
        <v>17.189952904238616</v>
      </c>
      <c r="R2111" s="86">
        <f>ROUND(Table2[[#This Row],[Percent Exceedance]],1)</f>
        <v>17.2</v>
      </c>
    </row>
    <row r="2112" spans="2:18">
      <c r="B2112" s="79" t="s">
        <v>278</v>
      </c>
      <c r="C2112" s="80">
        <v>10044187</v>
      </c>
      <c r="D2112" s="80">
        <v>10019674</v>
      </c>
      <c r="E2112" s="79" t="s">
        <v>276</v>
      </c>
      <c r="F2112" s="81">
        <v>42749</v>
      </c>
      <c r="G2112" s="82">
        <v>5.5960000000000001</v>
      </c>
      <c r="H2112" s="83">
        <f t="shared" si="128"/>
        <v>5596</v>
      </c>
      <c r="I2112" s="84">
        <f t="shared" si="129"/>
        <v>6.4768518518518517E-2</v>
      </c>
      <c r="J2112" s="83">
        <v>0.42699999999999999</v>
      </c>
      <c r="K2112" s="83" t="s">
        <v>277</v>
      </c>
      <c r="L2112" s="83">
        <v>0.70699999999999996</v>
      </c>
      <c r="M2112" s="83" t="s">
        <v>277</v>
      </c>
      <c r="N2112" s="84">
        <f t="shared" si="130"/>
        <v>1.1987685185185184</v>
      </c>
      <c r="O2112" s="83">
        <v>2111</v>
      </c>
      <c r="P2112" s="86">
        <f t="shared" si="131"/>
        <v>0.17150706436420726</v>
      </c>
      <c r="Q2112" s="87">
        <f>Table2[[#This Row],[Decimal exceedance]]*100</f>
        <v>17.150706436420727</v>
      </c>
      <c r="R2112" s="86">
        <f>ROUND(Table2[[#This Row],[Percent Exceedance]],1)</f>
        <v>17.2</v>
      </c>
    </row>
    <row r="2113" spans="2:18">
      <c r="B2113" s="79" t="s">
        <v>278</v>
      </c>
      <c r="C2113" s="80">
        <v>10044187</v>
      </c>
      <c r="D2113" s="80">
        <v>10019674</v>
      </c>
      <c r="E2113" s="79" t="s">
        <v>276</v>
      </c>
      <c r="F2113" s="81">
        <v>42383</v>
      </c>
      <c r="G2113" s="82">
        <v>1.7410000000000001</v>
      </c>
      <c r="H2113" s="83">
        <f t="shared" si="128"/>
        <v>1741</v>
      </c>
      <c r="I2113" s="84">
        <f t="shared" si="129"/>
        <v>2.0150462962962964E-2</v>
      </c>
      <c r="J2113" s="83">
        <v>0.76900000000000002</v>
      </c>
      <c r="K2113" s="83" t="s">
        <v>277</v>
      </c>
      <c r="L2113" s="83">
        <v>0.41399999999999998</v>
      </c>
      <c r="M2113" s="83" t="s">
        <v>277</v>
      </c>
      <c r="N2113" s="84">
        <f t="shared" si="130"/>
        <v>1.203150462962963</v>
      </c>
      <c r="O2113" s="83">
        <v>2112</v>
      </c>
      <c r="P2113" s="86">
        <f t="shared" si="131"/>
        <v>0.17111459968602827</v>
      </c>
      <c r="Q2113" s="87">
        <f>Table2[[#This Row],[Decimal exceedance]]*100</f>
        <v>17.111459968602826</v>
      </c>
      <c r="R2113" s="86">
        <f>ROUND(Table2[[#This Row],[Percent Exceedance]],1)</f>
        <v>17.100000000000001</v>
      </c>
    </row>
    <row r="2114" spans="2:18">
      <c r="B2114" s="79" t="s">
        <v>278</v>
      </c>
      <c r="C2114" s="80">
        <v>10044187</v>
      </c>
      <c r="D2114" s="80">
        <v>10019674</v>
      </c>
      <c r="E2114" s="79" t="s">
        <v>276</v>
      </c>
      <c r="F2114" s="81">
        <v>42463</v>
      </c>
      <c r="G2114" s="82">
        <v>1.5389999999999999</v>
      </c>
      <c r="H2114" s="83">
        <f t="shared" ref="H2114:H2177" si="132">(G2114*1000)</f>
        <v>1539</v>
      </c>
      <c r="I2114" s="84">
        <f t="shared" ref="I2114:I2177" si="133">SUM(G2114/86.4)</f>
        <v>1.7812499999999998E-2</v>
      </c>
      <c r="J2114" s="83">
        <v>0.71699999999999997</v>
      </c>
      <c r="K2114" s="83" t="s">
        <v>280</v>
      </c>
      <c r="L2114" s="83">
        <v>0.47</v>
      </c>
      <c r="M2114" s="83" t="s">
        <v>277</v>
      </c>
      <c r="N2114" s="84">
        <f t="shared" ref="N2114:N2177" si="134">SUM(I2114+J2114+L2114)</f>
        <v>1.2048125000000001</v>
      </c>
      <c r="O2114" s="83">
        <v>2113</v>
      </c>
      <c r="P2114" s="86">
        <f t="shared" ref="P2114:P2177" si="135">1-O2114/2548</f>
        <v>0.17072213500784927</v>
      </c>
      <c r="Q2114" s="87">
        <f>Table2[[#This Row],[Decimal exceedance]]*100</f>
        <v>17.072213500784926</v>
      </c>
      <c r="R2114" s="86">
        <f>ROUND(Table2[[#This Row],[Percent Exceedance]],1)</f>
        <v>17.100000000000001</v>
      </c>
    </row>
    <row r="2115" spans="2:18">
      <c r="B2115" s="79" t="s">
        <v>278</v>
      </c>
      <c r="C2115" s="80">
        <v>10044187</v>
      </c>
      <c r="D2115" s="80">
        <v>10019674</v>
      </c>
      <c r="E2115" s="79" t="s">
        <v>276</v>
      </c>
      <c r="F2115" s="81">
        <v>42268</v>
      </c>
      <c r="G2115" s="82">
        <v>0.55200000000000005</v>
      </c>
      <c r="H2115" s="83">
        <f t="shared" si="132"/>
        <v>552</v>
      </c>
      <c r="I2115" s="84">
        <f t="shared" si="133"/>
        <v>6.3888888888888893E-3</v>
      </c>
      <c r="J2115" s="83">
        <v>0.77300000000000002</v>
      </c>
      <c r="K2115" s="83" t="s">
        <v>277</v>
      </c>
      <c r="L2115" s="83">
        <v>0.42799999999999999</v>
      </c>
      <c r="M2115" s="83" t="s">
        <v>277</v>
      </c>
      <c r="N2115" s="84">
        <f t="shared" si="134"/>
        <v>1.2073888888888888</v>
      </c>
      <c r="O2115" s="83">
        <v>2114</v>
      </c>
      <c r="P2115" s="86">
        <f t="shared" si="135"/>
        <v>0.17032967032967028</v>
      </c>
      <c r="Q2115" s="87">
        <f>Table2[[#This Row],[Decimal exceedance]]*100</f>
        <v>17.032967032967029</v>
      </c>
      <c r="R2115" s="86">
        <f>ROUND(Table2[[#This Row],[Percent Exceedance]],1)</f>
        <v>17</v>
      </c>
    </row>
    <row r="2116" spans="2:18">
      <c r="B2116" s="79" t="s">
        <v>278</v>
      </c>
      <c r="C2116" s="80">
        <v>10044187</v>
      </c>
      <c r="D2116" s="80">
        <v>10019674</v>
      </c>
      <c r="E2116" s="79" t="s">
        <v>276</v>
      </c>
      <c r="F2116" s="81">
        <v>41958</v>
      </c>
      <c r="G2116" s="82">
        <v>3.25</v>
      </c>
      <c r="H2116" s="83">
        <f t="shared" si="132"/>
        <v>3250</v>
      </c>
      <c r="I2116" s="84">
        <f t="shared" si="133"/>
        <v>3.7615740740740741E-2</v>
      </c>
      <c r="J2116" s="83">
        <v>0.78600000000000003</v>
      </c>
      <c r="K2116" s="83" t="s">
        <v>277</v>
      </c>
      <c r="L2116" s="83">
        <v>0.38400000000000001</v>
      </c>
      <c r="M2116" s="83" t="s">
        <v>277</v>
      </c>
      <c r="N2116" s="84">
        <f t="shared" si="134"/>
        <v>1.2076157407407409</v>
      </c>
      <c r="O2116" s="83">
        <v>2115</v>
      </c>
      <c r="P2116" s="86">
        <f t="shared" si="135"/>
        <v>0.1699372056514914</v>
      </c>
      <c r="Q2116" s="87">
        <f>Table2[[#This Row],[Decimal exceedance]]*100</f>
        <v>16.99372056514914</v>
      </c>
      <c r="R2116" s="86">
        <f>ROUND(Table2[[#This Row],[Percent Exceedance]],1)</f>
        <v>17</v>
      </c>
    </row>
    <row r="2117" spans="2:18">
      <c r="B2117" s="79" t="s">
        <v>278</v>
      </c>
      <c r="C2117" s="80">
        <v>10044187</v>
      </c>
      <c r="D2117" s="80">
        <v>10019674</v>
      </c>
      <c r="E2117" s="79" t="s">
        <v>276</v>
      </c>
      <c r="F2117" s="81">
        <v>43168</v>
      </c>
      <c r="G2117" s="82">
        <v>1.776</v>
      </c>
      <c r="H2117" s="83">
        <f t="shared" si="132"/>
        <v>1776</v>
      </c>
      <c r="I2117" s="84">
        <f t="shared" si="133"/>
        <v>2.0555555555555556E-2</v>
      </c>
      <c r="J2117" s="83">
        <v>0.99099999999999999</v>
      </c>
      <c r="K2117" s="83" t="s">
        <v>277</v>
      </c>
      <c r="L2117" s="83">
        <v>0.2</v>
      </c>
      <c r="M2117" s="83" t="s">
        <v>277</v>
      </c>
      <c r="N2117" s="84">
        <f t="shared" si="134"/>
        <v>1.2115555555555555</v>
      </c>
      <c r="O2117" s="83">
        <v>2116</v>
      </c>
      <c r="P2117" s="86">
        <f t="shared" si="135"/>
        <v>0.1695447409733124</v>
      </c>
      <c r="Q2117" s="87">
        <f>Table2[[#This Row],[Decimal exceedance]]*100</f>
        <v>16.954474097331239</v>
      </c>
      <c r="R2117" s="86">
        <f>ROUND(Table2[[#This Row],[Percent Exceedance]],1)</f>
        <v>17</v>
      </c>
    </row>
    <row r="2118" spans="2:18">
      <c r="B2118" s="79" t="s">
        <v>278</v>
      </c>
      <c r="C2118" s="80">
        <v>10044187</v>
      </c>
      <c r="D2118" s="80">
        <v>10019674</v>
      </c>
      <c r="E2118" s="79" t="s">
        <v>276</v>
      </c>
      <c r="F2118" s="81">
        <v>41749</v>
      </c>
      <c r="G2118" s="82">
        <v>2.7410000000000001</v>
      </c>
      <c r="H2118" s="83">
        <f t="shared" si="132"/>
        <v>2741</v>
      </c>
      <c r="I2118" s="84">
        <f t="shared" si="133"/>
        <v>3.1724537037037037E-2</v>
      </c>
      <c r="J2118" s="83">
        <v>0.70499999999999996</v>
      </c>
      <c r="K2118" s="83" t="s">
        <v>277</v>
      </c>
      <c r="L2118" s="83">
        <v>0.47799999999999998</v>
      </c>
      <c r="M2118" s="83" t="s">
        <v>277</v>
      </c>
      <c r="N2118" s="84">
        <f t="shared" si="134"/>
        <v>1.214724537037037</v>
      </c>
      <c r="O2118" s="83">
        <v>2117</v>
      </c>
      <c r="P2118" s="86">
        <f t="shared" si="135"/>
        <v>0.16915227629513341</v>
      </c>
      <c r="Q2118" s="87">
        <f>Table2[[#This Row],[Decimal exceedance]]*100</f>
        <v>16.915227629513339</v>
      </c>
      <c r="R2118" s="86">
        <f>ROUND(Table2[[#This Row],[Percent Exceedance]],1)</f>
        <v>16.899999999999999</v>
      </c>
    </row>
    <row r="2119" spans="2:18">
      <c r="B2119" s="79" t="s">
        <v>278</v>
      </c>
      <c r="C2119" s="80">
        <v>10044187</v>
      </c>
      <c r="D2119" s="80">
        <v>10019674</v>
      </c>
      <c r="E2119" s="79" t="s">
        <v>276</v>
      </c>
      <c r="F2119" s="81">
        <v>43504</v>
      </c>
      <c r="G2119" s="82">
        <v>2.105</v>
      </c>
      <c r="H2119" s="83">
        <f t="shared" si="132"/>
        <v>2105</v>
      </c>
      <c r="I2119" s="84">
        <f t="shared" si="133"/>
        <v>2.4363425925925924E-2</v>
      </c>
      <c r="J2119" s="83">
        <v>0.97899999999999998</v>
      </c>
      <c r="K2119" s="83" t="s">
        <v>277</v>
      </c>
      <c r="L2119" s="83">
        <v>0.21199999999999999</v>
      </c>
      <c r="M2119" s="83" t="s">
        <v>277</v>
      </c>
      <c r="N2119" s="84">
        <f t="shared" si="134"/>
        <v>1.2153634259259258</v>
      </c>
      <c r="O2119" s="83">
        <v>2118</v>
      </c>
      <c r="P2119" s="86">
        <f t="shared" si="135"/>
        <v>0.16875981161695452</v>
      </c>
      <c r="Q2119" s="87">
        <f>Table2[[#This Row],[Decimal exceedance]]*100</f>
        <v>16.875981161695453</v>
      </c>
      <c r="R2119" s="86">
        <f>ROUND(Table2[[#This Row],[Percent Exceedance]],1)</f>
        <v>16.899999999999999</v>
      </c>
    </row>
    <row r="2120" spans="2:18">
      <c r="B2120" s="79" t="s">
        <v>278</v>
      </c>
      <c r="C2120" s="80">
        <v>10044187</v>
      </c>
      <c r="D2120" s="80">
        <v>10019674</v>
      </c>
      <c r="E2120" s="79" t="s">
        <v>276</v>
      </c>
      <c r="F2120" s="81">
        <v>42770</v>
      </c>
      <c r="G2120" s="82">
        <v>5.2750000000000004</v>
      </c>
      <c r="H2120" s="83">
        <f t="shared" si="132"/>
        <v>5275</v>
      </c>
      <c r="I2120" s="84">
        <f t="shared" si="133"/>
        <v>6.1053240740740741E-2</v>
      </c>
      <c r="J2120" s="83">
        <v>0.40899999999999997</v>
      </c>
      <c r="K2120" s="83" t="s">
        <v>277</v>
      </c>
      <c r="L2120" s="83">
        <v>0.747</v>
      </c>
      <c r="M2120" s="83" t="s">
        <v>277</v>
      </c>
      <c r="N2120" s="84">
        <f t="shared" si="134"/>
        <v>1.2170532407407406</v>
      </c>
      <c r="O2120" s="83">
        <v>2119</v>
      </c>
      <c r="P2120" s="86">
        <f t="shared" si="135"/>
        <v>0.16836734693877553</v>
      </c>
      <c r="Q2120" s="87">
        <f>Table2[[#This Row],[Decimal exceedance]]*100</f>
        <v>16.836734693877553</v>
      </c>
      <c r="R2120" s="86">
        <f>ROUND(Table2[[#This Row],[Percent Exceedance]],1)</f>
        <v>16.8</v>
      </c>
    </row>
    <row r="2121" spans="2:18">
      <c r="B2121" s="79" t="s">
        <v>278</v>
      </c>
      <c r="C2121" s="80">
        <v>10044187</v>
      </c>
      <c r="D2121" s="80">
        <v>10019674</v>
      </c>
      <c r="E2121" s="79" t="s">
        <v>276</v>
      </c>
      <c r="F2121" s="81">
        <v>43106</v>
      </c>
      <c r="G2121" s="82">
        <v>3.4780000000000002</v>
      </c>
      <c r="H2121" s="83">
        <f t="shared" si="132"/>
        <v>3478</v>
      </c>
      <c r="I2121" s="84">
        <f t="shared" si="133"/>
        <v>4.0254629629629626E-2</v>
      </c>
      <c r="J2121" s="83">
        <v>1.04</v>
      </c>
      <c r="K2121" s="83" t="s">
        <v>277</v>
      </c>
      <c r="L2121" s="83">
        <v>0.13800000000000001</v>
      </c>
      <c r="M2121" s="83" t="s">
        <v>277</v>
      </c>
      <c r="N2121" s="84">
        <f t="shared" si="134"/>
        <v>1.2182546296296297</v>
      </c>
      <c r="O2121" s="83">
        <v>2120</v>
      </c>
      <c r="P2121" s="86">
        <f t="shared" si="135"/>
        <v>0.16797488226059654</v>
      </c>
      <c r="Q2121" s="87">
        <f>Table2[[#This Row],[Decimal exceedance]]*100</f>
        <v>16.797488226059652</v>
      </c>
      <c r="R2121" s="86">
        <f>ROUND(Table2[[#This Row],[Percent Exceedance]],1)</f>
        <v>16.8</v>
      </c>
    </row>
    <row r="2122" spans="2:18">
      <c r="B2122" s="79" t="s">
        <v>278</v>
      </c>
      <c r="C2122" s="80">
        <v>10044187</v>
      </c>
      <c r="D2122" s="80">
        <v>10019674</v>
      </c>
      <c r="E2122" s="79" t="s">
        <v>276</v>
      </c>
      <c r="F2122" s="81">
        <v>41833</v>
      </c>
      <c r="G2122" s="82">
        <v>2.38</v>
      </c>
      <c r="H2122" s="83">
        <f t="shared" si="132"/>
        <v>2380</v>
      </c>
      <c r="I2122" s="84">
        <f t="shared" si="133"/>
        <v>2.7546296296296294E-2</v>
      </c>
      <c r="J2122" s="83">
        <v>0.72199999999999998</v>
      </c>
      <c r="K2122" s="83" t="s">
        <v>277</v>
      </c>
      <c r="L2122" s="83">
        <v>0.47099999999999997</v>
      </c>
      <c r="M2122" s="83" t="s">
        <v>277</v>
      </c>
      <c r="N2122" s="84">
        <f t="shared" si="134"/>
        <v>1.2205462962962963</v>
      </c>
      <c r="O2122" s="83">
        <v>2121</v>
      </c>
      <c r="P2122" s="86">
        <f t="shared" si="135"/>
        <v>0.16758241758241754</v>
      </c>
      <c r="Q2122" s="87">
        <f>Table2[[#This Row],[Decimal exceedance]]*100</f>
        <v>16.758241758241756</v>
      </c>
      <c r="R2122" s="86">
        <f>ROUND(Table2[[#This Row],[Percent Exceedance]],1)</f>
        <v>16.8</v>
      </c>
    </row>
    <row r="2123" spans="2:18">
      <c r="B2123" s="79" t="s">
        <v>278</v>
      </c>
      <c r="C2123" s="80">
        <v>10044187</v>
      </c>
      <c r="D2123" s="80">
        <v>10019674</v>
      </c>
      <c r="E2123" s="79" t="s">
        <v>276</v>
      </c>
      <c r="F2123" s="81">
        <v>42201</v>
      </c>
      <c r="G2123" s="82">
        <v>5.1550000000000002</v>
      </c>
      <c r="H2123" s="83">
        <f t="shared" si="132"/>
        <v>5155</v>
      </c>
      <c r="I2123" s="84">
        <f t="shared" si="133"/>
        <v>5.966435185185185E-2</v>
      </c>
      <c r="J2123" s="83">
        <v>0.86099999999999999</v>
      </c>
      <c r="K2123" s="83" t="s">
        <v>277</v>
      </c>
      <c r="L2123" s="83">
        <v>0.30099999999999999</v>
      </c>
      <c r="M2123" s="83" t="s">
        <v>277</v>
      </c>
      <c r="N2123" s="84">
        <f t="shared" si="134"/>
        <v>1.2216643518518517</v>
      </c>
      <c r="O2123" s="83">
        <v>2122</v>
      </c>
      <c r="P2123" s="86">
        <f t="shared" si="135"/>
        <v>0.16718995290423866</v>
      </c>
      <c r="Q2123" s="87">
        <f>Table2[[#This Row],[Decimal exceedance]]*100</f>
        <v>16.718995290423866</v>
      </c>
      <c r="R2123" s="86">
        <f>ROUND(Table2[[#This Row],[Percent Exceedance]],1)</f>
        <v>16.7</v>
      </c>
    </row>
    <row r="2124" spans="2:18">
      <c r="B2124" s="79" t="s">
        <v>278</v>
      </c>
      <c r="C2124" s="80">
        <v>10044187</v>
      </c>
      <c r="D2124" s="80">
        <v>10019674</v>
      </c>
      <c r="E2124" s="79" t="s">
        <v>276</v>
      </c>
      <c r="F2124" s="81">
        <v>42269</v>
      </c>
      <c r="G2124" s="82">
        <v>4.5</v>
      </c>
      <c r="H2124" s="83">
        <f t="shared" si="132"/>
        <v>4500</v>
      </c>
      <c r="I2124" s="84">
        <f t="shared" si="133"/>
        <v>5.2083333333333329E-2</v>
      </c>
      <c r="J2124" s="83">
        <v>0.70299999999999996</v>
      </c>
      <c r="K2124" s="83" t="s">
        <v>277</v>
      </c>
      <c r="L2124" s="83">
        <v>0.46700000000000003</v>
      </c>
      <c r="M2124" s="83" t="s">
        <v>277</v>
      </c>
      <c r="N2124" s="84">
        <f t="shared" si="134"/>
        <v>1.2220833333333334</v>
      </c>
      <c r="O2124" s="83">
        <v>2123</v>
      </c>
      <c r="P2124" s="86">
        <f t="shared" si="135"/>
        <v>0.16679748822605966</v>
      </c>
      <c r="Q2124" s="87">
        <f>Table2[[#This Row],[Decimal exceedance]]*100</f>
        <v>16.679748822605966</v>
      </c>
      <c r="R2124" s="86">
        <f>ROUND(Table2[[#This Row],[Percent Exceedance]],1)</f>
        <v>16.7</v>
      </c>
    </row>
    <row r="2125" spans="2:18">
      <c r="B2125" s="79" t="s">
        <v>278</v>
      </c>
      <c r="C2125" s="80">
        <v>10044187</v>
      </c>
      <c r="D2125" s="80">
        <v>10019674</v>
      </c>
      <c r="E2125" s="79" t="s">
        <v>276</v>
      </c>
      <c r="F2125" s="81">
        <v>42421</v>
      </c>
      <c r="G2125" s="82">
        <v>1.641</v>
      </c>
      <c r="H2125" s="83">
        <f t="shared" si="132"/>
        <v>1641</v>
      </c>
      <c r="I2125" s="84">
        <f t="shared" si="133"/>
        <v>1.8993055555555555E-2</v>
      </c>
      <c r="J2125" s="83">
        <v>0.623</v>
      </c>
      <c r="K2125" s="83" t="s">
        <v>277</v>
      </c>
      <c r="L2125" s="83">
        <v>0.58199999999999996</v>
      </c>
      <c r="M2125" s="83" t="s">
        <v>277</v>
      </c>
      <c r="N2125" s="84">
        <f t="shared" si="134"/>
        <v>1.2239930555555554</v>
      </c>
      <c r="O2125" s="83">
        <v>2124</v>
      </c>
      <c r="P2125" s="86">
        <f t="shared" si="135"/>
        <v>0.16640502354788067</v>
      </c>
      <c r="Q2125" s="87">
        <f>Table2[[#This Row],[Decimal exceedance]]*100</f>
        <v>16.640502354788069</v>
      </c>
      <c r="R2125" s="86">
        <f>ROUND(Table2[[#This Row],[Percent Exceedance]],1)</f>
        <v>16.600000000000001</v>
      </c>
    </row>
    <row r="2126" spans="2:18">
      <c r="B2126" s="79" t="s">
        <v>278</v>
      </c>
      <c r="C2126" s="80">
        <v>10044187</v>
      </c>
      <c r="D2126" s="80">
        <v>10019674</v>
      </c>
      <c r="E2126" s="79" t="s">
        <v>276</v>
      </c>
      <c r="F2126" s="81">
        <v>43452</v>
      </c>
      <c r="G2126" s="82">
        <v>1.976</v>
      </c>
      <c r="H2126" s="83">
        <f t="shared" si="132"/>
        <v>1976</v>
      </c>
      <c r="I2126" s="84">
        <f t="shared" si="133"/>
        <v>2.2870370370370367E-2</v>
      </c>
      <c r="J2126" s="83">
        <v>1.05</v>
      </c>
      <c r="K2126" s="83" t="s">
        <v>277</v>
      </c>
      <c r="L2126" s="83">
        <v>0.152</v>
      </c>
      <c r="M2126" s="83" t="s">
        <v>277</v>
      </c>
      <c r="N2126" s="84">
        <f t="shared" si="134"/>
        <v>1.2248703703703703</v>
      </c>
      <c r="O2126" s="83">
        <v>2125</v>
      </c>
      <c r="P2126" s="86">
        <f t="shared" si="135"/>
        <v>0.16601255886970168</v>
      </c>
      <c r="Q2126" s="87">
        <f>Table2[[#This Row],[Decimal exceedance]]*100</f>
        <v>16.601255886970169</v>
      </c>
      <c r="R2126" s="86">
        <f>ROUND(Table2[[#This Row],[Percent Exceedance]],1)</f>
        <v>16.600000000000001</v>
      </c>
    </row>
    <row r="2127" spans="2:18">
      <c r="B2127" s="79" t="s">
        <v>278</v>
      </c>
      <c r="C2127" s="80">
        <v>10044187</v>
      </c>
      <c r="D2127" s="80">
        <v>10019674</v>
      </c>
      <c r="E2127" s="79" t="s">
        <v>276</v>
      </c>
      <c r="F2127" s="81">
        <v>43084</v>
      </c>
      <c r="G2127" s="82">
        <v>1.619</v>
      </c>
      <c r="H2127" s="83">
        <f t="shared" si="132"/>
        <v>1619</v>
      </c>
      <c r="I2127" s="84">
        <f t="shared" si="133"/>
        <v>1.8738425925925926E-2</v>
      </c>
      <c r="J2127" s="83">
        <v>1.07</v>
      </c>
      <c r="K2127" s="83" t="s">
        <v>277</v>
      </c>
      <c r="L2127" s="83">
        <v>0.13900000000000001</v>
      </c>
      <c r="M2127" s="83" t="s">
        <v>277</v>
      </c>
      <c r="N2127" s="84">
        <f t="shared" si="134"/>
        <v>1.2277384259259261</v>
      </c>
      <c r="O2127" s="83">
        <v>2126</v>
      </c>
      <c r="P2127" s="86">
        <f t="shared" si="135"/>
        <v>0.16562009419152279</v>
      </c>
      <c r="Q2127" s="87">
        <f>Table2[[#This Row],[Decimal exceedance]]*100</f>
        <v>16.562009419152279</v>
      </c>
      <c r="R2127" s="86">
        <f>ROUND(Table2[[#This Row],[Percent Exceedance]],1)</f>
        <v>16.600000000000001</v>
      </c>
    </row>
    <row r="2128" spans="2:18">
      <c r="B2128" s="79" t="s">
        <v>278</v>
      </c>
      <c r="C2128" s="80">
        <v>10044187</v>
      </c>
      <c r="D2128" s="80">
        <v>10019674</v>
      </c>
      <c r="E2128" s="79" t="s">
        <v>276</v>
      </c>
      <c r="F2128" s="81">
        <v>42423</v>
      </c>
      <c r="G2128" s="82">
        <v>1.601</v>
      </c>
      <c r="H2128" s="83">
        <f t="shared" si="132"/>
        <v>1601</v>
      </c>
      <c r="I2128" s="84">
        <f t="shared" si="133"/>
        <v>1.8530092592592591E-2</v>
      </c>
      <c r="J2128" s="83">
        <v>0.622</v>
      </c>
      <c r="K2128" s="83" t="s">
        <v>277</v>
      </c>
      <c r="L2128" s="83">
        <v>0.58799999999999997</v>
      </c>
      <c r="M2128" s="83" t="s">
        <v>277</v>
      </c>
      <c r="N2128" s="84">
        <f t="shared" si="134"/>
        <v>1.2285300925925926</v>
      </c>
      <c r="O2128" s="83">
        <v>2127</v>
      </c>
      <c r="P2128" s="86">
        <f t="shared" si="135"/>
        <v>0.1652276295133438</v>
      </c>
      <c r="Q2128" s="87">
        <f>Table2[[#This Row],[Decimal exceedance]]*100</f>
        <v>16.522762951334379</v>
      </c>
      <c r="R2128" s="86">
        <f>ROUND(Table2[[#This Row],[Percent Exceedance]],1)</f>
        <v>16.5</v>
      </c>
    </row>
    <row r="2129" spans="2:18">
      <c r="B2129" s="79" t="s">
        <v>278</v>
      </c>
      <c r="C2129" s="80">
        <v>10044187</v>
      </c>
      <c r="D2129" s="80">
        <v>10019674</v>
      </c>
      <c r="E2129" s="79" t="s">
        <v>276</v>
      </c>
      <c r="F2129" s="81">
        <v>42794</v>
      </c>
      <c r="G2129" s="82">
        <v>4.4480000000000004</v>
      </c>
      <c r="H2129" s="83">
        <f t="shared" si="132"/>
        <v>4448</v>
      </c>
      <c r="I2129" s="84">
        <f t="shared" si="133"/>
        <v>5.1481481481481482E-2</v>
      </c>
      <c r="J2129" s="83">
        <v>0.48699999999999999</v>
      </c>
      <c r="K2129" s="83" t="s">
        <v>277</v>
      </c>
      <c r="L2129" s="83">
        <v>0.69099999999999995</v>
      </c>
      <c r="M2129" s="83" t="s">
        <v>277</v>
      </c>
      <c r="N2129" s="84">
        <f t="shared" si="134"/>
        <v>1.2294814814814814</v>
      </c>
      <c r="O2129" s="83">
        <v>2128</v>
      </c>
      <c r="P2129" s="86">
        <f t="shared" si="135"/>
        <v>0.1648351648351648</v>
      </c>
      <c r="Q2129" s="87">
        <f>Table2[[#This Row],[Decimal exceedance]]*100</f>
        <v>16.483516483516482</v>
      </c>
      <c r="R2129" s="86">
        <f>ROUND(Table2[[#This Row],[Percent Exceedance]],1)</f>
        <v>16.5</v>
      </c>
    </row>
    <row r="2130" spans="2:18">
      <c r="B2130" s="79" t="s">
        <v>278</v>
      </c>
      <c r="C2130" s="80">
        <v>10044187</v>
      </c>
      <c r="D2130" s="80">
        <v>10019674</v>
      </c>
      <c r="E2130" s="79" t="s">
        <v>276</v>
      </c>
      <c r="F2130" s="81">
        <v>41788</v>
      </c>
      <c r="G2130" s="82">
        <v>2.423</v>
      </c>
      <c r="H2130" s="83">
        <f t="shared" si="132"/>
        <v>2423</v>
      </c>
      <c r="I2130" s="84">
        <f t="shared" si="133"/>
        <v>2.8043981481481479E-2</v>
      </c>
      <c r="J2130" s="83">
        <v>0.52200000000000002</v>
      </c>
      <c r="K2130" s="83" t="s">
        <v>277</v>
      </c>
      <c r="L2130" s="83">
        <v>0.68200000000000005</v>
      </c>
      <c r="M2130" s="83" t="s">
        <v>277</v>
      </c>
      <c r="N2130" s="84">
        <f t="shared" si="134"/>
        <v>1.2320439814814814</v>
      </c>
      <c r="O2130" s="83">
        <v>2129</v>
      </c>
      <c r="P2130" s="86">
        <f t="shared" si="135"/>
        <v>0.16444270015698592</v>
      </c>
      <c r="Q2130" s="87">
        <f>Table2[[#This Row],[Decimal exceedance]]*100</f>
        <v>16.444270015698592</v>
      </c>
      <c r="R2130" s="86">
        <f>ROUND(Table2[[#This Row],[Percent Exceedance]],1)</f>
        <v>16.399999999999999</v>
      </c>
    </row>
    <row r="2131" spans="2:18">
      <c r="B2131" s="79" t="s">
        <v>278</v>
      </c>
      <c r="C2131" s="80">
        <v>10044187</v>
      </c>
      <c r="D2131" s="80">
        <v>10019674</v>
      </c>
      <c r="E2131" s="79" t="s">
        <v>276</v>
      </c>
      <c r="F2131" s="81">
        <v>42306</v>
      </c>
      <c r="G2131" s="82">
        <v>3.798</v>
      </c>
      <c r="H2131" s="83">
        <f t="shared" si="132"/>
        <v>3798</v>
      </c>
      <c r="I2131" s="84">
        <f t="shared" si="133"/>
        <v>4.3958333333333328E-2</v>
      </c>
      <c r="J2131" s="83">
        <v>0.81100000000000005</v>
      </c>
      <c r="K2131" s="83" t="s">
        <v>277</v>
      </c>
      <c r="L2131" s="83">
        <v>0.38300000000000001</v>
      </c>
      <c r="M2131" s="83" t="s">
        <v>277</v>
      </c>
      <c r="N2131" s="84">
        <f t="shared" si="134"/>
        <v>1.2379583333333333</v>
      </c>
      <c r="O2131" s="83">
        <v>2130</v>
      </c>
      <c r="P2131" s="86">
        <f t="shared" si="135"/>
        <v>0.16405023547880693</v>
      </c>
      <c r="Q2131" s="87">
        <f>Table2[[#This Row],[Decimal exceedance]]*100</f>
        <v>16.405023547880692</v>
      </c>
      <c r="R2131" s="86">
        <f>ROUND(Table2[[#This Row],[Percent Exceedance]],1)</f>
        <v>16.399999999999999</v>
      </c>
    </row>
    <row r="2132" spans="2:18">
      <c r="B2132" s="79" t="s">
        <v>278</v>
      </c>
      <c r="C2132" s="80">
        <v>10044187</v>
      </c>
      <c r="D2132" s="80">
        <v>10019674</v>
      </c>
      <c r="E2132" s="79" t="s">
        <v>276</v>
      </c>
      <c r="F2132" s="81">
        <v>43087</v>
      </c>
      <c r="G2132" s="82">
        <v>2.1059999999999999</v>
      </c>
      <c r="H2132" s="83">
        <f t="shared" si="132"/>
        <v>2106</v>
      </c>
      <c r="I2132" s="84">
        <f t="shared" si="133"/>
        <v>2.4374999999999997E-2</v>
      </c>
      <c r="J2132" s="83">
        <v>1.07</v>
      </c>
      <c r="K2132" s="83" t="s">
        <v>277</v>
      </c>
      <c r="L2132" s="83">
        <v>0.14399999999999999</v>
      </c>
      <c r="M2132" s="83" t="s">
        <v>277</v>
      </c>
      <c r="N2132" s="84">
        <f t="shared" si="134"/>
        <v>1.238375</v>
      </c>
      <c r="O2132" s="83">
        <v>2131</v>
      </c>
      <c r="P2132" s="86">
        <f t="shared" si="135"/>
        <v>0.16365777080062793</v>
      </c>
      <c r="Q2132" s="87">
        <f>Table2[[#This Row],[Decimal exceedance]]*100</f>
        <v>16.365777080062792</v>
      </c>
      <c r="R2132" s="86">
        <f>ROUND(Table2[[#This Row],[Percent Exceedance]],1)</f>
        <v>16.399999999999999</v>
      </c>
    </row>
    <row r="2133" spans="2:18">
      <c r="B2133" s="79" t="s">
        <v>278</v>
      </c>
      <c r="C2133" s="80">
        <v>10044187</v>
      </c>
      <c r="D2133" s="80">
        <v>10019674</v>
      </c>
      <c r="E2133" s="79" t="s">
        <v>276</v>
      </c>
      <c r="F2133" s="81">
        <v>42542</v>
      </c>
      <c r="G2133" s="82">
        <v>2.2749999999999999</v>
      </c>
      <c r="H2133" s="83">
        <f t="shared" si="132"/>
        <v>2275</v>
      </c>
      <c r="I2133" s="84">
        <f t="shared" si="133"/>
        <v>2.6331018518518517E-2</v>
      </c>
      <c r="J2133" s="83">
        <v>0.53900000000000003</v>
      </c>
      <c r="K2133" s="83" t="s">
        <v>277</v>
      </c>
      <c r="L2133" s="83">
        <v>0.67900000000000005</v>
      </c>
      <c r="M2133" s="83" t="s">
        <v>277</v>
      </c>
      <c r="N2133" s="84">
        <f t="shared" si="134"/>
        <v>1.2443310185185186</v>
      </c>
      <c r="O2133" s="83">
        <v>2132</v>
      </c>
      <c r="P2133" s="86">
        <f t="shared" si="135"/>
        <v>0.16326530612244894</v>
      </c>
      <c r="Q2133" s="87">
        <f>Table2[[#This Row],[Decimal exceedance]]*100</f>
        <v>16.326530612244895</v>
      </c>
      <c r="R2133" s="86">
        <f>ROUND(Table2[[#This Row],[Percent Exceedance]],1)</f>
        <v>16.3</v>
      </c>
    </row>
    <row r="2134" spans="2:18">
      <c r="B2134" s="79" t="s">
        <v>278</v>
      </c>
      <c r="C2134" s="80">
        <v>10044187</v>
      </c>
      <c r="D2134" s="80">
        <v>10019674</v>
      </c>
      <c r="E2134" s="79" t="s">
        <v>276</v>
      </c>
      <c r="F2134" s="81">
        <v>41570</v>
      </c>
      <c r="G2134" s="82">
        <v>3.004</v>
      </c>
      <c r="H2134" s="83">
        <f t="shared" si="132"/>
        <v>3004</v>
      </c>
      <c r="I2134" s="84">
        <f t="shared" si="133"/>
        <v>3.4768518518518518E-2</v>
      </c>
      <c r="J2134" s="83">
        <v>0.65900000000000003</v>
      </c>
      <c r="K2134" s="83" t="s">
        <v>277</v>
      </c>
      <c r="L2134" s="83">
        <v>0.55700000000000005</v>
      </c>
      <c r="M2134" s="83" t="s">
        <v>277</v>
      </c>
      <c r="N2134" s="84">
        <f t="shared" si="134"/>
        <v>1.2507685185185187</v>
      </c>
      <c r="O2134" s="83">
        <v>2133</v>
      </c>
      <c r="P2134" s="86">
        <f t="shared" si="135"/>
        <v>0.16287284144427006</v>
      </c>
      <c r="Q2134" s="87">
        <f>Table2[[#This Row],[Decimal exceedance]]*100</f>
        <v>16.287284144427005</v>
      </c>
      <c r="R2134" s="86">
        <f>ROUND(Table2[[#This Row],[Percent Exceedance]],1)</f>
        <v>16.3</v>
      </c>
    </row>
    <row r="2135" spans="2:18">
      <c r="B2135" s="83"/>
      <c r="C2135" s="80">
        <v>10044187</v>
      </c>
      <c r="D2135" s="80">
        <v>10019674</v>
      </c>
      <c r="E2135" s="79" t="s">
        <v>276</v>
      </c>
      <c r="F2135" s="85">
        <v>43666</v>
      </c>
      <c r="G2135" s="82">
        <v>1.764</v>
      </c>
      <c r="H2135" s="83">
        <f t="shared" si="132"/>
        <v>1764</v>
      </c>
      <c r="I2135" s="84">
        <f t="shared" si="133"/>
        <v>2.0416666666666666E-2</v>
      </c>
      <c r="J2135" s="83">
        <v>0.874</v>
      </c>
      <c r="K2135" s="83" t="s">
        <v>277</v>
      </c>
      <c r="L2135" s="83">
        <v>0.35699999999999998</v>
      </c>
      <c r="M2135" s="83" t="s">
        <v>277</v>
      </c>
      <c r="N2135" s="84">
        <f t="shared" si="134"/>
        <v>1.2514166666666666</v>
      </c>
      <c r="O2135" s="83">
        <v>2134</v>
      </c>
      <c r="P2135" s="86">
        <f t="shared" si="135"/>
        <v>0.16248037676609106</v>
      </c>
      <c r="Q2135" s="87">
        <f>Table2[[#This Row],[Decimal exceedance]]*100</f>
        <v>16.248037676609105</v>
      </c>
      <c r="R2135" s="86">
        <f>ROUND(Table2[[#This Row],[Percent Exceedance]],1)</f>
        <v>16.2</v>
      </c>
    </row>
    <row r="2136" spans="2:18">
      <c r="B2136" s="79" t="s">
        <v>278</v>
      </c>
      <c r="C2136" s="80">
        <v>10044187</v>
      </c>
      <c r="D2136" s="80">
        <v>10019674</v>
      </c>
      <c r="E2136" s="79" t="s">
        <v>276</v>
      </c>
      <c r="F2136" s="81">
        <v>42914</v>
      </c>
      <c r="G2136" s="82">
        <v>2.8959999999999999</v>
      </c>
      <c r="H2136" s="83">
        <f t="shared" si="132"/>
        <v>2896</v>
      </c>
      <c r="I2136" s="84">
        <f t="shared" si="133"/>
        <v>3.3518518518518517E-2</v>
      </c>
      <c r="J2136" s="83">
        <v>0.53300000000000003</v>
      </c>
      <c r="K2136" s="83" t="s">
        <v>277</v>
      </c>
      <c r="L2136" s="83">
        <v>0.68500000000000005</v>
      </c>
      <c r="M2136" s="83" t="s">
        <v>277</v>
      </c>
      <c r="N2136" s="84">
        <f t="shared" si="134"/>
        <v>1.2515185185185187</v>
      </c>
      <c r="O2136" s="83">
        <v>2135</v>
      </c>
      <c r="P2136" s="86">
        <f t="shared" si="135"/>
        <v>0.16208791208791207</v>
      </c>
      <c r="Q2136" s="87">
        <f>Table2[[#This Row],[Decimal exceedance]]*100</f>
        <v>16.208791208791208</v>
      </c>
      <c r="R2136" s="86">
        <f>ROUND(Table2[[#This Row],[Percent Exceedance]],1)</f>
        <v>16.2</v>
      </c>
    </row>
    <row r="2137" spans="2:18">
      <c r="B2137" s="79" t="s">
        <v>278</v>
      </c>
      <c r="C2137" s="80">
        <v>10044187</v>
      </c>
      <c r="D2137" s="80">
        <v>10019674</v>
      </c>
      <c r="E2137" s="79" t="s">
        <v>276</v>
      </c>
      <c r="F2137" s="81">
        <v>43201</v>
      </c>
      <c r="G2137" s="82">
        <v>2.7240000000000002</v>
      </c>
      <c r="H2137" s="83">
        <f t="shared" si="132"/>
        <v>2724</v>
      </c>
      <c r="I2137" s="84">
        <f t="shared" si="133"/>
        <v>3.152777777777778E-2</v>
      </c>
      <c r="J2137" s="83">
        <v>1.01</v>
      </c>
      <c r="K2137" s="83" t="s">
        <v>277</v>
      </c>
      <c r="L2137" s="83">
        <v>0.21099999999999999</v>
      </c>
      <c r="M2137" s="83" t="s">
        <v>277</v>
      </c>
      <c r="N2137" s="84">
        <f t="shared" si="134"/>
        <v>1.2525277777777779</v>
      </c>
      <c r="O2137" s="83">
        <v>2136</v>
      </c>
      <c r="P2137" s="86">
        <f t="shared" si="135"/>
        <v>0.16169544740973307</v>
      </c>
      <c r="Q2137" s="87">
        <f>Table2[[#This Row],[Decimal exceedance]]*100</f>
        <v>16.169544740973308</v>
      </c>
      <c r="R2137" s="86">
        <f>ROUND(Table2[[#This Row],[Percent Exceedance]],1)</f>
        <v>16.2</v>
      </c>
    </row>
    <row r="2138" spans="2:18">
      <c r="B2138" s="79" t="s">
        <v>278</v>
      </c>
      <c r="C2138" s="80">
        <v>10044187</v>
      </c>
      <c r="D2138" s="80">
        <v>10019674</v>
      </c>
      <c r="E2138" s="79" t="s">
        <v>276</v>
      </c>
      <c r="F2138" s="81">
        <v>43439</v>
      </c>
      <c r="G2138" s="82">
        <v>1.99</v>
      </c>
      <c r="H2138" s="83">
        <f t="shared" si="132"/>
        <v>1990</v>
      </c>
      <c r="I2138" s="84">
        <f t="shared" si="133"/>
        <v>2.3032407407407404E-2</v>
      </c>
      <c r="J2138" s="83">
        <v>1.03</v>
      </c>
      <c r="K2138" s="83" t="s">
        <v>277</v>
      </c>
      <c r="L2138" s="83">
        <v>0.2</v>
      </c>
      <c r="M2138" s="83" t="s">
        <v>277</v>
      </c>
      <c r="N2138" s="84">
        <f t="shared" si="134"/>
        <v>1.2530324074074073</v>
      </c>
      <c r="O2138" s="83">
        <v>2137</v>
      </c>
      <c r="P2138" s="86">
        <f t="shared" si="135"/>
        <v>0.16130298273155419</v>
      </c>
      <c r="Q2138" s="87">
        <f>Table2[[#This Row],[Decimal exceedance]]*100</f>
        <v>16.130298273155418</v>
      </c>
      <c r="R2138" s="86">
        <f>ROUND(Table2[[#This Row],[Percent Exceedance]],1)</f>
        <v>16.100000000000001</v>
      </c>
    </row>
    <row r="2139" spans="2:18">
      <c r="B2139" s="79" t="s">
        <v>278</v>
      </c>
      <c r="C2139" s="80">
        <v>10044187</v>
      </c>
      <c r="D2139" s="80">
        <v>10019674</v>
      </c>
      <c r="E2139" s="79" t="s">
        <v>276</v>
      </c>
      <c r="F2139" s="81">
        <v>41511</v>
      </c>
      <c r="G2139" s="82">
        <v>6.617</v>
      </c>
      <c r="H2139" s="83">
        <f t="shared" si="132"/>
        <v>6617</v>
      </c>
      <c r="I2139" s="84">
        <f t="shared" si="133"/>
        <v>7.6585648148148139E-2</v>
      </c>
      <c r="J2139" s="83">
        <v>0.68</v>
      </c>
      <c r="K2139" s="83" t="s">
        <v>277</v>
      </c>
      <c r="L2139" s="83">
        <v>0.502</v>
      </c>
      <c r="M2139" s="83" t="s">
        <v>277</v>
      </c>
      <c r="N2139" s="84">
        <f t="shared" si="134"/>
        <v>1.2585856481481481</v>
      </c>
      <c r="O2139" s="83">
        <v>2138</v>
      </c>
      <c r="P2139" s="86">
        <f t="shared" si="135"/>
        <v>0.1609105180533752</v>
      </c>
      <c r="Q2139" s="87">
        <f>Table2[[#This Row],[Decimal exceedance]]*100</f>
        <v>16.091051805337521</v>
      </c>
      <c r="R2139" s="86">
        <f>ROUND(Table2[[#This Row],[Percent Exceedance]],1)</f>
        <v>16.100000000000001</v>
      </c>
    </row>
    <row r="2140" spans="2:18">
      <c r="B2140" s="79" t="s">
        <v>278</v>
      </c>
      <c r="C2140" s="80">
        <v>10044187</v>
      </c>
      <c r="D2140" s="80">
        <v>10019674</v>
      </c>
      <c r="E2140" s="79" t="s">
        <v>276</v>
      </c>
      <c r="F2140" s="81">
        <v>42547</v>
      </c>
      <c r="G2140" s="82">
        <v>2.4049999999999998</v>
      </c>
      <c r="H2140" s="83">
        <f t="shared" si="132"/>
        <v>2405</v>
      </c>
      <c r="I2140" s="84">
        <f t="shared" si="133"/>
        <v>2.7835648148148144E-2</v>
      </c>
      <c r="J2140" s="83">
        <v>0.58399999999999996</v>
      </c>
      <c r="K2140" s="83" t="s">
        <v>277</v>
      </c>
      <c r="L2140" s="83">
        <v>0.65</v>
      </c>
      <c r="M2140" s="83" t="s">
        <v>277</v>
      </c>
      <c r="N2140" s="84">
        <f t="shared" si="134"/>
        <v>1.2618356481481481</v>
      </c>
      <c r="O2140" s="83">
        <v>2139</v>
      </c>
      <c r="P2140" s="86">
        <f t="shared" si="135"/>
        <v>0.1605180533751962</v>
      </c>
      <c r="Q2140" s="87">
        <f>Table2[[#This Row],[Decimal exceedance]]*100</f>
        <v>16.051805337519621</v>
      </c>
      <c r="R2140" s="86">
        <f>ROUND(Table2[[#This Row],[Percent Exceedance]],1)</f>
        <v>16.100000000000001</v>
      </c>
    </row>
    <row r="2141" spans="2:18">
      <c r="B2141" s="79" t="s">
        <v>278</v>
      </c>
      <c r="C2141" s="80">
        <v>10044187</v>
      </c>
      <c r="D2141" s="80">
        <v>10019674</v>
      </c>
      <c r="E2141" s="79" t="s">
        <v>276</v>
      </c>
      <c r="F2141" s="81">
        <v>42361</v>
      </c>
      <c r="G2141" s="82">
        <v>5.742</v>
      </c>
      <c r="H2141" s="83">
        <f t="shared" si="132"/>
        <v>5742</v>
      </c>
      <c r="I2141" s="84">
        <f t="shared" si="133"/>
        <v>6.6458333333333328E-2</v>
      </c>
      <c r="J2141" s="83">
        <v>0.79500000000000004</v>
      </c>
      <c r="K2141" s="83" t="s">
        <v>277</v>
      </c>
      <c r="L2141" s="83">
        <v>0.40899999999999997</v>
      </c>
      <c r="M2141" s="83" t="s">
        <v>277</v>
      </c>
      <c r="N2141" s="84">
        <f t="shared" si="134"/>
        <v>1.2704583333333332</v>
      </c>
      <c r="O2141" s="83">
        <v>2140</v>
      </c>
      <c r="P2141" s="86">
        <f t="shared" si="135"/>
        <v>0.16012558869701732</v>
      </c>
      <c r="Q2141" s="87">
        <f>Table2[[#This Row],[Decimal exceedance]]*100</f>
        <v>16.012558869701731</v>
      </c>
      <c r="R2141" s="86">
        <f>ROUND(Table2[[#This Row],[Percent Exceedance]],1)</f>
        <v>16</v>
      </c>
    </row>
    <row r="2142" spans="2:18">
      <c r="B2142" s="79" t="s">
        <v>278</v>
      </c>
      <c r="C2142" s="80">
        <v>10044187</v>
      </c>
      <c r="D2142" s="80">
        <v>10019674</v>
      </c>
      <c r="E2142" s="79" t="s">
        <v>276</v>
      </c>
      <c r="F2142" s="81">
        <v>42453</v>
      </c>
      <c r="G2142" s="82">
        <v>1.64</v>
      </c>
      <c r="H2142" s="83">
        <f t="shared" si="132"/>
        <v>1640</v>
      </c>
      <c r="I2142" s="84">
        <f t="shared" si="133"/>
        <v>1.8981481481481478E-2</v>
      </c>
      <c r="J2142" s="83">
        <v>0.81599999999999995</v>
      </c>
      <c r="K2142" s="83" t="s">
        <v>280</v>
      </c>
      <c r="L2142" s="83">
        <v>0.436</v>
      </c>
      <c r="M2142" s="83" t="s">
        <v>277</v>
      </c>
      <c r="N2142" s="84">
        <f t="shared" si="134"/>
        <v>1.2709814814814815</v>
      </c>
      <c r="O2142" s="83">
        <v>2141</v>
      </c>
      <c r="P2142" s="86">
        <f t="shared" si="135"/>
        <v>0.15973312401883832</v>
      </c>
      <c r="Q2142" s="87">
        <f>Table2[[#This Row],[Decimal exceedance]]*100</f>
        <v>15.973312401883833</v>
      </c>
      <c r="R2142" s="86">
        <f>ROUND(Table2[[#This Row],[Percent Exceedance]],1)</f>
        <v>16</v>
      </c>
    </row>
    <row r="2143" spans="2:18">
      <c r="B2143" s="79" t="s">
        <v>278</v>
      </c>
      <c r="C2143" s="80">
        <v>10044187</v>
      </c>
      <c r="D2143" s="80">
        <v>10019674</v>
      </c>
      <c r="E2143" s="79" t="s">
        <v>276</v>
      </c>
      <c r="F2143" s="81">
        <v>41951</v>
      </c>
      <c r="G2143" s="82">
        <v>3.3460000000000001</v>
      </c>
      <c r="H2143" s="83">
        <f t="shared" si="132"/>
        <v>3346</v>
      </c>
      <c r="I2143" s="84">
        <f t="shared" si="133"/>
        <v>3.8726851851851853E-2</v>
      </c>
      <c r="J2143" s="83">
        <v>0.83299999999999996</v>
      </c>
      <c r="K2143" s="83" t="s">
        <v>277</v>
      </c>
      <c r="L2143" s="83">
        <v>0.40200000000000002</v>
      </c>
      <c r="M2143" s="83" t="s">
        <v>277</v>
      </c>
      <c r="N2143" s="84">
        <f t="shared" si="134"/>
        <v>1.2737268518518519</v>
      </c>
      <c r="O2143" s="83">
        <v>2142</v>
      </c>
      <c r="P2143" s="86">
        <f t="shared" si="135"/>
        <v>0.15934065934065933</v>
      </c>
      <c r="Q2143" s="87">
        <f>Table2[[#This Row],[Decimal exceedance]]*100</f>
        <v>15.934065934065933</v>
      </c>
      <c r="R2143" s="86">
        <f>ROUND(Table2[[#This Row],[Percent Exceedance]],1)</f>
        <v>15.9</v>
      </c>
    </row>
    <row r="2144" spans="2:18">
      <c r="B2144" s="83"/>
      <c r="C2144" s="80">
        <v>10044187</v>
      </c>
      <c r="D2144" s="80">
        <v>10019674</v>
      </c>
      <c r="E2144" s="79" t="s">
        <v>276</v>
      </c>
      <c r="F2144" s="85">
        <v>43893</v>
      </c>
      <c r="G2144" s="82">
        <v>2.04</v>
      </c>
      <c r="H2144" s="83">
        <f t="shared" si="132"/>
        <v>2040</v>
      </c>
      <c r="I2144" s="84">
        <f t="shared" si="133"/>
        <v>2.361111111111111E-2</v>
      </c>
      <c r="J2144" s="83">
        <v>0.66200000000000003</v>
      </c>
      <c r="K2144" s="83" t="s">
        <v>277</v>
      </c>
      <c r="L2144" s="83">
        <v>0.59099999999999997</v>
      </c>
      <c r="M2144" s="83" t="s">
        <v>277</v>
      </c>
      <c r="N2144" s="84">
        <f t="shared" si="134"/>
        <v>1.2766111111111111</v>
      </c>
      <c r="O2144" s="83">
        <v>2143</v>
      </c>
      <c r="P2144" s="86">
        <f t="shared" si="135"/>
        <v>0.15894819466248034</v>
      </c>
      <c r="Q2144" s="87">
        <f>Table2[[#This Row],[Decimal exceedance]]*100</f>
        <v>15.894819466248034</v>
      </c>
      <c r="R2144" s="86">
        <f>ROUND(Table2[[#This Row],[Percent Exceedance]],1)</f>
        <v>15.9</v>
      </c>
    </row>
    <row r="2145" spans="2:18">
      <c r="B2145" s="83"/>
      <c r="C2145" s="80">
        <v>10044187</v>
      </c>
      <c r="D2145" s="80">
        <v>10019674</v>
      </c>
      <c r="E2145" s="79" t="s">
        <v>276</v>
      </c>
      <c r="F2145" s="85">
        <v>43796</v>
      </c>
      <c r="G2145" s="82">
        <v>1.87</v>
      </c>
      <c r="H2145" s="83">
        <f t="shared" si="132"/>
        <v>1870</v>
      </c>
      <c r="I2145" s="84">
        <f t="shared" si="133"/>
        <v>2.1643518518518517E-2</v>
      </c>
      <c r="J2145" s="83">
        <v>1.08</v>
      </c>
      <c r="K2145" s="83" t="s">
        <v>277</v>
      </c>
      <c r="L2145" s="83">
        <v>0.17499999999999999</v>
      </c>
      <c r="M2145" s="83" t="s">
        <v>277</v>
      </c>
      <c r="N2145" s="84">
        <f t="shared" si="134"/>
        <v>1.2766435185185185</v>
      </c>
      <c r="O2145" s="83">
        <v>2144</v>
      </c>
      <c r="P2145" s="86">
        <f t="shared" si="135"/>
        <v>0.15855572998430145</v>
      </c>
      <c r="Q2145" s="87">
        <f>Table2[[#This Row],[Decimal exceedance]]*100</f>
        <v>15.855572998430144</v>
      </c>
      <c r="R2145" s="86">
        <f>ROUND(Table2[[#This Row],[Percent Exceedance]],1)</f>
        <v>15.9</v>
      </c>
    </row>
    <row r="2146" spans="2:18">
      <c r="B2146" s="79" t="s">
        <v>278</v>
      </c>
      <c r="C2146" s="80">
        <v>10044187</v>
      </c>
      <c r="D2146" s="80">
        <v>10019674</v>
      </c>
      <c r="E2146" s="79" t="s">
        <v>276</v>
      </c>
      <c r="F2146" s="81">
        <v>42460</v>
      </c>
      <c r="G2146" s="82">
        <v>1.6140000000000001</v>
      </c>
      <c r="H2146" s="83">
        <f t="shared" si="132"/>
        <v>1614</v>
      </c>
      <c r="I2146" s="84">
        <f t="shared" si="133"/>
        <v>1.8680555555555554E-2</v>
      </c>
      <c r="J2146" s="83">
        <v>0.77500000000000002</v>
      </c>
      <c r="K2146" s="83" t="s">
        <v>280</v>
      </c>
      <c r="L2146" s="83">
        <v>0.48699999999999999</v>
      </c>
      <c r="M2146" s="83" t="s">
        <v>277</v>
      </c>
      <c r="N2146" s="84">
        <f t="shared" si="134"/>
        <v>1.2806805555555556</v>
      </c>
      <c r="O2146" s="83">
        <v>2145</v>
      </c>
      <c r="P2146" s="86">
        <f t="shared" si="135"/>
        <v>0.15816326530612246</v>
      </c>
      <c r="Q2146" s="87">
        <f>Table2[[#This Row],[Decimal exceedance]]*100</f>
        <v>15.816326530612246</v>
      </c>
      <c r="R2146" s="86">
        <f>ROUND(Table2[[#This Row],[Percent Exceedance]],1)</f>
        <v>15.8</v>
      </c>
    </row>
    <row r="2147" spans="2:18">
      <c r="B2147" s="79" t="s">
        <v>278</v>
      </c>
      <c r="C2147" s="80">
        <v>10044187</v>
      </c>
      <c r="D2147" s="80">
        <v>10019674</v>
      </c>
      <c r="E2147" s="79" t="s">
        <v>276</v>
      </c>
      <c r="F2147" s="81">
        <v>41697</v>
      </c>
      <c r="G2147" s="82">
        <v>2.5649999999999999</v>
      </c>
      <c r="H2147" s="83">
        <f t="shared" si="132"/>
        <v>2565</v>
      </c>
      <c r="I2147" s="84">
        <f t="shared" si="133"/>
        <v>2.9687499999999999E-2</v>
      </c>
      <c r="J2147" s="83">
        <v>0.77200000000000002</v>
      </c>
      <c r="K2147" s="83" t="s">
        <v>277</v>
      </c>
      <c r="L2147" s="83">
        <v>0.48599999999999999</v>
      </c>
      <c r="M2147" s="83" t="s">
        <v>277</v>
      </c>
      <c r="N2147" s="84">
        <f t="shared" si="134"/>
        <v>1.2876875000000001</v>
      </c>
      <c r="O2147" s="83">
        <v>2146</v>
      </c>
      <c r="P2147" s="86">
        <f t="shared" si="135"/>
        <v>0.15777080062794346</v>
      </c>
      <c r="Q2147" s="87">
        <f>Table2[[#This Row],[Decimal exceedance]]*100</f>
        <v>15.777080062794347</v>
      </c>
      <c r="R2147" s="86">
        <f>ROUND(Table2[[#This Row],[Percent Exceedance]],1)</f>
        <v>15.8</v>
      </c>
    </row>
    <row r="2148" spans="2:18">
      <c r="B2148" s="79" t="s">
        <v>278</v>
      </c>
      <c r="C2148" s="80">
        <v>10044187</v>
      </c>
      <c r="D2148" s="80">
        <v>10019674</v>
      </c>
      <c r="E2148" s="79" t="s">
        <v>276</v>
      </c>
      <c r="F2148" s="81">
        <v>43244</v>
      </c>
      <c r="G2148" s="82">
        <v>2.1259999999999999</v>
      </c>
      <c r="H2148" s="83">
        <f t="shared" si="132"/>
        <v>2126</v>
      </c>
      <c r="I2148" s="84">
        <f t="shared" si="133"/>
        <v>2.4606481481481479E-2</v>
      </c>
      <c r="J2148" s="83">
        <v>0.72799999999999998</v>
      </c>
      <c r="K2148" s="83" t="s">
        <v>277</v>
      </c>
      <c r="L2148" s="83">
        <v>0.53600000000000003</v>
      </c>
      <c r="M2148" s="83" t="s">
        <v>277</v>
      </c>
      <c r="N2148" s="84">
        <f t="shared" si="134"/>
        <v>1.2886064814814815</v>
      </c>
      <c r="O2148" s="83">
        <v>2147</v>
      </c>
      <c r="P2148" s="86">
        <f t="shared" si="135"/>
        <v>0.15737833594976447</v>
      </c>
      <c r="Q2148" s="87">
        <f>Table2[[#This Row],[Decimal exceedance]]*100</f>
        <v>15.737833594976447</v>
      </c>
      <c r="R2148" s="86">
        <f>ROUND(Table2[[#This Row],[Percent Exceedance]],1)</f>
        <v>15.7</v>
      </c>
    </row>
    <row r="2149" spans="2:18">
      <c r="B2149" s="79" t="s">
        <v>278</v>
      </c>
      <c r="C2149" s="80">
        <v>10044187</v>
      </c>
      <c r="D2149" s="80">
        <v>10019674</v>
      </c>
      <c r="E2149" s="79" t="s">
        <v>276</v>
      </c>
      <c r="F2149" s="81">
        <v>42348</v>
      </c>
      <c r="G2149" s="82">
        <v>3.2549999999999999</v>
      </c>
      <c r="H2149" s="83">
        <f t="shared" si="132"/>
        <v>3255</v>
      </c>
      <c r="I2149" s="84">
        <f t="shared" si="133"/>
        <v>3.7673611111111109E-2</v>
      </c>
      <c r="J2149" s="83">
        <v>0.88</v>
      </c>
      <c r="K2149" s="83" t="s">
        <v>277</v>
      </c>
      <c r="L2149" s="83">
        <v>0.377</v>
      </c>
      <c r="M2149" s="83" t="s">
        <v>277</v>
      </c>
      <c r="N2149" s="84">
        <f t="shared" si="134"/>
        <v>1.294673611111111</v>
      </c>
      <c r="O2149" s="83">
        <v>2148</v>
      </c>
      <c r="P2149" s="86">
        <f t="shared" si="135"/>
        <v>0.15698587127158559</v>
      </c>
      <c r="Q2149" s="87">
        <f>Table2[[#This Row],[Decimal exceedance]]*100</f>
        <v>15.698587127158559</v>
      </c>
      <c r="R2149" s="86">
        <f>ROUND(Table2[[#This Row],[Percent Exceedance]],1)</f>
        <v>15.7</v>
      </c>
    </row>
    <row r="2150" spans="2:18">
      <c r="B2150" s="79" t="s">
        <v>278</v>
      </c>
      <c r="C2150" s="80">
        <v>10044187</v>
      </c>
      <c r="D2150" s="80">
        <v>10019674</v>
      </c>
      <c r="E2150" s="79" t="s">
        <v>276</v>
      </c>
      <c r="F2150" s="81">
        <v>41926</v>
      </c>
      <c r="G2150" s="82">
        <v>2.9049999999999998</v>
      </c>
      <c r="H2150" s="83">
        <f t="shared" si="132"/>
        <v>2905</v>
      </c>
      <c r="I2150" s="84">
        <f t="shared" si="133"/>
        <v>3.3622685185185179E-2</v>
      </c>
      <c r="J2150" s="83">
        <v>0.84</v>
      </c>
      <c r="K2150" s="83" t="s">
        <v>277</v>
      </c>
      <c r="L2150" s="83">
        <v>0.42299999999999999</v>
      </c>
      <c r="M2150" s="83" t="s">
        <v>277</v>
      </c>
      <c r="N2150" s="84">
        <f t="shared" si="134"/>
        <v>1.2966226851851852</v>
      </c>
      <c r="O2150" s="83">
        <v>2149</v>
      </c>
      <c r="P2150" s="86">
        <f t="shared" si="135"/>
        <v>0.15659340659340659</v>
      </c>
      <c r="Q2150" s="87">
        <f>Table2[[#This Row],[Decimal exceedance]]*100</f>
        <v>15.659340659340659</v>
      </c>
      <c r="R2150" s="86">
        <f>ROUND(Table2[[#This Row],[Percent Exceedance]],1)</f>
        <v>15.7</v>
      </c>
    </row>
    <row r="2151" spans="2:18">
      <c r="B2151" s="79" t="s">
        <v>278</v>
      </c>
      <c r="C2151" s="80">
        <v>10044187</v>
      </c>
      <c r="D2151" s="80">
        <v>10019674</v>
      </c>
      <c r="E2151" s="79" t="s">
        <v>276</v>
      </c>
      <c r="F2151" s="81">
        <v>42800</v>
      </c>
      <c r="G2151" s="82">
        <v>4.3319999999999999</v>
      </c>
      <c r="H2151" s="83">
        <f t="shared" si="132"/>
        <v>4332</v>
      </c>
      <c r="I2151" s="84">
        <f t="shared" si="133"/>
        <v>5.0138888888888886E-2</v>
      </c>
      <c r="J2151" s="83">
        <v>0.55600000000000005</v>
      </c>
      <c r="K2151" s="83" t="s">
        <v>277</v>
      </c>
      <c r="L2151" s="83">
        <v>0.69399999999999995</v>
      </c>
      <c r="M2151" s="83" t="s">
        <v>277</v>
      </c>
      <c r="N2151" s="84">
        <f t="shared" si="134"/>
        <v>1.3001388888888887</v>
      </c>
      <c r="O2151" s="83">
        <v>2150</v>
      </c>
      <c r="P2151" s="86">
        <f t="shared" si="135"/>
        <v>0.1562009419152276</v>
      </c>
      <c r="Q2151" s="87">
        <f>Table2[[#This Row],[Decimal exceedance]]*100</f>
        <v>15.62009419152276</v>
      </c>
      <c r="R2151" s="86">
        <f>ROUND(Table2[[#This Row],[Percent Exceedance]],1)</f>
        <v>15.6</v>
      </c>
    </row>
    <row r="2152" spans="2:18">
      <c r="B2152" s="83"/>
      <c r="C2152" s="80">
        <v>10044187</v>
      </c>
      <c r="D2152" s="80">
        <v>10019674</v>
      </c>
      <c r="E2152" s="79" t="s">
        <v>276</v>
      </c>
      <c r="F2152" s="85">
        <v>43756</v>
      </c>
      <c r="G2152" s="82">
        <v>1.8320000000000001</v>
      </c>
      <c r="H2152" s="83">
        <f t="shared" si="132"/>
        <v>1832</v>
      </c>
      <c r="I2152" s="84">
        <f t="shared" si="133"/>
        <v>2.1203703703703704E-2</v>
      </c>
      <c r="J2152" s="83">
        <v>1.06</v>
      </c>
      <c r="K2152" s="83" t="s">
        <v>277</v>
      </c>
      <c r="L2152" s="83">
        <v>0.221</v>
      </c>
      <c r="M2152" s="83" t="s">
        <v>277</v>
      </c>
      <c r="N2152" s="84">
        <f t="shared" si="134"/>
        <v>1.3022037037037038</v>
      </c>
      <c r="O2152" s="83">
        <v>2151</v>
      </c>
      <c r="P2152" s="86">
        <f t="shared" si="135"/>
        <v>0.15580847723704871</v>
      </c>
      <c r="Q2152" s="87">
        <f>Table2[[#This Row],[Decimal exceedance]]*100</f>
        <v>15.580847723704871</v>
      </c>
      <c r="R2152" s="86">
        <f>ROUND(Table2[[#This Row],[Percent Exceedance]],1)</f>
        <v>15.6</v>
      </c>
    </row>
    <row r="2153" spans="2:18">
      <c r="B2153" s="79" t="s">
        <v>278</v>
      </c>
      <c r="C2153" s="80">
        <v>10044187</v>
      </c>
      <c r="D2153" s="80">
        <v>10019674</v>
      </c>
      <c r="E2153" s="79" t="s">
        <v>276</v>
      </c>
      <c r="F2153" s="81">
        <v>42056</v>
      </c>
      <c r="G2153" s="82">
        <v>2.7029999999999998</v>
      </c>
      <c r="H2153" s="83">
        <f t="shared" si="132"/>
        <v>2703</v>
      </c>
      <c r="I2153" s="84">
        <f t="shared" si="133"/>
        <v>3.1284722222222221E-2</v>
      </c>
      <c r="J2153" s="83">
        <v>0.80100000000000005</v>
      </c>
      <c r="K2153" s="83" t="s">
        <v>277</v>
      </c>
      <c r="L2153" s="83">
        <v>0.47199999999999998</v>
      </c>
      <c r="M2153" s="83" t="s">
        <v>277</v>
      </c>
      <c r="N2153" s="84">
        <f t="shared" si="134"/>
        <v>1.3042847222222222</v>
      </c>
      <c r="O2153" s="83">
        <v>2152</v>
      </c>
      <c r="P2153" s="86">
        <f t="shared" si="135"/>
        <v>0.15541601255886972</v>
      </c>
      <c r="Q2153" s="87">
        <f>Table2[[#This Row],[Decimal exceedance]]*100</f>
        <v>15.541601255886972</v>
      </c>
      <c r="R2153" s="86">
        <f>ROUND(Table2[[#This Row],[Percent Exceedance]],1)</f>
        <v>15.5</v>
      </c>
    </row>
    <row r="2154" spans="2:18">
      <c r="B2154" s="79" t="s">
        <v>278</v>
      </c>
      <c r="C2154" s="80">
        <v>10044187</v>
      </c>
      <c r="D2154" s="80">
        <v>10019674</v>
      </c>
      <c r="E2154" s="79" t="s">
        <v>276</v>
      </c>
      <c r="F2154" s="81">
        <v>42742</v>
      </c>
      <c r="G2154" s="82">
        <v>6.0339999999999998</v>
      </c>
      <c r="H2154" s="83">
        <f t="shared" si="132"/>
        <v>6034</v>
      </c>
      <c r="I2154" s="84">
        <f t="shared" si="133"/>
        <v>6.9837962962962963E-2</v>
      </c>
      <c r="J2154" s="83">
        <v>0.53500000000000003</v>
      </c>
      <c r="K2154" s="83" t="s">
        <v>277</v>
      </c>
      <c r="L2154" s="83">
        <v>0.70399999999999996</v>
      </c>
      <c r="M2154" s="83" t="s">
        <v>277</v>
      </c>
      <c r="N2154" s="84">
        <f t="shared" si="134"/>
        <v>1.308837962962963</v>
      </c>
      <c r="O2154" s="83">
        <v>2153</v>
      </c>
      <c r="P2154" s="86">
        <f t="shared" si="135"/>
        <v>0.15502354788069073</v>
      </c>
      <c r="Q2154" s="87">
        <f>Table2[[#This Row],[Decimal exceedance]]*100</f>
        <v>15.502354788069074</v>
      </c>
      <c r="R2154" s="86">
        <f>ROUND(Table2[[#This Row],[Percent Exceedance]],1)</f>
        <v>15.5</v>
      </c>
    </row>
    <row r="2155" spans="2:18">
      <c r="B2155" s="79" t="s">
        <v>278</v>
      </c>
      <c r="C2155" s="80">
        <v>10044187</v>
      </c>
      <c r="D2155" s="80">
        <v>10019674</v>
      </c>
      <c r="E2155" s="79" t="s">
        <v>276</v>
      </c>
      <c r="F2155" s="81">
        <v>41375</v>
      </c>
      <c r="G2155" s="82">
        <v>4.6660000000000004</v>
      </c>
      <c r="H2155" s="83">
        <f t="shared" si="132"/>
        <v>4666</v>
      </c>
      <c r="I2155" s="84">
        <f t="shared" si="133"/>
        <v>5.4004629629629632E-2</v>
      </c>
      <c r="J2155" s="83">
        <v>0.68300000000000005</v>
      </c>
      <c r="K2155" s="83" t="s">
        <v>277</v>
      </c>
      <c r="L2155" s="83">
        <v>0.57899999999999996</v>
      </c>
      <c r="M2155" s="83" t="s">
        <v>277</v>
      </c>
      <c r="N2155" s="84">
        <f t="shared" si="134"/>
        <v>1.3160046296296297</v>
      </c>
      <c r="O2155" s="83">
        <v>2154</v>
      </c>
      <c r="P2155" s="86">
        <f t="shared" si="135"/>
        <v>0.15463108320251173</v>
      </c>
      <c r="Q2155" s="87">
        <f>Table2[[#This Row],[Decimal exceedance]]*100</f>
        <v>15.463108320251173</v>
      </c>
      <c r="R2155" s="86">
        <f>ROUND(Table2[[#This Row],[Percent Exceedance]],1)</f>
        <v>15.5</v>
      </c>
    </row>
    <row r="2156" spans="2:18">
      <c r="B2156" s="83"/>
      <c r="C2156" s="80">
        <v>10044187</v>
      </c>
      <c r="D2156" s="80">
        <v>10019674</v>
      </c>
      <c r="E2156" s="79" t="s">
        <v>276</v>
      </c>
      <c r="F2156" s="85">
        <v>43880</v>
      </c>
      <c r="G2156" s="82">
        <v>2.4159999999999999</v>
      </c>
      <c r="H2156" s="83">
        <f t="shared" si="132"/>
        <v>2416</v>
      </c>
      <c r="I2156" s="84">
        <f t="shared" si="133"/>
        <v>2.796296296296296E-2</v>
      </c>
      <c r="J2156" s="83">
        <v>0.877</v>
      </c>
      <c r="K2156" s="83" t="s">
        <v>277</v>
      </c>
      <c r="L2156" s="83">
        <v>0.41299999999999998</v>
      </c>
      <c r="M2156" s="83" t="s">
        <v>277</v>
      </c>
      <c r="N2156" s="84">
        <f t="shared" si="134"/>
        <v>1.317962962962963</v>
      </c>
      <c r="O2156" s="83">
        <v>2155</v>
      </c>
      <c r="P2156" s="86">
        <f t="shared" si="135"/>
        <v>0.15423861852433285</v>
      </c>
      <c r="Q2156" s="87">
        <f>Table2[[#This Row],[Decimal exceedance]]*100</f>
        <v>15.423861852433285</v>
      </c>
      <c r="R2156" s="86">
        <f>ROUND(Table2[[#This Row],[Percent Exceedance]],1)</f>
        <v>15.4</v>
      </c>
    </row>
    <row r="2157" spans="2:18">
      <c r="B2157" s="83"/>
      <c r="C2157" s="80">
        <v>10044187</v>
      </c>
      <c r="D2157" s="80">
        <v>10019674</v>
      </c>
      <c r="E2157" s="79" t="s">
        <v>276</v>
      </c>
      <c r="F2157" s="85">
        <v>43858</v>
      </c>
      <c r="G2157" s="82">
        <v>2.0529999999999999</v>
      </c>
      <c r="H2157" s="83">
        <f t="shared" si="132"/>
        <v>2053</v>
      </c>
      <c r="I2157" s="84">
        <f t="shared" si="133"/>
        <v>2.376157407407407E-2</v>
      </c>
      <c r="J2157" s="83">
        <v>0.75800000000000001</v>
      </c>
      <c r="K2157" s="83" t="s">
        <v>277</v>
      </c>
      <c r="L2157" s="83">
        <v>0.54200000000000004</v>
      </c>
      <c r="M2157" s="83" t="s">
        <v>277</v>
      </c>
      <c r="N2157" s="84">
        <f t="shared" si="134"/>
        <v>1.3237615740740742</v>
      </c>
      <c r="O2157" s="83">
        <v>2156</v>
      </c>
      <c r="P2157" s="86">
        <f t="shared" si="135"/>
        <v>0.15384615384615385</v>
      </c>
      <c r="Q2157" s="87">
        <f>Table2[[#This Row],[Decimal exceedance]]*100</f>
        <v>15.384615384615385</v>
      </c>
      <c r="R2157" s="86">
        <f>ROUND(Table2[[#This Row],[Percent Exceedance]],1)</f>
        <v>15.4</v>
      </c>
    </row>
    <row r="2158" spans="2:18">
      <c r="B2158" s="79" t="s">
        <v>278</v>
      </c>
      <c r="C2158" s="80">
        <v>10044187</v>
      </c>
      <c r="D2158" s="80">
        <v>10019674</v>
      </c>
      <c r="E2158" s="79" t="s">
        <v>276</v>
      </c>
      <c r="F2158" s="81">
        <v>41686</v>
      </c>
      <c r="G2158" s="82">
        <v>2.5950000000000002</v>
      </c>
      <c r="H2158" s="83">
        <f t="shared" si="132"/>
        <v>2595</v>
      </c>
      <c r="I2158" s="84">
        <f t="shared" si="133"/>
        <v>3.0034722222222223E-2</v>
      </c>
      <c r="J2158" s="83">
        <v>0.871</v>
      </c>
      <c r="K2158" s="83" t="s">
        <v>277</v>
      </c>
      <c r="L2158" s="83">
        <v>0.42399999999999999</v>
      </c>
      <c r="M2158" s="83" t="s">
        <v>277</v>
      </c>
      <c r="N2158" s="84">
        <f t="shared" si="134"/>
        <v>1.3250347222222223</v>
      </c>
      <c r="O2158" s="83">
        <v>2157</v>
      </c>
      <c r="P2158" s="86">
        <f t="shared" si="135"/>
        <v>0.15345368916797486</v>
      </c>
      <c r="Q2158" s="87">
        <f>Table2[[#This Row],[Decimal exceedance]]*100</f>
        <v>15.345368916797486</v>
      </c>
      <c r="R2158" s="86">
        <f>ROUND(Table2[[#This Row],[Percent Exceedance]],1)</f>
        <v>15.3</v>
      </c>
    </row>
    <row r="2159" spans="2:18">
      <c r="B2159" s="79" t="s">
        <v>278</v>
      </c>
      <c r="C2159" s="80">
        <v>10044187</v>
      </c>
      <c r="D2159" s="80">
        <v>10019674</v>
      </c>
      <c r="E2159" s="79" t="s">
        <v>276</v>
      </c>
      <c r="F2159" s="81">
        <v>42013</v>
      </c>
      <c r="G2159" s="82">
        <v>2.597</v>
      </c>
      <c r="H2159" s="83">
        <f t="shared" si="132"/>
        <v>2597</v>
      </c>
      <c r="I2159" s="84">
        <f t="shared" si="133"/>
        <v>3.0057870370370367E-2</v>
      </c>
      <c r="J2159" s="83">
        <v>0.88800000000000001</v>
      </c>
      <c r="K2159" s="83" t="s">
        <v>277</v>
      </c>
      <c r="L2159" s="83">
        <v>0.40699999999999997</v>
      </c>
      <c r="M2159" s="83" t="s">
        <v>277</v>
      </c>
      <c r="N2159" s="84">
        <f t="shared" si="134"/>
        <v>1.3250578703703704</v>
      </c>
      <c r="O2159" s="83">
        <v>2158</v>
      </c>
      <c r="P2159" s="86">
        <f t="shared" si="135"/>
        <v>0.15306122448979587</v>
      </c>
      <c r="Q2159" s="87">
        <f>Table2[[#This Row],[Decimal exceedance]]*100</f>
        <v>15.306122448979586</v>
      </c>
      <c r="R2159" s="86">
        <f>ROUND(Table2[[#This Row],[Percent Exceedance]],1)</f>
        <v>15.3</v>
      </c>
    </row>
    <row r="2160" spans="2:18">
      <c r="B2160" s="79" t="s">
        <v>278</v>
      </c>
      <c r="C2160" s="80">
        <v>10044187</v>
      </c>
      <c r="D2160" s="80">
        <v>10019674</v>
      </c>
      <c r="E2160" s="79" t="s">
        <v>276</v>
      </c>
      <c r="F2160" s="81">
        <v>41695</v>
      </c>
      <c r="G2160" s="82">
        <v>2.6549999999999998</v>
      </c>
      <c r="H2160" s="83">
        <f t="shared" si="132"/>
        <v>2655</v>
      </c>
      <c r="I2160" s="84">
        <f t="shared" si="133"/>
        <v>3.0729166666666662E-2</v>
      </c>
      <c r="J2160" s="83">
        <v>0.85399999999999998</v>
      </c>
      <c r="K2160" s="83" t="s">
        <v>277</v>
      </c>
      <c r="L2160" s="83">
        <v>0.443</v>
      </c>
      <c r="M2160" s="83" t="s">
        <v>277</v>
      </c>
      <c r="N2160" s="84">
        <f t="shared" si="134"/>
        <v>1.3277291666666666</v>
      </c>
      <c r="O2160" s="83">
        <v>2159</v>
      </c>
      <c r="P2160" s="86">
        <f t="shared" si="135"/>
        <v>0.15266875981161698</v>
      </c>
      <c r="Q2160" s="87">
        <f>Table2[[#This Row],[Decimal exceedance]]*100</f>
        <v>15.266875981161698</v>
      </c>
      <c r="R2160" s="86">
        <f>ROUND(Table2[[#This Row],[Percent Exceedance]],1)</f>
        <v>15.3</v>
      </c>
    </row>
    <row r="2161" spans="2:18">
      <c r="B2161" s="79" t="s">
        <v>278</v>
      </c>
      <c r="C2161" s="80">
        <v>10044187</v>
      </c>
      <c r="D2161" s="80">
        <v>10019674</v>
      </c>
      <c r="E2161" s="79" t="s">
        <v>276</v>
      </c>
      <c r="F2161" s="81">
        <v>41510</v>
      </c>
      <c r="G2161" s="82">
        <v>6.41</v>
      </c>
      <c r="H2161" s="83">
        <f t="shared" si="132"/>
        <v>6410</v>
      </c>
      <c r="I2161" s="84">
        <f t="shared" si="133"/>
        <v>7.4189814814814806E-2</v>
      </c>
      <c r="J2161" s="83">
        <v>0.78</v>
      </c>
      <c r="K2161" s="83" t="s">
        <v>277</v>
      </c>
      <c r="L2161" s="83">
        <v>0.47899999999999998</v>
      </c>
      <c r="M2161" s="83" t="s">
        <v>277</v>
      </c>
      <c r="N2161" s="84">
        <f t="shared" si="134"/>
        <v>1.3331898148148147</v>
      </c>
      <c r="O2161" s="83">
        <v>2160</v>
      </c>
      <c r="P2161" s="86">
        <f t="shared" si="135"/>
        <v>0.15227629513343799</v>
      </c>
      <c r="Q2161" s="87">
        <f>Table2[[#This Row],[Decimal exceedance]]*100</f>
        <v>15.2276295133438</v>
      </c>
      <c r="R2161" s="86">
        <f>ROUND(Table2[[#This Row],[Percent Exceedance]],1)</f>
        <v>15.2</v>
      </c>
    </row>
    <row r="2162" spans="2:18">
      <c r="B2162" s="79" t="s">
        <v>278</v>
      </c>
      <c r="C2162" s="80">
        <v>10044187</v>
      </c>
      <c r="D2162" s="80">
        <v>10019674</v>
      </c>
      <c r="E2162" s="79" t="s">
        <v>276</v>
      </c>
      <c r="F2162" s="81">
        <v>41948</v>
      </c>
      <c r="G2162" s="82">
        <v>3.069</v>
      </c>
      <c r="H2162" s="83">
        <f t="shared" si="132"/>
        <v>3069</v>
      </c>
      <c r="I2162" s="84">
        <f t="shared" si="133"/>
        <v>3.5520833333333328E-2</v>
      </c>
      <c r="J2162" s="83">
        <v>0.91</v>
      </c>
      <c r="K2162" s="83" t="s">
        <v>277</v>
      </c>
      <c r="L2162" s="83">
        <v>0.39300000000000002</v>
      </c>
      <c r="M2162" s="83" t="s">
        <v>277</v>
      </c>
      <c r="N2162" s="84">
        <f t="shared" si="134"/>
        <v>1.3385208333333334</v>
      </c>
      <c r="O2162" s="83">
        <v>2161</v>
      </c>
      <c r="P2162" s="86">
        <f t="shared" si="135"/>
        <v>0.15188383045525899</v>
      </c>
      <c r="Q2162" s="87">
        <f>Table2[[#This Row],[Decimal exceedance]]*100</f>
        <v>15.188383045525899</v>
      </c>
      <c r="R2162" s="86">
        <f>ROUND(Table2[[#This Row],[Percent Exceedance]],1)</f>
        <v>15.2</v>
      </c>
    </row>
    <row r="2163" spans="2:18">
      <c r="B2163" s="79" t="s">
        <v>278</v>
      </c>
      <c r="C2163" s="80">
        <v>10044187</v>
      </c>
      <c r="D2163" s="80">
        <v>10019674</v>
      </c>
      <c r="E2163" s="79" t="s">
        <v>276</v>
      </c>
      <c r="F2163" s="81">
        <v>42340</v>
      </c>
      <c r="G2163" s="82">
        <v>6.2720000000000002</v>
      </c>
      <c r="H2163" s="83">
        <f t="shared" si="132"/>
        <v>6272</v>
      </c>
      <c r="I2163" s="84">
        <f t="shared" si="133"/>
        <v>7.2592592592592597E-2</v>
      </c>
      <c r="J2163" s="83">
        <v>0.89500000000000002</v>
      </c>
      <c r="K2163" s="83" t="s">
        <v>277</v>
      </c>
      <c r="L2163" s="83">
        <v>0.372</v>
      </c>
      <c r="M2163" s="83" t="s">
        <v>277</v>
      </c>
      <c r="N2163" s="84">
        <f t="shared" si="134"/>
        <v>1.3395925925925924</v>
      </c>
      <c r="O2163" s="83">
        <v>2162</v>
      </c>
      <c r="P2163" s="86">
        <f t="shared" si="135"/>
        <v>0.15149136577708011</v>
      </c>
      <c r="Q2163" s="87">
        <f>Table2[[#This Row],[Decimal exceedance]]*100</f>
        <v>15.149136577708012</v>
      </c>
      <c r="R2163" s="86">
        <f>ROUND(Table2[[#This Row],[Percent Exceedance]],1)</f>
        <v>15.1</v>
      </c>
    </row>
    <row r="2164" spans="2:18">
      <c r="B2164" s="79" t="s">
        <v>278</v>
      </c>
      <c r="C2164" s="80">
        <v>10044187</v>
      </c>
      <c r="D2164" s="80">
        <v>10019674</v>
      </c>
      <c r="E2164" s="79" t="s">
        <v>276</v>
      </c>
      <c r="F2164" s="81">
        <v>42284</v>
      </c>
      <c r="G2164" s="82">
        <v>4.319</v>
      </c>
      <c r="H2164" s="83">
        <f t="shared" si="132"/>
        <v>4319</v>
      </c>
      <c r="I2164" s="84">
        <f t="shared" si="133"/>
        <v>4.9988425925925922E-2</v>
      </c>
      <c r="J2164" s="83">
        <v>0.86499999999999999</v>
      </c>
      <c r="K2164" s="83" t="s">
        <v>277</v>
      </c>
      <c r="L2164" s="83">
        <v>0.42799999999999999</v>
      </c>
      <c r="M2164" s="83" t="s">
        <v>277</v>
      </c>
      <c r="N2164" s="84">
        <f t="shared" si="134"/>
        <v>1.3429884259259259</v>
      </c>
      <c r="O2164" s="83">
        <v>2163</v>
      </c>
      <c r="P2164" s="86">
        <f t="shared" si="135"/>
        <v>0.15109890109890112</v>
      </c>
      <c r="Q2164" s="87">
        <f>Table2[[#This Row],[Decimal exceedance]]*100</f>
        <v>15.109890109890111</v>
      </c>
      <c r="R2164" s="86">
        <f>ROUND(Table2[[#This Row],[Percent Exceedance]],1)</f>
        <v>15.1</v>
      </c>
    </row>
    <row r="2165" spans="2:18">
      <c r="B2165" s="83"/>
      <c r="C2165" s="80">
        <v>10044187</v>
      </c>
      <c r="D2165" s="80">
        <v>10019674</v>
      </c>
      <c r="E2165" s="79" t="s">
        <v>276</v>
      </c>
      <c r="F2165" s="85">
        <v>43879</v>
      </c>
      <c r="G2165" s="82">
        <v>2.0550000000000002</v>
      </c>
      <c r="H2165" s="83">
        <f t="shared" si="132"/>
        <v>2055</v>
      </c>
      <c r="I2165" s="84">
        <f t="shared" si="133"/>
        <v>2.3784722222222221E-2</v>
      </c>
      <c r="J2165" s="83">
        <v>0.91500000000000004</v>
      </c>
      <c r="K2165" s="83" t="s">
        <v>277</v>
      </c>
      <c r="L2165" s="83">
        <v>0.40699999999999997</v>
      </c>
      <c r="M2165" s="83" t="s">
        <v>277</v>
      </c>
      <c r="N2165" s="84">
        <f t="shared" si="134"/>
        <v>1.3457847222222223</v>
      </c>
      <c r="O2165" s="83">
        <v>2164</v>
      </c>
      <c r="P2165" s="86">
        <f t="shared" si="135"/>
        <v>0.15070643642072212</v>
      </c>
      <c r="Q2165" s="87">
        <f>Table2[[#This Row],[Decimal exceedance]]*100</f>
        <v>15.070643642072213</v>
      </c>
      <c r="R2165" s="86">
        <f>ROUND(Table2[[#This Row],[Percent Exceedance]],1)</f>
        <v>15.1</v>
      </c>
    </row>
    <row r="2166" spans="2:18">
      <c r="B2166" s="79" t="s">
        <v>278</v>
      </c>
      <c r="C2166" s="80">
        <v>10044187</v>
      </c>
      <c r="D2166" s="80">
        <v>10019674</v>
      </c>
      <c r="E2166" s="79" t="s">
        <v>276</v>
      </c>
      <c r="F2166" s="81">
        <v>42327</v>
      </c>
      <c r="G2166" s="82">
        <v>4.5</v>
      </c>
      <c r="H2166" s="83">
        <f t="shared" si="132"/>
        <v>4500</v>
      </c>
      <c r="I2166" s="84">
        <f t="shared" si="133"/>
        <v>5.2083333333333329E-2</v>
      </c>
      <c r="J2166" s="83">
        <v>0.90200000000000002</v>
      </c>
      <c r="K2166" s="83" t="s">
        <v>277</v>
      </c>
      <c r="L2166" s="83">
        <v>0.39400000000000002</v>
      </c>
      <c r="M2166" s="83" t="s">
        <v>277</v>
      </c>
      <c r="N2166" s="84">
        <f t="shared" si="134"/>
        <v>1.3480833333333333</v>
      </c>
      <c r="O2166" s="83">
        <v>2165</v>
      </c>
      <c r="P2166" s="86">
        <f t="shared" si="135"/>
        <v>0.15031397174254313</v>
      </c>
      <c r="Q2166" s="87">
        <f>Table2[[#This Row],[Decimal exceedance]]*100</f>
        <v>15.031397174254312</v>
      </c>
      <c r="R2166" s="86">
        <f>ROUND(Table2[[#This Row],[Percent Exceedance]],1)</f>
        <v>15</v>
      </c>
    </row>
    <row r="2167" spans="2:18">
      <c r="B2167" s="79" t="s">
        <v>278</v>
      </c>
      <c r="C2167" s="80">
        <v>10044187</v>
      </c>
      <c r="D2167" s="80">
        <v>10019674</v>
      </c>
      <c r="E2167" s="79" t="s">
        <v>276</v>
      </c>
      <c r="F2167" s="81">
        <v>42058</v>
      </c>
      <c r="G2167" s="82">
        <v>2.8210000000000002</v>
      </c>
      <c r="H2167" s="83">
        <f t="shared" si="132"/>
        <v>2821</v>
      </c>
      <c r="I2167" s="84">
        <f t="shared" si="133"/>
        <v>3.2650462962962964E-2</v>
      </c>
      <c r="J2167" s="83">
        <v>0.91300000000000003</v>
      </c>
      <c r="K2167" s="83" t="s">
        <v>277</v>
      </c>
      <c r="L2167" s="83">
        <v>0.40699999999999997</v>
      </c>
      <c r="M2167" s="83" t="s">
        <v>277</v>
      </c>
      <c r="N2167" s="84">
        <f t="shared" si="134"/>
        <v>1.352650462962963</v>
      </c>
      <c r="O2167" s="83">
        <v>2166</v>
      </c>
      <c r="P2167" s="86">
        <f t="shared" si="135"/>
        <v>0.14992150706436425</v>
      </c>
      <c r="Q2167" s="87">
        <f>Table2[[#This Row],[Decimal exceedance]]*100</f>
        <v>14.992150706436425</v>
      </c>
      <c r="R2167" s="86">
        <f>ROUND(Table2[[#This Row],[Percent Exceedance]],1)</f>
        <v>15</v>
      </c>
    </row>
    <row r="2168" spans="2:18">
      <c r="B2168" s="79" t="s">
        <v>278</v>
      </c>
      <c r="C2168" s="80">
        <v>10044187</v>
      </c>
      <c r="D2168" s="80">
        <v>10019674</v>
      </c>
      <c r="E2168" s="79" t="s">
        <v>276</v>
      </c>
      <c r="F2168" s="81">
        <v>41374</v>
      </c>
      <c r="G2168" s="82">
        <v>5.6539999999999999</v>
      </c>
      <c r="H2168" s="83">
        <f t="shared" si="132"/>
        <v>5654</v>
      </c>
      <c r="I2168" s="84">
        <f t="shared" si="133"/>
        <v>6.5439814814814812E-2</v>
      </c>
      <c r="J2168" s="83">
        <v>0.67900000000000005</v>
      </c>
      <c r="K2168" s="83" t="s">
        <v>277</v>
      </c>
      <c r="L2168" s="83">
        <v>0.60899999999999999</v>
      </c>
      <c r="M2168" s="83" t="s">
        <v>277</v>
      </c>
      <c r="N2168" s="84">
        <f t="shared" si="134"/>
        <v>1.3534398148148148</v>
      </c>
      <c r="O2168" s="83">
        <v>2167</v>
      </c>
      <c r="P2168" s="86">
        <f t="shared" si="135"/>
        <v>0.14952904238618525</v>
      </c>
      <c r="Q2168" s="87">
        <f>Table2[[#This Row],[Decimal exceedance]]*100</f>
        <v>14.952904238618526</v>
      </c>
      <c r="R2168" s="86">
        <f>ROUND(Table2[[#This Row],[Percent Exceedance]],1)</f>
        <v>15</v>
      </c>
    </row>
    <row r="2169" spans="2:18">
      <c r="B2169" s="79" t="s">
        <v>278</v>
      </c>
      <c r="C2169" s="80">
        <v>10044187</v>
      </c>
      <c r="D2169" s="80">
        <v>10019674</v>
      </c>
      <c r="E2169" s="79" t="s">
        <v>276</v>
      </c>
      <c r="F2169" s="81">
        <v>41754</v>
      </c>
      <c r="G2169" s="82">
        <v>2.3170000000000002</v>
      </c>
      <c r="H2169" s="83">
        <f t="shared" si="132"/>
        <v>2317</v>
      </c>
      <c r="I2169" s="84">
        <f t="shared" si="133"/>
        <v>2.6817129629629628E-2</v>
      </c>
      <c r="J2169" s="83">
        <v>0.79400000000000004</v>
      </c>
      <c r="K2169" s="83" t="s">
        <v>277</v>
      </c>
      <c r="L2169" s="83">
        <v>0.53300000000000003</v>
      </c>
      <c r="M2169" s="83" t="s">
        <v>277</v>
      </c>
      <c r="N2169" s="84">
        <f t="shared" si="134"/>
        <v>1.3538171296296297</v>
      </c>
      <c r="O2169" s="83">
        <v>2168</v>
      </c>
      <c r="P2169" s="86">
        <f t="shared" si="135"/>
        <v>0.14913657770800626</v>
      </c>
      <c r="Q2169" s="87">
        <f>Table2[[#This Row],[Decimal exceedance]]*100</f>
        <v>14.913657770800626</v>
      </c>
      <c r="R2169" s="86">
        <f>ROUND(Table2[[#This Row],[Percent Exceedance]],1)</f>
        <v>14.9</v>
      </c>
    </row>
    <row r="2170" spans="2:18">
      <c r="B2170" s="79" t="s">
        <v>278</v>
      </c>
      <c r="C2170" s="80">
        <v>10044187</v>
      </c>
      <c r="D2170" s="80">
        <v>10019674</v>
      </c>
      <c r="E2170" s="79" t="s">
        <v>276</v>
      </c>
      <c r="F2170" s="81">
        <v>43497</v>
      </c>
      <c r="G2170" s="82">
        <v>1.8220000000000001</v>
      </c>
      <c r="H2170" s="83">
        <f t="shared" si="132"/>
        <v>1822</v>
      </c>
      <c r="I2170" s="84">
        <f t="shared" si="133"/>
        <v>2.1087962962962961E-2</v>
      </c>
      <c r="J2170" s="83">
        <v>1.1000000000000001</v>
      </c>
      <c r="K2170" s="83" t="s">
        <v>277</v>
      </c>
      <c r="L2170" s="83">
        <v>0.23400000000000001</v>
      </c>
      <c r="M2170" s="83" t="s">
        <v>277</v>
      </c>
      <c r="N2170" s="84">
        <f t="shared" si="134"/>
        <v>1.3550879629629631</v>
      </c>
      <c r="O2170" s="83">
        <v>2169</v>
      </c>
      <c r="P2170" s="86">
        <f t="shared" si="135"/>
        <v>0.14874411302982726</v>
      </c>
      <c r="Q2170" s="87">
        <f>Table2[[#This Row],[Decimal exceedance]]*100</f>
        <v>14.874411302982725</v>
      </c>
      <c r="R2170" s="86">
        <f>ROUND(Table2[[#This Row],[Percent Exceedance]],1)</f>
        <v>14.9</v>
      </c>
    </row>
    <row r="2171" spans="2:18">
      <c r="B2171" s="79" t="s">
        <v>278</v>
      </c>
      <c r="C2171" s="80">
        <v>10044187</v>
      </c>
      <c r="D2171" s="80">
        <v>10019674</v>
      </c>
      <c r="E2171" s="79" t="s">
        <v>276</v>
      </c>
      <c r="F2171" s="81">
        <v>43097</v>
      </c>
      <c r="G2171" s="82">
        <v>2.7749999999999999</v>
      </c>
      <c r="H2171" s="83">
        <f t="shared" si="132"/>
        <v>2775</v>
      </c>
      <c r="I2171" s="84">
        <f t="shared" si="133"/>
        <v>3.2118055555555552E-2</v>
      </c>
      <c r="J2171" s="83">
        <v>1.17</v>
      </c>
      <c r="K2171" s="83" t="s">
        <v>277</v>
      </c>
      <c r="L2171" s="83">
        <v>0.155</v>
      </c>
      <c r="M2171" s="83" t="s">
        <v>277</v>
      </c>
      <c r="N2171" s="84">
        <f t="shared" si="134"/>
        <v>1.3571180555555555</v>
      </c>
      <c r="O2171" s="83">
        <v>2170</v>
      </c>
      <c r="P2171" s="86">
        <f t="shared" si="135"/>
        <v>0.14835164835164838</v>
      </c>
      <c r="Q2171" s="87">
        <f>Table2[[#This Row],[Decimal exceedance]]*100</f>
        <v>14.835164835164838</v>
      </c>
      <c r="R2171" s="86">
        <f>ROUND(Table2[[#This Row],[Percent Exceedance]],1)</f>
        <v>14.8</v>
      </c>
    </row>
    <row r="2172" spans="2:18">
      <c r="B2172" s="79" t="s">
        <v>278</v>
      </c>
      <c r="C2172" s="80">
        <v>10044187</v>
      </c>
      <c r="D2172" s="80">
        <v>10019674</v>
      </c>
      <c r="E2172" s="79" t="s">
        <v>276</v>
      </c>
      <c r="F2172" s="81">
        <v>42437</v>
      </c>
      <c r="G2172" s="82">
        <v>1.714</v>
      </c>
      <c r="H2172" s="83">
        <f t="shared" si="132"/>
        <v>1714</v>
      </c>
      <c r="I2172" s="84">
        <f t="shared" si="133"/>
        <v>1.983796296296296E-2</v>
      </c>
      <c r="J2172" s="83">
        <v>0.92100000000000004</v>
      </c>
      <c r="K2172" s="83" t="s">
        <v>277</v>
      </c>
      <c r="L2172" s="83">
        <v>0.42</v>
      </c>
      <c r="M2172" s="83" t="s">
        <v>277</v>
      </c>
      <c r="N2172" s="84">
        <f t="shared" si="134"/>
        <v>1.360837962962963</v>
      </c>
      <c r="O2172" s="83">
        <v>2171</v>
      </c>
      <c r="P2172" s="86">
        <f t="shared" si="135"/>
        <v>0.14795918367346939</v>
      </c>
      <c r="Q2172" s="87">
        <f>Table2[[#This Row],[Decimal exceedance]]*100</f>
        <v>14.795918367346939</v>
      </c>
      <c r="R2172" s="86">
        <f>ROUND(Table2[[#This Row],[Percent Exceedance]],1)</f>
        <v>14.8</v>
      </c>
    </row>
    <row r="2173" spans="2:18">
      <c r="B2173" s="79" t="s">
        <v>278</v>
      </c>
      <c r="C2173" s="80">
        <v>10044187</v>
      </c>
      <c r="D2173" s="80">
        <v>10019674</v>
      </c>
      <c r="E2173" s="79" t="s">
        <v>276</v>
      </c>
      <c r="F2173" s="81">
        <v>41378</v>
      </c>
      <c r="G2173" s="82">
        <v>4.0949999999999998</v>
      </c>
      <c r="H2173" s="83">
        <f t="shared" si="132"/>
        <v>4094.9999999999995</v>
      </c>
      <c r="I2173" s="84">
        <f t="shared" si="133"/>
        <v>4.7395833333333325E-2</v>
      </c>
      <c r="J2173" s="83">
        <v>0.70599999999999996</v>
      </c>
      <c r="K2173" s="83" t="s">
        <v>277</v>
      </c>
      <c r="L2173" s="83">
        <v>0.61</v>
      </c>
      <c r="M2173" s="83" t="s">
        <v>277</v>
      </c>
      <c r="N2173" s="84">
        <f t="shared" si="134"/>
        <v>1.3633958333333331</v>
      </c>
      <c r="O2173" s="83">
        <v>2172</v>
      </c>
      <c r="P2173" s="86">
        <f t="shared" si="135"/>
        <v>0.14756671899529039</v>
      </c>
      <c r="Q2173" s="87">
        <f>Table2[[#This Row],[Decimal exceedance]]*100</f>
        <v>14.756671899529039</v>
      </c>
      <c r="R2173" s="86">
        <f>ROUND(Table2[[#This Row],[Percent Exceedance]],1)</f>
        <v>14.8</v>
      </c>
    </row>
    <row r="2174" spans="2:18">
      <c r="B2174" s="79" t="s">
        <v>278</v>
      </c>
      <c r="C2174" s="80">
        <v>10044187</v>
      </c>
      <c r="D2174" s="80">
        <v>10019674</v>
      </c>
      <c r="E2174" s="79" t="s">
        <v>276</v>
      </c>
      <c r="F2174" s="81">
        <v>42000</v>
      </c>
      <c r="G2174" s="82">
        <v>2.3330000000000002</v>
      </c>
      <c r="H2174" s="83">
        <f t="shared" si="132"/>
        <v>2333</v>
      </c>
      <c r="I2174" s="84">
        <f t="shared" si="133"/>
        <v>2.7002314814814816E-2</v>
      </c>
      <c r="J2174" s="83">
        <v>0.93200000000000005</v>
      </c>
      <c r="K2174" s="83" t="s">
        <v>277</v>
      </c>
      <c r="L2174" s="83">
        <v>0.40500000000000003</v>
      </c>
      <c r="M2174" s="83" t="s">
        <v>277</v>
      </c>
      <c r="N2174" s="84">
        <f t="shared" si="134"/>
        <v>1.3640023148148148</v>
      </c>
      <c r="O2174" s="83">
        <v>2173</v>
      </c>
      <c r="P2174" s="86">
        <f t="shared" si="135"/>
        <v>0.14717425431711151</v>
      </c>
      <c r="Q2174" s="87">
        <f>Table2[[#This Row],[Decimal exceedance]]*100</f>
        <v>14.717425431711151</v>
      </c>
      <c r="R2174" s="86">
        <f>ROUND(Table2[[#This Row],[Percent Exceedance]],1)</f>
        <v>14.7</v>
      </c>
    </row>
    <row r="2175" spans="2:18">
      <c r="B2175" s="79" t="s">
        <v>278</v>
      </c>
      <c r="C2175" s="80">
        <v>10044187</v>
      </c>
      <c r="D2175" s="80">
        <v>10019674</v>
      </c>
      <c r="E2175" s="79" t="s">
        <v>276</v>
      </c>
      <c r="F2175" s="81">
        <v>41769</v>
      </c>
      <c r="G2175" s="82">
        <v>2.5099999999999998</v>
      </c>
      <c r="H2175" s="83">
        <f t="shared" si="132"/>
        <v>2510</v>
      </c>
      <c r="I2175" s="84">
        <f t="shared" si="133"/>
        <v>2.9050925925925921E-2</v>
      </c>
      <c r="J2175" s="83">
        <v>0.86699999999999999</v>
      </c>
      <c r="K2175" s="83" t="s">
        <v>277</v>
      </c>
      <c r="L2175" s="83">
        <v>0.47</v>
      </c>
      <c r="M2175" s="83" t="s">
        <v>277</v>
      </c>
      <c r="N2175" s="84">
        <f t="shared" si="134"/>
        <v>1.3660509259259259</v>
      </c>
      <c r="O2175" s="83">
        <v>2174</v>
      </c>
      <c r="P2175" s="86">
        <f t="shared" si="135"/>
        <v>0.14678178963893251</v>
      </c>
      <c r="Q2175" s="87">
        <f>Table2[[#This Row],[Decimal exceedance]]*100</f>
        <v>14.678178963893252</v>
      </c>
      <c r="R2175" s="86">
        <f>ROUND(Table2[[#This Row],[Percent Exceedance]],1)</f>
        <v>14.7</v>
      </c>
    </row>
    <row r="2176" spans="2:18">
      <c r="B2176" s="79" t="s">
        <v>278</v>
      </c>
      <c r="C2176" s="80">
        <v>10044187</v>
      </c>
      <c r="D2176" s="80">
        <v>10019674</v>
      </c>
      <c r="E2176" s="79" t="s">
        <v>276</v>
      </c>
      <c r="F2176" s="81">
        <v>41658</v>
      </c>
      <c r="G2176" s="82">
        <v>2.5249999999999999</v>
      </c>
      <c r="H2176" s="83">
        <f t="shared" si="132"/>
        <v>2525</v>
      </c>
      <c r="I2176" s="84">
        <f t="shared" si="133"/>
        <v>2.9224537037037035E-2</v>
      </c>
      <c r="J2176" s="83">
        <v>0.90500000000000003</v>
      </c>
      <c r="K2176" s="83" t="s">
        <v>277</v>
      </c>
      <c r="L2176" s="83">
        <v>0.433</v>
      </c>
      <c r="M2176" s="83" t="s">
        <v>277</v>
      </c>
      <c r="N2176" s="84">
        <f t="shared" si="134"/>
        <v>1.3672245370370371</v>
      </c>
      <c r="O2176" s="83">
        <v>2175</v>
      </c>
      <c r="P2176" s="86">
        <f t="shared" si="135"/>
        <v>0.14638932496075352</v>
      </c>
      <c r="Q2176" s="87">
        <f>Table2[[#This Row],[Decimal exceedance]]*100</f>
        <v>14.638932496075352</v>
      </c>
      <c r="R2176" s="86">
        <f>ROUND(Table2[[#This Row],[Percent Exceedance]],1)</f>
        <v>14.6</v>
      </c>
    </row>
    <row r="2177" spans="2:18">
      <c r="B2177" s="79" t="s">
        <v>278</v>
      </c>
      <c r="C2177" s="80">
        <v>10044187</v>
      </c>
      <c r="D2177" s="80">
        <v>10019674</v>
      </c>
      <c r="E2177" s="79" t="s">
        <v>276</v>
      </c>
      <c r="F2177" s="81">
        <v>41587</v>
      </c>
      <c r="G2177" s="82">
        <v>2.2719999999999998</v>
      </c>
      <c r="H2177" s="83">
        <f t="shared" si="132"/>
        <v>2272</v>
      </c>
      <c r="I2177" s="84">
        <f t="shared" si="133"/>
        <v>2.6296296296296293E-2</v>
      </c>
      <c r="J2177" s="83">
        <v>0.93300000000000005</v>
      </c>
      <c r="K2177" s="83" t="s">
        <v>277</v>
      </c>
      <c r="L2177" s="83">
        <v>0.40799999999999997</v>
      </c>
      <c r="M2177" s="83" t="s">
        <v>277</v>
      </c>
      <c r="N2177" s="84">
        <f t="shared" si="134"/>
        <v>1.3672962962962962</v>
      </c>
      <c r="O2177" s="83">
        <v>2176</v>
      </c>
      <c r="P2177" s="86">
        <f t="shared" si="135"/>
        <v>0.14599686028257453</v>
      </c>
      <c r="Q2177" s="87">
        <f>Table2[[#This Row],[Decimal exceedance]]*100</f>
        <v>14.599686028257452</v>
      </c>
      <c r="R2177" s="86">
        <f>ROUND(Table2[[#This Row],[Percent Exceedance]],1)</f>
        <v>14.6</v>
      </c>
    </row>
    <row r="2178" spans="2:18">
      <c r="B2178" s="79" t="s">
        <v>278</v>
      </c>
      <c r="C2178" s="80">
        <v>10044187</v>
      </c>
      <c r="D2178" s="80">
        <v>10019674</v>
      </c>
      <c r="E2178" s="79" t="s">
        <v>276</v>
      </c>
      <c r="F2178" s="81">
        <v>41702</v>
      </c>
      <c r="G2178" s="82">
        <v>1.8520000000000001</v>
      </c>
      <c r="H2178" s="83">
        <f t="shared" ref="H2178:H2241" si="136">(G2178*1000)</f>
        <v>1852</v>
      </c>
      <c r="I2178" s="84">
        <f t="shared" ref="I2178:I2241" si="137">SUM(G2178/86.4)</f>
        <v>2.1435185185185186E-2</v>
      </c>
      <c r="J2178" s="83">
        <v>0.86399999999999999</v>
      </c>
      <c r="K2178" s="83" t="s">
        <v>277</v>
      </c>
      <c r="L2178" s="83">
        <v>0.48299999999999998</v>
      </c>
      <c r="M2178" s="83" t="s">
        <v>277</v>
      </c>
      <c r="N2178" s="84">
        <f t="shared" ref="N2178:N2241" si="138">SUM(I2178+J2178+L2178)</f>
        <v>1.3684351851851853</v>
      </c>
      <c r="O2178" s="83">
        <v>2177</v>
      </c>
      <c r="P2178" s="86">
        <f t="shared" ref="P2178:P2241" si="139">1-O2178/2548</f>
        <v>0.14560439560439564</v>
      </c>
      <c r="Q2178" s="87">
        <f>Table2[[#This Row],[Decimal exceedance]]*100</f>
        <v>14.560439560439564</v>
      </c>
      <c r="R2178" s="86">
        <f>ROUND(Table2[[#This Row],[Percent Exceedance]],1)</f>
        <v>14.6</v>
      </c>
    </row>
    <row r="2179" spans="2:18">
      <c r="B2179" s="79" t="s">
        <v>278</v>
      </c>
      <c r="C2179" s="80">
        <v>10044187</v>
      </c>
      <c r="D2179" s="80">
        <v>10019674</v>
      </c>
      <c r="E2179" s="79" t="s">
        <v>276</v>
      </c>
      <c r="F2179" s="81">
        <v>41638</v>
      </c>
      <c r="G2179" s="82">
        <v>2.2160000000000002</v>
      </c>
      <c r="H2179" s="83">
        <f t="shared" si="136"/>
        <v>2216</v>
      </c>
      <c r="I2179" s="84">
        <f t="shared" si="137"/>
        <v>2.5648148148148149E-2</v>
      </c>
      <c r="J2179" s="83">
        <v>0.94</v>
      </c>
      <c r="K2179" s="83" t="s">
        <v>277</v>
      </c>
      <c r="L2179" s="83">
        <v>0.40699999999999997</v>
      </c>
      <c r="M2179" s="83" t="s">
        <v>277</v>
      </c>
      <c r="N2179" s="84">
        <f t="shared" si="138"/>
        <v>1.3726481481481481</v>
      </c>
      <c r="O2179" s="83">
        <v>2178</v>
      </c>
      <c r="P2179" s="86">
        <f t="shared" si="139"/>
        <v>0.14521193092621665</v>
      </c>
      <c r="Q2179" s="87">
        <f>Table2[[#This Row],[Decimal exceedance]]*100</f>
        <v>14.521193092621665</v>
      </c>
      <c r="R2179" s="86">
        <f>ROUND(Table2[[#This Row],[Percent Exceedance]],1)</f>
        <v>14.5</v>
      </c>
    </row>
    <row r="2180" spans="2:18">
      <c r="B2180" s="79" t="s">
        <v>278</v>
      </c>
      <c r="C2180" s="80">
        <v>10044187</v>
      </c>
      <c r="D2180" s="80">
        <v>10019674</v>
      </c>
      <c r="E2180" s="79" t="s">
        <v>276</v>
      </c>
      <c r="F2180" s="81">
        <v>42370</v>
      </c>
      <c r="G2180" s="82">
        <v>1.2290000000000001</v>
      </c>
      <c r="H2180" s="83">
        <f t="shared" si="136"/>
        <v>1229</v>
      </c>
      <c r="I2180" s="84">
        <f t="shared" si="137"/>
        <v>1.4224537037037037E-2</v>
      </c>
      <c r="J2180" s="83">
        <v>0.88800000000000001</v>
      </c>
      <c r="K2180" s="83" t="s">
        <v>277</v>
      </c>
      <c r="L2180" s="83">
        <v>0.47699999999999998</v>
      </c>
      <c r="M2180" s="83" t="s">
        <v>277</v>
      </c>
      <c r="N2180" s="84">
        <f t="shared" si="138"/>
        <v>1.3792245370370371</v>
      </c>
      <c r="O2180" s="83">
        <v>2179</v>
      </c>
      <c r="P2180" s="86">
        <f t="shared" si="139"/>
        <v>0.14481946624803765</v>
      </c>
      <c r="Q2180" s="87">
        <f>Table2[[#This Row],[Decimal exceedance]]*100</f>
        <v>14.481946624803765</v>
      </c>
      <c r="R2180" s="86">
        <f>ROUND(Table2[[#This Row],[Percent Exceedance]],1)</f>
        <v>14.5</v>
      </c>
    </row>
    <row r="2181" spans="2:18">
      <c r="B2181" s="79" t="s">
        <v>278</v>
      </c>
      <c r="C2181" s="80">
        <v>10044187</v>
      </c>
      <c r="D2181" s="80">
        <v>10019674</v>
      </c>
      <c r="E2181" s="79" t="s">
        <v>276</v>
      </c>
      <c r="F2181" s="81">
        <v>42092</v>
      </c>
      <c r="G2181" s="82">
        <v>2.661</v>
      </c>
      <c r="H2181" s="83">
        <f t="shared" si="136"/>
        <v>2661</v>
      </c>
      <c r="I2181" s="84">
        <f t="shared" si="137"/>
        <v>3.079861111111111E-2</v>
      </c>
      <c r="J2181" s="83">
        <v>0.91300000000000003</v>
      </c>
      <c r="K2181" s="83" t="s">
        <v>277</v>
      </c>
      <c r="L2181" s="83">
        <v>0.441</v>
      </c>
      <c r="M2181" s="83" t="s">
        <v>277</v>
      </c>
      <c r="N2181" s="84">
        <f t="shared" si="138"/>
        <v>1.3847986111111112</v>
      </c>
      <c r="O2181" s="83">
        <v>2180</v>
      </c>
      <c r="P2181" s="86">
        <f t="shared" si="139"/>
        <v>0.14442700156985866</v>
      </c>
      <c r="Q2181" s="87">
        <f>Table2[[#This Row],[Decimal exceedance]]*100</f>
        <v>14.442700156985866</v>
      </c>
      <c r="R2181" s="86">
        <f>ROUND(Table2[[#This Row],[Percent Exceedance]],1)</f>
        <v>14.4</v>
      </c>
    </row>
    <row r="2182" spans="2:18">
      <c r="B2182" s="79" t="s">
        <v>278</v>
      </c>
      <c r="C2182" s="80">
        <v>10044187</v>
      </c>
      <c r="D2182" s="80">
        <v>10019674</v>
      </c>
      <c r="E2182" s="79" t="s">
        <v>276</v>
      </c>
      <c r="F2182" s="81">
        <v>42799</v>
      </c>
      <c r="G2182" s="82">
        <v>4.1239999999999997</v>
      </c>
      <c r="H2182" s="83">
        <f t="shared" si="136"/>
        <v>4124</v>
      </c>
      <c r="I2182" s="84">
        <f t="shared" si="137"/>
        <v>4.7731481481481472E-2</v>
      </c>
      <c r="J2182" s="83">
        <v>0.69799999999999995</v>
      </c>
      <c r="K2182" s="83" t="s">
        <v>277</v>
      </c>
      <c r="L2182" s="83">
        <v>0.64300000000000002</v>
      </c>
      <c r="M2182" s="83" t="s">
        <v>277</v>
      </c>
      <c r="N2182" s="84">
        <f t="shared" si="138"/>
        <v>1.3887314814814813</v>
      </c>
      <c r="O2182" s="83">
        <v>2181</v>
      </c>
      <c r="P2182" s="86">
        <f t="shared" si="139"/>
        <v>0.14403453689167978</v>
      </c>
      <c r="Q2182" s="87">
        <f>Table2[[#This Row],[Decimal exceedance]]*100</f>
        <v>14.403453689167979</v>
      </c>
      <c r="R2182" s="86">
        <f>ROUND(Table2[[#This Row],[Percent Exceedance]],1)</f>
        <v>14.4</v>
      </c>
    </row>
    <row r="2183" spans="2:18">
      <c r="B2183" s="79" t="s">
        <v>278</v>
      </c>
      <c r="C2183" s="80">
        <v>10044187</v>
      </c>
      <c r="D2183" s="80">
        <v>10019674</v>
      </c>
      <c r="E2183" s="79" t="s">
        <v>276</v>
      </c>
      <c r="F2183" s="81">
        <v>42467</v>
      </c>
      <c r="G2183" s="82">
        <v>1.3879999999999999</v>
      </c>
      <c r="H2183" s="83">
        <f t="shared" si="136"/>
        <v>1388</v>
      </c>
      <c r="I2183" s="84">
        <f t="shared" si="137"/>
        <v>1.6064814814814813E-2</v>
      </c>
      <c r="J2183" s="83">
        <v>0.90200000000000002</v>
      </c>
      <c r="K2183" s="83" t="s">
        <v>280</v>
      </c>
      <c r="L2183" s="83">
        <v>0.47499999999999998</v>
      </c>
      <c r="M2183" s="83" t="s">
        <v>277</v>
      </c>
      <c r="N2183" s="84">
        <f t="shared" si="138"/>
        <v>1.3930648148148148</v>
      </c>
      <c r="O2183" s="83">
        <v>2182</v>
      </c>
      <c r="P2183" s="86">
        <f t="shared" si="139"/>
        <v>0.14364207221350078</v>
      </c>
      <c r="Q2183" s="87">
        <f>Table2[[#This Row],[Decimal exceedance]]*100</f>
        <v>14.364207221350078</v>
      </c>
      <c r="R2183" s="86">
        <f>ROUND(Table2[[#This Row],[Percent Exceedance]],1)</f>
        <v>14.4</v>
      </c>
    </row>
    <row r="2184" spans="2:18">
      <c r="B2184" s="79" t="s">
        <v>278</v>
      </c>
      <c r="C2184" s="80">
        <v>10044187</v>
      </c>
      <c r="D2184" s="80">
        <v>10019674</v>
      </c>
      <c r="E2184" s="79" t="s">
        <v>276</v>
      </c>
      <c r="F2184" s="81">
        <v>43174</v>
      </c>
      <c r="G2184" s="82">
        <v>2.331</v>
      </c>
      <c r="H2184" s="83">
        <f t="shared" si="136"/>
        <v>2331</v>
      </c>
      <c r="I2184" s="84">
        <f t="shared" si="137"/>
        <v>2.6979166666666665E-2</v>
      </c>
      <c r="J2184" s="83">
        <v>1.07</v>
      </c>
      <c r="K2184" s="83" t="s">
        <v>277</v>
      </c>
      <c r="L2184" s="83">
        <v>0.29899999999999999</v>
      </c>
      <c r="M2184" s="83" t="s">
        <v>277</v>
      </c>
      <c r="N2184" s="84">
        <f t="shared" si="138"/>
        <v>1.3959791666666668</v>
      </c>
      <c r="O2184" s="83">
        <v>2183</v>
      </c>
      <c r="P2184" s="86">
        <f t="shared" si="139"/>
        <v>0.14324960753532179</v>
      </c>
      <c r="Q2184" s="87">
        <f>Table2[[#This Row],[Decimal exceedance]]*100</f>
        <v>14.324960753532178</v>
      </c>
      <c r="R2184" s="86">
        <f>ROUND(Table2[[#This Row],[Percent Exceedance]],1)</f>
        <v>14.3</v>
      </c>
    </row>
    <row r="2185" spans="2:18">
      <c r="B2185" s="79" t="s">
        <v>278</v>
      </c>
      <c r="C2185" s="80">
        <v>10044187</v>
      </c>
      <c r="D2185" s="80">
        <v>10019674</v>
      </c>
      <c r="E2185" s="79" t="s">
        <v>276</v>
      </c>
      <c r="F2185" s="81">
        <v>42264</v>
      </c>
      <c r="G2185" s="82">
        <v>4.4690000000000003</v>
      </c>
      <c r="H2185" s="83">
        <f t="shared" si="136"/>
        <v>4469</v>
      </c>
      <c r="I2185" s="84">
        <f t="shared" si="137"/>
        <v>5.1724537037037034E-2</v>
      </c>
      <c r="J2185" s="83">
        <v>0.88900000000000001</v>
      </c>
      <c r="K2185" s="83" t="s">
        <v>277</v>
      </c>
      <c r="L2185" s="83">
        <v>0.45600000000000002</v>
      </c>
      <c r="M2185" s="83" t="s">
        <v>277</v>
      </c>
      <c r="N2185" s="84">
        <f t="shared" si="138"/>
        <v>1.3967245370370371</v>
      </c>
      <c r="O2185" s="83">
        <v>2184</v>
      </c>
      <c r="P2185" s="86">
        <f t="shared" si="139"/>
        <v>0.1428571428571429</v>
      </c>
      <c r="Q2185" s="87">
        <f>Table2[[#This Row],[Decimal exceedance]]*100</f>
        <v>14.28571428571429</v>
      </c>
      <c r="R2185" s="86">
        <f>ROUND(Table2[[#This Row],[Percent Exceedance]],1)</f>
        <v>14.3</v>
      </c>
    </row>
    <row r="2186" spans="2:18">
      <c r="B2186" s="79" t="s">
        <v>278</v>
      </c>
      <c r="C2186" s="80">
        <v>10044187</v>
      </c>
      <c r="D2186" s="80">
        <v>10019674</v>
      </c>
      <c r="E2186" s="79" t="s">
        <v>276</v>
      </c>
      <c r="F2186" s="81">
        <v>42064</v>
      </c>
      <c r="G2186" s="82">
        <v>2.83</v>
      </c>
      <c r="H2186" s="83">
        <f t="shared" si="136"/>
        <v>2830</v>
      </c>
      <c r="I2186" s="84">
        <f t="shared" si="137"/>
        <v>3.2754629629629627E-2</v>
      </c>
      <c r="J2186" s="83">
        <v>0.93899999999999995</v>
      </c>
      <c r="K2186" s="83" t="s">
        <v>277</v>
      </c>
      <c r="L2186" s="83">
        <v>0.42499999999999999</v>
      </c>
      <c r="M2186" s="83" t="s">
        <v>277</v>
      </c>
      <c r="N2186" s="84">
        <f t="shared" si="138"/>
        <v>1.3967546296296296</v>
      </c>
      <c r="O2186" s="83">
        <v>2185</v>
      </c>
      <c r="P2186" s="86">
        <f t="shared" si="139"/>
        <v>0.14246467817896391</v>
      </c>
      <c r="Q2186" s="87">
        <f>Table2[[#This Row],[Decimal exceedance]]*100</f>
        <v>14.246467817896391</v>
      </c>
      <c r="R2186" s="86">
        <f>ROUND(Table2[[#This Row],[Percent Exceedance]],1)</f>
        <v>14.2</v>
      </c>
    </row>
    <row r="2187" spans="2:18">
      <c r="B2187" s="79" t="s">
        <v>278</v>
      </c>
      <c r="C2187" s="80">
        <v>10044187</v>
      </c>
      <c r="D2187" s="80">
        <v>10019674</v>
      </c>
      <c r="E2187" s="79" t="s">
        <v>276</v>
      </c>
      <c r="F2187" s="81">
        <v>42051</v>
      </c>
      <c r="G2187" s="82">
        <v>2.8559999999999999</v>
      </c>
      <c r="H2187" s="83">
        <f t="shared" si="136"/>
        <v>2856</v>
      </c>
      <c r="I2187" s="84">
        <f t="shared" si="137"/>
        <v>3.3055555555555553E-2</v>
      </c>
      <c r="J2187" s="83">
        <v>0.92200000000000004</v>
      </c>
      <c r="K2187" s="83" t="s">
        <v>277</v>
      </c>
      <c r="L2187" s="83">
        <v>0.44800000000000001</v>
      </c>
      <c r="M2187" s="83" t="s">
        <v>277</v>
      </c>
      <c r="N2187" s="84">
        <f t="shared" si="138"/>
        <v>1.4030555555555555</v>
      </c>
      <c r="O2187" s="83">
        <v>2186</v>
      </c>
      <c r="P2187" s="86">
        <f t="shared" si="139"/>
        <v>0.14207221350078492</v>
      </c>
      <c r="Q2187" s="87">
        <f>Table2[[#This Row],[Decimal exceedance]]*100</f>
        <v>14.207221350078491</v>
      </c>
      <c r="R2187" s="86">
        <f>ROUND(Table2[[#This Row],[Percent Exceedance]],1)</f>
        <v>14.2</v>
      </c>
    </row>
    <row r="2188" spans="2:18">
      <c r="B2188" s="79" t="s">
        <v>278</v>
      </c>
      <c r="C2188" s="80">
        <v>10044187</v>
      </c>
      <c r="D2188" s="80">
        <v>10019674</v>
      </c>
      <c r="E2188" s="79" t="s">
        <v>276</v>
      </c>
      <c r="F2188" s="81">
        <v>41928</v>
      </c>
      <c r="G2188" s="82">
        <v>2.9060000000000001</v>
      </c>
      <c r="H2188" s="83">
        <f t="shared" si="136"/>
        <v>2906</v>
      </c>
      <c r="I2188" s="84">
        <f t="shared" si="137"/>
        <v>3.363425925925926E-2</v>
      </c>
      <c r="J2188" s="83">
        <v>0.93899999999999995</v>
      </c>
      <c r="K2188" s="83" t="s">
        <v>277</v>
      </c>
      <c r="L2188" s="83">
        <v>0.43099999999999999</v>
      </c>
      <c r="M2188" s="83" t="s">
        <v>277</v>
      </c>
      <c r="N2188" s="84">
        <f t="shared" si="138"/>
        <v>1.4036342592592592</v>
      </c>
      <c r="O2188" s="83">
        <v>2187</v>
      </c>
      <c r="P2188" s="86">
        <f t="shared" si="139"/>
        <v>0.14167974882260592</v>
      </c>
      <c r="Q2188" s="87">
        <f>Table2[[#This Row],[Decimal exceedance]]*100</f>
        <v>14.167974882260593</v>
      </c>
      <c r="R2188" s="86">
        <f>ROUND(Table2[[#This Row],[Percent Exceedance]],1)</f>
        <v>14.2</v>
      </c>
    </row>
    <row r="2189" spans="2:18">
      <c r="B2189" s="79" t="s">
        <v>278</v>
      </c>
      <c r="C2189" s="80">
        <v>10044187</v>
      </c>
      <c r="D2189" s="80">
        <v>10019674</v>
      </c>
      <c r="E2189" s="79" t="s">
        <v>276</v>
      </c>
      <c r="F2189" s="81">
        <v>42189</v>
      </c>
      <c r="G2189" s="82">
        <v>4.7210000000000001</v>
      </c>
      <c r="H2189" s="83">
        <f t="shared" si="136"/>
        <v>4721</v>
      </c>
      <c r="I2189" s="84">
        <f t="shared" si="137"/>
        <v>5.4641203703703699E-2</v>
      </c>
      <c r="J2189" s="83">
        <v>0.89800000000000002</v>
      </c>
      <c r="K2189" s="83" t="s">
        <v>277</v>
      </c>
      <c r="L2189" s="83">
        <v>0.46</v>
      </c>
      <c r="M2189" s="83" t="s">
        <v>277</v>
      </c>
      <c r="N2189" s="84">
        <f t="shared" si="138"/>
        <v>1.4126412037037037</v>
      </c>
      <c r="O2189" s="83">
        <v>2188</v>
      </c>
      <c r="P2189" s="86">
        <f t="shared" si="139"/>
        <v>0.14128728414442704</v>
      </c>
      <c r="Q2189" s="87">
        <f>Table2[[#This Row],[Decimal exceedance]]*100</f>
        <v>14.128728414442705</v>
      </c>
      <c r="R2189" s="86">
        <f>ROUND(Table2[[#This Row],[Percent Exceedance]],1)</f>
        <v>14.1</v>
      </c>
    </row>
    <row r="2190" spans="2:18">
      <c r="B2190" s="83"/>
      <c r="C2190" s="80">
        <v>10044187</v>
      </c>
      <c r="D2190" s="80">
        <v>10019674</v>
      </c>
      <c r="E2190" s="79" t="s">
        <v>276</v>
      </c>
      <c r="F2190" s="85">
        <v>43782</v>
      </c>
      <c r="G2190" s="82">
        <v>2.347</v>
      </c>
      <c r="H2190" s="83">
        <f t="shared" si="136"/>
        <v>2347</v>
      </c>
      <c r="I2190" s="84">
        <f t="shared" si="137"/>
        <v>2.7164351851851849E-2</v>
      </c>
      <c r="J2190" s="83">
        <v>1.21</v>
      </c>
      <c r="K2190" s="83" t="s">
        <v>277</v>
      </c>
      <c r="L2190" s="83">
        <v>0.17799999999999999</v>
      </c>
      <c r="M2190" s="83" t="s">
        <v>277</v>
      </c>
      <c r="N2190" s="84">
        <f t="shared" si="138"/>
        <v>1.4151643518518517</v>
      </c>
      <c r="O2190" s="83">
        <v>2189</v>
      </c>
      <c r="P2190" s="86">
        <f t="shared" si="139"/>
        <v>0.14089481946624804</v>
      </c>
      <c r="Q2190" s="87">
        <f>Table2[[#This Row],[Decimal exceedance]]*100</f>
        <v>14.089481946624804</v>
      </c>
      <c r="R2190" s="86">
        <f>ROUND(Table2[[#This Row],[Percent Exceedance]],1)</f>
        <v>14.1</v>
      </c>
    </row>
    <row r="2191" spans="2:18">
      <c r="B2191" s="79" t="s">
        <v>278</v>
      </c>
      <c r="C2191" s="80">
        <v>10044187</v>
      </c>
      <c r="D2191" s="80">
        <v>10019674</v>
      </c>
      <c r="E2191" s="79" t="s">
        <v>276</v>
      </c>
      <c r="F2191" s="81">
        <v>43435</v>
      </c>
      <c r="G2191" s="82">
        <v>1.992</v>
      </c>
      <c r="H2191" s="83">
        <f t="shared" si="136"/>
        <v>1992</v>
      </c>
      <c r="I2191" s="84">
        <f t="shared" si="137"/>
        <v>2.3055555555555555E-2</v>
      </c>
      <c r="J2191" s="83">
        <v>1.19</v>
      </c>
      <c r="K2191" s="83" t="s">
        <v>277</v>
      </c>
      <c r="L2191" s="83">
        <v>0.20300000000000001</v>
      </c>
      <c r="M2191" s="83" t="s">
        <v>277</v>
      </c>
      <c r="N2191" s="84">
        <f t="shared" si="138"/>
        <v>1.4160555555555556</v>
      </c>
      <c r="O2191" s="83">
        <v>2190</v>
      </c>
      <c r="P2191" s="86">
        <f t="shared" si="139"/>
        <v>0.14050235478806905</v>
      </c>
      <c r="Q2191" s="87">
        <f>Table2[[#This Row],[Decimal exceedance]]*100</f>
        <v>14.050235478806904</v>
      </c>
      <c r="R2191" s="86">
        <f>ROUND(Table2[[#This Row],[Percent Exceedance]],1)</f>
        <v>14.1</v>
      </c>
    </row>
    <row r="2192" spans="2:18">
      <c r="B2192" s="79" t="s">
        <v>278</v>
      </c>
      <c r="C2192" s="80">
        <v>10044187</v>
      </c>
      <c r="D2192" s="80">
        <v>10019674</v>
      </c>
      <c r="E2192" s="79" t="s">
        <v>276</v>
      </c>
      <c r="F2192" s="81">
        <v>42349</v>
      </c>
      <c r="G2192" s="82">
        <v>2.9009999999999998</v>
      </c>
      <c r="H2192" s="83">
        <f t="shared" si="136"/>
        <v>2901</v>
      </c>
      <c r="I2192" s="84">
        <f t="shared" si="137"/>
        <v>3.3576388888888885E-2</v>
      </c>
      <c r="J2192" s="83">
        <v>0.98799999999999999</v>
      </c>
      <c r="K2192" s="83" t="s">
        <v>277</v>
      </c>
      <c r="L2192" s="83">
        <v>0.4</v>
      </c>
      <c r="M2192" s="83" t="s">
        <v>277</v>
      </c>
      <c r="N2192" s="84">
        <f t="shared" si="138"/>
        <v>1.421576388888889</v>
      </c>
      <c r="O2192" s="83">
        <v>2191</v>
      </c>
      <c r="P2192" s="86">
        <f t="shared" si="139"/>
        <v>0.14010989010989006</v>
      </c>
      <c r="Q2192" s="87">
        <f>Table2[[#This Row],[Decimal exceedance]]*100</f>
        <v>14.010989010989006</v>
      </c>
      <c r="R2192" s="86">
        <f>ROUND(Table2[[#This Row],[Percent Exceedance]],1)</f>
        <v>14</v>
      </c>
    </row>
    <row r="2193" spans="2:18">
      <c r="B2193" s="79" t="s">
        <v>278</v>
      </c>
      <c r="C2193" s="80">
        <v>10044187</v>
      </c>
      <c r="D2193" s="80">
        <v>10019674</v>
      </c>
      <c r="E2193" s="79" t="s">
        <v>276</v>
      </c>
      <c r="F2193" s="81">
        <v>42884</v>
      </c>
      <c r="G2193" s="82">
        <v>2.476</v>
      </c>
      <c r="H2193" s="83">
        <f t="shared" si="136"/>
        <v>2476</v>
      </c>
      <c r="I2193" s="84">
        <f t="shared" si="137"/>
        <v>2.8657407407407406E-2</v>
      </c>
      <c r="J2193" s="83">
        <v>0.54600000000000004</v>
      </c>
      <c r="K2193" s="83" t="s">
        <v>277</v>
      </c>
      <c r="L2193" s="83">
        <v>0.84699999999999998</v>
      </c>
      <c r="M2193" s="83" t="s">
        <v>277</v>
      </c>
      <c r="N2193" s="84">
        <f t="shared" si="138"/>
        <v>1.4216574074074075</v>
      </c>
      <c r="O2193" s="83">
        <v>2192</v>
      </c>
      <c r="P2193" s="86">
        <f t="shared" si="139"/>
        <v>0.13971742543171117</v>
      </c>
      <c r="Q2193" s="87">
        <f>Table2[[#This Row],[Decimal exceedance]]*100</f>
        <v>13.971742543171118</v>
      </c>
      <c r="R2193" s="86">
        <f>ROUND(Table2[[#This Row],[Percent Exceedance]],1)</f>
        <v>14</v>
      </c>
    </row>
    <row r="2194" spans="2:18">
      <c r="B2194" s="79" t="s">
        <v>278</v>
      </c>
      <c r="C2194" s="80">
        <v>10044187</v>
      </c>
      <c r="D2194" s="80">
        <v>10019674</v>
      </c>
      <c r="E2194" s="79" t="s">
        <v>276</v>
      </c>
      <c r="F2194" s="81">
        <v>42455</v>
      </c>
      <c r="G2194" s="82">
        <v>1.431</v>
      </c>
      <c r="H2194" s="83">
        <f t="shared" si="136"/>
        <v>1431</v>
      </c>
      <c r="I2194" s="84">
        <f t="shared" si="137"/>
        <v>1.6562500000000001E-2</v>
      </c>
      <c r="J2194" s="83">
        <v>0.97199999999999998</v>
      </c>
      <c r="K2194" s="83" t="s">
        <v>280</v>
      </c>
      <c r="L2194" s="83">
        <v>0.437</v>
      </c>
      <c r="M2194" s="83" t="s">
        <v>277</v>
      </c>
      <c r="N2194" s="84">
        <f t="shared" si="138"/>
        <v>1.4255625000000001</v>
      </c>
      <c r="O2194" s="83">
        <v>2193</v>
      </c>
      <c r="P2194" s="86">
        <f t="shared" si="139"/>
        <v>0.13932496075353218</v>
      </c>
      <c r="Q2194" s="87">
        <f>Table2[[#This Row],[Decimal exceedance]]*100</f>
        <v>13.932496075353217</v>
      </c>
      <c r="R2194" s="86">
        <f>ROUND(Table2[[#This Row],[Percent Exceedance]],1)</f>
        <v>13.9</v>
      </c>
    </row>
    <row r="2195" spans="2:18">
      <c r="B2195" s="79" t="s">
        <v>278</v>
      </c>
      <c r="C2195" s="80">
        <v>10044187</v>
      </c>
      <c r="D2195" s="80">
        <v>10019674</v>
      </c>
      <c r="E2195" s="79" t="s">
        <v>276</v>
      </c>
      <c r="F2195" s="81">
        <v>42202</v>
      </c>
      <c r="G2195" s="82">
        <v>5.2530000000000001</v>
      </c>
      <c r="H2195" s="83">
        <f t="shared" si="136"/>
        <v>5253</v>
      </c>
      <c r="I2195" s="84">
        <f t="shared" si="137"/>
        <v>6.0798611111111109E-2</v>
      </c>
      <c r="J2195" s="83">
        <v>0.9</v>
      </c>
      <c r="K2195" s="83" t="s">
        <v>277</v>
      </c>
      <c r="L2195" s="83">
        <v>0.47199999999999998</v>
      </c>
      <c r="M2195" s="83" t="s">
        <v>277</v>
      </c>
      <c r="N2195" s="84">
        <f t="shared" si="138"/>
        <v>1.4327986111111111</v>
      </c>
      <c r="O2195" s="83">
        <v>2194</v>
      </c>
      <c r="P2195" s="86">
        <f t="shared" si="139"/>
        <v>0.13893249607535318</v>
      </c>
      <c r="Q2195" s="87">
        <f>Table2[[#This Row],[Decimal exceedance]]*100</f>
        <v>13.893249607535319</v>
      </c>
      <c r="R2195" s="86">
        <f>ROUND(Table2[[#This Row],[Percent Exceedance]],1)</f>
        <v>13.9</v>
      </c>
    </row>
    <row r="2196" spans="2:18">
      <c r="B2196" s="79" t="s">
        <v>278</v>
      </c>
      <c r="C2196" s="80">
        <v>10044187</v>
      </c>
      <c r="D2196" s="80">
        <v>10019674</v>
      </c>
      <c r="E2196" s="79" t="s">
        <v>276</v>
      </c>
      <c r="F2196" s="81">
        <v>42752</v>
      </c>
      <c r="G2196" s="82">
        <v>5.7990000000000004</v>
      </c>
      <c r="H2196" s="83">
        <f t="shared" si="136"/>
        <v>5799</v>
      </c>
      <c r="I2196" s="84">
        <f t="shared" si="137"/>
        <v>6.7118055555555556E-2</v>
      </c>
      <c r="J2196" s="83">
        <v>0.61699999999999999</v>
      </c>
      <c r="K2196" s="83" t="s">
        <v>277</v>
      </c>
      <c r="L2196" s="83">
        <v>0.751</v>
      </c>
      <c r="M2196" s="83" t="s">
        <v>277</v>
      </c>
      <c r="N2196" s="84">
        <f t="shared" si="138"/>
        <v>1.4351180555555554</v>
      </c>
      <c r="O2196" s="83">
        <v>2195</v>
      </c>
      <c r="P2196" s="86">
        <f t="shared" si="139"/>
        <v>0.1385400313971743</v>
      </c>
      <c r="Q2196" s="87">
        <f>Table2[[#This Row],[Decimal exceedance]]*100</f>
        <v>13.854003139717431</v>
      </c>
      <c r="R2196" s="86">
        <f>ROUND(Table2[[#This Row],[Percent Exceedance]],1)</f>
        <v>13.9</v>
      </c>
    </row>
    <row r="2197" spans="2:18">
      <c r="B2197" s="79" t="s">
        <v>278</v>
      </c>
      <c r="C2197" s="80">
        <v>10044187</v>
      </c>
      <c r="D2197" s="80">
        <v>10019674</v>
      </c>
      <c r="E2197" s="79" t="s">
        <v>276</v>
      </c>
      <c r="F2197" s="81">
        <v>42769</v>
      </c>
      <c r="G2197" s="82">
        <v>3.9180000000000001</v>
      </c>
      <c r="H2197" s="83">
        <f t="shared" si="136"/>
        <v>3918</v>
      </c>
      <c r="I2197" s="84">
        <f t="shared" si="137"/>
        <v>4.5347222222222219E-2</v>
      </c>
      <c r="J2197" s="83">
        <v>0.58899999999999997</v>
      </c>
      <c r="K2197" s="83" t="s">
        <v>277</v>
      </c>
      <c r="L2197" s="83">
        <v>0.80300000000000005</v>
      </c>
      <c r="M2197" s="83" t="s">
        <v>277</v>
      </c>
      <c r="N2197" s="84">
        <f t="shared" si="138"/>
        <v>1.4373472222222223</v>
      </c>
      <c r="O2197" s="83">
        <v>2196</v>
      </c>
      <c r="P2197" s="86">
        <f t="shared" si="139"/>
        <v>0.13814756671899531</v>
      </c>
      <c r="Q2197" s="87">
        <f>Table2[[#This Row],[Decimal exceedance]]*100</f>
        <v>13.814756671899531</v>
      </c>
      <c r="R2197" s="86">
        <f>ROUND(Table2[[#This Row],[Percent Exceedance]],1)</f>
        <v>13.8</v>
      </c>
    </row>
    <row r="2198" spans="2:18">
      <c r="B2198" s="83"/>
      <c r="C2198" s="80">
        <v>10044187</v>
      </c>
      <c r="D2198" s="80">
        <v>10019674</v>
      </c>
      <c r="E2198" s="79" t="s">
        <v>276</v>
      </c>
      <c r="F2198" s="85">
        <v>43885</v>
      </c>
      <c r="G2198" s="82">
        <v>2.008</v>
      </c>
      <c r="H2198" s="83">
        <f t="shared" si="136"/>
        <v>2008</v>
      </c>
      <c r="I2198" s="84">
        <f t="shared" si="137"/>
        <v>2.3240740740740739E-2</v>
      </c>
      <c r="J2198" s="83">
        <v>0.99</v>
      </c>
      <c r="K2198" s="83" t="s">
        <v>277</v>
      </c>
      <c r="L2198" s="83">
        <v>0.42599999999999999</v>
      </c>
      <c r="M2198" s="83" t="s">
        <v>277</v>
      </c>
      <c r="N2198" s="84">
        <f t="shared" si="138"/>
        <v>1.4392407407407406</v>
      </c>
      <c r="O2198" s="83">
        <v>2197</v>
      </c>
      <c r="P2198" s="86">
        <f t="shared" si="139"/>
        <v>0.13775510204081631</v>
      </c>
      <c r="Q2198" s="87">
        <f>Table2[[#This Row],[Decimal exceedance]]*100</f>
        <v>13.77551020408163</v>
      </c>
      <c r="R2198" s="86">
        <f>ROUND(Table2[[#This Row],[Percent Exceedance]],1)</f>
        <v>13.8</v>
      </c>
    </row>
    <row r="2199" spans="2:18">
      <c r="B2199" s="79" t="s">
        <v>278</v>
      </c>
      <c r="C2199" s="80">
        <v>10044187</v>
      </c>
      <c r="D2199" s="80">
        <v>10019674</v>
      </c>
      <c r="E2199" s="79" t="s">
        <v>276</v>
      </c>
      <c r="F2199" s="81">
        <v>43123</v>
      </c>
      <c r="G2199" s="82">
        <v>2.3540000000000001</v>
      </c>
      <c r="H2199" s="83">
        <f t="shared" si="136"/>
        <v>2354</v>
      </c>
      <c r="I2199" s="84">
        <f t="shared" si="137"/>
        <v>2.7245370370370371E-2</v>
      </c>
      <c r="J2199" s="83">
        <v>1.27</v>
      </c>
      <c r="K2199" s="83" t="s">
        <v>277</v>
      </c>
      <c r="L2199" s="83">
        <v>0.14899999999999999</v>
      </c>
      <c r="M2199" s="83" t="s">
        <v>277</v>
      </c>
      <c r="N2199" s="84">
        <f t="shared" si="138"/>
        <v>1.4462453703703704</v>
      </c>
      <c r="O2199" s="83">
        <v>2198</v>
      </c>
      <c r="P2199" s="86">
        <f t="shared" si="139"/>
        <v>0.13736263736263732</v>
      </c>
      <c r="Q2199" s="87">
        <f>Table2[[#This Row],[Decimal exceedance]]*100</f>
        <v>13.736263736263732</v>
      </c>
      <c r="R2199" s="86">
        <f>ROUND(Table2[[#This Row],[Percent Exceedance]],1)</f>
        <v>13.7</v>
      </c>
    </row>
    <row r="2200" spans="2:18">
      <c r="B2200" s="79" t="s">
        <v>278</v>
      </c>
      <c r="C2200" s="80">
        <v>10044187</v>
      </c>
      <c r="D2200" s="80">
        <v>10019674</v>
      </c>
      <c r="E2200" s="79" t="s">
        <v>276</v>
      </c>
      <c r="F2200" s="81">
        <v>41634</v>
      </c>
      <c r="G2200" s="82">
        <v>2.2629999999999999</v>
      </c>
      <c r="H2200" s="83">
        <f t="shared" si="136"/>
        <v>2263</v>
      </c>
      <c r="I2200" s="84">
        <f t="shared" si="137"/>
        <v>2.6192129629629628E-2</v>
      </c>
      <c r="J2200" s="83">
        <v>1.04</v>
      </c>
      <c r="K2200" s="83" t="s">
        <v>277</v>
      </c>
      <c r="L2200" s="83">
        <v>0.38300000000000001</v>
      </c>
      <c r="M2200" s="83" t="s">
        <v>277</v>
      </c>
      <c r="N2200" s="84">
        <f t="shared" si="138"/>
        <v>1.4491921296296297</v>
      </c>
      <c r="O2200" s="83">
        <v>2199</v>
      </c>
      <c r="P2200" s="86">
        <f t="shared" si="139"/>
        <v>0.13697017268445844</v>
      </c>
      <c r="Q2200" s="87">
        <f>Table2[[#This Row],[Decimal exceedance]]*100</f>
        <v>13.697017268445844</v>
      </c>
      <c r="R2200" s="86">
        <f>ROUND(Table2[[#This Row],[Percent Exceedance]],1)</f>
        <v>13.7</v>
      </c>
    </row>
    <row r="2201" spans="2:18">
      <c r="B2201" s="79" t="s">
        <v>278</v>
      </c>
      <c r="C2201" s="80">
        <v>10044187</v>
      </c>
      <c r="D2201" s="80">
        <v>10019674</v>
      </c>
      <c r="E2201" s="79" t="s">
        <v>276</v>
      </c>
      <c r="F2201" s="81">
        <v>42768</v>
      </c>
      <c r="G2201" s="82">
        <v>4.4480000000000004</v>
      </c>
      <c r="H2201" s="83">
        <f t="shared" si="136"/>
        <v>4448</v>
      </c>
      <c r="I2201" s="84">
        <f t="shared" si="137"/>
        <v>5.1481481481481482E-2</v>
      </c>
      <c r="J2201" s="83">
        <v>0.57099999999999995</v>
      </c>
      <c r="K2201" s="83" t="s">
        <v>277</v>
      </c>
      <c r="L2201" s="83">
        <v>0.82799999999999996</v>
      </c>
      <c r="M2201" s="83" t="s">
        <v>277</v>
      </c>
      <c r="N2201" s="84">
        <f t="shared" si="138"/>
        <v>1.4504814814814813</v>
      </c>
      <c r="O2201" s="83">
        <v>2200</v>
      </c>
      <c r="P2201" s="86">
        <f t="shared" si="139"/>
        <v>0.13657770800627944</v>
      </c>
      <c r="Q2201" s="87">
        <f>Table2[[#This Row],[Decimal exceedance]]*100</f>
        <v>13.657770800627944</v>
      </c>
      <c r="R2201" s="86">
        <f>ROUND(Table2[[#This Row],[Percent Exceedance]],1)</f>
        <v>13.7</v>
      </c>
    </row>
    <row r="2202" spans="2:18">
      <c r="B2202" s="79" t="s">
        <v>278</v>
      </c>
      <c r="C2202" s="80">
        <v>10044187</v>
      </c>
      <c r="D2202" s="80">
        <v>10019674</v>
      </c>
      <c r="E2202" s="79" t="s">
        <v>276</v>
      </c>
      <c r="F2202" s="81">
        <v>42422</v>
      </c>
      <c r="G2202" s="82">
        <v>1.581</v>
      </c>
      <c r="H2202" s="83">
        <f t="shared" si="136"/>
        <v>1581</v>
      </c>
      <c r="I2202" s="84">
        <f t="shared" si="137"/>
        <v>1.8298611111111109E-2</v>
      </c>
      <c r="J2202" s="83">
        <v>0.81399999999999995</v>
      </c>
      <c r="K2202" s="83" t="s">
        <v>277</v>
      </c>
      <c r="L2202" s="83">
        <v>0.61899999999999999</v>
      </c>
      <c r="M2202" s="83" t="s">
        <v>277</v>
      </c>
      <c r="N2202" s="84">
        <f t="shared" si="138"/>
        <v>1.451298611111111</v>
      </c>
      <c r="O2202" s="83">
        <v>2201</v>
      </c>
      <c r="P2202" s="86">
        <f t="shared" si="139"/>
        <v>0.13618524332810045</v>
      </c>
      <c r="Q2202" s="87">
        <f>Table2[[#This Row],[Decimal exceedance]]*100</f>
        <v>13.618524332810045</v>
      </c>
      <c r="R2202" s="86">
        <f>ROUND(Table2[[#This Row],[Percent Exceedance]],1)</f>
        <v>13.6</v>
      </c>
    </row>
    <row r="2203" spans="2:18">
      <c r="B2203" s="79" t="s">
        <v>278</v>
      </c>
      <c r="C2203" s="80">
        <v>10044187</v>
      </c>
      <c r="D2203" s="80">
        <v>10019674</v>
      </c>
      <c r="E2203" s="79" t="s">
        <v>276</v>
      </c>
      <c r="F2203" s="81">
        <v>41480</v>
      </c>
      <c r="G2203" s="82">
        <v>8.0229999999999997</v>
      </c>
      <c r="H2203" s="83">
        <f t="shared" si="136"/>
        <v>8023</v>
      </c>
      <c r="I2203" s="84">
        <f t="shared" si="137"/>
        <v>9.2858796296296287E-2</v>
      </c>
      <c r="J2203" s="83">
        <v>0.66600000000000004</v>
      </c>
      <c r="K2203" s="83" t="s">
        <v>277</v>
      </c>
      <c r="L2203" s="83">
        <v>0.7</v>
      </c>
      <c r="M2203" s="83" t="s">
        <v>277</v>
      </c>
      <c r="N2203" s="84">
        <f t="shared" si="138"/>
        <v>1.4588587962962962</v>
      </c>
      <c r="O2203" s="83">
        <v>2202</v>
      </c>
      <c r="P2203" s="86">
        <f t="shared" si="139"/>
        <v>0.13579277864992145</v>
      </c>
      <c r="Q2203" s="87">
        <f>Table2[[#This Row],[Decimal exceedance]]*100</f>
        <v>13.579277864992145</v>
      </c>
      <c r="R2203" s="86">
        <f>ROUND(Table2[[#This Row],[Percent Exceedance]],1)</f>
        <v>13.6</v>
      </c>
    </row>
    <row r="2204" spans="2:18">
      <c r="B2204" s="79" t="s">
        <v>278</v>
      </c>
      <c r="C2204" s="80">
        <v>10044187</v>
      </c>
      <c r="D2204" s="80">
        <v>10019674</v>
      </c>
      <c r="E2204" s="79" t="s">
        <v>276</v>
      </c>
      <c r="F2204" s="81">
        <v>41989</v>
      </c>
      <c r="G2204" s="82">
        <v>2.9660000000000002</v>
      </c>
      <c r="H2204" s="83">
        <f t="shared" si="136"/>
        <v>2966</v>
      </c>
      <c r="I2204" s="84">
        <f t="shared" si="137"/>
        <v>3.4328703703703702E-2</v>
      </c>
      <c r="J2204" s="83">
        <v>1.05</v>
      </c>
      <c r="K2204" s="83" t="s">
        <v>277</v>
      </c>
      <c r="L2204" s="83">
        <v>0.375</v>
      </c>
      <c r="M2204" s="83" t="s">
        <v>277</v>
      </c>
      <c r="N2204" s="84">
        <f t="shared" si="138"/>
        <v>1.4593287037037037</v>
      </c>
      <c r="O2204" s="83">
        <v>2203</v>
      </c>
      <c r="P2204" s="86">
        <f t="shared" si="139"/>
        <v>0.13540031397174257</v>
      </c>
      <c r="Q2204" s="87">
        <f>Table2[[#This Row],[Decimal exceedance]]*100</f>
        <v>13.540031397174257</v>
      </c>
      <c r="R2204" s="86">
        <f>ROUND(Table2[[#This Row],[Percent Exceedance]],1)</f>
        <v>13.5</v>
      </c>
    </row>
    <row r="2205" spans="2:18">
      <c r="B2205" s="83"/>
      <c r="C2205" s="80">
        <v>10044187</v>
      </c>
      <c r="D2205" s="80">
        <v>10019674</v>
      </c>
      <c r="E2205" s="79" t="s">
        <v>276</v>
      </c>
      <c r="F2205" s="85">
        <v>43846</v>
      </c>
      <c r="G2205" s="82">
        <v>1.9510000000000001</v>
      </c>
      <c r="H2205" s="83">
        <f t="shared" si="136"/>
        <v>1951</v>
      </c>
      <c r="I2205" s="84">
        <f t="shared" si="137"/>
        <v>2.2581018518518518E-2</v>
      </c>
      <c r="J2205" s="83">
        <v>0.996</v>
      </c>
      <c r="K2205" s="83" t="s">
        <v>277</v>
      </c>
      <c r="L2205" s="83">
        <v>0.45700000000000002</v>
      </c>
      <c r="M2205" s="83" t="s">
        <v>277</v>
      </c>
      <c r="N2205" s="84">
        <f t="shared" si="138"/>
        <v>1.4755810185185185</v>
      </c>
      <c r="O2205" s="83">
        <v>2204</v>
      </c>
      <c r="P2205" s="86">
        <f t="shared" si="139"/>
        <v>0.13500784929356358</v>
      </c>
      <c r="Q2205" s="87">
        <f>Table2[[#This Row],[Decimal exceedance]]*100</f>
        <v>13.500784929356357</v>
      </c>
      <c r="R2205" s="86">
        <f>ROUND(Table2[[#This Row],[Percent Exceedance]],1)</f>
        <v>13.5</v>
      </c>
    </row>
    <row r="2206" spans="2:18">
      <c r="B2206" s="79" t="s">
        <v>278</v>
      </c>
      <c r="C2206" s="80">
        <v>10044187</v>
      </c>
      <c r="D2206" s="80">
        <v>10019674</v>
      </c>
      <c r="E2206" s="79" t="s">
        <v>276</v>
      </c>
      <c r="F2206" s="81">
        <v>41946</v>
      </c>
      <c r="G2206" s="82">
        <v>2.9089999999999998</v>
      </c>
      <c r="H2206" s="83">
        <f t="shared" si="136"/>
        <v>2909</v>
      </c>
      <c r="I2206" s="84">
        <f t="shared" si="137"/>
        <v>3.366898148148148E-2</v>
      </c>
      <c r="J2206" s="83">
        <v>1.07</v>
      </c>
      <c r="K2206" s="83" t="s">
        <v>277</v>
      </c>
      <c r="L2206" s="83">
        <v>0.374</v>
      </c>
      <c r="M2206" s="83" t="s">
        <v>277</v>
      </c>
      <c r="N2206" s="84">
        <f t="shared" si="138"/>
        <v>1.4776689814814814</v>
      </c>
      <c r="O2206" s="83">
        <v>2205</v>
      </c>
      <c r="P2206" s="86">
        <f t="shared" si="139"/>
        <v>0.13461538461538458</v>
      </c>
      <c r="Q2206" s="87">
        <f>Table2[[#This Row],[Decimal exceedance]]*100</f>
        <v>13.461538461538458</v>
      </c>
      <c r="R2206" s="86">
        <f>ROUND(Table2[[#This Row],[Percent Exceedance]],1)</f>
        <v>13.5</v>
      </c>
    </row>
    <row r="2207" spans="2:18">
      <c r="B2207" s="79" t="s">
        <v>278</v>
      </c>
      <c r="C2207" s="80">
        <v>10044187</v>
      </c>
      <c r="D2207" s="80">
        <v>10019674</v>
      </c>
      <c r="E2207" s="79" t="s">
        <v>276</v>
      </c>
      <c r="F2207" s="81">
        <v>41771</v>
      </c>
      <c r="G2207" s="82">
        <v>2.5270000000000001</v>
      </c>
      <c r="H2207" s="83">
        <f t="shared" si="136"/>
        <v>2527</v>
      </c>
      <c r="I2207" s="84">
        <f t="shared" si="137"/>
        <v>2.9247685185185186E-2</v>
      </c>
      <c r="J2207" s="83">
        <v>0.999</v>
      </c>
      <c r="K2207" s="83" t="s">
        <v>277</v>
      </c>
      <c r="L2207" s="83">
        <v>0.45100000000000001</v>
      </c>
      <c r="M2207" s="83" t="s">
        <v>277</v>
      </c>
      <c r="N2207" s="84">
        <f t="shared" si="138"/>
        <v>1.4792476851851852</v>
      </c>
      <c r="O2207" s="83">
        <v>2206</v>
      </c>
      <c r="P2207" s="86">
        <f t="shared" si="139"/>
        <v>0.1342229199372057</v>
      </c>
      <c r="Q2207" s="87">
        <f>Table2[[#This Row],[Decimal exceedance]]*100</f>
        <v>13.42229199372057</v>
      </c>
      <c r="R2207" s="86">
        <f>ROUND(Table2[[#This Row],[Percent Exceedance]],1)</f>
        <v>13.4</v>
      </c>
    </row>
    <row r="2208" spans="2:18">
      <c r="B2208" s="79" t="s">
        <v>278</v>
      </c>
      <c r="C2208" s="80">
        <v>10044187</v>
      </c>
      <c r="D2208" s="80">
        <v>10019674</v>
      </c>
      <c r="E2208" s="79" t="s">
        <v>276</v>
      </c>
      <c r="F2208" s="81">
        <v>43328</v>
      </c>
      <c r="G2208" s="82">
        <v>2.278</v>
      </c>
      <c r="H2208" s="83">
        <f t="shared" si="136"/>
        <v>2278</v>
      </c>
      <c r="I2208" s="84">
        <f t="shared" si="137"/>
        <v>2.6365740740740738E-2</v>
      </c>
      <c r="J2208" s="83">
        <v>1.06</v>
      </c>
      <c r="K2208" s="83" t="s">
        <v>277</v>
      </c>
      <c r="L2208" s="83">
        <v>0.40899999999999997</v>
      </c>
      <c r="M2208" s="83" t="s">
        <v>277</v>
      </c>
      <c r="N2208" s="84">
        <f t="shared" si="138"/>
        <v>1.4953657407407408</v>
      </c>
      <c r="O2208" s="83">
        <v>2207</v>
      </c>
      <c r="P2208" s="86">
        <f t="shared" si="139"/>
        <v>0.1338304552590267</v>
      </c>
      <c r="Q2208" s="87">
        <f>Table2[[#This Row],[Decimal exceedance]]*100</f>
        <v>13.38304552590267</v>
      </c>
      <c r="R2208" s="86">
        <f>ROUND(Table2[[#This Row],[Percent Exceedance]],1)</f>
        <v>13.4</v>
      </c>
    </row>
    <row r="2209" spans="2:18">
      <c r="B2209" s="79" t="s">
        <v>278</v>
      </c>
      <c r="C2209" s="80">
        <v>10044187</v>
      </c>
      <c r="D2209" s="80">
        <v>10019674</v>
      </c>
      <c r="E2209" s="79" t="s">
        <v>276</v>
      </c>
      <c r="F2209" s="81">
        <v>41924</v>
      </c>
      <c r="G2209" s="82">
        <v>2.8759999999999999</v>
      </c>
      <c r="H2209" s="83">
        <f t="shared" si="136"/>
        <v>2876</v>
      </c>
      <c r="I2209" s="84">
        <f t="shared" si="137"/>
        <v>3.3287037037037032E-2</v>
      </c>
      <c r="J2209" s="83">
        <v>1.08</v>
      </c>
      <c r="K2209" s="83" t="s">
        <v>277</v>
      </c>
      <c r="L2209" s="83">
        <v>0.38900000000000001</v>
      </c>
      <c r="M2209" s="83" t="s">
        <v>277</v>
      </c>
      <c r="N2209" s="84">
        <f t="shared" si="138"/>
        <v>1.5022870370370371</v>
      </c>
      <c r="O2209" s="83">
        <v>2208</v>
      </c>
      <c r="P2209" s="86">
        <f t="shared" si="139"/>
        <v>0.13343799058084771</v>
      </c>
      <c r="Q2209" s="87">
        <f>Table2[[#This Row],[Decimal exceedance]]*100</f>
        <v>13.343799058084771</v>
      </c>
      <c r="R2209" s="86">
        <f>ROUND(Table2[[#This Row],[Percent Exceedance]],1)</f>
        <v>13.3</v>
      </c>
    </row>
    <row r="2210" spans="2:18">
      <c r="B2210" s="79" t="s">
        <v>278</v>
      </c>
      <c r="C2210" s="80">
        <v>10044187</v>
      </c>
      <c r="D2210" s="80">
        <v>10019674</v>
      </c>
      <c r="E2210" s="79" t="s">
        <v>276</v>
      </c>
      <c r="F2210" s="81">
        <v>42454</v>
      </c>
      <c r="G2210" s="82">
        <v>1.5649999999999999</v>
      </c>
      <c r="H2210" s="83">
        <f t="shared" si="136"/>
        <v>1565</v>
      </c>
      <c r="I2210" s="84">
        <f t="shared" si="137"/>
        <v>1.8113425925925925E-2</v>
      </c>
      <c r="J2210" s="83">
        <v>1.06</v>
      </c>
      <c r="K2210" s="83" t="s">
        <v>280</v>
      </c>
      <c r="L2210" s="83">
        <v>0.42599999999999999</v>
      </c>
      <c r="M2210" s="83" t="s">
        <v>277</v>
      </c>
      <c r="N2210" s="84">
        <f t="shared" si="138"/>
        <v>1.5041134259259259</v>
      </c>
      <c r="O2210" s="83">
        <v>2209</v>
      </c>
      <c r="P2210" s="86">
        <f t="shared" si="139"/>
        <v>0.13304552590266872</v>
      </c>
      <c r="Q2210" s="87">
        <f>Table2[[#This Row],[Decimal exceedance]]*100</f>
        <v>13.304552590266871</v>
      </c>
      <c r="R2210" s="86">
        <f>ROUND(Table2[[#This Row],[Percent Exceedance]],1)</f>
        <v>13.3</v>
      </c>
    </row>
    <row r="2211" spans="2:18">
      <c r="B2211" s="79" t="s">
        <v>278</v>
      </c>
      <c r="C2211" s="80">
        <v>10044187</v>
      </c>
      <c r="D2211" s="80">
        <v>10019674</v>
      </c>
      <c r="E2211" s="79" t="s">
        <v>276</v>
      </c>
      <c r="F2211" s="81">
        <v>42937</v>
      </c>
      <c r="G2211" s="82">
        <v>2.649</v>
      </c>
      <c r="H2211" s="83">
        <f t="shared" si="136"/>
        <v>2649</v>
      </c>
      <c r="I2211" s="84">
        <f t="shared" si="137"/>
        <v>3.065972222222222E-2</v>
      </c>
      <c r="J2211" s="83">
        <v>0.95299999999999996</v>
      </c>
      <c r="K2211" s="83" t="s">
        <v>277</v>
      </c>
      <c r="L2211" s="83">
        <v>0.52100000000000002</v>
      </c>
      <c r="M2211" s="83" t="s">
        <v>277</v>
      </c>
      <c r="N2211" s="84">
        <f t="shared" si="138"/>
        <v>1.5046597222222222</v>
      </c>
      <c r="O2211" s="83">
        <v>2210</v>
      </c>
      <c r="P2211" s="86">
        <f t="shared" si="139"/>
        <v>0.13265306122448983</v>
      </c>
      <c r="Q2211" s="87">
        <f>Table2[[#This Row],[Decimal exceedance]]*100</f>
        <v>13.265306122448983</v>
      </c>
      <c r="R2211" s="86">
        <f>ROUND(Table2[[#This Row],[Percent Exceedance]],1)</f>
        <v>13.3</v>
      </c>
    </row>
    <row r="2212" spans="2:18">
      <c r="B2212" s="79" t="s">
        <v>278</v>
      </c>
      <c r="C2212" s="80">
        <v>10044187</v>
      </c>
      <c r="D2212" s="80">
        <v>10019674</v>
      </c>
      <c r="E2212" s="79" t="s">
        <v>276</v>
      </c>
      <c r="F2212" s="81">
        <v>42409</v>
      </c>
      <c r="G2212" s="82">
        <v>1.6259999999999999</v>
      </c>
      <c r="H2212" s="83">
        <f t="shared" si="136"/>
        <v>1626</v>
      </c>
      <c r="I2212" s="84">
        <f t="shared" si="137"/>
        <v>1.8819444444444441E-2</v>
      </c>
      <c r="J2212" s="83">
        <v>1.06</v>
      </c>
      <c r="K2212" s="83" t="s">
        <v>277</v>
      </c>
      <c r="L2212" s="83">
        <v>0.433</v>
      </c>
      <c r="M2212" s="83" t="s">
        <v>277</v>
      </c>
      <c r="N2212" s="84">
        <f t="shared" si="138"/>
        <v>1.5118194444444446</v>
      </c>
      <c r="O2212" s="83">
        <v>2211</v>
      </c>
      <c r="P2212" s="86">
        <f t="shared" si="139"/>
        <v>0.13226059654631084</v>
      </c>
      <c r="Q2212" s="87">
        <f>Table2[[#This Row],[Decimal exceedance]]*100</f>
        <v>13.226059654631083</v>
      </c>
      <c r="R2212" s="86">
        <f>ROUND(Table2[[#This Row],[Percent Exceedance]],1)</f>
        <v>13.2</v>
      </c>
    </row>
    <row r="2213" spans="2:18">
      <c r="B2213" s="79" t="s">
        <v>278</v>
      </c>
      <c r="C2213" s="80">
        <v>10044187</v>
      </c>
      <c r="D2213" s="80">
        <v>10019674</v>
      </c>
      <c r="E2213" s="79" t="s">
        <v>276</v>
      </c>
      <c r="F2213" s="81">
        <v>42682</v>
      </c>
      <c r="G2213" s="82">
        <v>3.3140000000000001</v>
      </c>
      <c r="H2213" s="83">
        <f t="shared" si="136"/>
        <v>3314</v>
      </c>
      <c r="I2213" s="84">
        <f t="shared" si="137"/>
        <v>3.8356481481481478E-2</v>
      </c>
      <c r="J2213" s="83">
        <v>1.2</v>
      </c>
      <c r="K2213" s="83" t="s">
        <v>277</v>
      </c>
      <c r="L2213" s="83">
        <v>0.28499999999999998</v>
      </c>
      <c r="M2213" s="83" t="s">
        <v>277</v>
      </c>
      <c r="N2213" s="84">
        <f t="shared" si="138"/>
        <v>1.5233564814814813</v>
      </c>
      <c r="O2213" s="83">
        <v>2212</v>
      </c>
      <c r="P2213" s="86">
        <f t="shared" si="139"/>
        <v>0.13186813186813184</v>
      </c>
      <c r="Q2213" s="87">
        <f>Table2[[#This Row],[Decimal exceedance]]*100</f>
        <v>13.186813186813184</v>
      </c>
      <c r="R2213" s="86">
        <f>ROUND(Table2[[#This Row],[Percent Exceedance]],1)</f>
        <v>13.2</v>
      </c>
    </row>
    <row r="2214" spans="2:18">
      <c r="B2214" s="79" t="s">
        <v>278</v>
      </c>
      <c r="C2214" s="80">
        <v>10044187</v>
      </c>
      <c r="D2214" s="80">
        <v>10019674</v>
      </c>
      <c r="E2214" s="79" t="s">
        <v>276</v>
      </c>
      <c r="F2214" s="81">
        <v>41635</v>
      </c>
      <c r="G2214" s="82">
        <v>2.2410000000000001</v>
      </c>
      <c r="H2214" s="83">
        <f t="shared" si="136"/>
        <v>2241</v>
      </c>
      <c r="I2214" s="84">
        <f t="shared" si="137"/>
        <v>2.5937499999999999E-2</v>
      </c>
      <c r="J2214" s="83">
        <v>1.08</v>
      </c>
      <c r="K2214" s="83" t="s">
        <v>277</v>
      </c>
      <c r="L2214" s="83">
        <v>0.41899999999999998</v>
      </c>
      <c r="M2214" s="83" t="s">
        <v>277</v>
      </c>
      <c r="N2214" s="84">
        <f t="shared" si="138"/>
        <v>1.5249375000000001</v>
      </c>
      <c r="O2214" s="83">
        <v>2213</v>
      </c>
      <c r="P2214" s="86">
        <f t="shared" si="139"/>
        <v>0.13147566718995285</v>
      </c>
      <c r="Q2214" s="87">
        <f>Table2[[#This Row],[Decimal exceedance]]*100</f>
        <v>13.147566718995286</v>
      </c>
      <c r="R2214" s="86">
        <f>ROUND(Table2[[#This Row],[Percent Exceedance]],1)</f>
        <v>13.1</v>
      </c>
    </row>
    <row r="2215" spans="2:18">
      <c r="B2215" s="79" t="s">
        <v>278</v>
      </c>
      <c r="C2215" s="80">
        <v>10044187</v>
      </c>
      <c r="D2215" s="80">
        <v>10019674</v>
      </c>
      <c r="E2215" s="79" t="s">
        <v>276</v>
      </c>
      <c r="F2215" s="81">
        <v>41965</v>
      </c>
      <c r="G2215" s="82">
        <v>3.1480000000000001</v>
      </c>
      <c r="H2215" s="83">
        <f t="shared" si="136"/>
        <v>3148</v>
      </c>
      <c r="I2215" s="84">
        <f t="shared" si="137"/>
        <v>3.6435185185185182E-2</v>
      </c>
      <c r="J2215" s="83">
        <v>1.1000000000000001</v>
      </c>
      <c r="K2215" s="83" t="s">
        <v>277</v>
      </c>
      <c r="L2215" s="83">
        <v>0.39100000000000001</v>
      </c>
      <c r="M2215" s="83" t="s">
        <v>277</v>
      </c>
      <c r="N2215" s="84">
        <f t="shared" si="138"/>
        <v>1.5274351851851853</v>
      </c>
      <c r="O2215" s="83">
        <v>2214</v>
      </c>
      <c r="P2215" s="86">
        <f t="shared" si="139"/>
        <v>0.13108320251177397</v>
      </c>
      <c r="Q2215" s="87">
        <f>Table2[[#This Row],[Decimal exceedance]]*100</f>
        <v>13.108320251177396</v>
      </c>
      <c r="R2215" s="86">
        <f>ROUND(Table2[[#This Row],[Percent Exceedance]],1)</f>
        <v>13.1</v>
      </c>
    </row>
    <row r="2216" spans="2:18">
      <c r="B2216" s="79" t="s">
        <v>278</v>
      </c>
      <c r="C2216" s="80">
        <v>10044187</v>
      </c>
      <c r="D2216" s="80">
        <v>10019674</v>
      </c>
      <c r="E2216" s="79" t="s">
        <v>276</v>
      </c>
      <c r="F2216" s="81">
        <v>42420</v>
      </c>
      <c r="G2216" s="82">
        <v>1.6</v>
      </c>
      <c r="H2216" s="83">
        <f t="shared" si="136"/>
        <v>1600</v>
      </c>
      <c r="I2216" s="84">
        <f t="shared" si="137"/>
        <v>1.8518518518518517E-2</v>
      </c>
      <c r="J2216" s="83">
        <v>0.94699999999999995</v>
      </c>
      <c r="K2216" s="83" t="s">
        <v>277</v>
      </c>
      <c r="L2216" s="83">
        <v>0.56299999999999994</v>
      </c>
      <c r="M2216" s="83" t="s">
        <v>277</v>
      </c>
      <c r="N2216" s="84">
        <f t="shared" si="138"/>
        <v>1.5285185185185184</v>
      </c>
      <c r="O2216" s="83">
        <v>2215</v>
      </c>
      <c r="P2216" s="86">
        <f t="shared" si="139"/>
        <v>0.13069073783359497</v>
      </c>
      <c r="Q2216" s="87">
        <f>Table2[[#This Row],[Decimal exceedance]]*100</f>
        <v>13.069073783359498</v>
      </c>
      <c r="R2216" s="86">
        <f>ROUND(Table2[[#This Row],[Percent Exceedance]],1)</f>
        <v>13.1</v>
      </c>
    </row>
    <row r="2217" spans="2:18">
      <c r="B2217" s="79" t="s">
        <v>278</v>
      </c>
      <c r="C2217" s="80">
        <v>10044187</v>
      </c>
      <c r="D2217" s="80">
        <v>10019674</v>
      </c>
      <c r="E2217" s="79" t="s">
        <v>276</v>
      </c>
      <c r="F2217" s="81">
        <v>43171</v>
      </c>
      <c r="G2217" s="82">
        <v>1.978</v>
      </c>
      <c r="H2217" s="83">
        <f t="shared" si="136"/>
        <v>1978</v>
      </c>
      <c r="I2217" s="84">
        <f t="shared" si="137"/>
        <v>2.2893518518518518E-2</v>
      </c>
      <c r="J2217" s="83">
        <v>1.21</v>
      </c>
      <c r="K2217" s="83" t="s">
        <v>277</v>
      </c>
      <c r="L2217" s="83">
        <v>0.29599999999999999</v>
      </c>
      <c r="M2217" s="83" t="s">
        <v>277</v>
      </c>
      <c r="N2217" s="84">
        <f t="shared" si="138"/>
        <v>1.5288935185185186</v>
      </c>
      <c r="O2217" s="83">
        <v>2216</v>
      </c>
      <c r="P2217" s="86">
        <f t="shared" si="139"/>
        <v>0.13029827315541598</v>
      </c>
      <c r="Q2217" s="87">
        <f>Table2[[#This Row],[Decimal exceedance]]*100</f>
        <v>13.029827315541597</v>
      </c>
      <c r="R2217" s="86">
        <f>ROUND(Table2[[#This Row],[Percent Exceedance]],1)</f>
        <v>13</v>
      </c>
    </row>
    <row r="2218" spans="2:18">
      <c r="B2218" s="79" t="s">
        <v>278</v>
      </c>
      <c r="C2218" s="80">
        <v>10044187</v>
      </c>
      <c r="D2218" s="80">
        <v>10019674</v>
      </c>
      <c r="E2218" s="79" t="s">
        <v>276</v>
      </c>
      <c r="F2218" s="81">
        <v>42539</v>
      </c>
      <c r="G2218" s="82">
        <v>2.4289999999999998</v>
      </c>
      <c r="H2218" s="83">
        <f t="shared" si="136"/>
        <v>2429</v>
      </c>
      <c r="I2218" s="84">
        <f t="shared" si="137"/>
        <v>2.8113425925925924E-2</v>
      </c>
      <c r="J2218" s="83">
        <v>0.88600000000000001</v>
      </c>
      <c r="K2218" s="83" t="s">
        <v>277</v>
      </c>
      <c r="L2218" s="83">
        <v>0.61599999999999999</v>
      </c>
      <c r="M2218" s="83" t="s">
        <v>277</v>
      </c>
      <c r="N2218" s="84">
        <f t="shared" si="138"/>
        <v>1.5301134259259259</v>
      </c>
      <c r="O2218" s="83">
        <v>2217</v>
      </c>
      <c r="P2218" s="86">
        <f t="shared" si="139"/>
        <v>0.12990580847723709</v>
      </c>
      <c r="Q2218" s="87">
        <f>Table2[[#This Row],[Decimal exceedance]]*100</f>
        <v>12.990580847723709</v>
      </c>
      <c r="R2218" s="86">
        <f>ROUND(Table2[[#This Row],[Percent Exceedance]],1)</f>
        <v>13</v>
      </c>
    </row>
    <row r="2219" spans="2:18">
      <c r="B2219" s="79" t="s">
        <v>278</v>
      </c>
      <c r="C2219" s="80">
        <v>10044187</v>
      </c>
      <c r="D2219" s="80">
        <v>10019674</v>
      </c>
      <c r="E2219" s="79" t="s">
        <v>276</v>
      </c>
      <c r="F2219" s="81">
        <v>42772</v>
      </c>
      <c r="G2219" s="82">
        <v>3.7730000000000001</v>
      </c>
      <c r="H2219" s="83">
        <f t="shared" si="136"/>
        <v>3773</v>
      </c>
      <c r="I2219" s="84">
        <f t="shared" si="137"/>
        <v>4.3668981481481482E-2</v>
      </c>
      <c r="J2219" s="83">
        <v>0.78700000000000003</v>
      </c>
      <c r="K2219" s="83" t="s">
        <v>277</v>
      </c>
      <c r="L2219" s="83">
        <v>0.7</v>
      </c>
      <c r="M2219" s="83" t="s">
        <v>277</v>
      </c>
      <c r="N2219" s="84">
        <f t="shared" si="138"/>
        <v>1.5306689814814813</v>
      </c>
      <c r="O2219" s="83">
        <v>2218</v>
      </c>
      <c r="P2219" s="86">
        <f t="shared" si="139"/>
        <v>0.1295133437990581</v>
      </c>
      <c r="Q2219" s="87">
        <f>Table2[[#This Row],[Decimal exceedance]]*100</f>
        <v>12.951334379905809</v>
      </c>
      <c r="R2219" s="86">
        <f>ROUND(Table2[[#This Row],[Percent Exceedance]],1)</f>
        <v>13</v>
      </c>
    </row>
    <row r="2220" spans="2:18">
      <c r="B2220" s="79" t="s">
        <v>278</v>
      </c>
      <c r="C2220" s="80">
        <v>10044187</v>
      </c>
      <c r="D2220" s="80">
        <v>10019674</v>
      </c>
      <c r="E2220" s="79" t="s">
        <v>276</v>
      </c>
      <c r="F2220" s="81">
        <v>43193</v>
      </c>
      <c r="G2220" s="82">
        <v>2.1349999999999998</v>
      </c>
      <c r="H2220" s="83">
        <f t="shared" si="136"/>
        <v>2135</v>
      </c>
      <c r="I2220" s="84">
        <f t="shared" si="137"/>
        <v>2.4710648148148145E-2</v>
      </c>
      <c r="J2220" s="83">
        <v>1.35</v>
      </c>
      <c r="K2220" s="83" t="s">
        <v>277</v>
      </c>
      <c r="L2220" s="83">
        <v>0.16</v>
      </c>
      <c r="M2220" s="83" t="s">
        <v>277</v>
      </c>
      <c r="N2220" s="84">
        <f t="shared" si="138"/>
        <v>1.5347106481481481</v>
      </c>
      <c r="O2220" s="83">
        <v>2219</v>
      </c>
      <c r="P2220" s="86">
        <f t="shared" si="139"/>
        <v>0.12912087912087911</v>
      </c>
      <c r="Q2220" s="87">
        <f>Table2[[#This Row],[Decimal exceedance]]*100</f>
        <v>12.912087912087911</v>
      </c>
      <c r="R2220" s="86">
        <f>ROUND(Table2[[#This Row],[Percent Exceedance]],1)</f>
        <v>12.9</v>
      </c>
    </row>
    <row r="2221" spans="2:18">
      <c r="B2221" s="83"/>
      <c r="C2221" s="80">
        <v>10044187</v>
      </c>
      <c r="D2221" s="80">
        <v>10019674</v>
      </c>
      <c r="E2221" s="79" t="s">
        <v>276</v>
      </c>
      <c r="F2221" s="85">
        <v>43627</v>
      </c>
      <c r="G2221" s="82">
        <v>1.6950000000000001</v>
      </c>
      <c r="H2221" s="83">
        <f t="shared" si="136"/>
        <v>1695</v>
      </c>
      <c r="I2221" s="84">
        <f t="shared" si="137"/>
        <v>1.9618055555555555E-2</v>
      </c>
      <c r="J2221" s="83">
        <v>0.95799999999999996</v>
      </c>
      <c r="K2221" s="83" t="s">
        <v>277</v>
      </c>
      <c r="L2221" s="83">
        <v>0.56200000000000006</v>
      </c>
      <c r="M2221" s="83" t="s">
        <v>277</v>
      </c>
      <c r="N2221" s="84">
        <f t="shared" si="138"/>
        <v>1.5396180555555556</v>
      </c>
      <c r="O2221" s="83">
        <v>2220</v>
      </c>
      <c r="P2221" s="86">
        <f t="shared" si="139"/>
        <v>0.12872841444270011</v>
      </c>
      <c r="Q2221" s="87">
        <f>Table2[[#This Row],[Decimal exceedance]]*100</f>
        <v>12.872841444270012</v>
      </c>
      <c r="R2221" s="86">
        <f>ROUND(Table2[[#This Row],[Percent Exceedance]],1)</f>
        <v>12.9</v>
      </c>
    </row>
    <row r="2222" spans="2:18">
      <c r="B2222" s="79" t="s">
        <v>278</v>
      </c>
      <c r="C2222" s="80">
        <v>10044187</v>
      </c>
      <c r="D2222" s="80">
        <v>10019674</v>
      </c>
      <c r="E2222" s="79" t="s">
        <v>276</v>
      </c>
      <c r="F2222" s="81">
        <v>41772</v>
      </c>
      <c r="G2222" s="82">
        <v>2.4119999999999999</v>
      </c>
      <c r="H2222" s="83">
        <f t="shared" si="136"/>
        <v>2412</v>
      </c>
      <c r="I2222" s="84">
        <f t="shared" si="137"/>
        <v>2.7916666666666663E-2</v>
      </c>
      <c r="J2222" s="83">
        <v>1.08</v>
      </c>
      <c r="K2222" s="83" t="s">
        <v>277</v>
      </c>
      <c r="L2222" s="83">
        <v>0.433</v>
      </c>
      <c r="M2222" s="83" t="s">
        <v>277</v>
      </c>
      <c r="N2222" s="84">
        <f t="shared" si="138"/>
        <v>1.5409166666666667</v>
      </c>
      <c r="O2222" s="83">
        <v>2221</v>
      </c>
      <c r="P2222" s="86">
        <f t="shared" si="139"/>
        <v>0.12833594976452123</v>
      </c>
      <c r="Q2222" s="87">
        <f>Table2[[#This Row],[Decimal exceedance]]*100</f>
        <v>12.833594976452122</v>
      </c>
      <c r="R2222" s="86">
        <f>ROUND(Table2[[#This Row],[Percent Exceedance]],1)</f>
        <v>12.8</v>
      </c>
    </row>
    <row r="2223" spans="2:18">
      <c r="B2223" s="79" t="s">
        <v>278</v>
      </c>
      <c r="C2223" s="80">
        <v>10044187</v>
      </c>
      <c r="D2223" s="80">
        <v>10019674</v>
      </c>
      <c r="E2223" s="79" t="s">
        <v>276</v>
      </c>
      <c r="F2223" s="81">
        <v>43086</v>
      </c>
      <c r="G2223" s="82">
        <v>1.986</v>
      </c>
      <c r="H2223" s="83">
        <f t="shared" si="136"/>
        <v>1986</v>
      </c>
      <c r="I2223" s="84">
        <f t="shared" si="137"/>
        <v>2.298611111111111E-2</v>
      </c>
      <c r="J2223" s="83">
        <v>1.38</v>
      </c>
      <c r="K2223" s="83" t="s">
        <v>277</v>
      </c>
      <c r="L2223" s="83">
        <v>0.14199999999999999</v>
      </c>
      <c r="M2223" s="83" t="s">
        <v>277</v>
      </c>
      <c r="N2223" s="84">
        <f t="shared" si="138"/>
        <v>1.5449861111111109</v>
      </c>
      <c r="O2223" s="83">
        <v>2222</v>
      </c>
      <c r="P2223" s="86">
        <f t="shared" si="139"/>
        <v>0.12794348508634223</v>
      </c>
      <c r="Q2223" s="87">
        <f>Table2[[#This Row],[Decimal exceedance]]*100</f>
        <v>12.794348508634224</v>
      </c>
      <c r="R2223" s="86">
        <f>ROUND(Table2[[#This Row],[Percent Exceedance]],1)</f>
        <v>12.8</v>
      </c>
    </row>
    <row r="2224" spans="2:18">
      <c r="B2224" s="79" t="s">
        <v>278</v>
      </c>
      <c r="C2224" s="80">
        <v>10044187</v>
      </c>
      <c r="D2224" s="80">
        <v>10019674</v>
      </c>
      <c r="E2224" s="79" t="s">
        <v>276</v>
      </c>
      <c r="F2224" s="81">
        <v>41569</v>
      </c>
      <c r="G2224" s="82">
        <v>3.3220000000000001</v>
      </c>
      <c r="H2224" s="83">
        <f t="shared" si="136"/>
        <v>3322</v>
      </c>
      <c r="I2224" s="84">
        <f t="shared" si="137"/>
        <v>3.8449074074074073E-2</v>
      </c>
      <c r="J2224" s="83">
        <v>0.97</v>
      </c>
      <c r="K2224" s="83" t="s">
        <v>277</v>
      </c>
      <c r="L2224" s="83">
        <v>0.53700000000000003</v>
      </c>
      <c r="M2224" s="83" t="s">
        <v>277</v>
      </c>
      <c r="N2224" s="84">
        <f t="shared" si="138"/>
        <v>1.5454490740740741</v>
      </c>
      <c r="O2224" s="83">
        <v>2223</v>
      </c>
      <c r="P2224" s="86">
        <f t="shared" si="139"/>
        <v>0.12755102040816324</v>
      </c>
      <c r="Q2224" s="87">
        <f>Table2[[#This Row],[Decimal exceedance]]*100</f>
        <v>12.755102040816324</v>
      </c>
      <c r="R2224" s="86">
        <f>ROUND(Table2[[#This Row],[Percent Exceedance]],1)</f>
        <v>12.8</v>
      </c>
    </row>
    <row r="2225" spans="2:18">
      <c r="B2225" s="79" t="s">
        <v>278</v>
      </c>
      <c r="C2225" s="80">
        <v>10044187</v>
      </c>
      <c r="D2225" s="80">
        <v>10019674</v>
      </c>
      <c r="E2225" s="79" t="s">
        <v>276</v>
      </c>
      <c r="F2225" s="81">
        <v>41560</v>
      </c>
      <c r="G2225" s="82">
        <v>3.8519999999999999</v>
      </c>
      <c r="H2225" s="83">
        <f t="shared" si="136"/>
        <v>3852</v>
      </c>
      <c r="I2225" s="84">
        <f t="shared" si="137"/>
        <v>4.4583333333333329E-2</v>
      </c>
      <c r="J2225" s="83">
        <v>0.94799999999999995</v>
      </c>
      <c r="K2225" s="83" t="s">
        <v>277</v>
      </c>
      <c r="L2225" s="83">
        <v>0.55500000000000005</v>
      </c>
      <c r="M2225" s="83" t="s">
        <v>277</v>
      </c>
      <c r="N2225" s="84">
        <f t="shared" si="138"/>
        <v>1.5475833333333333</v>
      </c>
      <c r="O2225" s="83">
        <v>2224</v>
      </c>
      <c r="P2225" s="86">
        <f t="shared" si="139"/>
        <v>0.12715855572998425</v>
      </c>
      <c r="Q2225" s="87">
        <f>Table2[[#This Row],[Decimal exceedance]]*100</f>
        <v>12.715855572998425</v>
      </c>
      <c r="R2225" s="86">
        <f>ROUND(Table2[[#This Row],[Percent Exceedance]],1)</f>
        <v>12.7</v>
      </c>
    </row>
    <row r="2226" spans="2:18">
      <c r="B2226" s="79" t="s">
        <v>278</v>
      </c>
      <c r="C2226" s="80">
        <v>10044187</v>
      </c>
      <c r="D2226" s="80">
        <v>10019674</v>
      </c>
      <c r="E2226" s="79" t="s">
        <v>276</v>
      </c>
      <c r="F2226" s="81">
        <v>41783</v>
      </c>
      <c r="G2226" s="82">
        <v>2.351</v>
      </c>
      <c r="H2226" s="83">
        <f t="shared" si="136"/>
        <v>2351</v>
      </c>
      <c r="I2226" s="84">
        <f t="shared" si="137"/>
        <v>2.7210648148148147E-2</v>
      </c>
      <c r="J2226" s="83">
        <v>0.745</v>
      </c>
      <c r="K2226" s="83" t="s">
        <v>277</v>
      </c>
      <c r="L2226" s="83">
        <v>0.77700000000000002</v>
      </c>
      <c r="M2226" s="83" t="s">
        <v>277</v>
      </c>
      <c r="N2226" s="84">
        <f t="shared" si="138"/>
        <v>1.549210648148148</v>
      </c>
      <c r="O2226" s="83">
        <v>2225</v>
      </c>
      <c r="P2226" s="86">
        <f t="shared" si="139"/>
        <v>0.12676609105180536</v>
      </c>
      <c r="Q2226" s="87">
        <f>Table2[[#This Row],[Decimal exceedance]]*100</f>
        <v>12.676609105180535</v>
      </c>
      <c r="R2226" s="86">
        <f>ROUND(Table2[[#This Row],[Percent Exceedance]],1)</f>
        <v>12.7</v>
      </c>
    </row>
    <row r="2227" spans="2:18">
      <c r="B2227" s="83"/>
      <c r="C2227" s="80">
        <v>10044187</v>
      </c>
      <c r="D2227" s="80">
        <v>10019674</v>
      </c>
      <c r="E2227" s="79" t="s">
        <v>276</v>
      </c>
      <c r="F2227" s="85">
        <v>43816</v>
      </c>
      <c r="G2227" s="82">
        <v>1.9079999999999999</v>
      </c>
      <c r="H2227" s="83">
        <f t="shared" si="136"/>
        <v>1908</v>
      </c>
      <c r="I2227" s="84">
        <f t="shared" si="137"/>
        <v>2.208333333333333E-2</v>
      </c>
      <c r="J2227" s="83">
        <v>1.25</v>
      </c>
      <c r="K2227" s="83" t="s">
        <v>277</v>
      </c>
      <c r="L2227" s="83">
        <v>0.27800000000000002</v>
      </c>
      <c r="M2227" s="83" t="s">
        <v>277</v>
      </c>
      <c r="N2227" s="84">
        <f t="shared" si="138"/>
        <v>1.5500833333333333</v>
      </c>
      <c r="O2227" s="83">
        <v>2226</v>
      </c>
      <c r="P2227" s="86">
        <f t="shared" si="139"/>
        <v>0.12637362637362637</v>
      </c>
      <c r="Q2227" s="87">
        <f>Table2[[#This Row],[Decimal exceedance]]*100</f>
        <v>12.637362637362637</v>
      </c>
      <c r="R2227" s="86">
        <f>ROUND(Table2[[#This Row],[Percent Exceedance]],1)</f>
        <v>12.6</v>
      </c>
    </row>
    <row r="2228" spans="2:18">
      <c r="B2228" s="79" t="s">
        <v>278</v>
      </c>
      <c r="C2228" s="80">
        <v>10044187</v>
      </c>
      <c r="D2228" s="80">
        <v>10019674</v>
      </c>
      <c r="E2228" s="79" t="s">
        <v>276</v>
      </c>
      <c r="F2228" s="81">
        <v>41687</v>
      </c>
      <c r="G2228" s="82">
        <v>2.593</v>
      </c>
      <c r="H2228" s="83">
        <f t="shared" si="136"/>
        <v>2593</v>
      </c>
      <c r="I2228" s="84">
        <f t="shared" si="137"/>
        <v>3.0011574074074072E-2</v>
      </c>
      <c r="J2228" s="83">
        <v>1.0900000000000001</v>
      </c>
      <c r="K2228" s="83" t="s">
        <v>277</v>
      </c>
      <c r="L2228" s="83">
        <v>0.433</v>
      </c>
      <c r="M2228" s="83" t="s">
        <v>277</v>
      </c>
      <c r="N2228" s="84">
        <f t="shared" si="138"/>
        <v>1.5530115740740742</v>
      </c>
      <c r="O2228" s="83">
        <v>2227</v>
      </c>
      <c r="P2228" s="86">
        <f t="shared" si="139"/>
        <v>0.12598116169544737</v>
      </c>
      <c r="Q2228" s="87">
        <f>Table2[[#This Row],[Decimal exceedance]]*100</f>
        <v>12.598116169544738</v>
      </c>
      <c r="R2228" s="86">
        <f>ROUND(Table2[[#This Row],[Percent Exceedance]],1)</f>
        <v>12.6</v>
      </c>
    </row>
    <row r="2229" spans="2:18">
      <c r="B2229" s="79" t="s">
        <v>278</v>
      </c>
      <c r="C2229" s="80">
        <v>10044187</v>
      </c>
      <c r="D2229" s="80">
        <v>10019674</v>
      </c>
      <c r="E2229" s="79" t="s">
        <v>276</v>
      </c>
      <c r="F2229" s="81">
        <v>42089</v>
      </c>
      <c r="G2229" s="82">
        <v>5.38</v>
      </c>
      <c r="H2229" s="83">
        <f t="shared" si="136"/>
        <v>5380</v>
      </c>
      <c r="I2229" s="84">
        <f t="shared" si="137"/>
        <v>6.2268518518518515E-2</v>
      </c>
      <c r="J2229" s="83">
        <v>1.06</v>
      </c>
      <c r="K2229" s="83" t="s">
        <v>277</v>
      </c>
      <c r="L2229" s="83">
        <v>0.433</v>
      </c>
      <c r="M2229" s="83" t="s">
        <v>277</v>
      </c>
      <c r="N2229" s="84">
        <f t="shared" si="138"/>
        <v>1.5552685185185187</v>
      </c>
      <c r="O2229" s="83">
        <v>2228</v>
      </c>
      <c r="P2229" s="86">
        <f t="shared" si="139"/>
        <v>0.12558869701726849</v>
      </c>
      <c r="Q2229" s="87">
        <f>Table2[[#This Row],[Decimal exceedance]]*100</f>
        <v>12.558869701726849</v>
      </c>
      <c r="R2229" s="86">
        <f>ROUND(Table2[[#This Row],[Percent Exceedance]],1)</f>
        <v>12.6</v>
      </c>
    </row>
    <row r="2230" spans="2:18">
      <c r="B2230" s="83"/>
      <c r="C2230" s="80">
        <v>10044187</v>
      </c>
      <c r="D2230" s="80">
        <v>10019674</v>
      </c>
      <c r="E2230" s="79" t="s">
        <v>276</v>
      </c>
      <c r="F2230" s="85">
        <v>43857</v>
      </c>
      <c r="G2230" s="82">
        <v>1.9419999999999999</v>
      </c>
      <c r="H2230" s="83">
        <f t="shared" si="136"/>
        <v>1942</v>
      </c>
      <c r="I2230" s="84">
        <f t="shared" si="137"/>
        <v>2.2476851851851849E-2</v>
      </c>
      <c r="J2230" s="83">
        <v>1.02</v>
      </c>
      <c r="K2230" s="83" t="s">
        <v>277</v>
      </c>
      <c r="L2230" s="83">
        <v>0.51400000000000001</v>
      </c>
      <c r="M2230" s="83" t="s">
        <v>277</v>
      </c>
      <c r="N2230" s="84">
        <f t="shared" si="138"/>
        <v>1.5564768518518519</v>
      </c>
      <c r="O2230" s="83">
        <v>2229</v>
      </c>
      <c r="P2230" s="86">
        <f t="shared" si="139"/>
        <v>0.1251962323390895</v>
      </c>
      <c r="Q2230" s="87">
        <f>Table2[[#This Row],[Decimal exceedance]]*100</f>
        <v>12.51962323390895</v>
      </c>
      <c r="R2230" s="86">
        <f>ROUND(Table2[[#This Row],[Percent Exceedance]],1)</f>
        <v>12.5</v>
      </c>
    </row>
    <row r="2231" spans="2:18">
      <c r="B2231" s="79" t="s">
        <v>278</v>
      </c>
      <c r="C2231" s="80">
        <v>10044187</v>
      </c>
      <c r="D2231" s="80">
        <v>10019674</v>
      </c>
      <c r="E2231" s="79" t="s">
        <v>276</v>
      </c>
      <c r="F2231" s="81">
        <v>41857</v>
      </c>
      <c r="G2231" s="82">
        <v>4.9859999999999998</v>
      </c>
      <c r="H2231" s="83">
        <f t="shared" si="136"/>
        <v>4986</v>
      </c>
      <c r="I2231" s="84">
        <f t="shared" si="137"/>
        <v>5.7708333333333327E-2</v>
      </c>
      <c r="J2231" s="83">
        <v>0.77500000000000002</v>
      </c>
      <c r="K2231" s="83" t="s">
        <v>280</v>
      </c>
      <c r="L2231" s="83">
        <v>0.72599999999999998</v>
      </c>
      <c r="M2231" s="83" t="s">
        <v>277</v>
      </c>
      <c r="N2231" s="84">
        <f t="shared" si="138"/>
        <v>1.5587083333333334</v>
      </c>
      <c r="O2231" s="83">
        <v>2230</v>
      </c>
      <c r="P2231" s="86">
        <f t="shared" si="139"/>
        <v>0.1248037676609105</v>
      </c>
      <c r="Q2231" s="87">
        <f>Table2[[#This Row],[Decimal exceedance]]*100</f>
        <v>12.48037676609105</v>
      </c>
      <c r="R2231" s="86">
        <f>ROUND(Table2[[#This Row],[Percent Exceedance]],1)</f>
        <v>12.5</v>
      </c>
    </row>
    <row r="2232" spans="2:18">
      <c r="B2232" s="79" t="s">
        <v>278</v>
      </c>
      <c r="C2232" s="80">
        <v>10044187</v>
      </c>
      <c r="D2232" s="80">
        <v>10019674</v>
      </c>
      <c r="E2232" s="79" t="s">
        <v>276</v>
      </c>
      <c r="F2232" s="81">
        <v>41660</v>
      </c>
      <c r="G2232" s="82">
        <v>2.3130000000000002</v>
      </c>
      <c r="H2232" s="83">
        <f t="shared" si="136"/>
        <v>2313</v>
      </c>
      <c r="I2232" s="84">
        <f t="shared" si="137"/>
        <v>2.6770833333333334E-2</v>
      </c>
      <c r="J2232" s="83">
        <v>1.07</v>
      </c>
      <c r="K2232" s="83" t="s">
        <v>277</v>
      </c>
      <c r="L2232" s="83">
        <v>0.46300000000000002</v>
      </c>
      <c r="M2232" s="83" t="s">
        <v>277</v>
      </c>
      <c r="N2232" s="84">
        <f t="shared" si="138"/>
        <v>1.5597708333333336</v>
      </c>
      <c r="O2232" s="83">
        <v>2231</v>
      </c>
      <c r="P2232" s="86">
        <f t="shared" si="139"/>
        <v>0.12441130298273151</v>
      </c>
      <c r="Q2232" s="87">
        <f>Table2[[#This Row],[Decimal exceedance]]*100</f>
        <v>12.441130298273151</v>
      </c>
      <c r="R2232" s="86">
        <f>ROUND(Table2[[#This Row],[Percent Exceedance]],1)</f>
        <v>12.4</v>
      </c>
    </row>
    <row r="2233" spans="2:18">
      <c r="B2233" s="79" t="s">
        <v>278</v>
      </c>
      <c r="C2233" s="80">
        <v>10044187</v>
      </c>
      <c r="D2233" s="80">
        <v>10019674</v>
      </c>
      <c r="E2233" s="79" t="s">
        <v>276</v>
      </c>
      <c r="F2233" s="81">
        <v>42440</v>
      </c>
      <c r="G2233" s="82">
        <v>0.96899999999999997</v>
      </c>
      <c r="H2233" s="83">
        <f t="shared" si="136"/>
        <v>969</v>
      </c>
      <c r="I2233" s="84">
        <f t="shared" si="137"/>
        <v>1.1215277777777777E-2</v>
      </c>
      <c r="J2233" s="83">
        <v>1.1599999999999999</v>
      </c>
      <c r="K2233" s="83" t="s">
        <v>277</v>
      </c>
      <c r="L2233" s="83">
        <v>0.39600000000000002</v>
      </c>
      <c r="M2233" s="83" t="s">
        <v>277</v>
      </c>
      <c r="N2233" s="84">
        <f t="shared" si="138"/>
        <v>1.5672152777777777</v>
      </c>
      <c r="O2233" s="83">
        <v>2232</v>
      </c>
      <c r="P2233" s="86">
        <f t="shared" si="139"/>
        <v>0.12401883830455263</v>
      </c>
      <c r="Q2233" s="87">
        <f>Table2[[#This Row],[Decimal exceedance]]*100</f>
        <v>12.401883830455262</v>
      </c>
      <c r="R2233" s="86">
        <f>ROUND(Table2[[#This Row],[Percent Exceedance]],1)</f>
        <v>12.4</v>
      </c>
    </row>
    <row r="2234" spans="2:18">
      <c r="B2234" s="83"/>
      <c r="C2234" s="80">
        <v>10044187</v>
      </c>
      <c r="D2234" s="80">
        <v>10019674</v>
      </c>
      <c r="E2234" s="79" t="s">
        <v>276</v>
      </c>
      <c r="F2234" s="85">
        <v>43891</v>
      </c>
      <c r="G2234" s="82">
        <v>1.536</v>
      </c>
      <c r="H2234" s="83">
        <f t="shared" si="136"/>
        <v>1536</v>
      </c>
      <c r="I2234" s="84">
        <f t="shared" si="137"/>
        <v>1.7777777777777778E-2</v>
      </c>
      <c r="J2234" s="83">
        <v>1.25</v>
      </c>
      <c r="K2234" s="83" t="s">
        <v>277</v>
      </c>
      <c r="L2234" s="83">
        <v>0.30099999999999999</v>
      </c>
      <c r="M2234" s="83" t="s">
        <v>277</v>
      </c>
      <c r="N2234" s="84">
        <f t="shared" si="138"/>
        <v>1.5687777777777776</v>
      </c>
      <c r="O2234" s="83">
        <v>2233</v>
      </c>
      <c r="P2234" s="86">
        <f t="shared" si="139"/>
        <v>0.12362637362637363</v>
      </c>
      <c r="Q2234" s="87">
        <f>Table2[[#This Row],[Decimal exceedance]]*100</f>
        <v>12.362637362637363</v>
      </c>
      <c r="R2234" s="86">
        <f>ROUND(Table2[[#This Row],[Percent Exceedance]],1)</f>
        <v>12.4</v>
      </c>
    </row>
    <row r="2235" spans="2:18">
      <c r="B2235" s="79" t="s">
        <v>278</v>
      </c>
      <c r="C2235" s="80">
        <v>10044187</v>
      </c>
      <c r="D2235" s="80">
        <v>10019674</v>
      </c>
      <c r="E2235" s="79" t="s">
        <v>276</v>
      </c>
      <c r="F2235" s="81">
        <v>42229</v>
      </c>
      <c r="G2235" s="82">
        <v>4.5359999999999996</v>
      </c>
      <c r="H2235" s="83">
        <f t="shared" si="136"/>
        <v>4536</v>
      </c>
      <c r="I2235" s="84">
        <f t="shared" si="137"/>
        <v>5.2499999999999991E-2</v>
      </c>
      <c r="J2235" s="83">
        <v>1.05</v>
      </c>
      <c r="K2235" s="83" t="s">
        <v>277</v>
      </c>
      <c r="L2235" s="83">
        <v>0.46800000000000003</v>
      </c>
      <c r="M2235" s="83" t="s">
        <v>277</v>
      </c>
      <c r="N2235" s="84">
        <f t="shared" si="138"/>
        <v>1.5705</v>
      </c>
      <c r="O2235" s="83">
        <v>2234</v>
      </c>
      <c r="P2235" s="86">
        <f t="shared" si="139"/>
        <v>0.12323390894819464</v>
      </c>
      <c r="Q2235" s="87">
        <f>Table2[[#This Row],[Decimal exceedance]]*100</f>
        <v>12.323390894819465</v>
      </c>
      <c r="R2235" s="86">
        <f>ROUND(Table2[[#This Row],[Percent Exceedance]],1)</f>
        <v>12.3</v>
      </c>
    </row>
    <row r="2236" spans="2:18">
      <c r="B2236" s="79" t="s">
        <v>278</v>
      </c>
      <c r="C2236" s="80">
        <v>10044187</v>
      </c>
      <c r="D2236" s="80">
        <v>10019674</v>
      </c>
      <c r="E2236" s="79" t="s">
        <v>276</v>
      </c>
      <c r="F2236" s="81">
        <v>43449</v>
      </c>
      <c r="G2236" s="82">
        <v>2.0710000000000002</v>
      </c>
      <c r="H2236" s="83">
        <f t="shared" si="136"/>
        <v>2071</v>
      </c>
      <c r="I2236" s="84">
        <f t="shared" si="137"/>
        <v>2.3969907407407409E-2</v>
      </c>
      <c r="J2236" s="83">
        <v>1.36</v>
      </c>
      <c r="K2236" s="83" t="s">
        <v>277</v>
      </c>
      <c r="L2236" s="83">
        <v>0.192</v>
      </c>
      <c r="M2236" s="83" t="s">
        <v>277</v>
      </c>
      <c r="N2236" s="84">
        <f t="shared" si="138"/>
        <v>1.5759699074074074</v>
      </c>
      <c r="O2236" s="83">
        <v>2235</v>
      </c>
      <c r="P2236" s="86">
        <f t="shared" si="139"/>
        <v>0.12284144427001575</v>
      </c>
      <c r="Q2236" s="87">
        <f>Table2[[#This Row],[Decimal exceedance]]*100</f>
        <v>12.284144427001575</v>
      </c>
      <c r="R2236" s="86">
        <f>ROUND(Table2[[#This Row],[Percent Exceedance]],1)</f>
        <v>12.3</v>
      </c>
    </row>
    <row r="2237" spans="2:18">
      <c r="B2237" s="83"/>
      <c r="C2237" s="80">
        <v>10044187</v>
      </c>
      <c r="D2237" s="80">
        <v>10019674</v>
      </c>
      <c r="E2237" s="79" t="s">
        <v>276</v>
      </c>
      <c r="F2237" s="85">
        <v>43776</v>
      </c>
      <c r="G2237" s="82">
        <v>1.9830000000000001</v>
      </c>
      <c r="H2237" s="83">
        <f t="shared" si="136"/>
        <v>1983</v>
      </c>
      <c r="I2237" s="84">
        <f t="shared" si="137"/>
        <v>2.2951388888888889E-2</v>
      </c>
      <c r="J2237" s="83">
        <v>1.3</v>
      </c>
      <c r="K2237" s="83" t="s">
        <v>277</v>
      </c>
      <c r="L2237" s="83">
        <v>0.255</v>
      </c>
      <c r="M2237" s="83" t="s">
        <v>277</v>
      </c>
      <c r="N2237" s="84">
        <f t="shared" si="138"/>
        <v>1.5779513888888888</v>
      </c>
      <c r="O2237" s="83">
        <v>2236</v>
      </c>
      <c r="P2237" s="86">
        <f t="shared" si="139"/>
        <v>0.12244897959183676</v>
      </c>
      <c r="Q2237" s="87">
        <f>Table2[[#This Row],[Decimal exceedance]]*100</f>
        <v>12.244897959183676</v>
      </c>
      <c r="R2237" s="86">
        <f>ROUND(Table2[[#This Row],[Percent Exceedance]],1)</f>
        <v>12.2</v>
      </c>
    </row>
    <row r="2238" spans="2:18">
      <c r="B2238" s="79" t="s">
        <v>278</v>
      </c>
      <c r="C2238" s="80">
        <v>10044187</v>
      </c>
      <c r="D2238" s="80">
        <v>10019674</v>
      </c>
      <c r="E2238" s="79" t="s">
        <v>276</v>
      </c>
      <c r="F2238" s="81">
        <v>41667</v>
      </c>
      <c r="G2238" s="82">
        <v>2.4279999999999999</v>
      </c>
      <c r="H2238" s="83">
        <f t="shared" si="136"/>
        <v>2428</v>
      </c>
      <c r="I2238" s="84">
        <f t="shared" si="137"/>
        <v>2.810185185185185E-2</v>
      </c>
      <c r="J2238" s="83">
        <v>1.0900000000000001</v>
      </c>
      <c r="K2238" s="83" t="s">
        <v>277</v>
      </c>
      <c r="L2238" s="83">
        <v>0.46</v>
      </c>
      <c r="M2238" s="83" t="s">
        <v>277</v>
      </c>
      <c r="N2238" s="84">
        <f t="shared" si="138"/>
        <v>1.5781018518518519</v>
      </c>
      <c r="O2238" s="83">
        <v>2237</v>
      </c>
      <c r="P2238" s="86">
        <f t="shared" si="139"/>
        <v>0.12205651491365777</v>
      </c>
      <c r="Q2238" s="87">
        <f>Table2[[#This Row],[Decimal exceedance]]*100</f>
        <v>12.205651491365776</v>
      </c>
      <c r="R2238" s="86">
        <f>ROUND(Table2[[#This Row],[Percent Exceedance]],1)</f>
        <v>12.2</v>
      </c>
    </row>
    <row r="2239" spans="2:18">
      <c r="B2239" s="79" t="s">
        <v>278</v>
      </c>
      <c r="C2239" s="80">
        <v>10044187</v>
      </c>
      <c r="D2239" s="80">
        <v>10019674</v>
      </c>
      <c r="E2239" s="79" t="s">
        <v>276</v>
      </c>
      <c r="F2239" s="81">
        <v>42659</v>
      </c>
      <c r="G2239" s="82">
        <v>6.056</v>
      </c>
      <c r="H2239" s="83">
        <f t="shared" si="136"/>
        <v>6056</v>
      </c>
      <c r="I2239" s="84">
        <f t="shared" si="137"/>
        <v>7.0092592592592595E-2</v>
      </c>
      <c r="J2239" s="83">
        <v>0.94</v>
      </c>
      <c r="K2239" s="83" t="s">
        <v>277</v>
      </c>
      <c r="L2239" s="83">
        <v>0.57999999999999996</v>
      </c>
      <c r="M2239" s="83" t="s">
        <v>277</v>
      </c>
      <c r="N2239" s="84">
        <f t="shared" si="138"/>
        <v>1.5900925925925926</v>
      </c>
      <c r="O2239" s="83">
        <v>2238</v>
      </c>
      <c r="P2239" s="86">
        <f t="shared" si="139"/>
        <v>0.12166405023547877</v>
      </c>
      <c r="Q2239" s="87">
        <f>Table2[[#This Row],[Decimal exceedance]]*100</f>
        <v>12.166405023547878</v>
      </c>
      <c r="R2239" s="86">
        <f>ROUND(Table2[[#This Row],[Percent Exceedance]],1)</f>
        <v>12.2</v>
      </c>
    </row>
    <row r="2240" spans="2:18">
      <c r="B2240" s="83"/>
      <c r="C2240" s="80">
        <v>10044187</v>
      </c>
      <c r="D2240" s="80">
        <v>10019674</v>
      </c>
      <c r="E2240" s="79" t="s">
        <v>276</v>
      </c>
      <c r="F2240" s="85">
        <v>43817</v>
      </c>
      <c r="G2240" s="82">
        <v>1.89</v>
      </c>
      <c r="H2240" s="83">
        <f t="shared" si="136"/>
        <v>1890</v>
      </c>
      <c r="I2240" s="84">
        <f t="shared" si="137"/>
        <v>2.1874999999999999E-2</v>
      </c>
      <c r="J2240" s="83">
        <v>1.37</v>
      </c>
      <c r="K2240" s="83" t="s">
        <v>277</v>
      </c>
      <c r="L2240" s="83">
        <v>0.2</v>
      </c>
      <c r="M2240" s="83" t="s">
        <v>277</v>
      </c>
      <c r="N2240" s="84">
        <f t="shared" si="138"/>
        <v>1.5918750000000002</v>
      </c>
      <c r="O2240" s="83">
        <v>2239</v>
      </c>
      <c r="P2240" s="86">
        <f t="shared" si="139"/>
        <v>0.12127158555729989</v>
      </c>
      <c r="Q2240" s="87">
        <f>Table2[[#This Row],[Decimal exceedance]]*100</f>
        <v>12.127158555729988</v>
      </c>
      <c r="R2240" s="86">
        <f>ROUND(Table2[[#This Row],[Percent Exceedance]],1)</f>
        <v>12.1</v>
      </c>
    </row>
    <row r="2241" spans="2:18">
      <c r="B2241" s="79" t="s">
        <v>278</v>
      </c>
      <c r="C2241" s="80">
        <v>10044187</v>
      </c>
      <c r="D2241" s="80">
        <v>10019674</v>
      </c>
      <c r="E2241" s="79" t="s">
        <v>276</v>
      </c>
      <c r="F2241" s="81">
        <v>41653</v>
      </c>
      <c r="G2241" s="82">
        <v>2.1619999999999999</v>
      </c>
      <c r="H2241" s="83">
        <f t="shared" si="136"/>
        <v>2162</v>
      </c>
      <c r="I2241" s="84">
        <f t="shared" si="137"/>
        <v>2.5023148148148145E-2</v>
      </c>
      <c r="J2241" s="83">
        <v>1.1399999999999999</v>
      </c>
      <c r="K2241" s="83" t="s">
        <v>277</v>
      </c>
      <c r="L2241" s="83">
        <v>0.438</v>
      </c>
      <c r="M2241" s="83" t="s">
        <v>277</v>
      </c>
      <c r="N2241" s="84">
        <f t="shared" si="138"/>
        <v>1.6030231481481481</v>
      </c>
      <c r="O2241" s="83">
        <v>2240</v>
      </c>
      <c r="P2241" s="86">
        <f t="shared" si="139"/>
        <v>0.12087912087912089</v>
      </c>
      <c r="Q2241" s="87">
        <f>Table2[[#This Row],[Decimal exceedance]]*100</f>
        <v>12.087912087912089</v>
      </c>
      <c r="R2241" s="86">
        <f>ROUND(Table2[[#This Row],[Percent Exceedance]],1)</f>
        <v>12.1</v>
      </c>
    </row>
    <row r="2242" spans="2:18">
      <c r="B2242" s="79" t="s">
        <v>278</v>
      </c>
      <c r="C2242" s="80">
        <v>10044187</v>
      </c>
      <c r="D2242" s="80">
        <v>10019674</v>
      </c>
      <c r="E2242" s="79" t="s">
        <v>276</v>
      </c>
      <c r="F2242" s="81">
        <v>42248</v>
      </c>
      <c r="G2242" s="82">
        <v>4.609</v>
      </c>
      <c r="H2242" s="83">
        <f t="shared" ref="H2242:H2305" si="140">(G2242*1000)</f>
        <v>4609</v>
      </c>
      <c r="I2242" s="84">
        <f t="shared" ref="I2242:I2305" si="141">SUM(G2242/86.4)</f>
        <v>5.3344907407407403E-2</v>
      </c>
      <c r="J2242" s="83">
        <v>1.05</v>
      </c>
      <c r="K2242" s="83" t="s">
        <v>280</v>
      </c>
      <c r="L2242" s="83">
        <v>0.501</v>
      </c>
      <c r="M2242" s="83" t="s">
        <v>281</v>
      </c>
      <c r="N2242" s="84">
        <f t="shared" ref="N2242:N2305" si="142">SUM(I2242+J2242+L2242)</f>
        <v>1.6043449074074076</v>
      </c>
      <c r="O2242" s="83">
        <v>2241</v>
      </c>
      <c r="P2242" s="86">
        <f t="shared" ref="P2242:P2305" si="143">1-O2242/2548</f>
        <v>0.1204866562009419</v>
      </c>
      <c r="Q2242" s="87">
        <f>Table2[[#This Row],[Decimal exceedance]]*100</f>
        <v>12.048665620094191</v>
      </c>
      <c r="R2242" s="86">
        <f>ROUND(Table2[[#This Row],[Percent Exceedance]],1)</f>
        <v>12</v>
      </c>
    </row>
    <row r="2243" spans="2:18">
      <c r="B2243" s="79" t="s">
        <v>278</v>
      </c>
      <c r="C2243" s="80">
        <v>10044187</v>
      </c>
      <c r="D2243" s="80">
        <v>10019674</v>
      </c>
      <c r="E2243" s="79" t="s">
        <v>276</v>
      </c>
      <c r="F2243" s="81">
        <v>42748</v>
      </c>
      <c r="G2243" s="82">
        <v>4.492</v>
      </c>
      <c r="H2243" s="83">
        <f t="shared" si="140"/>
        <v>4492</v>
      </c>
      <c r="I2243" s="84">
        <f t="shared" si="141"/>
        <v>5.199074074074074E-2</v>
      </c>
      <c r="J2243" s="83">
        <v>0.82099999999999995</v>
      </c>
      <c r="K2243" s="83" t="s">
        <v>277</v>
      </c>
      <c r="L2243" s="83">
        <v>0.73199999999999998</v>
      </c>
      <c r="M2243" s="83" t="s">
        <v>277</v>
      </c>
      <c r="N2243" s="84">
        <f t="shared" si="142"/>
        <v>1.6049907407407407</v>
      </c>
      <c r="O2243" s="83">
        <v>2242</v>
      </c>
      <c r="P2243" s="86">
        <f t="shared" si="143"/>
        <v>0.12009419152276291</v>
      </c>
      <c r="Q2243" s="87">
        <f>Table2[[#This Row],[Decimal exceedance]]*100</f>
        <v>12.009419152276291</v>
      </c>
      <c r="R2243" s="86">
        <f>ROUND(Table2[[#This Row],[Percent Exceedance]],1)</f>
        <v>12</v>
      </c>
    </row>
    <row r="2244" spans="2:18">
      <c r="B2244" s="79" t="s">
        <v>278</v>
      </c>
      <c r="C2244" s="80">
        <v>10044187</v>
      </c>
      <c r="D2244" s="80">
        <v>10019674</v>
      </c>
      <c r="E2244" s="79" t="s">
        <v>276</v>
      </c>
      <c r="F2244" s="81">
        <v>41786</v>
      </c>
      <c r="G2244" s="82">
        <v>2.2639999999999998</v>
      </c>
      <c r="H2244" s="83">
        <f t="shared" si="140"/>
        <v>2264</v>
      </c>
      <c r="I2244" s="84">
        <f t="shared" si="141"/>
        <v>2.6203703703703701E-2</v>
      </c>
      <c r="J2244" s="83">
        <v>0.76200000000000001</v>
      </c>
      <c r="K2244" s="83" t="s">
        <v>277</v>
      </c>
      <c r="L2244" s="83">
        <v>0.81799999999999995</v>
      </c>
      <c r="M2244" s="83" t="s">
        <v>277</v>
      </c>
      <c r="N2244" s="84">
        <f t="shared" si="142"/>
        <v>1.6062037037037036</v>
      </c>
      <c r="O2244" s="83">
        <v>2243</v>
      </c>
      <c r="P2244" s="86">
        <f t="shared" si="143"/>
        <v>0.11970172684458402</v>
      </c>
      <c r="Q2244" s="87">
        <f>Table2[[#This Row],[Decimal exceedance]]*100</f>
        <v>11.970172684458403</v>
      </c>
      <c r="R2244" s="86">
        <f>ROUND(Table2[[#This Row],[Percent Exceedance]],1)</f>
        <v>12</v>
      </c>
    </row>
    <row r="2245" spans="2:18">
      <c r="B2245" s="79" t="s">
        <v>278</v>
      </c>
      <c r="C2245" s="80">
        <v>10044187</v>
      </c>
      <c r="D2245" s="80">
        <v>10019674</v>
      </c>
      <c r="E2245" s="79" t="s">
        <v>276</v>
      </c>
      <c r="F2245" s="81">
        <v>42773</v>
      </c>
      <c r="G2245" s="82">
        <v>4.1399999999999997</v>
      </c>
      <c r="H2245" s="83">
        <f t="shared" si="140"/>
        <v>4140</v>
      </c>
      <c r="I2245" s="84">
        <f t="shared" si="141"/>
        <v>4.7916666666666663E-2</v>
      </c>
      <c r="J2245" s="83">
        <v>0.74199999999999999</v>
      </c>
      <c r="K2245" s="83" t="s">
        <v>277</v>
      </c>
      <c r="L2245" s="83">
        <v>0.82799999999999996</v>
      </c>
      <c r="M2245" s="83" t="s">
        <v>277</v>
      </c>
      <c r="N2245" s="84">
        <f t="shared" si="142"/>
        <v>1.6179166666666664</v>
      </c>
      <c r="O2245" s="83">
        <v>2244</v>
      </c>
      <c r="P2245" s="86">
        <f t="shared" si="143"/>
        <v>0.11930926216640503</v>
      </c>
      <c r="Q2245" s="87">
        <f>Table2[[#This Row],[Decimal exceedance]]*100</f>
        <v>11.930926216640502</v>
      </c>
      <c r="R2245" s="86">
        <f>ROUND(Table2[[#This Row],[Percent Exceedance]],1)</f>
        <v>11.9</v>
      </c>
    </row>
    <row r="2246" spans="2:18">
      <c r="B2246" s="79" t="s">
        <v>278</v>
      </c>
      <c r="C2246" s="80">
        <v>10044187</v>
      </c>
      <c r="D2246" s="80">
        <v>10019674</v>
      </c>
      <c r="E2246" s="79" t="s">
        <v>276</v>
      </c>
      <c r="F2246" s="81">
        <v>43338</v>
      </c>
      <c r="G2246" s="82">
        <v>2.2679999999999998</v>
      </c>
      <c r="H2246" s="83">
        <f t="shared" si="140"/>
        <v>2268</v>
      </c>
      <c r="I2246" s="84">
        <f t="shared" si="141"/>
        <v>2.6249999999999996E-2</v>
      </c>
      <c r="J2246" s="83">
        <v>1.26</v>
      </c>
      <c r="K2246" s="83" t="s">
        <v>277</v>
      </c>
      <c r="L2246" s="83">
        <v>0.34</v>
      </c>
      <c r="M2246" s="83" t="s">
        <v>277</v>
      </c>
      <c r="N2246" s="84">
        <f t="shared" si="142"/>
        <v>1.62625</v>
      </c>
      <c r="O2246" s="83">
        <v>2245</v>
      </c>
      <c r="P2246" s="86">
        <f t="shared" si="143"/>
        <v>0.11891679748822603</v>
      </c>
      <c r="Q2246" s="87">
        <f>Table2[[#This Row],[Decimal exceedance]]*100</f>
        <v>11.891679748822604</v>
      </c>
      <c r="R2246" s="86">
        <f>ROUND(Table2[[#This Row],[Percent Exceedance]],1)</f>
        <v>11.9</v>
      </c>
    </row>
    <row r="2247" spans="2:18">
      <c r="B2247" s="83"/>
      <c r="C2247" s="80">
        <v>10044187</v>
      </c>
      <c r="D2247" s="80">
        <v>10019674</v>
      </c>
      <c r="E2247" s="79" t="s">
        <v>276</v>
      </c>
      <c r="F2247" s="85">
        <v>43878</v>
      </c>
      <c r="G2247" s="82">
        <v>1.2789999999999999</v>
      </c>
      <c r="H2247" s="83">
        <f t="shared" si="140"/>
        <v>1279</v>
      </c>
      <c r="I2247" s="84">
        <f t="shared" si="141"/>
        <v>1.4803240740740738E-2</v>
      </c>
      <c r="J2247" s="83">
        <v>1.38</v>
      </c>
      <c r="K2247" s="83" t="s">
        <v>277</v>
      </c>
      <c r="L2247" s="83">
        <v>0.23599999999999999</v>
      </c>
      <c r="M2247" s="83" t="s">
        <v>277</v>
      </c>
      <c r="N2247" s="84">
        <f t="shared" si="142"/>
        <v>1.6308032407407407</v>
      </c>
      <c r="O2247" s="83">
        <v>2246</v>
      </c>
      <c r="P2247" s="86">
        <f t="shared" si="143"/>
        <v>0.11852433281004715</v>
      </c>
      <c r="Q2247" s="87">
        <f>Table2[[#This Row],[Decimal exceedance]]*100</f>
        <v>11.852433281004714</v>
      </c>
      <c r="R2247" s="86">
        <f>ROUND(Table2[[#This Row],[Percent Exceedance]],1)</f>
        <v>11.9</v>
      </c>
    </row>
    <row r="2248" spans="2:18">
      <c r="B2248" s="79" t="s">
        <v>278</v>
      </c>
      <c r="C2248" s="80">
        <v>10044187</v>
      </c>
      <c r="D2248" s="80">
        <v>10019674</v>
      </c>
      <c r="E2248" s="79" t="s">
        <v>276</v>
      </c>
      <c r="F2248" s="81">
        <v>41652</v>
      </c>
      <c r="G2248" s="82">
        <v>2.38</v>
      </c>
      <c r="H2248" s="83">
        <f t="shared" si="140"/>
        <v>2380</v>
      </c>
      <c r="I2248" s="84">
        <f t="shared" si="141"/>
        <v>2.7546296296296294E-2</v>
      </c>
      <c r="J2248" s="83">
        <v>1.1499999999999999</v>
      </c>
      <c r="K2248" s="83" t="s">
        <v>277</v>
      </c>
      <c r="L2248" s="83">
        <v>0.45500000000000002</v>
      </c>
      <c r="M2248" s="83" t="s">
        <v>277</v>
      </c>
      <c r="N2248" s="84">
        <f t="shared" si="142"/>
        <v>1.6325462962962962</v>
      </c>
      <c r="O2248" s="83">
        <v>2247</v>
      </c>
      <c r="P2248" s="86">
        <f t="shared" si="143"/>
        <v>0.11813186813186816</v>
      </c>
      <c r="Q2248" s="87">
        <f>Table2[[#This Row],[Decimal exceedance]]*100</f>
        <v>11.813186813186816</v>
      </c>
      <c r="R2248" s="86">
        <f>ROUND(Table2[[#This Row],[Percent Exceedance]],1)</f>
        <v>11.8</v>
      </c>
    </row>
    <row r="2249" spans="2:18">
      <c r="B2249" s="79" t="s">
        <v>278</v>
      </c>
      <c r="C2249" s="80">
        <v>10044187</v>
      </c>
      <c r="D2249" s="80">
        <v>10019674</v>
      </c>
      <c r="E2249" s="79" t="s">
        <v>276</v>
      </c>
      <c r="F2249" s="81">
        <v>43502</v>
      </c>
      <c r="G2249" s="82">
        <v>1.94</v>
      </c>
      <c r="H2249" s="83">
        <f t="shared" si="140"/>
        <v>1940</v>
      </c>
      <c r="I2249" s="84">
        <f t="shared" si="141"/>
        <v>2.2453703703703701E-2</v>
      </c>
      <c r="J2249" s="83">
        <v>1.37</v>
      </c>
      <c r="K2249" s="83" t="s">
        <v>277</v>
      </c>
      <c r="L2249" s="83">
        <v>0.246</v>
      </c>
      <c r="M2249" s="83" t="s">
        <v>277</v>
      </c>
      <c r="N2249" s="84">
        <f t="shared" si="142"/>
        <v>1.6384537037037039</v>
      </c>
      <c r="O2249" s="83">
        <v>2248</v>
      </c>
      <c r="P2249" s="86">
        <f t="shared" si="143"/>
        <v>0.11773940345368916</v>
      </c>
      <c r="Q2249" s="87">
        <f>Table2[[#This Row],[Decimal exceedance]]*100</f>
        <v>11.773940345368917</v>
      </c>
      <c r="R2249" s="86">
        <f>ROUND(Table2[[#This Row],[Percent Exceedance]],1)</f>
        <v>11.8</v>
      </c>
    </row>
    <row r="2250" spans="2:18">
      <c r="B2250" s="79" t="s">
        <v>278</v>
      </c>
      <c r="C2250" s="80">
        <v>10044187</v>
      </c>
      <c r="D2250" s="80">
        <v>10019674</v>
      </c>
      <c r="E2250" s="79" t="s">
        <v>276</v>
      </c>
      <c r="F2250" s="81">
        <v>42471</v>
      </c>
      <c r="G2250" s="82">
        <v>1.536</v>
      </c>
      <c r="H2250" s="83">
        <f t="shared" si="140"/>
        <v>1536</v>
      </c>
      <c r="I2250" s="84">
        <f t="shared" si="141"/>
        <v>1.7777777777777778E-2</v>
      </c>
      <c r="J2250" s="83">
        <v>1.17</v>
      </c>
      <c r="K2250" s="83" t="s">
        <v>280</v>
      </c>
      <c r="L2250" s="83">
        <v>0.45600000000000002</v>
      </c>
      <c r="M2250" s="83" t="s">
        <v>277</v>
      </c>
      <c r="N2250" s="84">
        <f t="shared" si="142"/>
        <v>1.6437777777777776</v>
      </c>
      <c r="O2250" s="83">
        <v>2249</v>
      </c>
      <c r="P2250" s="86">
        <f t="shared" si="143"/>
        <v>0.11734693877551017</v>
      </c>
      <c r="Q2250" s="87">
        <f>Table2[[#This Row],[Decimal exceedance]]*100</f>
        <v>11.734693877551017</v>
      </c>
      <c r="R2250" s="86">
        <f>ROUND(Table2[[#This Row],[Percent Exceedance]],1)</f>
        <v>11.7</v>
      </c>
    </row>
    <row r="2251" spans="2:18">
      <c r="B2251" s="79" t="s">
        <v>278</v>
      </c>
      <c r="C2251" s="80">
        <v>10044187</v>
      </c>
      <c r="D2251" s="80">
        <v>10019674</v>
      </c>
      <c r="E2251" s="79" t="s">
        <v>276</v>
      </c>
      <c r="F2251" s="81">
        <v>41787</v>
      </c>
      <c r="G2251" s="82">
        <v>2.2890000000000001</v>
      </c>
      <c r="H2251" s="83">
        <f t="shared" si="140"/>
        <v>2289</v>
      </c>
      <c r="I2251" s="84">
        <f t="shared" si="141"/>
        <v>2.6493055555555554E-2</v>
      </c>
      <c r="J2251" s="83">
        <v>0.8</v>
      </c>
      <c r="K2251" s="83" t="s">
        <v>277</v>
      </c>
      <c r="L2251" s="83">
        <v>0.81899999999999995</v>
      </c>
      <c r="M2251" s="83" t="s">
        <v>277</v>
      </c>
      <c r="N2251" s="84">
        <f t="shared" si="142"/>
        <v>1.6454930555555556</v>
      </c>
      <c r="O2251" s="83">
        <v>2250</v>
      </c>
      <c r="P2251" s="86">
        <f t="shared" si="143"/>
        <v>0.11695447409733128</v>
      </c>
      <c r="Q2251" s="87">
        <f>Table2[[#This Row],[Decimal exceedance]]*100</f>
        <v>11.695447409733129</v>
      </c>
      <c r="R2251" s="86">
        <f>ROUND(Table2[[#This Row],[Percent Exceedance]],1)</f>
        <v>11.7</v>
      </c>
    </row>
    <row r="2252" spans="2:18">
      <c r="B2252" s="79" t="s">
        <v>278</v>
      </c>
      <c r="C2252" s="80">
        <v>10044187</v>
      </c>
      <c r="D2252" s="80">
        <v>10019674</v>
      </c>
      <c r="E2252" s="79" t="s">
        <v>276</v>
      </c>
      <c r="F2252" s="81">
        <v>41647</v>
      </c>
      <c r="G2252" s="82">
        <v>2.1779999999999999</v>
      </c>
      <c r="H2252" s="83">
        <f t="shared" si="140"/>
        <v>2178</v>
      </c>
      <c r="I2252" s="84">
        <f t="shared" si="141"/>
        <v>2.5208333333333333E-2</v>
      </c>
      <c r="J2252" s="83">
        <v>1.17</v>
      </c>
      <c r="K2252" s="83" t="s">
        <v>277</v>
      </c>
      <c r="L2252" s="83">
        <v>0.45100000000000001</v>
      </c>
      <c r="M2252" s="83" t="s">
        <v>277</v>
      </c>
      <c r="N2252" s="84">
        <f t="shared" si="142"/>
        <v>1.6462083333333333</v>
      </c>
      <c r="O2252" s="83">
        <v>2251</v>
      </c>
      <c r="P2252" s="86">
        <f t="shared" si="143"/>
        <v>0.11656200941915229</v>
      </c>
      <c r="Q2252" s="87">
        <f>Table2[[#This Row],[Decimal exceedance]]*100</f>
        <v>11.656200941915229</v>
      </c>
      <c r="R2252" s="86">
        <f>ROUND(Table2[[#This Row],[Percent Exceedance]],1)</f>
        <v>11.7</v>
      </c>
    </row>
    <row r="2253" spans="2:18">
      <c r="B2253" s="79" t="s">
        <v>278</v>
      </c>
      <c r="C2253" s="80">
        <v>10044187</v>
      </c>
      <c r="D2253" s="80">
        <v>10019674</v>
      </c>
      <c r="E2253" s="79" t="s">
        <v>276</v>
      </c>
      <c r="F2253" s="81">
        <v>41673</v>
      </c>
      <c r="G2253" s="82">
        <v>2.3260000000000001</v>
      </c>
      <c r="H2253" s="83">
        <f t="shared" si="140"/>
        <v>2326</v>
      </c>
      <c r="I2253" s="84">
        <f t="shared" si="141"/>
        <v>2.6921296296296294E-2</v>
      </c>
      <c r="J2253" s="83">
        <v>1.18</v>
      </c>
      <c r="K2253" s="83" t="s">
        <v>277</v>
      </c>
      <c r="L2253" s="83">
        <v>0.44700000000000001</v>
      </c>
      <c r="M2253" s="83" t="s">
        <v>277</v>
      </c>
      <c r="N2253" s="84">
        <f t="shared" si="142"/>
        <v>1.6539212962962964</v>
      </c>
      <c r="O2253" s="83">
        <v>2252</v>
      </c>
      <c r="P2253" s="86">
        <f t="shared" si="143"/>
        <v>0.1161695447409733</v>
      </c>
      <c r="Q2253" s="87">
        <f>Table2[[#This Row],[Decimal exceedance]]*100</f>
        <v>11.61695447409733</v>
      </c>
      <c r="R2253" s="86">
        <f>ROUND(Table2[[#This Row],[Percent Exceedance]],1)</f>
        <v>11.6</v>
      </c>
    </row>
    <row r="2254" spans="2:18">
      <c r="B2254" s="79" t="s">
        <v>278</v>
      </c>
      <c r="C2254" s="80">
        <v>10044187</v>
      </c>
      <c r="D2254" s="80">
        <v>10019674</v>
      </c>
      <c r="E2254" s="79" t="s">
        <v>276</v>
      </c>
      <c r="F2254" s="81">
        <v>43141</v>
      </c>
      <c r="G2254" s="82">
        <v>2.1459999999999999</v>
      </c>
      <c r="H2254" s="83">
        <f t="shared" si="140"/>
        <v>2146</v>
      </c>
      <c r="I2254" s="84">
        <f t="shared" si="141"/>
        <v>2.4837962962962961E-2</v>
      </c>
      <c r="J2254" s="83">
        <v>1.44</v>
      </c>
      <c r="K2254" s="83" t="s">
        <v>277</v>
      </c>
      <c r="L2254" s="83">
        <v>0.20399999999999999</v>
      </c>
      <c r="M2254" s="83" t="s">
        <v>277</v>
      </c>
      <c r="N2254" s="84">
        <f t="shared" si="142"/>
        <v>1.6688379629629628</v>
      </c>
      <c r="O2254" s="83">
        <v>2253</v>
      </c>
      <c r="P2254" s="86">
        <f t="shared" si="143"/>
        <v>0.1157770800627943</v>
      </c>
      <c r="Q2254" s="87">
        <f>Table2[[#This Row],[Decimal exceedance]]*100</f>
        <v>11.57770800627943</v>
      </c>
      <c r="R2254" s="86">
        <f>ROUND(Table2[[#This Row],[Percent Exceedance]],1)</f>
        <v>11.6</v>
      </c>
    </row>
    <row r="2255" spans="2:18">
      <c r="B2255" s="83"/>
      <c r="C2255" s="80">
        <v>10044187</v>
      </c>
      <c r="D2255" s="80">
        <v>10019674</v>
      </c>
      <c r="E2255" s="79" t="s">
        <v>276</v>
      </c>
      <c r="F2255" s="85">
        <v>43881</v>
      </c>
      <c r="G2255" s="82">
        <v>1.7605</v>
      </c>
      <c r="H2255" s="83">
        <f t="shared" si="140"/>
        <v>1760.5</v>
      </c>
      <c r="I2255" s="84">
        <f t="shared" si="141"/>
        <v>2.0376157407407405E-2</v>
      </c>
      <c r="J2255" s="83">
        <v>1.17</v>
      </c>
      <c r="K2255" s="83" t="s">
        <v>277</v>
      </c>
      <c r="L2255" s="83">
        <v>0.496</v>
      </c>
      <c r="M2255" s="83" t="s">
        <v>277</v>
      </c>
      <c r="N2255" s="84">
        <f t="shared" si="142"/>
        <v>1.6863761574074074</v>
      </c>
      <c r="O2255" s="83">
        <v>2254</v>
      </c>
      <c r="P2255" s="86">
        <f t="shared" si="143"/>
        <v>0.11538461538461542</v>
      </c>
      <c r="Q2255" s="87">
        <f>Table2[[#This Row],[Decimal exceedance]]*100</f>
        <v>11.538461538461542</v>
      </c>
      <c r="R2255" s="86">
        <f>ROUND(Table2[[#This Row],[Percent Exceedance]],1)</f>
        <v>11.5</v>
      </c>
    </row>
    <row r="2256" spans="2:18">
      <c r="B2256" s="83"/>
      <c r="C2256" s="80">
        <v>10044187</v>
      </c>
      <c r="D2256" s="80">
        <v>10019674</v>
      </c>
      <c r="E2256" s="79" t="s">
        <v>276</v>
      </c>
      <c r="F2256" s="85">
        <v>43876</v>
      </c>
      <c r="G2256" s="82">
        <v>2.4540000000000002</v>
      </c>
      <c r="H2256" s="83">
        <f t="shared" si="140"/>
        <v>2454</v>
      </c>
      <c r="I2256" s="84">
        <f t="shared" si="141"/>
        <v>2.8402777777777777E-2</v>
      </c>
      <c r="J2256" s="83">
        <v>1.4</v>
      </c>
      <c r="K2256" s="83" t="s">
        <v>277</v>
      </c>
      <c r="L2256" s="83">
        <v>0.25900000000000001</v>
      </c>
      <c r="M2256" s="83" t="s">
        <v>277</v>
      </c>
      <c r="N2256" s="84">
        <f t="shared" si="142"/>
        <v>1.6874027777777778</v>
      </c>
      <c r="O2256" s="83">
        <v>2255</v>
      </c>
      <c r="P2256" s="86">
        <f t="shared" si="143"/>
        <v>0.11499215070643642</v>
      </c>
      <c r="Q2256" s="87">
        <f>Table2[[#This Row],[Decimal exceedance]]*100</f>
        <v>11.499215070643643</v>
      </c>
      <c r="R2256" s="86">
        <f>ROUND(Table2[[#This Row],[Percent Exceedance]],1)</f>
        <v>11.5</v>
      </c>
    </row>
    <row r="2257" spans="2:18">
      <c r="B2257" s="79" t="s">
        <v>278</v>
      </c>
      <c r="C2257" s="80">
        <v>10044187</v>
      </c>
      <c r="D2257" s="80">
        <v>10019674</v>
      </c>
      <c r="E2257" s="79" t="s">
        <v>276</v>
      </c>
      <c r="F2257" s="81">
        <v>41690</v>
      </c>
      <c r="G2257" s="82">
        <v>2.532</v>
      </c>
      <c r="H2257" s="83">
        <f t="shared" si="140"/>
        <v>2532</v>
      </c>
      <c r="I2257" s="84">
        <f t="shared" si="141"/>
        <v>2.9305555555555553E-2</v>
      </c>
      <c r="J2257" s="83">
        <v>1.17</v>
      </c>
      <c r="K2257" s="83" t="s">
        <v>277</v>
      </c>
      <c r="L2257" s="83">
        <v>0.49</v>
      </c>
      <c r="M2257" s="83" t="s">
        <v>277</v>
      </c>
      <c r="N2257" s="84">
        <f t="shared" si="142"/>
        <v>1.6893055555555554</v>
      </c>
      <c r="O2257" s="83">
        <v>2256</v>
      </c>
      <c r="P2257" s="86">
        <f t="shared" si="143"/>
        <v>0.11459968602825743</v>
      </c>
      <c r="Q2257" s="87">
        <f>Table2[[#This Row],[Decimal exceedance]]*100</f>
        <v>11.459968602825743</v>
      </c>
      <c r="R2257" s="86">
        <f>ROUND(Table2[[#This Row],[Percent Exceedance]],1)</f>
        <v>11.5</v>
      </c>
    </row>
    <row r="2258" spans="2:18">
      <c r="B2258" s="79" t="s">
        <v>278</v>
      </c>
      <c r="C2258" s="80">
        <v>10044187</v>
      </c>
      <c r="D2258" s="80">
        <v>10019674</v>
      </c>
      <c r="E2258" s="79" t="s">
        <v>276</v>
      </c>
      <c r="F2258" s="81">
        <v>41785</v>
      </c>
      <c r="G2258" s="82">
        <v>2.5310000000000001</v>
      </c>
      <c r="H2258" s="83">
        <f t="shared" si="140"/>
        <v>2531</v>
      </c>
      <c r="I2258" s="84">
        <f t="shared" si="141"/>
        <v>2.929398148148148E-2</v>
      </c>
      <c r="J2258" s="83">
        <v>0.93200000000000005</v>
      </c>
      <c r="K2258" s="83" t="s">
        <v>277</v>
      </c>
      <c r="L2258" s="83">
        <v>0.73299999999999998</v>
      </c>
      <c r="M2258" s="83" t="s">
        <v>277</v>
      </c>
      <c r="N2258" s="84">
        <f t="shared" si="142"/>
        <v>1.6942939814814815</v>
      </c>
      <c r="O2258" s="83">
        <v>2257</v>
      </c>
      <c r="P2258" s="86">
        <f t="shared" si="143"/>
        <v>0.11420722135007855</v>
      </c>
      <c r="Q2258" s="87">
        <f>Table2[[#This Row],[Decimal exceedance]]*100</f>
        <v>11.420722135007855</v>
      </c>
      <c r="R2258" s="86">
        <f>ROUND(Table2[[#This Row],[Percent Exceedance]],1)</f>
        <v>11.4</v>
      </c>
    </row>
    <row r="2259" spans="2:18">
      <c r="B2259" s="79" t="s">
        <v>278</v>
      </c>
      <c r="C2259" s="80">
        <v>10044187</v>
      </c>
      <c r="D2259" s="80">
        <v>10019674</v>
      </c>
      <c r="E2259" s="79" t="s">
        <v>276</v>
      </c>
      <c r="F2259" s="81">
        <v>41877</v>
      </c>
      <c r="G2259" s="82">
        <v>4.5679999999999996</v>
      </c>
      <c r="H2259" s="83">
        <f t="shared" si="140"/>
        <v>4568</v>
      </c>
      <c r="I2259" s="84">
        <f t="shared" si="141"/>
        <v>5.2870370370370359E-2</v>
      </c>
      <c r="J2259" s="83">
        <v>1.1599999999999999</v>
      </c>
      <c r="K2259" s="83" t="s">
        <v>277</v>
      </c>
      <c r="L2259" s="83">
        <v>0.48299999999999998</v>
      </c>
      <c r="M2259" s="83" t="s">
        <v>277</v>
      </c>
      <c r="N2259" s="84">
        <f t="shared" si="142"/>
        <v>1.6958703703703701</v>
      </c>
      <c r="O2259" s="83">
        <v>2258</v>
      </c>
      <c r="P2259" s="86">
        <f t="shared" si="143"/>
        <v>0.11381475667189955</v>
      </c>
      <c r="Q2259" s="87">
        <f>Table2[[#This Row],[Decimal exceedance]]*100</f>
        <v>11.381475667189955</v>
      </c>
      <c r="R2259" s="86">
        <f>ROUND(Table2[[#This Row],[Percent Exceedance]],1)</f>
        <v>11.4</v>
      </c>
    </row>
    <row r="2260" spans="2:18">
      <c r="B2260" s="79" t="s">
        <v>278</v>
      </c>
      <c r="C2260" s="80">
        <v>10044187</v>
      </c>
      <c r="D2260" s="80">
        <v>10019674</v>
      </c>
      <c r="E2260" s="79" t="s">
        <v>276</v>
      </c>
      <c r="F2260" s="81">
        <v>42767</v>
      </c>
      <c r="G2260" s="82">
        <v>4.5759999999999996</v>
      </c>
      <c r="H2260" s="83">
        <f t="shared" si="140"/>
        <v>4576</v>
      </c>
      <c r="I2260" s="84">
        <f t="shared" si="141"/>
        <v>5.2962962962962955E-2</v>
      </c>
      <c r="J2260" s="83">
        <v>0.879</v>
      </c>
      <c r="K2260" s="83" t="s">
        <v>277</v>
      </c>
      <c r="L2260" s="83">
        <v>0.76400000000000001</v>
      </c>
      <c r="M2260" s="83" t="s">
        <v>277</v>
      </c>
      <c r="N2260" s="84">
        <f t="shared" si="142"/>
        <v>1.6959629629629629</v>
      </c>
      <c r="O2260" s="83">
        <v>2259</v>
      </c>
      <c r="P2260" s="86">
        <f t="shared" si="143"/>
        <v>0.11342229199372056</v>
      </c>
      <c r="Q2260" s="87">
        <f>Table2[[#This Row],[Decimal exceedance]]*100</f>
        <v>11.342229199372056</v>
      </c>
      <c r="R2260" s="86">
        <f>ROUND(Table2[[#This Row],[Percent Exceedance]],1)</f>
        <v>11.3</v>
      </c>
    </row>
    <row r="2261" spans="2:18">
      <c r="B2261" s="83"/>
      <c r="C2261" s="80">
        <v>10044187</v>
      </c>
      <c r="D2261" s="80">
        <v>10019674</v>
      </c>
      <c r="E2261" s="79" t="s">
        <v>276</v>
      </c>
      <c r="F2261" s="85">
        <v>43896</v>
      </c>
      <c r="G2261" s="82">
        <v>1.53</v>
      </c>
      <c r="H2261" s="83">
        <f t="shared" si="140"/>
        <v>1530</v>
      </c>
      <c r="I2261" s="84">
        <f t="shared" si="141"/>
        <v>1.7708333333333333E-2</v>
      </c>
      <c r="J2261" s="83">
        <v>1.07</v>
      </c>
      <c r="K2261" s="83" t="s">
        <v>277</v>
      </c>
      <c r="L2261" s="83">
        <v>0.623</v>
      </c>
      <c r="M2261" s="83" t="s">
        <v>277</v>
      </c>
      <c r="N2261" s="84">
        <f t="shared" si="142"/>
        <v>1.7107083333333335</v>
      </c>
      <c r="O2261" s="83">
        <v>2260</v>
      </c>
      <c r="P2261" s="86">
        <f t="shared" si="143"/>
        <v>0.11302982731554156</v>
      </c>
      <c r="Q2261" s="87">
        <f>Table2[[#This Row],[Decimal exceedance]]*100</f>
        <v>11.302982731554156</v>
      </c>
      <c r="R2261" s="86">
        <f>ROUND(Table2[[#This Row],[Percent Exceedance]],1)</f>
        <v>11.3</v>
      </c>
    </row>
    <row r="2262" spans="2:18">
      <c r="B2262" s="79" t="s">
        <v>278</v>
      </c>
      <c r="C2262" s="80">
        <v>10044187</v>
      </c>
      <c r="D2262" s="80">
        <v>10019674</v>
      </c>
      <c r="E2262" s="79" t="s">
        <v>276</v>
      </c>
      <c r="F2262" s="81">
        <v>41927</v>
      </c>
      <c r="G2262" s="82">
        <v>2.9060000000000001</v>
      </c>
      <c r="H2262" s="83">
        <f t="shared" si="140"/>
        <v>2906</v>
      </c>
      <c r="I2262" s="84">
        <f t="shared" si="141"/>
        <v>3.363425925925926E-2</v>
      </c>
      <c r="J2262" s="83">
        <v>1.25</v>
      </c>
      <c r="K2262" s="83" t="s">
        <v>277</v>
      </c>
      <c r="L2262" s="83">
        <v>0.42799999999999999</v>
      </c>
      <c r="M2262" s="83" t="s">
        <v>277</v>
      </c>
      <c r="N2262" s="84">
        <f t="shared" si="142"/>
        <v>1.7116342592592593</v>
      </c>
      <c r="O2262" s="83">
        <v>2261</v>
      </c>
      <c r="P2262" s="86">
        <f t="shared" si="143"/>
        <v>0.11263736263736268</v>
      </c>
      <c r="Q2262" s="87">
        <f>Table2[[#This Row],[Decimal exceedance]]*100</f>
        <v>11.263736263736268</v>
      </c>
      <c r="R2262" s="86">
        <f>ROUND(Table2[[#This Row],[Percent Exceedance]],1)</f>
        <v>11.3</v>
      </c>
    </row>
    <row r="2263" spans="2:18">
      <c r="B2263" s="79" t="s">
        <v>278</v>
      </c>
      <c r="C2263" s="80">
        <v>10044187</v>
      </c>
      <c r="D2263" s="80">
        <v>10019674</v>
      </c>
      <c r="E2263" s="79" t="s">
        <v>276</v>
      </c>
      <c r="F2263" s="81">
        <v>43142</v>
      </c>
      <c r="G2263" s="82">
        <v>2.1739999999999999</v>
      </c>
      <c r="H2263" s="83">
        <f t="shared" si="140"/>
        <v>2174</v>
      </c>
      <c r="I2263" s="84">
        <f t="shared" si="141"/>
        <v>2.5162037037037035E-2</v>
      </c>
      <c r="J2263" s="83">
        <v>1.43</v>
      </c>
      <c r="K2263" s="83" t="s">
        <v>277</v>
      </c>
      <c r="L2263" s="83">
        <v>0.26400000000000001</v>
      </c>
      <c r="M2263" s="83" t="s">
        <v>277</v>
      </c>
      <c r="N2263" s="84">
        <f t="shared" si="142"/>
        <v>1.7191620370370371</v>
      </c>
      <c r="O2263" s="83">
        <v>2262</v>
      </c>
      <c r="P2263" s="86">
        <f t="shared" si="143"/>
        <v>0.11224489795918369</v>
      </c>
      <c r="Q2263" s="87">
        <f>Table2[[#This Row],[Decimal exceedance]]*100</f>
        <v>11.22448979591837</v>
      </c>
      <c r="R2263" s="86">
        <f>ROUND(Table2[[#This Row],[Percent Exceedance]],1)</f>
        <v>11.2</v>
      </c>
    </row>
    <row r="2264" spans="2:18">
      <c r="B2264" s="79" t="s">
        <v>278</v>
      </c>
      <c r="C2264" s="80">
        <v>10044187</v>
      </c>
      <c r="D2264" s="80">
        <v>10019674</v>
      </c>
      <c r="E2264" s="79" t="s">
        <v>276</v>
      </c>
      <c r="F2264" s="81">
        <v>41701</v>
      </c>
      <c r="G2264" s="82">
        <v>2.6829999999999998</v>
      </c>
      <c r="H2264" s="83">
        <f t="shared" si="140"/>
        <v>2683</v>
      </c>
      <c r="I2264" s="84">
        <f t="shared" si="141"/>
        <v>3.1053240740740735E-2</v>
      </c>
      <c r="J2264" s="83">
        <v>1.23</v>
      </c>
      <c r="K2264" s="83" t="s">
        <v>277</v>
      </c>
      <c r="L2264" s="83">
        <v>0.46600000000000003</v>
      </c>
      <c r="M2264" s="83" t="s">
        <v>277</v>
      </c>
      <c r="N2264" s="84">
        <f t="shared" si="142"/>
        <v>1.7270532407407406</v>
      </c>
      <c r="O2264" s="83">
        <v>2263</v>
      </c>
      <c r="P2264" s="86">
        <f t="shared" si="143"/>
        <v>0.11185243328100469</v>
      </c>
      <c r="Q2264" s="87">
        <f>Table2[[#This Row],[Decimal exceedance]]*100</f>
        <v>11.185243328100469</v>
      </c>
      <c r="R2264" s="86">
        <f>ROUND(Table2[[#This Row],[Percent Exceedance]],1)</f>
        <v>11.2</v>
      </c>
    </row>
    <row r="2265" spans="2:18">
      <c r="B2265" s="79" t="s">
        <v>278</v>
      </c>
      <c r="C2265" s="80">
        <v>10044187</v>
      </c>
      <c r="D2265" s="80">
        <v>10019674</v>
      </c>
      <c r="E2265" s="79" t="s">
        <v>276</v>
      </c>
      <c r="F2265" s="81">
        <v>42360</v>
      </c>
      <c r="G2265" s="82">
        <v>6.0730000000000004</v>
      </c>
      <c r="H2265" s="83">
        <f t="shared" si="140"/>
        <v>6073</v>
      </c>
      <c r="I2265" s="84">
        <f t="shared" si="141"/>
        <v>7.0289351851851853E-2</v>
      </c>
      <c r="J2265" s="83">
        <v>1.23</v>
      </c>
      <c r="K2265" s="83" t="s">
        <v>277</v>
      </c>
      <c r="L2265" s="83">
        <v>0.42899999999999999</v>
      </c>
      <c r="M2265" s="83" t="s">
        <v>277</v>
      </c>
      <c r="N2265" s="84">
        <f t="shared" si="142"/>
        <v>1.729289351851852</v>
      </c>
      <c r="O2265" s="83">
        <v>2264</v>
      </c>
      <c r="P2265" s="86">
        <f t="shared" si="143"/>
        <v>0.1114599686028257</v>
      </c>
      <c r="Q2265" s="87">
        <f>Table2[[#This Row],[Decimal exceedance]]*100</f>
        <v>11.145996860282569</v>
      </c>
      <c r="R2265" s="86">
        <f>ROUND(Table2[[#This Row],[Percent Exceedance]],1)</f>
        <v>11.1</v>
      </c>
    </row>
    <row r="2266" spans="2:18">
      <c r="B2266" s="79" t="s">
        <v>278</v>
      </c>
      <c r="C2266" s="80">
        <v>10044187</v>
      </c>
      <c r="D2266" s="80">
        <v>10019674</v>
      </c>
      <c r="E2266" s="79" t="s">
        <v>276</v>
      </c>
      <c r="F2266" s="81">
        <v>43081</v>
      </c>
      <c r="G2266" s="82">
        <v>2.2919999999999998</v>
      </c>
      <c r="H2266" s="83">
        <f t="shared" si="140"/>
        <v>2292</v>
      </c>
      <c r="I2266" s="84">
        <f t="shared" si="141"/>
        <v>2.6527777777777775E-2</v>
      </c>
      <c r="J2266" s="83">
        <v>1.48</v>
      </c>
      <c r="K2266" s="83" t="s">
        <v>277</v>
      </c>
      <c r="L2266" s="83">
        <v>0.23</v>
      </c>
      <c r="M2266" s="83" t="s">
        <v>277</v>
      </c>
      <c r="N2266" s="84">
        <f t="shared" si="142"/>
        <v>1.7365277777777777</v>
      </c>
      <c r="O2266" s="83">
        <v>2265</v>
      </c>
      <c r="P2266" s="86">
        <f t="shared" si="143"/>
        <v>0.11106750392464682</v>
      </c>
      <c r="Q2266" s="87">
        <f>Table2[[#This Row],[Decimal exceedance]]*100</f>
        <v>11.106750392464681</v>
      </c>
      <c r="R2266" s="86">
        <f>ROUND(Table2[[#This Row],[Percent Exceedance]],1)</f>
        <v>11.1</v>
      </c>
    </row>
    <row r="2267" spans="2:18">
      <c r="B2267" s="79" t="s">
        <v>278</v>
      </c>
      <c r="C2267" s="80">
        <v>10044187</v>
      </c>
      <c r="D2267" s="80">
        <v>10019674</v>
      </c>
      <c r="E2267" s="79" t="s">
        <v>276</v>
      </c>
      <c r="F2267" s="81">
        <v>42584</v>
      </c>
      <c r="G2267" s="82">
        <v>3.4769999999999999</v>
      </c>
      <c r="H2267" s="83">
        <f t="shared" si="140"/>
        <v>3477</v>
      </c>
      <c r="I2267" s="84">
        <f t="shared" si="141"/>
        <v>4.0243055555555553E-2</v>
      </c>
      <c r="J2267" s="83">
        <v>1.1299999999999999</v>
      </c>
      <c r="K2267" s="83" t="s">
        <v>277</v>
      </c>
      <c r="L2267" s="83">
        <v>0.56699999999999995</v>
      </c>
      <c r="M2267" s="83" t="s">
        <v>277</v>
      </c>
      <c r="N2267" s="84">
        <f t="shared" si="142"/>
        <v>1.7372430555555554</v>
      </c>
      <c r="O2267" s="83">
        <v>2266</v>
      </c>
      <c r="P2267" s="86">
        <f t="shared" si="143"/>
        <v>0.11067503924646782</v>
      </c>
      <c r="Q2267" s="87">
        <f>Table2[[#This Row],[Decimal exceedance]]*100</f>
        <v>11.067503924646783</v>
      </c>
      <c r="R2267" s="86">
        <f>ROUND(Table2[[#This Row],[Percent Exceedance]],1)</f>
        <v>11.1</v>
      </c>
    </row>
    <row r="2268" spans="2:18">
      <c r="B2268" s="79" t="s">
        <v>278</v>
      </c>
      <c r="C2268" s="80">
        <v>10044187</v>
      </c>
      <c r="D2268" s="80">
        <v>10019674</v>
      </c>
      <c r="E2268" s="79" t="s">
        <v>276</v>
      </c>
      <c r="F2268" s="81">
        <v>42477</v>
      </c>
      <c r="G2268" s="82">
        <v>1.506</v>
      </c>
      <c r="H2268" s="83">
        <f t="shared" si="140"/>
        <v>1506</v>
      </c>
      <c r="I2268" s="84">
        <f t="shared" si="141"/>
        <v>1.7430555555555553E-2</v>
      </c>
      <c r="J2268" s="83">
        <v>1.25</v>
      </c>
      <c r="K2268" s="83" t="s">
        <v>280</v>
      </c>
      <c r="L2268" s="83">
        <v>0.47</v>
      </c>
      <c r="M2268" s="83" t="s">
        <v>277</v>
      </c>
      <c r="N2268" s="84">
        <f t="shared" si="142"/>
        <v>1.7374305555555556</v>
      </c>
      <c r="O2268" s="83">
        <v>2267</v>
      </c>
      <c r="P2268" s="86">
        <f t="shared" si="143"/>
        <v>0.11028257456828883</v>
      </c>
      <c r="Q2268" s="87">
        <f>Table2[[#This Row],[Decimal exceedance]]*100</f>
        <v>11.028257456828882</v>
      </c>
      <c r="R2268" s="86">
        <f>ROUND(Table2[[#This Row],[Percent Exceedance]],1)</f>
        <v>11</v>
      </c>
    </row>
    <row r="2269" spans="2:18">
      <c r="B2269" s="79" t="s">
        <v>278</v>
      </c>
      <c r="C2269" s="80">
        <v>10044187</v>
      </c>
      <c r="D2269" s="80">
        <v>10019674</v>
      </c>
      <c r="E2269" s="79" t="s">
        <v>276</v>
      </c>
      <c r="F2269" s="81">
        <v>43140</v>
      </c>
      <c r="G2269" s="82">
        <v>2.0569999999999999</v>
      </c>
      <c r="H2269" s="83">
        <f t="shared" si="140"/>
        <v>2057</v>
      </c>
      <c r="I2269" s="84">
        <f t="shared" si="141"/>
        <v>2.3807870370370368E-2</v>
      </c>
      <c r="J2269" s="83">
        <v>1.47</v>
      </c>
      <c r="K2269" s="83" t="s">
        <v>277</v>
      </c>
      <c r="L2269" s="83">
        <v>0.246</v>
      </c>
      <c r="M2269" s="83" t="s">
        <v>277</v>
      </c>
      <c r="N2269" s="84">
        <f t="shared" si="142"/>
        <v>1.7398078703703703</v>
      </c>
      <c r="O2269" s="83">
        <v>2268</v>
      </c>
      <c r="P2269" s="86">
        <f t="shared" si="143"/>
        <v>0.10989010989010994</v>
      </c>
      <c r="Q2269" s="87">
        <f>Table2[[#This Row],[Decimal exceedance]]*100</f>
        <v>10.989010989010994</v>
      </c>
      <c r="R2269" s="86">
        <f>ROUND(Table2[[#This Row],[Percent Exceedance]],1)</f>
        <v>11</v>
      </c>
    </row>
    <row r="2270" spans="2:18">
      <c r="B2270" s="79" t="s">
        <v>278</v>
      </c>
      <c r="C2270" s="80">
        <v>10044187</v>
      </c>
      <c r="D2270" s="80">
        <v>10019674</v>
      </c>
      <c r="E2270" s="79" t="s">
        <v>276</v>
      </c>
      <c r="F2270" s="81">
        <v>43536</v>
      </c>
      <c r="G2270" s="82">
        <v>1.7150000000000001</v>
      </c>
      <c r="H2270" s="83">
        <f t="shared" si="140"/>
        <v>1715</v>
      </c>
      <c r="I2270" s="84">
        <f t="shared" si="141"/>
        <v>1.9849537037037037E-2</v>
      </c>
      <c r="J2270" s="83">
        <v>1.43</v>
      </c>
      <c r="K2270" s="83" t="s">
        <v>277</v>
      </c>
      <c r="L2270" s="83">
        <v>0.29099999999999998</v>
      </c>
      <c r="M2270" s="83" t="s">
        <v>277</v>
      </c>
      <c r="N2270" s="84">
        <f t="shared" si="142"/>
        <v>1.7408495370370369</v>
      </c>
      <c r="O2270" s="83">
        <v>2269</v>
      </c>
      <c r="P2270" s="86">
        <f t="shared" si="143"/>
        <v>0.10949764521193095</v>
      </c>
      <c r="Q2270" s="87">
        <f>Table2[[#This Row],[Decimal exceedance]]*100</f>
        <v>10.949764521193096</v>
      </c>
      <c r="R2270" s="86">
        <f>ROUND(Table2[[#This Row],[Percent Exceedance]],1)</f>
        <v>10.9</v>
      </c>
    </row>
    <row r="2271" spans="2:18">
      <c r="B2271" s="79" t="s">
        <v>278</v>
      </c>
      <c r="C2271" s="80">
        <v>10044187</v>
      </c>
      <c r="D2271" s="80">
        <v>10019674</v>
      </c>
      <c r="E2271" s="79" t="s">
        <v>276</v>
      </c>
      <c r="F2271" s="81">
        <v>41698</v>
      </c>
      <c r="G2271" s="82">
        <v>2.569</v>
      </c>
      <c r="H2271" s="83">
        <f t="shared" si="140"/>
        <v>2569</v>
      </c>
      <c r="I2271" s="84">
        <f t="shared" si="141"/>
        <v>2.9733796296296293E-2</v>
      </c>
      <c r="J2271" s="83">
        <v>1.24</v>
      </c>
      <c r="K2271" s="83" t="s">
        <v>277</v>
      </c>
      <c r="L2271" s="83">
        <v>0.47699999999999998</v>
      </c>
      <c r="M2271" s="83" t="s">
        <v>277</v>
      </c>
      <c r="N2271" s="84">
        <f t="shared" si="142"/>
        <v>1.7467337962962963</v>
      </c>
      <c r="O2271" s="83">
        <v>2270</v>
      </c>
      <c r="P2271" s="86">
        <f t="shared" si="143"/>
        <v>0.10910518053375196</v>
      </c>
      <c r="Q2271" s="87">
        <f>Table2[[#This Row],[Decimal exceedance]]*100</f>
        <v>10.910518053375196</v>
      </c>
      <c r="R2271" s="86">
        <f>ROUND(Table2[[#This Row],[Percent Exceedance]],1)</f>
        <v>10.9</v>
      </c>
    </row>
    <row r="2272" spans="2:18">
      <c r="B2272" s="79" t="s">
        <v>278</v>
      </c>
      <c r="C2272" s="80">
        <v>10044187</v>
      </c>
      <c r="D2272" s="80">
        <v>10019674</v>
      </c>
      <c r="E2272" s="79" t="s">
        <v>276</v>
      </c>
      <c r="F2272" s="81">
        <v>41662</v>
      </c>
      <c r="G2272" s="82">
        <v>2.3359999999999999</v>
      </c>
      <c r="H2272" s="83">
        <f t="shared" si="140"/>
        <v>2336</v>
      </c>
      <c r="I2272" s="84">
        <f t="shared" si="141"/>
        <v>2.7037037037037033E-2</v>
      </c>
      <c r="J2272" s="83">
        <v>1.27</v>
      </c>
      <c r="K2272" s="83" t="s">
        <v>277</v>
      </c>
      <c r="L2272" s="83">
        <v>0.45200000000000001</v>
      </c>
      <c r="M2272" s="83" t="s">
        <v>277</v>
      </c>
      <c r="N2272" s="84">
        <f t="shared" si="142"/>
        <v>1.7490370370370369</v>
      </c>
      <c r="O2272" s="83">
        <v>2271</v>
      </c>
      <c r="P2272" s="86">
        <f t="shared" si="143"/>
        <v>0.10871271585557296</v>
      </c>
      <c r="Q2272" s="87">
        <f>Table2[[#This Row],[Decimal exceedance]]*100</f>
        <v>10.871271585557295</v>
      </c>
      <c r="R2272" s="86">
        <f>ROUND(Table2[[#This Row],[Percent Exceedance]],1)</f>
        <v>10.9</v>
      </c>
    </row>
    <row r="2273" spans="2:18">
      <c r="B2273" s="79" t="s">
        <v>278</v>
      </c>
      <c r="C2273" s="80">
        <v>10044187</v>
      </c>
      <c r="D2273" s="80">
        <v>10019674</v>
      </c>
      <c r="E2273" s="79" t="s">
        <v>276</v>
      </c>
      <c r="F2273" s="81">
        <v>41485</v>
      </c>
      <c r="G2273" s="82">
        <v>7.3579999999999997</v>
      </c>
      <c r="H2273" s="83">
        <f t="shared" si="140"/>
        <v>7358</v>
      </c>
      <c r="I2273" s="84">
        <f t="shared" si="141"/>
        <v>8.5162037037037022E-2</v>
      </c>
      <c r="J2273" s="83">
        <v>0.96499999999999997</v>
      </c>
      <c r="K2273" s="83" t="s">
        <v>277</v>
      </c>
      <c r="L2273" s="83">
        <v>0.69899999999999995</v>
      </c>
      <c r="M2273" s="83" t="s">
        <v>277</v>
      </c>
      <c r="N2273" s="84">
        <f t="shared" si="142"/>
        <v>1.7491620370370371</v>
      </c>
      <c r="O2273" s="83">
        <v>2272</v>
      </c>
      <c r="P2273" s="86">
        <f t="shared" si="143"/>
        <v>0.10832025117739408</v>
      </c>
      <c r="Q2273" s="87">
        <f>Table2[[#This Row],[Decimal exceedance]]*100</f>
        <v>10.832025117739407</v>
      </c>
      <c r="R2273" s="86">
        <f>ROUND(Table2[[#This Row],[Percent Exceedance]],1)</f>
        <v>10.8</v>
      </c>
    </row>
    <row r="2274" spans="2:18">
      <c r="B2274" s="79" t="s">
        <v>278</v>
      </c>
      <c r="C2274" s="80">
        <v>10044187</v>
      </c>
      <c r="D2274" s="80">
        <v>10019674</v>
      </c>
      <c r="E2274" s="79" t="s">
        <v>276</v>
      </c>
      <c r="F2274" s="81">
        <v>43366</v>
      </c>
      <c r="G2274" s="82">
        <v>2.1890000000000001</v>
      </c>
      <c r="H2274" s="83">
        <f t="shared" si="140"/>
        <v>2189</v>
      </c>
      <c r="I2274" s="84">
        <f t="shared" si="141"/>
        <v>2.5335648148148149E-2</v>
      </c>
      <c r="J2274" s="83">
        <v>1.44</v>
      </c>
      <c r="K2274" s="83" t="s">
        <v>277</v>
      </c>
      <c r="L2274" s="83">
        <v>0.28499999999999998</v>
      </c>
      <c r="M2274" s="83" t="s">
        <v>277</v>
      </c>
      <c r="N2274" s="84">
        <f t="shared" si="142"/>
        <v>1.750335648148148</v>
      </c>
      <c r="O2274" s="83">
        <v>2273</v>
      </c>
      <c r="P2274" s="86">
        <f t="shared" si="143"/>
        <v>0.10792778649921508</v>
      </c>
      <c r="Q2274" s="87">
        <f>Table2[[#This Row],[Decimal exceedance]]*100</f>
        <v>10.792778649921509</v>
      </c>
      <c r="R2274" s="86">
        <f>ROUND(Table2[[#This Row],[Percent Exceedance]],1)</f>
        <v>10.8</v>
      </c>
    </row>
    <row r="2275" spans="2:18">
      <c r="B2275" s="83"/>
      <c r="C2275" s="80">
        <v>10044187</v>
      </c>
      <c r="D2275" s="80">
        <v>10019674</v>
      </c>
      <c r="E2275" s="79" t="s">
        <v>276</v>
      </c>
      <c r="F2275" s="85">
        <v>43750</v>
      </c>
      <c r="G2275" s="82">
        <v>1.901</v>
      </c>
      <c r="H2275" s="83">
        <f t="shared" si="140"/>
        <v>1901</v>
      </c>
      <c r="I2275" s="84">
        <f t="shared" si="141"/>
        <v>2.2002314814814815E-2</v>
      </c>
      <c r="J2275" s="83">
        <v>1.48</v>
      </c>
      <c r="K2275" s="83" t="s">
        <v>277</v>
      </c>
      <c r="L2275" s="83">
        <v>0.25700000000000001</v>
      </c>
      <c r="M2275" s="83" t="s">
        <v>277</v>
      </c>
      <c r="N2275" s="84">
        <f t="shared" si="142"/>
        <v>1.7590023148148148</v>
      </c>
      <c r="O2275" s="83">
        <v>2274</v>
      </c>
      <c r="P2275" s="86">
        <f t="shared" si="143"/>
        <v>0.10753532182103609</v>
      </c>
      <c r="Q2275" s="87">
        <f>Table2[[#This Row],[Decimal exceedance]]*100</f>
        <v>10.753532182103609</v>
      </c>
      <c r="R2275" s="86">
        <f>ROUND(Table2[[#This Row],[Percent Exceedance]],1)</f>
        <v>10.8</v>
      </c>
    </row>
    <row r="2276" spans="2:18">
      <c r="B2276" s="83"/>
      <c r="C2276" s="80">
        <v>10044187</v>
      </c>
      <c r="D2276" s="80">
        <v>10019674</v>
      </c>
      <c r="E2276" s="79" t="s">
        <v>276</v>
      </c>
      <c r="F2276" s="85">
        <v>43751</v>
      </c>
      <c r="G2276" s="82">
        <v>1.889</v>
      </c>
      <c r="H2276" s="83">
        <f t="shared" si="140"/>
        <v>1889</v>
      </c>
      <c r="I2276" s="84">
        <f t="shared" si="141"/>
        <v>2.1863425925925925E-2</v>
      </c>
      <c r="J2276" s="83">
        <v>1.51</v>
      </c>
      <c r="K2276" s="83" t="s">
        <v>277</v>
      </c>
      <c r="L2276" s="83">
        <v>0.22900000000000001</v>
      </c>
      <c r="M2276" s="83" t="s">
        <v>277</v>
      </c>
      <c r="N2276" s="84">
        <f t="shared" si="142"/>
        <v>1.7608634259259259</v>
      </c>
      <c r="O2276" s="83">
        <v>2275</v>
      </c>
      <c r="P2276" s="86">
        <f t="shared" si="143"/>
        <v>0.1071428571428571</v>
      </c>
      <c r="Q2276" s="87">
        <f>Table2[[#This Row],[Decimal exceedance]]*100</f>
        <v>10.71428571428571</v>
      </c>
      <c r="R2276" s="86">
        <f>ROUND(Table2[[#This Row],[Percent Exceedance]],1)</f>
        <v>10.7</v>
      </c>
    </row>
    <row r="2277" spans="2:18">
      <c r="B2277" s="83"/>
      <c r="C2277" s="80">
        <v>10044187</v>
      </c>
      <c r="D2277" s="80">
        <v>10019674</v>
      </c>
      <c r="E2277" s="79" t="s">
        <v>276</v>
      </c>
      <c r="F2277" s="85">
        <v>43778</v>
      </c>
      <c r="G2277" s="82">
        <v>1.921</v>
      </c>
      <c r="H2277" s="83">
        <f t="shared" si="140"/>
        <v>1921</v>
      </c>
      <c r="I2277" s="84">
        <f t="shared" si="141"/>
        <v>2.2233796296296297E-2</v>
      </c>
      <c r="J2277" s="83">
        <v>1.53</v>
      </c>
      <c r="K2277" s="83" t="s">
        <v>277</v>
      </c>
      <c r="L2277" s="83">
        <v>0.20899999999999999</v>
      </c>
      <c r="M2277" s="83" t="s">
        <v>277</v>
      </c>
      <c r="N2277" s="84">
        <f t="shared" si="142"/>
        <v>1.7612337962962965</v>
      </c>
      <c r="O2277" s="83">
        <v>2276</v>
      </c>
      <c r="P2277" s="86">
        <f t="shared" si="143"/>
        <v>0.10675039246467821</v>
      </c>
      <c r="Q2277" s="87">
        <f>Table2[[#This Row],[Decimal exceedance]]*100</f>
        <v>10.675039246467822</v>
      </c>
      <c r="R2277" s="86">
        <f>ROUND(Table2[[#This Row],[Percent Exceedance]],1)</f>
        <v>10.7</v>
      </c>
    </row>
    <row r="2278" spans="2:18">
      <c r="B2278" s="79" t="s">
        <v>278</v>
      </c>
      <c r="C2278" s="80">
        <v>10044187</v>
      </c>
      <c r="D2278" s="80">
        <v>10019674</v>
      </c>
      <c r="E2278" s="79" t="s">
        <v>276</v>
      </c>
      <c r="F2278" s="81">
        <v>43083</v>
      </c>
      <c r="G2278" s="82">
        <v>2.5710000000000002</v>
      </c>
      <c r="H2278" s="83">
        <f t="shared" si="140"/>
        <v>2571</v>
      </c>
      <c r="I2278" s="84">
        <f t="shared" si="141"/>
        <v>2.9756944444444444E-2</v>
      </c>
      <c r="J2278" s="83">
        <v>1.59</v>
      </c>
      <c r="K2278" s="83" t="s">
        <v>277</v>
      </c>
      <c r="L2278" s="83">
        <v>0.14199999999999999</v>
      </c>
      <c r="M2278" s="83" t="s">
        <v>277</v>
      </c>
      <c r="N2278" s="84">
        <f t="shared" si="142"/>
        <v>1.7617569444444445</v>
      </c>
      <c r="O2278" s="83">
        <v>2277</v>
      </c>
      <c r="P2278" s="86">
        <f t="shared" si="143"/>
        <v>0.10635792778649922</v>
      </c>
      <c r="Q2278" s="87">
        <f>Table2[[#This Row],[Decimal exceedance]]*100</f>
        <v>10.635792778649922</v>
      </c>
      <c r="R2278" s="86">
        <f>ROUND(Table2[[#This Row],[Percent Exceedance]],1)</f>
        <v>10.6</v>
      </c>
    </row>
    <row r="2279" spans="2:18">
      <c r="B2279" s="79" t="s">
        <v>278</v>
      </c>
      <c r="C2279" s="80">
        <v>10044187</v>
      </c>
      <c r="D2279" s="80">
        <v>10019674</v>
      </c>
      <c r="E2279" s="79" t="s">
        <v>276</v>
      </c>
      <c r="F2279" s="81">
        <v>41648</v>
      </c>
      <c r="G2279" s="82">
        <v>2.2280000000000002</v>
      </c>
      <c r="H2279" s="83">
        <f t="shared" si="140"/>
        <v>2228</v>
      </c>
      <c r="I2279" s="84">
        <f t="shared" si="141"/>
        <v>2.5787037037037039E-2</v>
      </c>
      <c r="J2279" s="83">
        <v>1.29</v>
      </c>
      <c r="K2279" s="83" t="s">
        <v>277</v>
      </c>
      <c r="L2279" s="83">
        <v>0.45</v>
      </c>
      <c r="M2279" s="83" t="s">
        <v>277</v>
      </c>
      <c r="N2279" s="84">
        <f t="shared" si="142"/>
        <v>1.765787037037037</v>
      </c>
      <c r="O2279" s="83">
        <v>2278</v>
      </c>
      <c r="P2279" s="86">
        <f t="shared" si="143"/>
        <v>0.10596546310832022</v>
      </c>
      <c r="Q2279" s="87">
        <f>Table2[[#This Row],[Decimal exceedance]]*100</f>
        <v>10.596546310832021</v>
      </c>
      <c r="R2279" s="86">
        <f>ROUND(Table2[[#This Row],[Percent Exceedance]],1)</f>
        <v>10.6</v>
      </c>
    </row>
    <row r="2280" spans="2:18">
      <c r="B2280" s="79" t="s">
        <v>278</v>
      </c>
      <c r="C2280" s="80">
        <v>10044187</v>
      </c>
      <c r="D2280" s="80">
        <v>10019674</v>
      </c>
      <c r="E2280" s="79" t="s">
        <v>276</v>
      </c>
      <c r="F2280" s="81">
        <v>42314</v>
      </c>
      <c r="G2280" s="82">
        <v>3.875</v>
      </c>
      <c r="H2280" s="83">
        <f t="shared" si="140"/>
        <v>3875</v>
      </c>
      <c r="I2280" s="84">
        <f t="shared" si="141"/>
        <v>4.4849537037037035E-2</v>
      </c>
      <c r="J2280" s="83">
        <v>1.33</v>
      </c>
      <c r="K2280" s="83" t="s">
        <v>277</v>
      </c>
      <c r="L2280" s="83">
        <v>0.39100000000000001</v>
      </c>
      <c r="M2280" s="83" t="s">
        <v>280</v>
      </c>
      <c r="N2280" s="84">
        <f t="shared" si="142"/>
        <v>1.7658495370370371</v>
      </c>
      <c r="O2280" s="83">
        <v>2279</v>
      </c>
      <c r="P2280" s="86">
        <f t="shared" si="143"/>
        <v>0.10557299843014134</v>
      </c>
      <c r="Q2280" s="87">
        <f>Table2[[#This Row],[Decimal exceedance]]*100</f>
        <v>10.557299843014134</v>
      </c>
      <c r="R2280" s="86">
        <f>ROUND(Table2[[#This Row],[Percent Exceedance]],1)</f>
        <v>10.6</v>
      </c>
    </row>
    <row r="2281" spans="2:18">
      <c r="B2281" s="79" t="s">
        <v>278</v>
      </c>
      <c r="C2281" s="80">
        <v>10044187</v>
      </c>
      <c r="D2281" s="80">
        <v>10019674</v>
      </c>
      <c r="E2281" s="79" t="s">
        <v>276</v>
      </c>
      <c r="F2281" s="81">
        <v>42957</v>
      </c>
      <c r="G2281" s="82">
        <v>2.427</v>
      </c>
      <c r="H2281" s="83">
        <f t="shared" si="140"/>
        <v>2427</v>
      </c>
      <c r="I2281" s="84">
        <f t="shared" si="141"/>
        <v>2.8090277777777777E-2</v>
      </c>
      <c r="J2281" s="83">
        <v>0.98399999999999999</v>
      </c>
      <c r="K2281" s="83" t="s">
        <v>277</v>
      </c>
      <c r="L2281" s="83">
        <v>0.754</v>
      </c>
      <c r="M2281" s="83" t="s">
        <v>277</v>
      </c>
      <c r="N2281" s="84">
        <f t="shared" si="142"/>
        <v>1.7660902777777778</v>
      </c>
      <c r="O2281" s="83">
        <v>2280</v>
      </c>
      <c r="P2281" s="86">
        <f t="shared" si="143"/>
        <v>0.10518053375196235</v>
      </c>
      <c r="Q2281" s="87">
        <f>Table2[[#This Row],[Decimal exceedance]]*100</f>
        <v>10.518053375196235</v>
      </c>
      <c r="R2281" s="86">
        <f>ROUND(Table2[[#This Row],[Percent Exceedance]],1)</f>
        <v>10.5</v>
      </c>
    </row>
    <row r="2282" spans="2:18">
      <c r="B2282" s="83"/>
      <c r="C2282" s="80">
        <v>10044187</v>
      </c>
      <c r="D2282" s="80">
        <v>10019674</v>
      </c>
      <c r="E2282" s="79" t="s">
        <v>276</v>
      </c>
      <c r="F2282" s="85">
        <v>43888</v>
      </c>
      <c r="G2282" s="82">
        <v>1.9490000000000001</v>
      </c>
      <c r="H2282" s="83">
        <f t="shared" si="140"/>
        <v>1949</v>
      </c>
      <c r="I2282" s="84">
        <f t="shared" si="141"/>
        <v>2.255787037037037E-2</v>
      </c>
      <c r="J2282" s="83">
        <v>1.23</v>
      </c>
      <c r="K2282" s="83" t="s">
        <v>277</v>
      </c>
      <c r="L2282" s="83">
        <v>0.51400000000000001</v>
      </c>
      <c r="M2282" s="83" t="s">
        <v>277</v>
      </c>
      <c r="N2282" s="84">
        <f t="shared" si="142"/>
        <v>1.7665578703703704</v>
      </c>
      <c r="O2282" s="83">
        <v>2281</v>
      </c>
      <c r="P2282" s="86">
        <f t="shared" si="143"/>
        <v>0.10478806907378335</v>
      </c>
      <c r="Q2282" s="87">
        <f>Table2[[#This Row],[Decimal exceedance]]*100</f>
        <v>10.478806907378335</v>
      </c>
      <c r="R2282" s="86">
        <f>ROUND(Table2[[#This Row],[Percent Exceedance]],1)</f>
        <v>10.5</v>
      </c>
    </row>
    <row r="2283" spans="2:18">
      <c r="B2283" s="79" t="s">
        <v>278</v>
      </c>
      <c r="C2283" s="80">
        <v>10044187</v>
      </c>
      <c r="D2283" s="80">
        <v>10019674</v>
      </c>
      <c r="E2283" s="79" t="s">
        <v>276</v>
      </c>
      <c r="F2283" s="81">
        <v>41491</v>
      </c>
      <c r="G2283" s="82">
        <v>8.3490000000000002</v>
      </c>
      <c r="H2283" s="83">
        <f t="shared" si="140"/>
        <v>8349</v>
      </c>
      <c r="I2283" s="84">
        <f t="shared" si="141"/>
        <v>9.6631944444444437E-2</v>
      </c>
      <c r="J2283" s="83">
        <v>1.05</v>
      </c>
      <c r="K2283" s="83" t="s">
        <v>277</v>
      </c>
      <c r="L2283" s="83">
        <v>0.621</v>
      </c>
      <c r="M2283" s="83" t="s">
        <v>280</v>
      </c>
      <c r="N2283" s="84">
        <f t="shared" si="142"/>
        <v>1.7676319444444444</v>
      </c>
      <c r="O2283" s="83">
        <v>2282</v>
      </c>
      <c r="P2283" s="86">
        <f t="shared" si="143"/>
        <v>0.10439560439560436</v>
      </c>
      <c r="Q2283" s="87">
        <f>Table2[[#This Row],[Decimal exceedance]]*100</f>
        <v>10.439560439560436</v>
      </c>
      <c r="R2283" s="86">
        <f>ROUND(Table2[[#This Row],[Percent Exceedance]],1)</f>
        <v>10.4</v>
      </c>
    </row>
    <row r="2284" spans="2:18">
      <c r="B2284" s="79" t="s">
        <v>278</v>
      </c>
      <c r="C2284" s="80">
        <v>10044187</v>
      </c>
      <c r="D2284" s="80">
        <v>10019674</v>
      </c>
      <c r="E2284" s="79" t="s">
        <v>276</v>
      </c>
      <c r="F2284" s="81">
        <v>41408</v>
      </c>
      <c r="G2284" s="82">
        <v>6.4119999999999999</v>
      </c>
      <c r="H2284" s="83">
        <f t="shared" si="140"/>
        <v>6412</v>
      </c>
      <c r="I2284" s="84">
        <f t="shared" si="141"/>
        <v>7.4212962962962953E-2</v>
      </c>
      <c r="J2284" s="83">
        <v>1.01</v>
      </c>
      <c r="K2284" s="83" t="s">
        <v>277</v>
      </c>
      <c r="L2284" s="83">
        <v>0.68400000000000005</v>
      </c>
      <c r="M2284" s="83" t="s">
        <v>277</v>
      </c>
      <c r="N2284" s="84">
        <f t="shared" si="142"/>
        <v>1.7682129629629628</v>
      </c>
      <c r="O2284" s="83">
        <v>2283</v>
      </c>
      <c r="P2284" s="86">
        <f t="shared" si="143"/>
        <v>0.10400313971742547</v>
      </c>
      <c r="Q2284" s="87">
        <f>Table2[[#This Row],[Decimal exceedance]]*100</f>
        <v>10.400313971742548</v>
      </c>
      <c r="R2284" s="86">
        <f>ROUND(Table2[[#This Row],[Percent Exceedance]],1)</f>
        <v>10.4</v>
      </c>
    </row>
    <row r="2285" spans="2:18">
      <c r="B2285" s="79" t="s">
        <v>278</v>
      </c>
      <c r="C2285" s="80">
        <v>10044187</v>
      </c>
      <c r="D2285" s="80">
        <v>10019674</v>
      </c>
      <c r="E2285" s="79" t="s">
        <v>276</v>
      </c>
      <c r="F2285" s="81">
        <v>41862</v>
      </c>
      <c r="G2285" s="82">
        <v>5.0119999999999996</v>
      </c>
      <c r="H2285" s="83">
        <f t="shared" si="140"/>
        <v>5012</v>
      </c>
      <c r="I2285" s="84">
        <f t="shared" si="141"/>
        <v>5.8009259259259253E-2</v>
      </c>
      <c r="J2285" s="83">
        <v>1.2</v>
      </c>
      <c r="K2285" s="83" t="s">
        <v>277</v>
      </c>
      <c r="L2285" s="83">
        <v>0.51300000000000001</v>
      </c>
      <c r="M2285" s="83" t="s">
        <v>277</v>
      </c>
      <c r="N2285" s="84">
        <f t="shared" si="142"/>
        <v>1.7710092592592592</v>
      </c>
      <c r="O2285" s="83">
        <v>2284</v>
      </c>
      <c r="P2285" s="86">
        <f t="shared" si="143"/>
        <v>0.10361067503924648</v>
      </c>
      <c r="Q2285" s="87">
        <f>Table2[[#This Row],[Decimal exceedance]]*100</f>
        <v>10.361067503924648</v>
      </c>
      <c r="R2285" s="86">
        <f>ROUND(Table2[[#This Row],[Percent Exceedance]],1)</f>
        <v>10.4</v>
      </c>
    </row>
    <row r="2286" spans="2:18">
      <c r="B2286" s="79" t="s">
        <v>278</v>
      </c>
      <c r="C2286" s="80">
        <v>10044187</v>
      </c>
      <c r="D2286" s="80">
        <v>10019674</v>
      </c>
      <c r="E2286" s="79" t="s">
        <v>276</v>
      </c>
      <c r="F2286" s="81">
        <v>42766</v>
      </c>
      <c r="G2286" s="82">
        <v>5.8319999999999999</v>
      </c>
      <c r="H2286" s="83">
        <f t="shared" si="140"/>
        <v>5832</v>
      </c>
      <c r="I2286" s="84">
        <f t="shared" si="141"/>
        <v>6.7499999999999991E-2</v>
      </c>
      <c r="J2286" s="83">
        <v>0.90200000000000002</v>
      </c>
      <c r="K2286" s="83" t="s">
        <v>277</v>
      </c>
      <c r="L2286" s="83">
        <v>0.80300000000000005</v>
      </c>
      <c r="M2286" s="83" t="s">
        <v>277</v>
      </c>
      <c r="N2286" s="84">
        <f t="shared" si="142"/>
        <v>1.7725</v>
      </c>
      <c r="O2286" s="83">
        <v>2285</v>
      </c>
      <c r="P2286" s="86">
        <f t="shared" si="143"/>
        <v>0.10321821036106749</v>
      </c>
      <c r="Q2286" s="87">
        <f>Table2[[#This Row],[Decimal exceedance]]*100</f>
        <v>10.321821036106748</v>
      </c>
      <c r="R2286" s="86">
        <f>ROUND(Table2[[#This Row],[Percent Exceedance]],1)</f>
        <v>10.3</v>
      </c>
    </row>
    <row r="2287" spans="2:18">
      <c r="B2287" s="79" t="s">
        <v>278</v>
      </c>
      <c r="C2287" s="80">
        <v>10044187</v>
      </c>
      <c r="D2287" s="80">
        <v>10019674</v>
      </c>
      <c r="E2287" s="79" t="s">
        <v>276</v>
      </c>
      <c r="F2287" s="81">
        <v>43247</v>
      </c>
      <c r="G2287" s="82">
        <v>2.1909999999999998</v>
      </c>
      <c r="H2287" s="83">
        <f t="shared" si="140"/>
        <v>2191</v>
      </c>
      <c r="I2287" s="84">
        <f t="shared" si="141"/>
        <v>2.5358796296296292E-2</v>
      </c>
      <c r="J2287" s="83">
        <v>1.1399999999999999</v>
      </c>
      <c r="K2287" s="83" t="s">
        <v>277</v>
      </c>
      <c r="L2287" s="83">
        <v>0.62</v>
      </c>
      <c r="M2287" s="83" t="s">
        <v>277</v>
      </c>
      <c r="N2287" s="84">
        <f t="shared" si="142"/>
        <v>1.785358796296296</v>
      </c>
      <c r="O2287" s="83">
        <v>2286</v>
      </c>
      <c r="P2287" s="86">
        <f t="shared" si="143"/>
        <v>0.10282574568288849</v>
      </c>
      <c r="Q2287" s="87">
        <f>Table2[[#This Row],[Decimal exceedance]]*100</f>
        <v>10.282574568288849</v>
      </c>
      <c r="R2287" s="86">
        <f>ROUND(Table2[[#This Row],[Percent Exceedance]],1)</f>
        <v>10.3</v>
      </c>
    </row>
    <row r="2288" spans="2:18">
      <c r="B2288" s="79" t="s">
        <v>278</v>
      </c>
      <c r="C2288" s="80">
        <v>10044187</v>
      </c>
      <c r="D2288" s="80">
        <v>10019674</v>
      </c>
      <c r="E2288" s="79" t="s">
        <v>276</v>
      </c>
      <c r="F2288" s="81">
        <v>42326</v>
      </c>
      <c r="G2288" s="82">
        <v>3.3170000000000002</v>
      </c>
      <c r="H2288" s="83">
        <f t="shared" si="140"/>
        <v>3317</v>
      </c>
      <c r="I2288" s="84">
        <f t="shared" si="141"/>
        <v>3.8391203703703705E-2</v>
      </c>
      <c r="J2288" s="83">
        <v>1.39</v>
      </c>
      <c r="K2288" s="83" t="s">
        <v>277</v>
      </c>
      <c r="L2288" s="83">
        <v>0.35799999999999998</v>
      </c>
      <c r="M2288" s="83" t="s">
        <v>277</v>
      </c>
      <c r="N2288" s="84">
        <f t="shared" si="142"/>
        <v>1.7863912037037037</v>
      </c>
      <c r="O2288" s="83">
        <v>2287</v>
      </c>
      <c r="P2288" s="86">
        <f t="shared" si="143"/>
        <v>0.10243328100470961</v>
      </c>
      <c r="Q2288" s="87">
        <f>Table2[[#This Row],[Decimal exceedance]]*100</f>
        <v>10.243328100470961</v>
      </c>
      <c r="R2288" s="86">
        <f>ROUND(Table2[[#This Row],[Percent Exceedance]],1)</f>
        <v>10.199999999999999</v>
      </c>
    </row>
    <row r="2289" spans="2:18">
      <c r="B2289" s="79" t="s">
        <v>278</v>
      </c>
      <c r="C2289" s="80">
        <v>10044187</v>
      </c>
      <c r="D2289" s="80">
        <v>10019674</v>
      </c>
      <c r="E2289" s="79" t="s">
        <v>276</v>
      </c>
      <c r="F2289" s="81">
        <v>42546</v>
      </c>
      <c r="G2289" s="82">
        <v>2.19</v>
      </c>
      <c r="H2289" s="83">
        <f t="shared" si="140"/>
        <v>2190</v>
      </c>
      <c r="I2289" s="84">
        <f t="shared" si="141"/>
        <v>2.5347222222222219E-2</v>
      </c>
      <c r="J2289" s="83">
        <v>1.1200000000000001</v>
      </c>
      <c r="K2289" s="83" t="s">
        <v>277</v>
      </c>
      <c r="L2289" s="83">
        <v>0.66100000000000003</v>
      </c>
      <c r="M2289" s="83" t="s">
        <v>277</v>
      </c>
      <c r="N2289" s="84">
        <f t="shared" si="142"/>
        <v>1.8063472222222223</v>
      </c>
      <c r="O2289" s="83">
        <v>2288</v>
      </c>
      <c r="P2289" s="86">
        <f t="shared" si="143"/>
        <v>0.10204081632653061</v>
      </c>
      <c r="Q2289" s="87">
        <f>Table2[[#This Row],[Decimal exceedance]]*100</f>
        <v>10.204081632653061</v>
      </c>
      <c r="R2289" s="86">
        <f>ROUND(Table2[[#This Row],[Percent Exceedance]],1)</f>
        <v>10.199999999999999</v>
      </c>
    </row>
    <row r="2290" spans="2:18">
      <c r="B2290" s="79" t="s">
        <v>278</v>
      </c>
      <c r="C2290" s="80">
        <v>10044187</v>
      </c>
      <c r="D2290" s="80">
        <v>10019674</v>
      </c>
      <c r="E2290" s="79" t="s">
        <v>276</v>
      </c>
      <c r="F2290" s="81">
        <v>41751</v>
      </c>
      <c r="G2290" s="82">
        <v>2.4860000000000002</v>
      </c>
      <c r="H2290" s="83">
        <f t="shared" si="140"/>
        <v>2486</v>
      </c>
      <c r="I2290" s="84">
        <f t="shared" si="141"/>
        <v>2.8773148148148148E-2</v>
      </c>
      <c r="J2290" s="83">
        <v>1.29</v>
      </c>
      <c r="K2290" s="83" t="s">
        <v>277</v>
      </c>
      <c r="L2290" s="83">
        <v>0.48899999999999999</v>
      </c>
      <c r="M2290" s="83" t="s">
        <v>277</v>
      </c>
      <c r="N2290" s="84">
        <f t="shared" si="142"/>
        <v>1.807773148148148</v>
      </c>
      <c r="O2290" s="83">
        <v>2289</v>
      </c>
      <c r="P2290" s="86">
        <f t="shared" si="143"/>
        <v>0.10164835164835162</v>
      </c>
      <c r="Q2290" s="87">
        <f>Table2[[#This Row],[Decimal exceedance]]*100</f>
        <v>10.164835164835162</v>
      </c>
      <c r="R2290" s="86">
        <f>ROUND(Table2[[#This Row],[Percent Exceedance]],1)</f>
        <v>10.199999999999999</v>
      </c>
    </row>
    <row r="2291" spans="2:18">
      <c r="B2291" s="79" t="s">
        <v>278</v>
      </c>
      <c r="C2291" s="80">
        <v>10044187</v>
      </c>
      <c r="D2291" s="80">
        <v>10019674</v>
      </c>
      <c r="E2291" s="79" t="s">
        <v>276</v>
      </c>
      <c r="F2291" s="81">
        <v>42241</v>
      </c>
      <c r="G2291" s="82">
        <v>4.6289999999999996</v>
      </c>
      <c r="H2291" s="83">
        <f t="shared" si="140"/>
        <v>4629</v>
      </c>
      <c r="I2291" s="84">
        <f t="shared" si="141"/>
        <v>5.3576388888888882E-2</v>
      </c>
      <c r="J2291" s="83">
        <v>1.26</v>
      </c>
      <c r="K2291" s="83" t="s">
        <v>277</v>
      </c>
      <c r="L2291" s="83">
        <v>0.496</v>
      </c>
      <c r="M2291" s="83" t="s">
        <v>277</v>
      </c>
      <c r="N2291" s="84">
        <f t="shared" si="142"/>
        <v>1.8095763888888889</v>
      </c>
      <c r="O2291" s="83">
        <v>2290</v>
      </c>
      <c r="P2291" s="86">
        <f t="shared" si="143"/>
        <v>0.10125588697017274</v>
      </c>
      <c r="Q2291" s="87">
        <f>Table2[[#This Row],[Decimal exceedance]]*100</f>
        <v>10.125588697017275</v>
      </c>
      <c r="R2291" s="86">
        <f>ROUND(Table2[[#This Row],[Percent Exceedance]],1)</f>
        <v>10.1</v>
      </c>
    </row>
    <row r="2292" spans="2:18">
      <c r="B2292" s="79" t="s">
        <v>278</v>
      </c>
      <c r="C2292" s="80">
        <v>10044187</v>
      </c>
      <c r="D2292" s="80">
        <v>10019674</v>
      </c>
      <c r="E2292" s="79" t="s">
        <v>276</v>
      </c>
      <c r="F2292" s="81">
        <v>42502</v>
      </c>
      <c r="G2292" s="82">
        <v>1.48</v>
      </c>
      <c r="H2292" s="83">
        <f t="shared" si="140"/>
        <v>1480</v>
      </c>
      <c r="I2292" s="84">
        <f t="shared" si="141"/>
        <v>1.7129629629629627E-2</v>
      </c>
      <c r="J2292" s="83">
        <v>0.73699999999999999</v>
      </c>
      <c r="K2292" s="83" t="s">
        <v>280</v>
      </c>
      <c r="L2292" s="83">
        <v>1.06</v>
      </c>
      <c r="M2292" s="83" t="s">
        <v>277</v>
      </c>
      <c r="N2292" s="84">
        <f t="shared" si="142"/>
        <v>1.8141296296296296</v>
      </c>
      <c r="O2292" s="83">
        <v>2291</v>
      </c>
      <c r="P2292" s="86">
        <f t="shared" si="143"/>
        <v>0.10086342229199374</v>
      </c>
      <c r="Q2292" s="87">
        <f>Table2[[#This Row],[Decimal exceedance]]*100</f>
        <v>10.086342229199374</v>
      </c>
      <c r="R2292" s="86">
        <f>ROUND(Table2[[#This Row],[Percent Exceedance]],1)</f>
        <v>10.1</v>
      </c>
    </row>
    <row r="2293" spans="2:18">
      <c r="B2293" s="79" t="s">
        <v>278</v>
      </c>
      <c r="C2293" s="80">
        <v>10044187</v>
      </c>
      <c r="D2293" s="80">
        <v>10019674</v>
      </c>
      <c r="E2293" s="79" t="s">
        <v>276</v>
      </c>
      <c r="F2293" s="81">
        <v>43101</v>
      </c>
      <c r="G2293" s="82">
        <v>2.133</v>
      </c>
      <c r="H2293" s="83">
        <f t="shared" si="140"/>
        <v>2133</v>
      </c>
      <c r="I2293" s="84">
        <f t="shared" si="141"/>
        <v>2.4687499999999998E-2</v>
      </c>
      <c r="J2293" s="83">
        <v>1.65</v>
      </c>
      <c r="K2293" s="83" t="s">
        <v>277</v>
      </c>
      <c r="L2293" s="83">
        <v>0.14199999999999999</v>
      </c>
      <c r="M2293" s="83" t="s">
        <v>277</v>
      </c>
      <c r="N2293" s="84">
        <f t="shared" si="142"/>
        <v>1.8166874999999998</v>
      </c>
      <c r="O2293" s="83">
        <v>2292</v>
      </c>
      <c r="P2293" s="86">
        <f t="shared" si="143"/>
        <v>0.10047095761381475</v>
      </c>
      <c r="Q2293" s="87">
        <f>Table2[[#This Row],[Decimal exceedance]]*100</f>
        <v>10.047095761381474</v>
      </c>
      <c r="R2293" s="86">
        <f>ROUND(Table2[[#This Row],[Percent Exceedance]],1)</f>
        <v>10</v>
      </c>
    </row>
    <row r="2294" spans="2:18">
      <c r="B2294" s="79" t="s">
        <v>278</v>
      </c>
      <c r="C2294" s="80">
        <v>10044187</v>
      </c>
      <c r="D2294" s="80">
        <v>10019674</v>
      </c>
      <c r="E2294" s="79" t="s">
        <v>276</v>
      </c>
      <c r="F2294" s="81">
        <v>42874</v>
      </c>
      <c r="G2294" s="82">
        <v>2.726</v>
      </c>
      <c r="H2294" s="83">
        <f t="shared" si="140"/>
        <v>2726</v>
      </c>
      <c r="I2294" s="84">
        <f t="shared" si="141"/>
        <v>3.1550925925925927E-2</v>
      </c>
      <c r="J2294" s="83">
        <v>0.75700000000000001</v>
      </c>
      <c r="K2294" s="83" t="s">
        <v>277</v>
      </c>
      <c r="L2294" s="83">
        <v>1.03</v>
      </c>
      <c r="M2294" s="83" t="s">
        <v>277</v>
      </c>
      <c r="N2294" s="84">
        <f t="shared" si="142"/>
        <v>1.8185509259259258</v>
      </c>
      <c r="O2294" s="83">
        <v>2293</v>
      </c>
      <c r="P2294" s="86">
        <f t="shared" si="143"/>
        <v>0.10007849293563575</v>
      </c>
      <c r="Q2294" s="87">
        <f>Table2[[#This Row],[Decimal exceedance]]*100</f>
        <v>10.007849293563575</v>
      </c>
      <c r="R2294" s="86">
        <f>ROUND(Table2[[#This Row],[Percent Exceedance]],1)</f>
        <v>10</v>
      </c>
    </row>
    <row r="2295" spans="2:18">
      <c r="B2295" s="79" t="s">
        <v>278</v>
      </c>
      <c r="C2295" s="80">
        <v>10044187</v>
      </c>
      <c r="D2295" s="80">
        <v>10019674</v>
      </c>
      <c r="E2295" s="79" t="s">
        <v>276</v>
      </c>
      <c r="F2295" s="81">
        <v>42018</v>
      </c>
      <c r="G2295" s="82">
        <v>2.7429999999999999</v>
      </c>
      <c r="H2295" s="83">
        <f t="shared" si="140"/>
        <v>2743</v>
      </c>
      <c r="I2295" s="84">
        <f t="shared" si="141"/>
        <v>3.1747685185185184E-2</v>
      </c>
      <c r="J2295" s="83">
        <v>1.36</v>
      </c>
      <c r="K2295" s="83" t="s">
        <v>277</v>
      </c>
      <c r="L2295" s="83">
        <v>0.42899999999999999</v>
      </c>
      <c r="M2295" s="83" t="s">
        <v>277</v>
      </c>
      <c r="N2295" s="84">
        <f t="shared" si="142"/>
        <v>1.8207476851851854</v>
      </c>
      <c r="O2295" s="83">
        <v>2294</v>
      </c>
      <c r="P2295" s="86">
        <f t="shared" si="143"/>
        <v>9.9686028257456871E-2</v>
      </c>
      <c r="Q2295" s="87">
        <f>Table2[[#This Row],[Decimal exceedance]]*100</f>
        <v>9.9686028257456876</v>
      </c>
      <c r="R2295" s="86">
        <f>ROUND(Table2[[#This Row],[Percent Exceedance]],1)</f>
        <v>10</v>
      </c>
    </row>
    <row r="2296" spans="2:18">
      <c r="B2296" s="79" t="s">
        <v>278</v>
      </c>
      <c r="C2296" s="80">
        <v>10044187</v>
      </c>
      <c r="D2296" s="80">
        <v>10019674</v>
      </c>
      <c r="E2296" s="79" t="s">
        <v>276</v>
      </c>
      <c r="F2296" s="81">
        <v>41377</v>
      </c>
      <c r="G2296" s="82">
        <v>4</v>
      </c>
      <c r="H2296" s="83">
        <f t="shared" si="140"/>
        <v>4000</v>
      </c>
      <c r="I2296" s="84">
        <f t="shared" si="141"/>
        <v>4.6296296296296294E-2</v>
      </c>
      <c r="J2296" s="83">
        <v>1.2</v>
      </c>
      <c r="K2296" s="83" t="s">
        <v>277</v>
      </c>
      <c r="L2296" s="83">
        <v>0.57599999999999996</v>
      </c>
      <c r="M2296" s="83" t="s">
        <v>277</v>
      </c>
      <c r="N2296" s="84">
        <f t="shared" si="142"/>
        <v>1.8222962962962961</v>
      </c>
      <c r="O2296" s="83">
        <v>2295</v>
      </c>
      <c r="P2296" s="86">
        <f t="shared" si="143"/>
        <v>9.9293563579277877E-2</v>
      </c>
      <c r="Q2296" s="87">
        <f>Table2[[#This Row],[Decimal exceedance]]*100</f>
        <v>9.9293563579277873</v>
      </c>
      <c r="R2296" s="86">
        <f>ROUND(Table2[[#This Row],[Percent Exceedance]],1)</f>
        <v>9.9</v>
      </c>
    </row>
    <row r="2297" spans="2:18">
      <c r="B2297" s="83"/>
      <c r="C2297" s="80">
        <v>10044187</v>
      </c>
      <c r="D2297" s="80">
        <v>10019674</v>
      </c>
      <c r="E2297" s="79" t="s">
        <v>276</v>
      </c>
      <c r="F2297" s="85">
        <v>43871</v>
      </c>
      <c r="G2297" s="82">
        <v>1.895</v>
      </c>
      <c r="H2297" s="83">
        <f t="shared" si="140"/>
        <v>1895</v>
      </c>
      <c r="I2297" s="84">
        <f t="shared" si="141"/>
        <v>2.193287037037037E-2</v>
      </c>
      <c r="J2297" s="83">
        <v>1.34</v>
      </c>
      <c r="K2297" s="83" t="s">
        <v>277</v>
      </c>
      <c r="L2297" s="83">
        <v>0.46100000000000002</v>
      </c>
      <c r="M2297" s="83" t="s">
        <v>277</v>
      </c>
      <c r="N2297" s="84">
        <f t="shared" si="142"/>
        <v>1.8229328703703704</v>
      </c>
      <c r="O2297" s="83">
        <v>2296</v>
      </c>
      <c r="P2297" s="86">
        <f t="shared" si="143"/>
        <v>9.8901098901098883E-2</v>
      </c>
      <c r="Q2297" s="87">
        <f>Table2[[#This Row],[Decimal exceedance]]*100</f>
        <v>9.8901098901098887</v>
      </c>
      <c r="R2297" s="86">
        <f>ROUND(Table2[[#This Row],[Percent Exceedance]],1)</f>
        <v>9.9</v>
      </c>
    </row>
    <row r="2298" spans="2:18">
      <c r="B2298" s="79" t="s">
        <v>278</v>
      </c>
      <c r="C2298" s="80">
        <v>10044187</v>
      </c>
      <c r="D2298" s="80">
        <v>10019674</v>
      </c>
      <c r="E2298" s="79" t="s">
        <v>276</v>
      </c>
      <c r="F2298" s="81">
        <v>41625</v>
      </c>
      <c r="G2298" s="82">
        <v>2.4489999999999998</v>
      </c>
      <c r="H2298" s="83">
        <f t="shared" si="140"/>
        <v>2449</v>
      </c>
      <c r="I2298" s="84">
        <f t="shared" si="141"/>
        <v>2.8344907407407402E-2</v>
      </c>
      <c r="J2298" s="83">
        <v>1.41</v>
      </c>
      <c r="K2298" s="83" t="s">
        <v>277</v>
      </c>
      <c r="L2298" s="83">
        <v>0.38900000000000001</v>
      </c>
      <c r="M2298" s="83" t="s">
        <v>277</v>
      </c>
      <c r="N2298" s="84">
        <f t="shared" si="142"/>
        <v>1.8273449074074073</v>
      </c>
      <c r="O2298" s="83">
        <v>2297</v>
      </c>
      <c r="P2298" s="86">
        <f t="shared" si="143"/>
        <v>9.8508634222919889E-2</v>
      </c>
      <c r="Q2298" s="87">
        <f>Table2[[#This Row],[Decimal exceedance]]*100</f>
        <v>9.8508634222919884</v>
      </c>
      <c r="R2298" s="86">
        <f>ROUND(Table2[[#This Row],[Percent Exceedance]],1)</f>
        <v>9.9</v>
      </c>
    </row>
    <row r="2299" spans="2:18">
      <c r="B2299" s="79" t="s">
        <v>278</v>
      </c>
      <c r="C2299" s="80">
        <v>10044187</v>
      </c>
      <c r="D2299" s="80">
        <v>10019674</v>
      </c>
      <c r="E2299" s="79" t="s">
        <v>276</v>
      </c>
      <c r="F2299" s="81">
        <v>43500</v>
      </c>
      <c r="G2299" s="82">
        <v>1.831</v>
      </c>
      <c r="H2299" s="83">
        <f t="shared" si="140"/>
        <v>1831</v>
      </c>
      <c r="I2299" s="84">
        <f t="shared" si="141"/>
        <v>2.1192129629629627E-2</v>
      </c>
      <c r="J2299" s="83">
        <v>1.56</v>
      </c>
      <c r="K2299" s="83" t="s">
        <v>277</v>
      </c>
      <c r="L2299" s="83">
        <v>0.248</v>
      </c>
      <c r="M2299" s="83" t="s">
        <v>277</v>
      </c>
      <c r="N2299" s="84">
        <f t="shared" si="142"/>
        <v>1.8291921296296296</v>
      </c>
      <c r="O2299" s="83">
        <v>2298</v>
      </c>
      <c r="P2299" s="86">
        <f t="shared" si="143"/>
        <v>9.8116169544741005E-2</v>
      </c>
      <c r="Q2299" s="87">
        <f>Table2[[#This Row],[Decimal exceedance]]*100</f>
        <v>9.8116169544741005</v>
      </c>
      <c r="R2299" s="86">
        <f>ROUND(Table2[[#This Row],[Percent Exceedance]],1)</f>
        <v>9.8000000000000007</v>
      </c>
    </row>
    <row r="2300" spans="2:18">
      <c r="B2300" s="79" t="s">
        <v>278</v>
      </c>
      <c r="C2300" s="80">
        <v>10044187</v>
      </c>
      <c r="D2300" s="80">
        <v>10019674</v>
      </c>
      <c r="E2300" s="79" t="s">
        <v>276</v>
      </c>
      <c r="F2300" s="81">
        <v>41760</v>
      </c>
      <c r="G2300" s="82">
        <v>2.2480000000000002</v>
      </c>
      <c r="H2300" s="83">
        <f t="shared" si="140"/>
        <v>2248</v>
      </c>
      <c r="I2300" s="84">
        <f t="shared" si="141"/>
        <v>2.6018518518518521E-2</v>
      </c>
      <c r="J2300" s="83">
        <v>1.32</v>
      </c>
      <c r="K2300" s="83" t="s">
        <v>277</v>
      </c>
      <c r="L2300" s="83">
        <v>0.48499999999999999</v>
      </c>
      <c r="M2300" s="83" t="s">
        <v>277</v>
      </c>
      <c r="N2300" s="84">
        <f t="shared" si="142"/>
        <v>1.8310185185185186</v>
      </c>
      <c r="O2300" s="83">
        <v>2299</v>
      </c>
      <c r="P2300" s="86">
        <f t="shared" si="143"/>
        <v>9.7723704866562011E-2</v>
      </c>
      <c r="Q2300" s="87">
        <f>Table2[[#This Row],[Decimal exceedance]]*100</f>
        <v>9.7723704866562002</v>
      </c>
      <c r="R2300" s="86">
        <f>ROUND(Table2[[#This Row],[Percent Exceedance]],1)</f>
        <v>9.8000000000000007</v>
      </c>
    </row>
    <row r="2301" spans="2:18">
      <c r="B2301" s="79" t="s">
        <v>278</v>
      </c>
      <c r="C2301" s="80">
        <v>10044187</v>
      </c>
      <c r="D2301" s="80">
        <v>10019674</v>
      </c>
      <c r="E2301" s="79" t="s">
        <v>276</v>
      </c>
      <c r="F2301" s="81">
        <v>42054</v>
      </c>
      <c r="G2301" s="82">
        <v>2.887</v>
      </c>
      <c r="H2301" s="83">
        <f t="shared" si="140"/>
        <v>2887</v>
      </c>
      <c r="I2301" s="84">
        <f t="shared" si="141"/>
        <v>3.3414351851851848E-2</v>
      </c>
      <c r="J2301" s="83">
        <v>1.34</v>
      </c>
      <c r="K2301" s="83" t="s">
        <v>277</v>
      </c>
      <c r="L2301" s="83">
        <v>0.45900000000000002</v>
      </c>
      <c r="M2301" s="83" t="s">
        <v>277</v>
      </c>
      <c r="N2301" s="84">
        <f t="shared" si="142"/>
        <v>1.8324143518518521</v>
      </c>
      <c r="O2301" s="83">
        <v>2300</v>
      </c>
      <c r="P2301" s="86">
        <f t="shared" si="143"/>
        <v>9.7331240188383017E-2</v>
      </c>
      <c r="Q2301" s="87">
        <f>Table2[[#This Row],[Decimal exceedance]]*100</f>
        <v>9.7331240188383017</v>
      </c>
      <c r="R2301" s="86">
        <f>ROUND(Table2[[#This Row],[Percent Exceedance]],1)</f>
        <v>9.6999999999999993</v>
      </c>
    </row>
    <row r="2302" spans="2:18">
      <c r="B2302" s="79" t="s">
        <v>278</v>
      </c>
      <c r="C2302" s="80">
        <v>10044187</v>
      </c>
      <c r="D2302" s="80">
        <v>10019674</v>
      </c>
      <c r="E2302" s="79" t="s">
        <v>276</v>
      </c>
      <c r="F2302" s="81">
        <v>41680</v>
      </c>
      <c r="G2302" s="82">
        <v>2.6360000000000001</v>
      </c>
      <c r="H2302" s="83">
        <f t="shared" si="140"/>
        <v>2636</v>
      </c>
      <c r="I2302" s="84">
        <f t="shared" si="141"/>
        <v>3.050925925925926E-2</v>
      </c>
      <c r="J2302" s="83">
        <v>1.38</v>
      </c>
      <c r="K2302" s="83" t="s">
        <v>277</v>
      </c>
      <c r="L2302" s="83">
        <v>0.42199999999999999</v>
      </c>
      <c r="M2302" s="83" t="s">
        <v>277</v>
      </c>
      <c r="N2302" s="84">
        <f t="shared" si="142"/>
        <v>1.8325092592592591</v>
      </c>
      <c r="O2302" s="83">
        <v>2301</v>
      </c>
      <c r="P2302" s="86">
        <f t="shared" si="143"/>
        <v>9.6938775510204134E-2</v>
      </c>
      <c r="Q2302" s="87">
        <f>Table2[[#This Row],[Decimal exceedance]]*100</f>
        <v>9.6938775510204138</v>
      </c>
      <c r="R2302" s="86">
        <f>ROUND(Table2[[#This Row],[Percent Exceedance]],1)</f>
        <v>9.6999999999999993</v>
      </c>
    </row>
    <row r="2303" spans="2:18">
      <c r="B2303" s="79" t="s">
        <v>278</v>
      </c>
      <c r="C2303" s="80">
        <v>10044187</v>
      </c>
      <c r="D2303" s="80">
        <v>10019674</v>
      </c>
      <c r="E2303" s="79" t="s">
        <v>276</v>
      </c>
      <c r="F2303" s="81">
        <v>42354</v>
      </c>
      <c r="G2303" s="82">
        <v>4.3710000000000004</v>
      </c>
      <c r="H2303" s="83">
        <f t="shared" si="140"/>
        <v>4371</v>
      </c>
      <c r="I2303" s="84">
        <f t="shared" si="141"/>
        <v>5.0590277777777783E-2</v>
      </c>
      <c r="J2303" s="83">
        <v>1.4</v>
      </c>
      <c r="K2303" s="83" t="s">
        <v>277</v>
      </c>
      <c r="L2303" s="83">
        <v>0.38400000000000001</v>
      </c>
      <c r="M2303" s="83" t="s">
        <v>277</v>
      </c>
      <c r="N2303" s="84">
        <f t="shared" si="142"/>
        <v>1.8345902777777776</v>
      </c>
      <c r="O2303" s="83">
        <v>2302</v>
      </c>
      <c r="P2303" s="86">
        <f t="shared" si="143"/>
        <v>9.654631083202514E-2</v>
      </c>
      <c r="Q2303" s="87">
        <f>Table2[[#This Row],[Decimal exceedance]]*100</f>
        <v>9.6546310832025135</v>
      </c>
      <c r="R2303" s="86">
        <f>ROUND(Table2[[#This Row],[Percent Exceedance]],1)</f>
        <v>9.6999999999999993</v>
      </c>
    </row>
    <row r="2304" spans="2:18">
      <c r="B2304" s="79" t="s">
        <v>278</v>
      </c>
      <c r="C2304" s="80">
        <v>10044187</v>
      </c>
      <c r="D2304" s="80">
        <v>10019674</v>
      </c>
      <c r="E2304" s="79" t="s">
        <v>276</v>
      </c>
      <c r="F2304" s="81">
        <v>42430</v>
      </c>
      <c r="G2304" s="82">
        <v>1.59</v>
      </c>
      <c r="H2304" s="83">
        <f t="shared" si="140"/>
        <v>1590</v>
      </c>
      <c r="I2304" s="84">
        <f t="shared" si="141"/>
        <v>1.8402777777777778E-2</v>
      </c>
      <c r="J2304" s="83">
        <v>1.36</v>
      </c>
      <c r="K2304" s="83" t="s">
        <v>277</v>
      </c>
      <c r="L2304" s="83">
        <v>0.46899999999999997</v>
      </c>
      <c r="M2304" s="83" t="s">
        <v>277</v>
      </c>
      <c r="N2304" s="84">
        <f t="shared" si="142"/>
        <v>1.8474027777777779</v>
      </c>
      <c r="O2304" s="83">
        <v>2303</v>
      </c>
      <c r="P2304" s="86">
        <f t="shared" si="143"/>
        <v>9.6153846153846145E-2</v>
      </c>
      <c r="Q2304" s="87">
        <f>Table2[[#This Row],[Decimal exceedance]]*100</f>
        <v>9.615384615384615</v>
      </c>
      <c r="R2304" s="86">
        <f>ROUND(Table2[[#This Row],[Percent Exceedance]],1)</f>
        <v>9.6</v>
      </c>
    </row>
    <row r="2305" spans="2:18">
      <c r="B2305" s="83"/>
      <c r="C2305" s="80">
        <v>10044187</v>
      </c>
      <c r="D2305" s="80">
        <v>10019674</v>
      </c>
      <c r="E2305" s="79" t="s">
        <v>276</v>
      </c>
      <c r="F2305" s="85">
        <v>43593</v>
      </c>
      <c r="G2305" s="82">
        <v>2.1230000000000002</v>
      </c>
      <c r="H2305" s="83">
        <f t="shared" si="140"/>
        <v>2123</v>
      </c>
      <c r="I2305" s="84">
        <f t="shared" si="141"/>
        <v>2.4571759259259258E-2</v>
      </c>
      <c r="J2305" s="83">
        <v>1.37</v>
      </c>
      <c r="K2305" s="83" t="s">
        <v>277</v>
      </c>
      <c r="L2305" s="83">
        <v>0.45500000000000002</v>
      </c>
      <c r="M2305" s="83" t="s">
        <v>277</v>
      </c>
      <c r="N2305" s="84">
        <f t="shared" si="142"/>
        <v>1.8495717592592595</v>
      </c>
      <c r="O2305" s="83">
        <v>2304</v>
      </c>
      <c r="P2305" s="86">
        <f t="shared" si="143"/>
        <v>9.5761381475667151E-2</v>
      </c>
      <c r="Q2305" s="87">
        <f>Table2[[#This Row],[Decimal exceedance]]*100</f>
        <v>9.5761381475667147</v>
      </c>
      <c r="R2305" s="86">
        <f>ROUND(Table2[[#This Row],[Percent Exceedance]],1)</f>
        <v>9.6</v>
      </c>
    </row>
    <row r="2306" spans="2:18">
      <c r="B2306" s="79" t="s">
        <v>278</v>
      </c>
      <c r="C2306" s="80">
        <v>10044187</v>
      </c>
      <c r="D2306" s="80">
        <v>10019674</v>
      </c>
      <c r="E2306" s="79" t="s">
        <v>276</v>
      </c>
      <c r="F2306" s="81">
        <v>42313</v>
      </c>
      <c r="G2306" s="82">
        <v>3.081</v>
      </c>
      <c r="H2306" s="83">
        <f t="shared" ref="H2306:H2369" si="144">(G2306*1000)</f>
        <v>3081</v>
      </c>
      <c r="I2306" s="84">
        <f t="shared" ref="I2306:I2369" si="145">SUM(G2306/86.4)</f>
        <v>3.5659722222222218E-2</v>
      </c>
      <c r="J2306" s="83">
        <v>1.39</v>
      </c>
      <c r="K2306" s="83" t="s">
        <v>277</v>
      </c>
      <c r="L2306" s="83">
        <v>0.42699999999999999</v>
      </c>
      <c r="M2306" s="83" t="s">
        <v>277</v>
      </c>
      <c r="N2306" s="84">
        <f t="shared" ref="N2306:N2369" si="146">SUM(I2306+J2306+L2306)</f>
        <v>1.8526597222222221</v>
      </c>
      <c r="O2306" s="83">
        <v>2305</v>
      </c>
      <c r="P2306" s="86">
        <f t="shared" ref="P2306:P2369" si="147">1-O2306/2548</f>
        <v>9.5368916797488268E-2</v>
      </c>
      <c r="Q2306" s="87">
        <f>Table2[[#This Row],[Decimal exceedance]]*100</f>
        <v>9.5368916797488268</v>
      </c>
      <c r="R2306" s="86">
        <f>ROUND(Table2[[#This Row],[Percent Exceedance]],1)</f>
        <v>9.5</v>
      </c>
    </row>
    <row r="2307" spans="2:18">
      <c r="B2307" s="79" t="s">
        <v>278</v>
      </c>
      <c r="C2307" s="80">
        <v>10044187</v>
      </c>
      <c r="D2307" s="80">
        <v>10019674</v>
      </c>
      <c r="E2307" s="79" t="s">
        <v>276</v>
      </c>
      <c r="F2307" s="81">
        <v>43441</v>
      </c>
      <c r="G2307" s="82">
        <v>1.9890000000000001</v>
      </c>
      <c r="H2307" s="83">
        <f t="shared" si="144"/>
        <v>1989</v>
      </c>
      <c r="I2307" s="84">
        <f t="shared" si="145"/>
        <v>2.3020833333333334E-2</v>
      </c>
      <c r="J2307" s="83">
        <v>1.61</v>
      </c>
      <c r="K2307" s="83" t="s">
        <v>277</v>
      </c>
      <c r="L2307" s="83">
        <v>0.22800000000000001</v>
      </c>
      <c r="M2307" s="83" t="s">
        <v>277</v>
      </c>
      <c r="N2307" s="84">
        <f t="shared" si="146"/>
        <v>1.8610208333333333</v>
      </c>
      <c r="O2307" s="83">
        <v>2306</v>
      </c>
      <c r="P2307" s="86">
        <f t="shared" si="147"/>
        <v>9.4976452119309274E-2</v>
      </c>
      <c r="Q2307" s="87">
        <f>Table2[[#This Row],[Decimal exceedance]]*100</f>
        <v>9.4976452119309265</v>
      </c>
      <c r="R2307" s="86">
        <f>ROUND(Table2[[#This Row],[Percent Exceedance]],1)</f>
        <v>9.5</v>
      </c>
    </row>
    <row r="2308" spans="2:18">
      <c r="B2308" s="79" t="s">
        <v>278</v>
      </c>
      <c r="C2308" s="80">
        <v>10044187</v>
      </c>
      <c r="D2308" s="80">
        <v>10019674</v>
      </c>
      <c r="E2308" s="79" t="s">
        <v>276</v>
      </c>
      <c r="F2308" s="81">
        <v>42508</v>
      </c>
      <c r="G2308" s="82">
        <v>2.2879999999999998</v>
      </c>
      <c r="H2308" s="83">
        <f t="shared" si="144"/>
        <v>2288</v>
      </c>
      <c r="I2308" s="84">
        <f t="shared" si="145"/>
        <v>2.6481481481481477E-2</v>
      </c>
      <c r="J2308" s="83">
        <v>1.18</v>
      </c>
      <c r="K2308" s="83" t="s">
        <v>277</v>
      </c>
      <c r="L2308" s="83">
        <v>0.65600000000000003</v>
      </c>
      <c r="M2308" s="83" t="s">
        <v>277</v>
      </c>
      <c r="N2308" s="84">
        <f t="shared" si="146"/>
        <v>1.8624814814814816</v>
      </c>
      <c r="O2308" s="83">
        <v>2307</v>
      </c>
      <c r="P2308" s="86">
        <f t="shared" si="147"/>
        <v>9.4583987441130279E-2</v>
      </c>
      <c r="Q2308" s="87">
        <f>Table2[[#This Row],[Decimal exceedance]]*100</f>
        <v>9.4583987441130279</v>
      </c>
      <c r="R2308" s="86">
        <f>ROUND(Table2[[#This Row],[Percent Exceedance]],1)</f>
        <v>9.5</v>
      </c>
    </row>
    <row r="2309" spans="2:18">
      <c r="B2309" s="79" t="s">
        <v>278</v>
      </c>
      <c r="C2309" s="80">
        <v>10044187</v>
      </c>
      <c r="D2309" s="80">
        <v>10019674</v>
      </c>
      <c r="E2309" s="79" t="s">
        <v>276</v>
      </c>
      <c r="F2309" s="81">
        <v>43538</v>
      </c>
      <c r="G2309" s="82">
        <v>1.9550000000000001</v>
      </c>
      <c r="H2309" s="83">
        <f t="shared" si="144"/>
        <v>1955</v>
      </c>
      <c r="I2309" s="84">
        <f t="shared" si="145"/>
        <v>2.2627314814814815E-2</v>
      </c>
      <c r="J2309" s="83">
        <v>1.53</v>
      </c>
      <c r="K2309" s="83" t="s">
        <v>277</v>
      </c>
      <c r="L2309" s="83">
        <v>0.31</v>
      </c>
      <c r="M2309" s="83" t="s">
        <v>277</v>
      </c>
      <c r="N2309" s="84">
        <f t="shared" si="146"/>
        <v>1.8626273148148149</v>
      </c>
      <c r="O2309" s="83">
        <v>2308</v>
      </c>
      <c r="P2309" s="86">
        <f t="shared" si="147"/>
        <v>9.4191522762951285E-2</v>
      </c>
      <c r="Q2309" s="87">
        <f>Table2[[#This Row],[Decimal exceedance]]*100</f>
        <v>9.4191522762951294</v>
      </c>
      <c r="R2309" s="86">
        <f>ROUND(Table2[[#This Row],[Percent Exceedance]],1)</f>
        <v>9.4</v>
      </c>
    </row>
    <row r="2310" spans="2:18">
      <c r="B2310" s="79" t="s">
        <v>278</v>
      </c>
      <c r="C2310" s="80">
        <v>10044187</v>
      </c>
      <c r="D2310" s="80">
        <v>10019674</v>
      </c>
      <c r="E2310" s="79" t="s">
        <v>276</v>
      </c>
      <c r="F2310" s="81">
        <v>41663</v>
      </c>
      <c r="G2310" s="82">
        <v>2.3050000000000002</v>
      </c>
      <c r="H2310" s="83">
        <f t="shared" si="144"/>
        <v>2305</v>
      </c>
      <c r="I2310" s="84">
        <f t="shared" si="145"/>
        <v>2.6678240740740742E-2</v>
      </c>
      <c r="J2310" s="83">
        <v>1.39</v>
      </c>
      <c r="K2310" s="83" t="s">
        <v>277</v>
      </c>
      <c r="L2310" s="83">
        <v>0.46200000000000002</v>
      </c>
      <c r="M2310" s="83" t="s">
        <v>277</v>
      </c>
      <c r="N2310" s="84">
        <f t="shared" si="146"/>
        <v>1.8786782407407405</v>
      </c>
      <c r="O2310" s="83">
        <v>2309</v>
      </c>
      <c r="P2310" s="86">
        <f t="shared" si="147"/>
        <v>9.3799058084772402E-2</v>
      </c>
      <c r="Q2310" s="87">
        <f>Table2[[#This Row],[Decimal exceedance]]*100</f>
        <v>9.3799058084772398</v>
      </c>
      <c r="R2310" s="86">
        <f>ROUND(Table2[[#This Row],[Percent Exceedance]],1)</f>
        <v>9.4</v>
      </c>
    </row>
    <row r="2311" spans="2:18">
      <c r="B2311" s="83"/>
      <c r="C2311" s="80">
        <v>10044187</v>
      </c>
      <c r="D2311" s="80">
        <v>10019674</v>
      </c>
      <c r="E2311" s="79" t="s">
        <v>276</v>
      </c>
      <c r="F2311" s="85">
        <v>43844</v>
      </c>
      <c r="G2311" s="82">
        <v>1.7030000000000001</v>
      </c>
      <c r="H2311" s="83">
        <f t="shared" si="144"/>
        <v>1703</v>
      </c>
      <c r="I2311" s="84">
        <f t="shared" si="145"/>
        <v>1.9710648148148147E-2</v>
      </c>
      <c r="J2311" s="83">
        <v>1.1200000000000001</v>
      </c>
      <c r="K2311" s="83" t="s">
        <v>277</v>
      </c>
      <c r="L2311" s="83">
        <v>0.74099999999999999</v>
      </c>
      <c r="M2311" s="83" t="s">
        <v>277</v>
      </c>
      <c r="N2311" s="84">
        <f t="shared" si="146"/>
        <v>1.8807106481481481</v>
      </c>
      <c r="O2311" s="83">
        <v>2310</v>
      </c>
      <c r="P2311" s="86">
        <f t="shared" si="147"/>
        <v>9.3406593406593408E-2</v>
      </c>
      <c r="Q2311" s="87">
        <f>Table2[[#This Row],[Decimal exceedance]]*100</f>
        <v>9.3406593406593412</v>
      </c>
      <c r="R2311" s="86">
        <f>ROUND(Table2[[#This Row],[Percent Exceedance]],1)</f>
        <v>9.3000000000000007</v>
      </c>
    </row>
    <row r="2312" spans="2:18">
      <c r="B2312" s="83"/>
      <c r="C2312" s="80">
        <v>10044187</v>
      </c>
      <c r="D2312" s="80">
        <v>10019674</v>
      </c>
      <c r="E2312" s="79" t="s">
        <v>276</v>
      </c>
      <c r="F2312" s="85">
        <v>43899</v>
      </c>
      <c r="G2312" s="82">
        <v>1.9039999999999999</v>
      </c>
      <c r="H2312" s="83">
        <f t="shared" si="144"/>
        <v>1904</v>
      </c>
      <c r="I2312" s="84">
        <f t="shared" si="145"/>
        <v>2.2037037037037036E-2</v>
      </c>
      <c r="J2312" s="83">
        <v>1.46</v>
      </c>
      <c r="K2312" s="83" t="s">
        <v>277</v>
      </c>
      <c r="L2312" s="83">
        <v>0.40400000000000003</v>
      </c>
      <c r="M2312" s="83" t="s">
        <v>277</v>
      </c>
      <c r="N2312" s="84">
        <f t="shared" si="146"/>
        <v>1.886037037037037</v>
      </c>
      <c r="O2312" s="83">
        <v>2311</v>
      </c>
      <c r="P2312" s="86">
        <f t="shared" si="147"/>
        <v>9.3014128728414414E-2</v>
      </c>
      <c r="Q2312" s="87">
        <f>Table2[[#This Row],[Decimal exceedance]]*100</f>
        <v>9.3014128728414409</v>
      </c>
      <c r="R2312" s="86">
        <f>ROUND(Table2[[#This Row],[Percent Exceedance]],1)</f>
        <v>9.3000000000000007</v>
      </c>
    </row>
    <row r="2313" spans="2:18">
      <c r="B2313" s="79" t="s">
        <v>278</v>
      </c>
      <c r="C2313" s="80">
        <v>10044187</v>
      </c>
      <c r="D2313" s="80">
        <v>10019674</v>
      </c>
      <c r="E2313" s="79" t="s">
        <v>276</v>
      </c>
      <c r="F2313" s="81">
        <v>42400</v>
      </c>
      <c r="G2313" s="82">
        <v>1.639</v>
      </c>
      <c r="H2313" s="83">
        <f t="shared" si="144"/>
        <v>1639</v>
      </c>
      <c r="I2313" s="84">
        <f t="shared" si="145"/>
        <v>1.8969907407407408E-2</v>
      </c>
      <c r="J2313" s="83">
        <v>1.44</v>
      </c>
      <c r="K2313" s="83" t="s">
        <v>277</v>
      </c>
      <c r="L2313" s="83">
        <v>0.42799999999999999</v>
      </c>
      <c r="M2313" s="83" t="s">
        <v>277</v>
      </c>
      <c r="N2313" s="84">
        <f t="shared" si="146"/>
        <v>1.8869699074074073</v>
      </c>
      <c r="O2313" s="83">
        <v>2312</v>
      </c>
      <c r="P2313" s="86">
        <f t="shared" si="147"/>
        <v>9.262166405023553E-2</v>
      </c>
      <c r="Q2313" s="87">
        <f>Table2[[#This Row],[Decimal exceedance]]*100</f>
        <v>9.262166405023553</v>
      </c>
      <c r="R2313" s="86">
        <f>ROUND(Table2[[#This Row],[Percent Exceedance]],1)</f>
        <v>9.3000000000000007</v>
      </c>
    </row>
    <row r="2314" spans="2:18">
      <c r="B2314" s="79" t="s">
        <v>278</v>
      </c>
      <c r="C2314" s="80">
        <v>10044187</v>
      </c>
      <c r="D2314" s="80">
        <v>10019674</v>
      </c>
      <c r="E2314" s="79" t="s">
        <v>276</v>
      </c>
      <c r="F2314" s="81">
        <v>42377</v>
      </c>
      <c r="G2314" s="82">
        <v>1.923</v>
      </c>
      <c r="H2314" s="83">
        <f t="shared" si="144"/>
        <v>1923</v>
      </c>
      <c r="I2314" s="84">
        <f t="shared" si="145"/>
        <v>2.2256944444444444E-2</v>
      </c>
      <c r="J2314" s="83">
        <v>1.51</v>
      </c>
      <c r="K2314" s="83" t="s">
        <v>277</v>
      </c>
      <c r="L2314" s="83">
        <v>0.35799999999999998</v>
      </c>
      <c r="M2314" s="83" t="s">
        <v>277</v>
      </c>
      <c r="N2314" s="84">
        <f t="shared" si="146"/>
        <v>1.8902569444444444</v>
      </c>
      <c r="O2314" s="83">
        <v>2313</v>
      </c>
      <c r="P2314" s="86">
        <f t="shared" si="147"/>
        <v>9.2229199372056536E-2</v>
      </c>
      <c r="Q2314" s="87">
        <f>Table2[[#This Row],[Decimal exceedance]]*100</f>
        <v>9.2229199372056527</v>
      </c>
      <c r="R2314" s="86">
        <f>ROUND(Table2[[#This Row],[Percent Exceedance]],1)</f>
        <v>9.1999999999999993</v>
      </c>
    </row>
    <row r="2315" spans="2:18">
      <c r="B2315" s="79" t="s">
        <v>278</v>
      </c>
      <c r="C2315" s="80">
        <v>10044187</v>
      </c>
      <c r="D2315" s="80">
        <v>10019674</v>
      </c>
      <c r="E2315" s="79" t="s">
        <v>276</v>
      </c>
      <c r="F2315" s="81">
        <v>41639</v>
      </c>
      <c r="G2315" s="82">
        <v>2.27</v>
      </c>
      <c r="H2315" s="83">
        <f t="shared" si="144"/>
        <v>2270</v>
      </c>
      <c r="I2315" s="84">
        <f t="shared" si="145"/>
        <v>2.6273148148148146E-2</v>
      </c>
      <c r="J2315" s="83">
        <v>1.44</v>
      </c>
      <c r="K2315" s="83" t="s">
        <v>277</v>
      </c>
      <c r="L2315" s="83">
        <v>0.42899999999999999</v>
      </c>
      <c r="M2315" s="83" t="s">
        <v>277</v>
      </c>
      <c r="N2315" s="84">
        <f t="shared" si="146"/>
        <v>1.8952731481481482</v>
      </c>
      <c r="O2315" s="83">
        <v>2314</v>
      </c>
      <c r="P2315" s="86">
        <f t="shared" si="147"/>
        <v>9.1836734693877542E-2</v>
      </c>
      <c r="Q2315" s="87">
        <f>Table2[[#This Row],[Decimal exceedance]]*100</f>
        <v>9.1836734693877542</v>
      </c>
      <c r="R2315" s="86">
        <f>ROUND(Table2[[#This Row],[Percent Exceedance]],1)</f>
        <v>9.1999999999999993</v>
      </c>
    </row>
    <row r="2316" spans="2:18">
      <c r="B2316" s="79" t="s">
        <v>278</v>
      </c>
      <c r="C2316" s="80">
        <v>10044187</v>
      </c>
      <c r="D2316" s="80">
        <v>10019674</v>
      </c>
      <c r="E2316" s="79" t="s">
        <v>276</v>
      </c>
      <c r="F2316" s="81">
        <v>41629</v>
      </c>
      <c r="G2316" s="82">
        <v>2.056</v>
      </c>
      <c r="H2316" s="83">
        <f t="shared" si="144"/>
        <v>2056</v>
      </c>
      <c r="I2316" s="84">
        <f t="shared" si="145"/>
        <v>2.3796296296296295E-2</v>
      </c>
      <c r="J2316" s="83">
        <v>1.48</v>
      </c>
      <c r="K2316" s="83" t="s">
        <v>277</v>
      </c>
      <c r="L2316" s="83">
        <v>0.39800000000000002</v>
      </c>
      <c r="M2316" s="83" t="s">
        <v>277</v>
      </c>
      <c r="N2316" s="84">
        <f t="shared" si="146"/>
        <v>1.9017962962962964</v>
      </c>
      <c r="O2316" s="83">
        <v>2315</v>
      </c>
      <c r="P2316" s="86">
        <f t="shared" si="147"/>
        <v>9.1444270015698548E-2</v>
      </c>
      <c r="Q2316" s="87">
        <f>Table2[[#This Row],[Decimal exceedance]]*100</f>
        <v>9.1444270015698557</v>
      </c>
      <c r="R2316" s="86">
        <f>ROUND(Table2[[#This Row],[Percent Exceedance]],1)</f>
        <v>9.1</v>
      </c>
    </row>
    <row r="2317" spans="2:18">
      <c r="B2317" s="79" t="s">
        <v>278</v>
      </c>
      <c r="C2317" s="80">
        <v>10044187</v>
      </c>
      <c r="D2317" s="80">
        <v>10019674</v>
      </c>
      <c r="E2317" s="79" t="s">
        <v>276</v>
      </c>
      <c r="F2317" s="81">
        <v>42935</v>
      </c>
      <c r="G2317" s="82">
        <v>2.4449999999999998</v>
      </c>
      <c r="H2317" s="83">
        <f t="shared" si="144"/>
        <v>2445</v>
      </c>
      <c r="I2317" s="84">
        <f t="shared" si="145"/>
        <v>2.8298611111111108E-2</v>
      </c>
      <c r="J2317" s="83">
        <v>1.17</v>
      </c>
      <c r="K2317" s="83" t="s">
        <v>277</v>
      </c>
      <c r="L2317" s="83">
        <v>0.70499999999999996</v>
      </c>
      <c r="M2317" s="83" t="s">
        <v>277</v>
      </c>
      <c r="N2317" s="84">
        <f t="shared" si="146"/>
        <v>1.903298611111111</v>
      </c>
      <c r="O2317" s="83">
        <v>2316</v>
      </c>
      <c r="P2317" s="86">
        <f t="shared" si="147"/>
        <v>9.1051805337519665E-2</v>
      </c>
      <c r="Q2317" s="87">
        <f>Table2[[#This Row],[Decimal exceedance]]*100</f>
        <v>9.105180533751966</v>
      </c>
      <c r="R2317" s="86">
        <f>ROUND(Table2[[#This Row],[Percent Exceedance]],1)</f>
        <v>9.1</v>
      </c>
    </row>
    <row r="2318" spans="2:18">
      <c r="B2318" s="79" t="s">
        <v>278</v>
      </c>
      <c r="C2318" s="80">
        <v>10044187</v>
      </c>
      <c r="D2318" s="80">
        <v>10019674</v>
      </c>
      <c r="E2318" s="79" t="s">
        <v>276</v>
      </c>
      <c r="F2318" s="81">
        <v>41999</v>
      </c>
      <c r="G2318" s="82">
        <v>3.3</v>
      </c>
      <c r="H2318" s="83">
        <f t="shared" si="144"/>
        <v>3300</v>
      </c>
      <c r="I2318" s="84">
        <f t="shared" si="145"/>
        <v>3.8194444444444441E-2</v>
      </c>
      <c r="J2318" s="83">
        <v>1.48</v>
      </c>
      <c r="K2318" s="83" t="s">
        <v>277</v>
      </c>
      <c r="L2318" s="83">
        <v>0.39300000000000002</v>
      </c>
      <c r="M2318" s="83" t="s">
        <v>277</v>
      </c>
      <c r="N2318" s="84">
        <f t="shared" si="146"/>
        <v>1.9111944444444444</v>
      </c>
      <c r="O2318" s="83">
        <v>2317</v>
      </c>
      <c r="P2318" s="86">
        <f t="shared" si="147"/>
        <v>9.065934065934067E-2</v>
      </c>
      <c r="Q2318" s="87">
        <f>Table2[[#This Row],[Decimal exceedance]]*100</f>
        <v>9.0659340659340675</v>
      </c>
      <c r="R2318" s="86">
        <f>ROUND(Table2[[#This Row],[Percent Exceedance]],1)</f>
        <v>9.1</v>
      </c>
    </row>
    <row r="2319" spans="2:18">
      <c r="B2319" s="79" t="s">
        <v>278</v>
      </c>
      <c r="C2319" s="80">
        <v>10044187</v>
      </c>
      <c r="D2319" s="80">
        <v>10019674</v>
      </c>
      <c r="E2319" s="79" t="s">
        <v>276</v>
      </c>
      <c r="F2319" s="81">
        <v>42459</v>
      </c>
      <c r="G2319" s="82">
        <v>1.5589999999999999</v>
      </c>
      <c r="H2319" s="83">
        <f t="shared" si="144"/>
        <v>1559</v>
      </c>
      <c r="I2319" s="84">
        <f t="shared" si="145"/>
        <v>1.804398148148148E-2</v>
      </c>
      <c r="J2319" s="83">
        <v>1.47</v>
      </c>
      <c r="K2319" s="83" t="s">
        <v>280</v>
      </c>
      <c r="L2319" s="83">
        <v>0.42399999999999999</v>
      </c>
      <c r="M2319" s="83" t="s">
        <v>277</v>
      </c>
      <c r="N2319" s="84">
        <f t="shared" si="146"/>
        <v>1.9120439814814814</v>
      </c>
      <c r="O2319" s="83">
        <v>2318</v>
      </c>
      <c r="P2319" s="86">
        <f t="shared" si="147"/>
        <v>9.0266875981161676E-2</v>
      </c>
      <c r="Q2319" s="87">
        <f>Table2[[#This Row],[Decimal exceedance]]*100</f>
        <v>9.0266875981161672</v>
      </c>
      <c r="R2319" s="86">
        <f>ROUND(Table2[[#This Row],[Percent Exceedance]],1)</f>
        <v>9</v>
      </c>
    </row>
    <row r="2320" spans="2:18">
      <c r="B2320" s="79" t="s">
        <v>278</v>
      </c>
      <c r="C2320" s="80">
        <v>10044187</v>
      </c>
      <c r="D2320" s="80">
        <v>10019674</v>
      </c>
      <c r="E2320" s="79" t="s">
        <v>276</v>
      </c>
      <c r="F2320" s="81">
        <v>43190</v>
      </c>
      <c r="G2320" s="82">
        <v>1.18</v>
      </c>
      <c r="H2320" s="83">
        <f t="shared" si="144"/>
        <v>1180</v>
      </c>
      <c r="I2320" s="84">
        <f t="shared" si="145"/>
        <v>1.3657407407407406E-2</v>
      </c>
      <c r="J2320" s="83">
        <v>1.69</v>
      </c>
      <c r="K2320" s="83" t="s">
        <v>277</v>
      </c>
      <c r="L2320" s="83">
        <v>0.20899999999999999</v>
      </c>
      <c r="M2320" s="83" t="s">
        <v>277</v>
      </c>
      <c r="N2320" s="84">
        <f t="shared" si="146"/>
        <v>1.9126574074074074</v>
      </c>
      <c r="O2320" s="83">
        <v>2319</v>
      </c>
      <c r="P2320" s="86">
        <f t="shared" si="147"/>
        <v>8.9874411302982682E-2</v>
      </c>
      <c r="Q2320" s="87">
        <f>Table2[[#This Row],[Decimal exceedance]]*100</f>
        <v>8.9874411302982686</v>
      </c>
      <c r="R2320" s="86">
        <f>ROUND(Table2[[#This Row],[Percent Exceedance]],1)</f>
        <v>9</v>
      </c>
    </row>
    <row r="2321" spans="2:18">
      <c r="B2321" s="83"/>
      <c r="C2321" s="80">
        <v>10044187</v>
      </c>
      <c r="D2321" s="80">
        <v>10019674</v>
      </c>
      <c r="E2321" s="79" t="s">
        <v>276</v>
      </c>
      <c r="F2321" s="85">
        <v>43863</v>
      </c>
      <c r="G2321" s="82">
        <v>2.2000000000000002</v>
      </c>
      <c r="H2321" s="83">
        <f t="shared" si="144"/>
        <v>2200</v>
      </c>
      <c r="I2321" s="84">
        <f t="shared" si="145"/>
        <v>2.5462962962962965E-2</v>
      </c>
      <c r="J2321" s="83">
        <v>1.21</v>
      </c>
      <c r="K2321" s="83" t="s">
        <v>277</v>
      </c>
      <c r="L2321" s="83">
        <v>0.67900000000000005</v>
      </c>
      <c r="M2321" s="83" t="s">
        <v>277</v>
      </c>
      <c r="N2321" s="84">
        <f t="shared" si="146"/>
        <v>1.914462962962963</v>
      </c>
      <c r="O2321" s="83">
        <v>2320</v>
      </c>
      <c r="P2321" s="86">
        <f t="shared" si="147"/>
        <v>8.9481946624803799E-2</v>
      </c>
      <c r="Q2321" s="87">
        <f>Table2[[#This Row],[Decimal exceedance]]*100</f>
        <v>8.948194662480379</v>
      </c>
      <c r="R2321" s="86">
        <f>ROUND(Table2[[#This Row],[Percent Exceedance]],1)</f>
        <v>8.9</v>
      </c>
    </row>
    <row r="2322" spans="2:18">
      <c r="B2322" s="79" t="s">
        <v>278</v>
      </c>
      <c r="C2322" s="80">
        <v>10044187</v>
      </c>
      <c r="D2322" s="80">
        <v>10019674</v>
      </c>
      <c r="E2322" s="79" t="s">
        <v>276</v>
      </c>
      <c r="F2322" s="81">
        <v>41666</v>
      </c>
      <c r="G2322" s="82">
        <v>2.2599999999999998</v>
      </c>
      <c r="H2322" s="83">
        <f t="shared" si="144"/>
        <v>2260</v>
      </c>
      <c r="I2322" s="84">
        <f t="shared" si="145"/>
        <v>2.6157407407407404E-2</v>
      </c>
      <c r="J2322" s="83">
        <v>1.45</v>
      </c>
      <c r="K2322" s="83" t="s">
        <v>277</v>
      </c>
      <c r="L2322" s="83">
        <v>0.44400000000000001</v>
      </c>
      <c r="M2322" s="83" t="s">
        <v>277</v>
      </c>
      <c r="N2322" s="84">
        <f t="shared" si="146"/>
        <v>1.9201574074074073</v>
      </c>
      <c r="O2322" s="83">
        <v>2321</v>
      </c>
      <c r="P2322" s="86">
        <f t="shared" si="147"/>
        <v>8.9089481946624804E-2</v>
      </c>
      <c r="Q2322" s="87">
        <f>Table2[[#This Row],[Decimal exceedance]]*100</f>
        <v>8.9089481946624804</v>
      </c>
      <c r="R2322" s="86">
        <f>ROUND(Table2[[#This Row],[Percent Exceedance]],1)</f>
        <v>8.9</v>
      </c>
    </row>
    <row r="2323" spans="2:18">
      <c r="B2323" s="79" t="s">
        <v>278</v>
      </c>
      <c r="C2323" s="80">
        <v>10044187</v>
      </c>
      <c r="D2323" s="80">
        <v>10019674</v>
      </c>
      <c r="E2323" s="79" t="s">
        <v>276</v>
      </c>
      <c r="F2323" s="81">
        <v>41700</v>
      </c>
      <c r="G2323" s="82">
        <v>2.4740000000000002</v>
      </c>
      <c r="H2323" s="83">
        <f t="shared" si="144"/>
        <v>2474</v>
      </c>
      <c r="I2323" s="84">
        <f t="shared" si="145"/>
        <v>2.8634259259259259E-2</v>
      </c>
      <c r="J2323" s="83">
        <v>1.42</v>
      </c>
      <c r="K2323" s="83" t="s">
        <v>277</v>
      </c>
      <c r="L2323" s="83">
        <v>0.47399999999999998</v>
      </c>
      <c r="M2323" s="83" t="s">
        <v>277</v>
      </c>
      <c r="N2323" s="84">
        <f t="shared" si="146"/>
        <v>1.9226342592592591</v>
      </c>
      <c r="O2323" s="83">
        <v>2322</v>
      </c>
      <c r="P2323" s="86">
        <f t="shared" si="147"/>
        <v>8.869701726844581E-2</v>
      </c>
      <c r="Q2323" s="87">
        <f>Table2[[#This Row],[Decimal exceedance]]*100</f>
        <v>8.8697017268445819</v>
      </c>
      <c r="R2323" s="86">
        <f>ROUND(Table2[[#This Row],[Percent Exceedance]],1)</f>
        <v>8.9</v>
      </c>
    </row>
    <row r="2324" spans="2:18">
      <c r="B2324" s="79" t="s">
        <v>278</v>
      </c>
      <c r="C2324" s="80">
        <v>10044187</v>
      </c>
      <c r="D2324" s="80">
        <v>10019674</v>
      </c>
      <c r="E2324" s="79" t="s">
        <v>276</v>
      </c>
      <c r="F2324" s="81">
        <v>41689</v>
      </c>
      <c r="G2324" s="82">
        <v>2.5310000000000001</v>
      </c>
      <c r="H2324" s="83">
        <f t="shared" si="144"/>
        <v>2531</v>
      </c>
      <c r="I2324" s="84">
        <f t="shared" si="145"/>
        <v>2.929398148148148E-2</v>
      </c>
      <c r="J2324" s="83">
        <v>1.43</v>
      </c>
      <c r="K2324" s="83" t="s">
        <v>277</v>
      </c>
      <c r="L2324" s="83">
        <v>0.46500000000000002</v>
      </c>
      <c r="M2324" s="83" t="s">
        <v>277</v>
      </c>
      <c r="N2324" s="84">
        <f t="shared" si="146"/>
        <v>1.9242939814814815</v>
      </c>
      <c r="O2324" s="83">
        <v>2323</v>
      </c>
      <c r="P2324" s="86">
        <f t="shared" si="147"/>
        <v>8.8304552590266927E-2</v>
      </c>
      <c r="Q2324" s="87">
        <f>Table2[[#This Row],[Decimal exceedance]]*100</f>
        <v>8.8304552590266923</v>
      </c>
      <c r="R2324" s="86">
        <f>ROUND(Table2[[#This Row],[Percent Exceedance]],1)</f>
        <v>8.8000000000000007</v>
      </c>
    </row>
    <row r="2325" spans="2:18">
      <c r="B2325" s="79" t="s">
        <v>278</v>
      </c>
      <c r="C2325" s="80">
        <v>10044187</v>
      </c>
      <c r="D2325" s="80">
        <v>10019674</v>
      </c>
      <c r="E2325" s="79" t="s">
        <v>276</v>
      </c>
      <c r="F2325" s="81">
        <v>41641</v>
      </c>
      <c r="G2325" s="82">
        <v>2.3679999999999999</v>
      </c>
      <c r="H2325" s="83">
        <f t="shared" si="144"/>
        <v>2368</v>
      </c>
      <c r="I2325" s="84">
        <f t="shared" si="145"/>
        <v>2.7407407407407405E-2</v>
      </c>
      <c r="J2325" s="83">
        <v>1.49</v>
      </c>
      <c r="K2325" s="83" t="s">
        <v>277</v>
      </c>
      <c r="L2325" s="83">
        <v>0.41699999999999998</v>
      </c>
      <c r="M2325" s="83" t="s">
        <v>277</v>
      </c>
      <c r="N2325" s="84">
        <f t="shared" si="146"/>
        <v>1.9344074074074074</v>
      </c>
      <c r="O2325" s="83">
        <v>2324</v>
      </c>
      <c r="P2325" s="86">
        <f t="shared" si="147"/>
        <v>8.7912087912087933E-2</v>
      </c>
      <c r="Q2325" s="87">
        <f>Table2[[#This Row],[Decimal exceedance]]*100</f>
        <v>8.7912087912087937</v>
      </c>
      <c r="R2325" s="86">
        <f>ROUND(Table2[[#This Row],[Percent Exceedance]],1)</f>
        <v>8.8000000000000007</v>
      </c>
    </row>
    <row r="2326" spans="2:18">
      <c r="B2326" s="79" t="s">
        <v>278</v>
      </c>
      <c r="C2326" s="80">
        <v>10044187</v>
      </c>
      <c r="D2326" s="80">
        <v>10019674</v>
      </c>
      <c r="E2326" s="79" t="s">
        <v>276</v>
      </c>
      <c r="F2326" s="81">
        <v>42406</v>
      </c>
      <c r="G2326" s="82">
        <v>1.54</v>
      </c>
      <c r="H2326" s="83">
        <f t="shared" si="144"/>
        <v>1540</v>
      </c>
      <c r="I2326" s="84">
        <f t="shared" si="145"/>
        <v>1.7824074074074072E-2</v>
      </c>
      <c r="J2326" s="83">
        <v>1.45</v>
      </c>
      <c r="K2326" s="83" t="s">
        <v>277</v>
      </c>
      <c r="L2326" s="83">
        <v>0.46800000000000003</v>
      </c>
      <c r="M2326" s="83" t="s">
        <v>277</v>
      </c>
      <c r="N2326" s="84">
        <f t="shared" si="146"/>
        <v>1.935824074074074</v>
      </c>
      <c r="O2326" s="83">
        <v>2325</v>
      </c>
      <c r="P2326" s="86">
        <f t="shared" si="147"/>
        <v>8.7519623233908939E-2</v>
      </c>
      <c r="Q2326" s="87">
        <f>Table2[[#This Row],[Decimal exceedance]]*100</f>
        <v>8.7519623233908934</v>
      </c>
      <c r="R2326" s="86">
        <f>ROUND(Table2[[#This Row],[Percent Exceedance]],1)</f>
        <v>8.8000000000000007</v>
      </c>
    </row>
    <row r="2327" spans="2:18">
      <c r="B2327" s="79" t="s">
        <v>278</v>
      </c>
      <c r="C2327" s="80">
        <v>10044187</v>
      </c>
      <c r="D2327" s="80">
        <v>10019674</v>
      </c>
      <c r="E2327" s="79" t="s">
        <v>276</v>
      </c>
      <c r="F2327" s="81">
        <v>43120</v>
      </c>
      <c r="G2327" s="82">
        <v>2.1520000000000001</v>
      </c>
      <c r="H2327" s="83">
        <f t="shared" si="144"/>
        <v>2152</v>
      </c>
      <c r="I2327" s="84">
        <f t="shared" si="145"/>
        <v>2.4907407407407406E-2</v>
      </c>
      <c r="J2327" s="83">
        <v>1.76</v>
      </c>
      <c r="K2327" s="83" t="s">
        <v>277</v>
      </c>
      <c r="L2327" s="83">
        <v>0.157</v>
      </c>
      <c r="M2327" s="83" t="s">
        <v>277</v>
      </c>
      <c r="N2327" s="84">
        <f t="shared" si="146"/>
        <v>1.9419074074074074</v>
      </c>
      <c r="O2327" s="83">
        <v>2326</v>
      </c>
      <c r="P2327" s="86">
        <f t="shared" si="147"/>
        <v>8.7127158555729944E-2</v>
      </c>
      <c r="Q2327" s="87">
        <f>Table2[[#This Row],[Decimal exceedance]]*100</f>
        <v>8.7127158555729949</v>
      </c>
      <c r="R2327" s="86">
        <f>ROUND(Table2[[#This Row],[Percent Exceedance]],1)</f>
        <v>8.6999999999999993</v>
      </c>
    </row>
    <row r="2328" spans="2:18">
      <c r="B2328" s="79" t="s">
        <v>278</v>
      </c>
      <c r="C2328" s="80">
        <v>10044187</v>
      </c>
      <c r="D2328" s="80">
        <v>10019674</v>
      </c>
      <c r="E2328" s="79" t="s">
        <v>276</v>
      </c>
      <c r="F2328" s="81">
        <v>41781</v>
      </c>
      <c r="G2328" s="82">
        <v>2.363</v>
      </c>
      <c r="H2328" s="83">
        <f t="shared" si="144"/>
        <v>2363</v>
      </c>
      <c r="I2328" s="84">
        <f t="shared" si="145"/>
        <v>2.7349537037037037E-2</v>
      </c>
      <c r="J2328" s="83">
        <v>1.1100000000000001</v>
      </c>
      <c r="K2328" s="83" t="s">
        <v>277</v>
      </c>
      <c r="L2328" s="83">
        <v>0.80500000000000005</v>
      </c>
      <c r="M2328" s="83" t="s">
        <v>277</v>
      </c>
      <c r="N2328" s="84">
        <f t="shared" si="146"/>
        <v>1.9423495370370372</v>
      </c>
      <c r="O2328" s="83">
        <v>2327</v>
      </c>
      <c r="P2328" s="86">
        <f t="shared" si="147"/>
        <v>8.6734693877551061E-2</v>
      </c>
      <c r="Q2328" s="87">
        <f>Table2[[#This Row],[Decimal exceedance]]*100</f>
        <v>8.6734693877551052</v>
      </c>
      <c r="R2328" s="86">
        <f>ROUND(Table2[[#This Row],[Percent Exceedance]],1)</f>
        <v>8.6999999999999993</v>
      </c>
    </row>
    <row r="2329" spans="2:18">
      <c r="B2329" s="79" t="s">
        <v>278</v>
      </c>
      <c r="C2329" s="80">
        <v>10044187</v>
      </c>
      <c r="D2329" s="80">
        <v>10019674</v>
      </c>
      <c r="E2329" s="79" t="s">
        <v>276</v>
      </c>
      <c r="F2329" s="81">
        <v>42055</v>
      </c>
      <c r="G2329" s="82">
        <v>2.677</v>
      </c>
      <c r="H2329" s="83">
        <f t="shared" si="144"/>
        <v>2677</v>
      </c>
      <c r="I2329" s="84">
        <f t="shared" si="145"/>
        <v>3.0983796296296294E-2</v>
      </c>
      <c r="J2329" s="83">
        <v>1.47</v>
      </c>
      <c r="K2329" s="83" t="s">
        <v>277</v>
      </c>
      <c r="L2329" s="83">
        <v>0.44400000000000001</v>
      </c>
      <c r="M2329" s="83" t="s">
        <v>277</v>
      </c>
      <c r="N2329" s="84">
        <f t="shared" si="146"/>
        <v>1.9449837962962961</v>
      </c>
      <c r="O2329" s="83">
        <v>2328</v>
      </c>
      <c r="P2329" s="86">
        <f t="shared" si="147"/>
        <v>8.6342229199372067E-2</v>
      </c>
      <c r="Q2329" s="87">
        <f>Table2[[#This Row],[Decimal exceedance]]*100</f>
        <v>8.6342229199372067</v>
      </c>
      <c r="R2329" s="86">
        <f>ROUND(Table2[[#This Row],[Percent Exceedance]],1)</f>
        <v>8.6</v>
      </c>
    </row>
    <row r="2330" spans="2:18">
      <c r="B2330" s="79" t="s">
        <v>278</v>
      </c>
      <c r="C2330" s="80">
        <v>10044187</v>
      </c>
      <c r="D2330" s="80">
        <v>10019674</v>
      </c>
      <c r="E2330" s="79" t="s">
        <v>276</v>
      </c>
      <c r="F2330" s="81">
        <v>42282</v>
      </c>
      <c r="G2330" s="82">
        <v>5.2080000000000002</v>
      </c>
      <c r="H2330" s="83">
        <f t="shared" si="144"/>
        <v>5208</v>
      </c>
      <c r="I2330" s="84">
        <f t="shared" si="145"/>
        <v>6.0277777777777777E-2</v>
      </c>
      <c r="J2330" s="83">
        <v>1.51</v>
      </c>
      <c r="K2330" s="83" t="s">
        <v>277</v>
      </c>
      <c r="L2330" s="83">
        <v>0.377</v>
      </c>
      <c r="M2330" s="83" t="s">
        <v>277</v>
      </c>
      <c r="N2330" s="84">
        <f t="shared" si="146"/>
        <v>1.9472777777777779</v>
      </c>
      <c r="O2330" s="83">
        <v>2329</v>
      </c>
      <c r="P2330" s="86">
        <f t="shared" si="147"/>
        <v>8.5949764521193073E-2</v>
      </c>
      <c r="Q2330" s="87">
        <f>Table2[[#This Row],[Decimal exceedance]]*100</f>
        <v>8.5949764521193082</v>
      </c>
      <c r="R2330" s="86">
        <f>ROUND(Table2[[#This Row],[Percent Exceedance]],1)</f>
        <v>8.6</v>
      </c>
    </row>
    <row r="2331" spans="2:18">
      <c r="B2331" s="79" t="s">
        <v>278</v>
      </c>
      <c r="C2331" s="80">
        <v>10044187</v>
      </c>
      <c r="D2331" s="80">
        <v>10019674</v>
      </c>
      <c r="E2331" s="79" t="s">
        <v>276</v>
      </c>
      <c r="F2331" s="81">
        <v>42750</v>
      </c>
      <c r="G2331" s="82">
        <v>5.7439999999999998</v>
      </c>
      <c r="H2331" s="83">
        <f t="shared" si="144"/>
        <v>5744</v>
      </c>
      <c r="I2331" s="84">
        <f t="shared" si="145"/>
        <v>6.6481481481481475E-2</v>
      </c>
      <c r="J2331" s="83">
        <v>1.1599999999999999</v>
      </c>
      <c r="K2331" s="83" t="s">
        <v>277</v>
      </c>
      <c r="L2331" s="83">
        <v>0.74399999999999999</v>
      </c>
      <c r="M2331" s="83" t="s">
        <v>277</v>
      </c>
      <c r="N2331" s="84">
        <f t="shared" si="146"/>
        <v>1.9704814814814815</v>
      </c>
      <c r="O2331" s="83">
        <v>2330</v>
      </c>
      <c r="P2331" s="86">
        <f t="shared" si="147"/>
        <v>8.5557299843014079E-2</v>
      </c>
      <c r="Q2331" s="87">
        <f>Table2[[#This Row],[Decimal exceedance]]*100</f>
        <v>8.5557299843014079</v>
      </c>
      <c r="R2331" s="86">
        <f>ROUND(Table2[[#This Row],[Percent Exceedance]],1)</f>
        <v>8.6</v>
      </c>
    </row>
    <row r="2332" spans="2:18">
      <c r="B2332" s="83"/>
      <c r="C2332" s="80">
        <v>10044187</v>
      </c>
      <c r="D2332" s="80">
        <v>10019674</v>
      </c>
      <c r="E2332" s="79" t="s">
        <v>276</v>
      </c>
      <c r="F2332" s="85">
        <v>43673</v>
      </c>
      <c r="G2332" s="82">
        <v>2.093</v>
      </c>
      <c r="H2332" s="83">
        <f t="shared" si="144"/>
        <v>2093</v>
      </c>
      <c r="I2332" s="84">
        <f t="shared" si="145"/>
        <v>2.4224537037037034E-2</v>
      </c>
      <c r="J2332" s="83">
        <v>1.52</v>
      </c>
      <c r="K2332" s="83" t="s">
        <v>277</v>
      </c>
      <c r="L2332" s="83">
        <v>0.43</v>
      </c>
      <c r="M2332" s="83" t="s">
        <v>277</v>
      </c>
      <c r="N2332" s="84">
        <f t="shared" si="146"/>
        <v>1.974224537037037</v>
      </c>
      <c r="O2332" s="83">
        <v>2331</v>
      </c>
      <c r="P2332" s="86">
        <f t="shared" si="147"/>
        <v>8.5164835164835195E-2</v>
      </c>
      <c r="Q2332" s="87">
        <f>Table2[[#This Row],[Decimal exceedance]]*100</f>
        <v>8.51648351648352</v>
      </c>
      <c r="R2332" s="86">
        <f>ROUND(Table2[[#This Row],[Percent Exceedance]],1)</f>
        <v>8.5</v>
      </c>
    </row>
    <row r="2333" spans="2:18">
      <c r="B2333" s="79" t="s">
        <v>278</v>
      </c>
      <c r="C2333" s="80">
        <v>10044187</v>
      </c>
      <c r="D2333" s="80">
        <v>10019674</v>
      </c>
      <c r="E2333" s="79" t="s">
        <v>276</v>
      </c>
      <c r="F2333" s="81">
        <v>43115</v>
      </c>
      <c r="G2333" s="82">
        <v>2.2160000000000002</v>
      </c>
      <c r="H2333" s="83">
        <f t="shared" si="144"/>
        <v>2216</v>
      </c>
      <c r="I2333" s="84">
        <f t="shared" si="145"/>
        <v>2.5648148148148149E-2</v>
      </c>
      <c r="J2333" s="83">
        <v>1.8</v>
      </c>
      <c r="K2333" s="83" t="s">
        <v>277</v>
      </c>
      <c r="L2333" s="83">
        <v>0.153</v>
      </c>
      <c r="M2333" s="83" t="s">
        <v>277</v>
      </c>
      <c r="N2333" s="84">
        <f t="shared" si="146"/>
        <v>1.9786481481481482</v>
      </c>
      <c r="O2333" s="83">
        <v>2332</v>
      </c>
      <c r="P2333" s="86">
        <f t="shared" si="147"/>
        <v>8.4772370486656201E-2</v>
      </c>
      <c r="Q2333" s="87">
        <f>Table2[[#This Row],[Decimal exceedance]]*100</f>
        <v>8.4772370486656197</v>
      </c>
      <c r="R2333" s="86">
        <f>ROUND(Table2[[#This Row],[Percent Exceedance]],1)</f>
        <v>8.5</v>
      </c>
    </row>
    <row r="2334" spans="2:18">
      <c r="B2334" s="79" t="s">
        <v>278</v>
      </c>
      <c r="C2334" s="80">
        <v>10044187</v>
      </c>
      <c r="D2334" s="80">
        <v>10019674</v>
      </c>
      <c r="E2334" s="79" t="s">
        <v>276</v>
      </c>
      <c r="F2334" s="81">
        <v>42765</v>
      </c>
      <c r="G2334" s="82">
        <v>5.6360000000000001</v>
      </c>
      <c r="H2334" s="83">
        <f t="shared" si="144"/>
        <v>5636</v>
      </c>
      <c r="I2334" s="84">
        <f t="shared" si="145"/>
        <v>6.5231481481481474E-2</v>
      </c>
      <c r="J2334" s="83">
        <v>1.1599999999999999</v>
      </c>
      <c r="K2334" s="83" t="s">
        <v>277</v>
      </c>
      <c r="L2334" s="83">
        <v>0.755</v>
      </c>
      <c r="M2334" s="83" t="s">
        <v>277</v>
      </c>
      <c r="N2334" s="84">
        <f t="shared" si="146"/>
        <v>1.9802314814814812</v>
      </c>
      <c r="O2334" s="83">
        <v>2333</v>
      </c>
      <c r="P2334" s="86">
        <f t="shared" si="147"/>
        <v>8.4379905808477207E-2</v>
      </c>
      <c r="Q2334" s="87">
        <f>Table2[[#This Row],[Decimal exceedance]]*100</f>
        <v>8.4379905808477211</v>
      </c>
      <c r="R2334" s="86">
        <f>ROUND(Table2[[#This Row],[Percent Exceedance]],1)</f>
        <v>8.4</v>
      </c>
    </row>
    <row r="2335" spans="2:18">
      <c r="B2335" s="83"/>
      <c r="C2335" s="80">
        <v>10044187</v>
      </c>
      <c r="D2335" s="80">
        <v>10019674</v>
      </c>
      <c r="E2335" s="79" t="s">
        <v>276</v>
      </c>
      <c r="F2335" s="85">
        <v>43892</v>
      </c>
      <c r="G2335" s="82">
        <v>2.032</v>
      </c>
      <c r="H2335" s="83">
        <f t="shared" si="144"/>
        <v>2032</v>
      </c>
      <c r="I2335" s="84">
        <f t="shared" si="145"/>
        <v>2.3518518518518518E-2</v>
      </c>
      <c r="J2335" s="83">
        <v>1.39</v>
      </c>
      <c r="K2335" s="83" t="s">
        <v>277</v>
      </c>
      <c r="L2335" s="83">
        <v>0.56699999999999995</v>
      </c>
      <c r="M2335" s="83" t="s">
        <v>277</v>
      </c>
      <c r="N2335" s="84">
        <f t="shared" si="146"/>
        <v>1.9805185185185183</v>
      </c>
      <c r="O2335" s="83">
        <v>2334</v>
      </c>
      <c r="P2335" s="86">
        <f t="shared" si="147"/>
        <v>8.3987441130298324E-2</v>
      </c>
      <c r="Q2335" s="87">
        <f>Table2[[#This Row],[Decimal exceedance]]*100</f>
        <v>8.3987441130298315</v>
      </c>
      <c r="R2335" s="86">
        <f>ROUND(Table2[[#This Row],[Percent Exceedance]],1)</f>
        <v>8.4</v>
      </c>
    </row>
    <row r="2336" spans="2:18">
      <c r="B2336" s="79" t="s">
        <v>278</v>
      </c>
      <c r="C2336" s="80">
        <v>10044187</v>
      </c>
      <c r="D2336" s="80">
        <v>10019674</v>
      </c>
      <c r="E2336" s="79" t="s">
        <v>276</v>
      </c>
      <c r="F2336" s="81">
        <v>41685</v>
      </c>
      <c r="G2336" s="82">
        <v>2.645</v>
      </c>
      <c r="H2336" s="83">
        <f t="shared" si="144"/>
        <v>2645</v>
      </c>
      <c r="I2336" s="84">
        <f t="shared" si="145"/>
        <v>3.0613425925925922E-2</v>
      </c>
      <c r="J2336" s="83">
        <v>1.52</v>
      </c>
      <c r="K2336" s="83" t="s">
        <v>277</v>
      </c>
      <c r="L2336" s="83">
        <v>0.43</v>
      </c>
      <c r="M2336" s="83" t="s">
        <v>277</v>
      </c>
      <c r="N2336" s="84">
        <f t="shared" si="146"/>
        <v>1.9806134259259258</v>
      </c>
      <c r="O2336" s="83">
        <v>2335</v>
      </c>
      <c r="P2336" s="86">
        <f t="shared" si="147"/>
        <v>8.3594976452119329E-2</v>
      </c>
      <c r="Q2336" s="87">
        <f>Table2[[#This Row],[Decimal exceedance]]*100</f>
        <v>8.3594976452119329</v>
      </c>
      <c r="R2336" s="86">
        <f>ROUND(Table2[[#This Row],[Percent Exceedance]],1)</f>
        <v>8.4</v>
      </c>
    </row>
    <row r="2337" spans="2:18">
      <c r="B2337" s="79" t="s">
        <v>278</v>
      </c>
      <c r="C2337" s="80">
        <v>10044187</v>
      </c>
      <c r="D2337" s="80">
        <v>10019674</v>
      </c>
      <c r="E2337" s="79" t="s">
        <v>276</v>
      </c>
      <c r="F2337" s="81">
        <v>42793</v>
      </c>
      <c r="G2337" s="82">
        <v>3.4620000000000002</v>
      </c>
      <c r="H2337" s="83">
        <f t="shared" si="144"/>
        <v>3462</v>
      </c>
      <c r="I2337" s="84">
        <f t="shared" si="145"/>
        <v>4.0069444444444442E-2</v>
      </c>
      <c r="J2337" s="83">
        <v>1.36</v>
      </c>
      <c r="K2337" s="83" t="s">
        <v>277</v>
      </c>
      <c r="L2337" s="83">
        <v>0.60699999999999998</v>
      </c>
      <c r="M2337" s="83" t="s">
        <v>277</v>
      </c>
      <c r="N2337" s="84">
        <f t="shared" si="146"/>
        <v>2.0070694444444444</v>
      </c>
      <c r="O2337" s="83">
        <v>2336</v>
      </c>
      <c r="P2337" s="86">
        <f t="shared" si="147"/>
        <v>8.3202511773940335E-2</v>
      </c>
      <c r="Q2337" s="87">
        <f>Table2[[#This Row],[Decimal exceedance]]*100</f>
        <v>8.3202511773940344</v>
      </c>
      <c r="R2337" s="86">
        <f>ROUND(Table2[[#This Row],[Percent Exceedance]],1)</f>
        <v>8.3000000000000007</v>
      </c>
    </row>
    <row r="2338" spans="2:18">
      <c r="B2338" s="79" t="s">
        <v>278</v>
      </c>
      <c r="C2338" s="80">
        <v>10044187</v>
      </c>
      <c r="D2338" s="80">
        <v>10019674</v>
      </c>
      <c r="E2338" s="79" t="s">
        <v>276</v>
      </c>
      <c r="F2338" s="81">
        <v>41581</v>
      </c>
      <c r="G2338" s="82">
        <v>2.218</v>
      </c>
      <c r="H2338" s="83">
        <f t="shared" si="144"/>
        <v>2218</v>
      </c>
      <c r="I2338" s="84">
        <f t="shared" si="145"/>
        <v>2.5671296296296293E-2</v>
      </c>
      <c r="J2338" s="83">
        <v>1.55</v>
      </c>
      <c r="K2338" s="83" t="s">
        <v>277</v>
      </c>
      <c r="L2338" s="83">
        <v>0.434</v>
      </c>
      <c r="M2338" s="83" t="s">
        <v>277</v>
      </c>
      <c r="N2338" s="84">
        <f t="shared" si="146"/>
        <v>2.0096712962962964</v>
      </c>
      <c r="O2338" s="83">
        <v>2337</v>
      </c>
      <c r="P2338" s="86">
        <f t="shared" si="147"/>
        <v>8.2810047095761341E-2</v>
      </c>
      <c r="Q2338" s="87">
        <f>Table2[[#This Row],[Decimal exceedance]]*100</f>
        <v>8.2810047095761341</v>
      </c>
      <c r="R2338" s="86">
        <f>ROUND(Table2[[#This Row],[Percent Exceedance]],1)</f>
        <v>8.3000000000000007</v>
      </c>
    </row>
    <row r="2339" spans="2:18">
      <c r="B2339" s="79" t="s">
        <v>278</v>
      </c>
      <c r="C2339" s="80">
        <v>10044187</v>
      </c>
      <c r="D2339" s="80">
        <v>10019674</v>
      </c>
      <c r="E2339" s="79" t="s">
        <v>276</v>
      </c>
      <c r="F2339" s="81">
        <v>41624</v>
      </c>
      <c r="G2339" s="82">
        <v>2.319</v>
      </c>
      <c r="H2339" s="83">
        <f t="shared" si="144"/>
        <v>2319</v>
      </c>
      <c r="I2339" s="84">
        <f t="shared" si="145"/>
        <v>2.6840277777777775E-2</v>
      </c>
      <c r="J2339" s="83">
        <v>1.6</v>
      </c>
      <c r="K2339" s="83" t="s">
        <v>277</v>
      </c>
      <c r="L2339" s="83">
        <v>0.38300000000000001</v>
      </c>
      <c r="M2339" s="83" t="s">
        <v>277</v>
      </c>
      <c r="N2339" s="84">
        <f t="shared" si="146"/>
        <v>2.0098402777777782</v>
      </c>
      <c r="O2339" s="83">
        <v>2338</v>
      </c>
      <c r="P2339" s="86">
        <f t="shared" si="147"/>
        <v>8.2417582417582458E-2</v>
      </c>
      <c r="Q2339" s="87">
        <f>Table2[[#This Row],[Decimal exceedance]]*100</f>
        <v>8.2417582417582462</v>
      </c>
      <c r="R2339" s="86">
        <f>ROUND(Table2[[#This Row],[Percent Exceedance]],1)</f>
        <v>8.1999999999999993</v>
      </c>
    </row>
    <row r="2340" spans="2:18">
      <c r="B2340" s="79" t="s">
        <v>278</v>
      </c>
      <c r="C2340" s="80">
        <v>10044187</v>
      </c>
      <c r="D2340" s="80">
        <v>10019674</v>
      </c>
      <c r="E2340" s="79" t="s">
        <v>276</v>
      </c>
      <c r="F2340" s="81">
        <v>42396</v>
      </c>
      <c r="G2340" s="82">
        <v>1.667</v>
      </c>
      <c r="H2340" s="83">
        <f t="shared" si="144"/>
        <v>1667</v>
      </c>
      <c r="I2340" s="84">
        <f t="shared" si="145"/>
        <v>1.9293981481481481E-2</v>
      </c>
      <c r="J2340" s="83">
        <v>1.56</v>
      </c>
      <c r="K2340" s="83" t="s">
        <v>277</v>
      </c>
      <c r="L2340" s="83">
        <v>0.437</v>
      </c>
      <c r="M2340" s="83" t="s">
        <v>277</v>
      </c>
      <c r="N2340" s="84">
        <f t="shared" si="146"/>
        <v>2.0162939814814815</v>
      </c>
      <c r="O2340" s="83">
        <v>2339</v>
      </c>
      <c r="P2340" s="86">
        <f t="shared" si="147"/>
        <v>8.2025117739403464E-2</v>
      </c>
      <c r="Q2340" s="87">
        <f>Table2[[#This Row],[Decimal exceedance]]*100</f>
        <v>8.2025117739403459</v>
      </c>
      <c r="R2340" s="86">
        <f>ROUND(Table2[[#This Row],[Percent Exceedance]],1)</f>
        <v>8.1999999999999993</v>
      </c>
    </row>
    <row r="2341" spans="2:18">
      <c r="B2341" s="79" t="s">
        <v>278</v>
      </c>
      <c r="C2341" s="80">
        <v>10044187</v>
      </c>
      <c r="D2341" s="80">
        <v>10019674</v>
      </c>
      <c r="E2341" s="79" t="s">
        <v>276</v>
      </c>
      <c r="F2341" s="81">
        <v>43125</v>
      </c>
      <c r="G2341" s="82">
        <v>2.355</v>
      </c>
      <c r="H2341" s="83">
        <f t="shared" si="144"/>
        <v>2355</v>
      </c>
      <c r="I2341" s="84">
        <f t="shared" si="145"/>
        <v>2.7256944444444441E-2</v>
      </c>
      <c r="J2341" s="83">
        <v>1.83</v>
      </c>
      <c r="K2341" s="83" t="s">
        <v>277</v>
      </c>
      <c r="L2341" s="83">
        <v>0.16500000000000001</v>
      </c>
      <c r="M2341" s="83" t="s">
        <v>277</v>
      </c>
      <c r="N2341" s="84">
        <f t="shared" si="146"/>
        <v>2.0222569444444445</v>
      </c>
      <c r="O2341" s="83">
        <v>2340</v>
      </c>
      <c r="P2341" s="86">
        <f t="shared" si="147"/>
        <v>8.1632653061224469E-2</v>
      </c>
      <c r="Q2341" s="87">
        <f>Table2[[#This Row],[Decimal exceedance]]*100</f>
        <v>8.1632653061224474</v>
      </c>
      <c r="R2341" s="86">
        <f>ROUND(Table2[[#This Row],[Percent Exceedance]],1)</f>
        <v>8.1999999999999993</v>
      </c>
    </row>
    <row r="2342" spans="2:18">
      <c r="B2342" s="79" t="s">
        <v>278</v>
      </c>
      <c r="C2342" s="80">
        <v>10044187</v>
      </c>
      <c r="D2342" s="80">
        <v>10019674</v>
      </c>
      <c r="E2342" s="79" t="s">
        <v>276</v>
      </c>
      <c r="F2342" s="81">
        <v>43105</v>
      </c>
      <c r="G2342" s="82">
        <v>2.4780000000000002</v>
      </c>
      <c r="H2342" s="83">
        <f t="shared" si="144"/>
        <v>2478</v>
      </c>
      <c r="I2342" s="84">
        <f t="shared" si="145"/>
        <v>2.8680555555555556E-2</v>
      </c>
      <c r="J2342" s="83">
        <v>1.85</v>
      </c>
      <c r="K2342" s="83" t="s">
        <v>277</v>
      </c>
      <c r="L2342" s="83">
        <v>0.14399999999999999</v>
      </c>
      <c r="M2342" s="83" t="s">
        <v>277</v>
      </c>
      <c r="N2342" s="84">
        <f t="shared" si="146"/>
        <v>2.0226805555555556</v>
      </c>
      <c r="O2342" s="83">
        <v>2341</v>
      </c>
      <c r="P2342" s="86">
        <f t="shared" si="147"/>
        <v>8.1240188383045475E-2</v>
      </c>
      <c r="Q2342" s="87">
        <f>Table2[[#This Row],[Decimal exceedance]]*100</f>
        <v>8.1240188383045471</v>
      </c>
      <c r="R2342" s="86">
        <f>ROUND(Table2[[#This Row],[Percent Exceedance]],1)</f>
        <v>8.1</v>
      </c>
    </row>
    <row r="2343" spans="2:18">
      <c r="B2343" s="79" t="s">
        <v>278</v>
      </c>
      <c r="C2343" s="80">
        <v>10044187</v>
      </c>
      <c r="D2343" s="80">
        <v>10019674</v>
      </c>
      <c r="E2343" s="79" t="s">
        <v>276</v>
      </c>
      <c r="F2343" s="81">
        <v>43534</v>
      </c>
      <c r="G2343" s="82">
        <v>1.625</v>
      </c>
      <c r="H2343" s="83">
        <f t="shared" si="144"/>
        <v>1625</v>
      </c>
      <c r="I2343" s="84">
        <f t="shared" si="145"/>
        <v>1.8807870370370371E-2</v>
      </c>
      <c r="J2343" s="83">
        <v>1.72</v>
      </c>
      <c r="K2343" s="83" t="s">
        <v>277</v>
      </c>
      <c r="L2343" s="83">
        <v>0.30099999999999999</v>
      </c>
      <c r="M2343" s="83" t="s">
        <v>277</v>
      </c>
      <c r="N2343" s="84">
        <f t="shared" si="146"/>
        <v>2.0398078703703706</v>
      </c>
      <c r="O2343" s="83">
        <v>2342</v>
      </c>
      <c r="P2343" s="86">
        <f t="shared" si="147"/>
        <v>8.0847723704866592E-2</v>
      </c>
      <c r="Q2343" s="87">
        <f>Table2[[#This Row],[Decimal exceedance]]*100</f>
        <v>8.0847723704866592</v>
      </c>
      <c r="R2343" s="86">
        <f>ROUND(Table2[[#This Row],[Percent Exceedance]],1)</f>
        <v>8.1</v>
      </c>
    </row>
    <row r="2344" spans="2:18">
      <c r="B2344" s="79" t="s">
        <v>278</v>
      </c>
      <c r="C2344" s="80">
        <v>10044187</v>
      </c>
      <c r="D2344" s="80">
        <v>10019674</v>
      </c>
      <c r="E2344" s="79" t="s">
        <v>276</v>
      </c>
      <c r="F2344" s="81">
        <v>42130</v>
      </c>
      <c r="G2344" s="82">
        <v>2.5819999999999999</v>
      </c>
      <c r="H2344" s="83">
        <f t="shared" si="144"/>
        <v>2582</v>
      </c>
      <c r="I2344" s="84">
        <f t="shared" si="145"/>
        <v>2.9884259259259256E-2</v>
      </c>
      <c r="J2344" s="83">
        <v>1.55</v>
      </c>
      <c r="K2344" s="83" t="s">
        <v>277</v>
      </c>
      <c r="L2344" s="83">
        <v>0.46899999999999997</v>
      </c>
      <c r="M2344" s="83" t="s">
        <v>280</v>
      </c>
      <c r="N2344" s="84">
        <f t="shared" si="146"/>
        <v>2.0488842592592591</v>
      </c>
      <c r="O2344" s="83">
        <v>2343</v>
      </c>
      <c r="P2344" s="86">
        <f t="shared" si="147"/>
        <v>8.0455259026687598E-2</v>
      </c>
      <c r="Q2344" s="87">
        <f>Table2[[#This Row],[Decimal exceedance]]*100</f>
        <v>8.0455259026687607</v>
      </c>
      <c r="R2344" s="86">
        <f>ROUND(Table2[[#This Row],[Percent Exceedance]],1)</f>
        <v>8</v>
      </c>
    </row>
    <row r="2345" spans="2:18">
      <c r="B2345" s="79" t="s">
        <v>278</v>
      </c>
      <c r="C2345" s="80">
        <v>10044187</v>
      </c>
      <c r="D2345" s="80">
        <v>10019674</v>
      </c>
      <c r="E2345" s="79" t="s">
        <v>276</v>
      </c>
      <c r="F2345" s="81">
        <v>41967</v>
      </c>
      <c r="G2345" s="82">
        <v>3.0680000000000001</v>
      </c>
      <c r="H2345" s="83">
        <f t="shared" si="144"/>
        <v>3068</v>
      </c>
      <c r="I2345" s="84">
        <f t="shared" si="145"/>
        <v>3.5509259259259254E-2</v>
      </c>
      <c r="J2345" s="83">
        <v>1.62</v>
      </c>
      <c r="K2345" s="83" t="s">
        <v>277</v>
      </c>
      <c r="L2345" s="83">
        <v>0.40300000000000002</v>
      </c>
      <c r="M2345" s="83" t="s">
        <v>277</v>
      </c>
      <c r="N2345" s="84">
        <f t="shared" si="146"/>
        <v>2.0585092592592593</v>
      </c>
      <c r="O2345" s="83">
        <v>2344</v>
      </c>
      <c r="P2345" s="86">
        <f t="shared" si="147"/>
        <v>8.0062794348508604E-2</v>
      </c>
      <c r="Q2345" s="87">
        <f>Table2[[#This Row],[Decimal exceedance]]*100</f>
        <v>8.0062794348508604</v>
      </c>
      <c r="R2345" s="86">
        <f>ROUND(Table2[[#This Row],[Percent Exceedance]],1)</f>
        <v>8</v>
      </c>
    </row>
    <row r="2346" spans="2:18">
      <c r="B2346" s="79" t="s">
        <v>278</v>
      </c>
      <c r="C2346" s="80">
        <v>10044187</v>
      </c>
      <c r="D2346" s="80">
        <v>10019674</v>
      </c>
      <c r="E2346" s="79" t="s">
        <v>276</v>
      </c>
      <c r="F2346" s="81">
        <v>42337</v>
      </c>
      <c r="G2346" s="82">
        <v>8.093</v>
      </c>
      <c r="H2346" s="83">
        <f t="shared" si="144"/>
        <v>8093</v>
      </c>
      <c r="I2346" s="84">
        <f t="shared" si="145"/>
        <v>9.3668981481481478E-2</v>
      </c>
      <c r="J2346" s="83">
        <v>1.6</v>
      </c>
      <c r="K2346" s="83" t="s">
        <v>277</v>
      </c>
      <c r="L2346" s="83">
        <v>0.371</v>
      </c>
      <c r="M2346" s="83" t="s">
        <v>277</v>
      </c>
      <c r="N2346" s="84">
        <f t="shared" si="146"/>
        <v>2.0646689814814816</v>
      </c>
      <c r="O2346" s="83">
        <v>2345</v>
      </c>
      <c r="P2346" s="86">
        <f t="shared" si="147"/>
        <v>7.967032967032972E-2</v>
      </c>
      <c r="Q2346" s="87">
        <f>Table2[[#This Row],[Decimal exceedance]]*100</f>
        <v>7.9670329670329725</v>
      </c>
      <c r="R2346" s="86">
        <f>ROUND(Table2[[#This Row],[Percent Exceedance]],1)</f>
        <v>8</v>
      </c>
    </row>
    <row r="2347" spans="2:18">
      <c r="B2347" s="79" t="s">
        <v>278</v>
      </c>
      <c r="C2347" s="80">
        <v>10044187</v>
      </c>
      <c r="D2347" s="80">
        <v>10019674</v>
      </c>
      <c r="E2347" s="79" t="s">
        <v>276</v>
      </c>
      <c r="F2347" s="81">
        <v>41627</v>
      </c>
      <c r="G2347" s="82">
        <v>2.3860000000000001</v>
      </c>
      <c r="H2347" s="83">
        <f t="shared" si="144"/>
        <v>2386</v>
      </c>
      <c r="I2347" s="84">
        <f t="shared" si="145"/>
        <v>2.7615740740740739E-2</v>
      </c>
      <c r="J2347" s="83">
        <v>1.64</v>
      </c>
      <c r="K2347" s="83" t="s">
        <v>277</v>
      </c>
      <c r="L2347" s="83">
        <v>0.41</v>
      </c>
      <c r="M2347" s="83" t="s">
        <v>277</v>
      </c>
      <c r="N2347" s="84">
        <f t="shared" si="146"/>
        <v>2.0776157407407405</v>
      </c>
      <c r="O2347" s="83">
        <v>2346</v>
      </c>
      <c r="P2347" s="86">
        <f t="shared" si="147"/>
        <v>7.9277864992150726E-2</v>
      </c>
      <c r="Q2347" s="87">
        <f>Table2[[#This Row],[Decimal exceedance]]*100</f>
        <v>7.9277864992150722</v>
      </c>
      <c r="R2347" s="86">
        <f>ROUND(Table2[[#This Row],[Percent Exceedance]],1)</f>
        <v>7.9</v>
      </c>
    </row>
    <row r="2348" spans="2:18">
      <c r="B2348" s="79" t="s">
        <v>278</v>
      </c>
      <c r="C2348" s="80">
        <v>10044187</v>
      </c>
      <c r="D2348" s="80">
        <v>10019674</v>
      </c>
      <c r="E2348" s="79" t="s">
        <v>276</v>
      </c>
      <c r="F2348" s="81">
        <v>42057</v>
      </c>
      <c r="G2348" s="82">
        <v>2.7050000000000001</v>
      </c>
      <c r="H2348" s="83">
        <f t="shared" si="144"/>
        <v>2705</v>
      </c>
      <c r="I2348" s="84">
        <f t="shared" si="145"/>
        <v>3.1307870370370368E-2</v>
      </c>
      <c r="J2348" s="83">
        <v>1.6</v>
      </c>
      <c r="K2348" s="83" t="s">
        <v>277</v>
      </c>
      <c r="L2348" s="83">
        <v>0.44700000000000001</v>
      </c>
      <c r="M2348" s="83" t="s">
        <v>277</v>
      </c>
      <c r="N2348" s="84">
        <f t="shared" si="146"/>
        <v>2.0783078703703706</v>
      </c>
      <c r="O2348" s="83">
        <v>2347</v>
      </c>
      <c r="P2348" s="86">
        <f t="shared" si="147"/>
        <v>7.8885400313971732E-2</v>
      </c>
      <c r="Q2348" s="87">
        <f>Table2[[#This Row],[Decimal exceedance]]*100</f>
        <v>7.8885400313971736</v>
      </c>
      <c r="R2348" s="86">
        <f>ROUND(Table2[[#This Row],[Percent Exceedance]],1)</f>
        <v>7.9</v>
      </c>
    </row>
    <row r="2349" spans="2:18">
      <c r="B2349" s="79" t="s">
        <v>278</v>
      </c>
      <c r="C2349" s="80">
        <v>10044187</v>
      </c>
      <c r="D2349" s="80">
        <v>10019674</v>
      </c>
      <c r="E2349" s="79" t="s">
        <v>276</v>
      </c>
      <c r="F2349" s="81">
        <v>42381</v>
      </c>
      <c r="G2349" s="82">
        <v>1.25</v>
      </c>
      <c r="H2349" s="83">
        <f t="shared" si="144"/>
        <v>1250</v>
      </c>
      <c r="I2349" s="84">
        <f t="shared" si="145"/>
        <v>1.4467592592592591E-2</v>
      </c>
      <c r="J2349" s="83">
        <v>1.69</v>
      </c>
      <c r="K2349" s="83" t="s">
        <v>277</v>
      </c>
      <c r="L2349" s="83">
        <v>0.39200000000000002</v>
      </c>
      <c r="M2349" s="83" t="s">
        <v>277</v>
      </c>
      <c r="N2349" s="84">
        <f t="shared" si="146"/>
        <v>2.0964675925925924</v>
      </c>
      <c r="O2349" s="83">
        <v>2348</v>
      </c>
      <c r="P2349" s="86">
        <f t="shared" si="147"/>
        <v>7.8492935635792738E-2</v>
      </c>
      <c r="Q2349" s="87">
        <f>Table2[[#This Row],[Decimal exceedance]]*100</f>
        <v>7.8492935635792733</v>
      </c>
      <c r="R2349" s="86">
        <f>ROUND(Table2[[#This Row],[Percent Exceedance]],1)</f>
        <v>7.8</v>
      </c>
    </row>
    <row r="2350" spans="2:18">
      <c r="B2350" s="83"/>
      <c r="C2350" s="80">
        <v>10044187</v>
      </c>
      <c r="D2350" s="80">
        <v>10019674</v>
      </c>
      <c r="E2350" s="79" t="s">
        <v>276</v>
      </c>
      <c r="F2350" s="85">
        <v>43889</v>
      </c>
      <c r="G2350" s="82">
        <v>2.4900000000000002</v>
      </c>
      <c r="H2350" s="83">
        <f t="shared" si="144"/>
        <v>2490</v>
      </c>
      <c r="I2350" s="84">
        <f t="shared" si="145"/>
        <v>2.8819444444444446E-2</v>
      </c>
      <c r="J2350" s="83">
        <v>1.64</v>
      </c>
      <c r="K2350" s="83" t="s">
        <v>277</v>
      </c>
      <c r="L2350" s="83">
        <v>0.42899999999999999</v>
      </c>
      <c r="M2350" s="83" t="s">
        <v>277</v>
      </c>
      <c r="N2350" s="84">
        <f t="shared" si="146"/>
        <v>2.0978194444444442</v>
      </c>
      <c r="O2350" s="83">
        <v>2349</v>
      </c>
      <c r="P2350" s="86">
        <f t="shared" si="147"/>
        <v>7.8100470957613854E-2</v>
      </c>
      <c r="Q2350" s="87">
        <f>Table2[[#This Row],[Decimal exceedance]]*100</f>
        <v>7.8100470957613854</v>
      </c>
      <c r="R2350" s="86">
        <f>ROUND(Table2[[#This Row],[Percent Exceedance]],1)</f>
        <v>7.8</v>
      </c>
    </row>
    <row r="2351" spans="2:18">
      <c r="B2351" s="79" t="s">
        <v>278</v>
      </c>
      <c r="C2351" s="80">
        <v>10044187</v>
      </c>
      <c r="D2351" s="80">
        <v>10019674</v>
      </c>
      <c r="E2351" s="79" t="s">
        <v>276</v>
      </c>
      <c r="F2351" s="81">
        <v>42261</v>
      </c>
      <c r="G2351" s="82">
        <v>4.423</v>
      </c>
      <c r="H2351" s="83">
        <f t="shared" si="144"/>
        <v>4423</v>
      </c>
      <c r="I2351" s="84">
        <f t="shared" si="145"/>
        <v>5.1192129629629629E-2</v>
      </c>
      <c r="J2351" s="83">
        <v>1.58</v>
      </c>
      <c r="K2351" s="83" t="s">
        <v>277</v>
      </c>
      <c r="L2351" s="83">
        <v>0.46700000000000003</v>
      </c>
      <c r="M2351" s="83" t="s">
        <v>277</v>
      </c>
      <c r="N2351" s="84">
        <f t="shared" si="146"/>
        <v>2.0981921296296298</v>
      </c>
      <c r="O2351" s="83">
        <v>2350</v>
      </c>
      <c r="P2351" s="86">
        <f t="shared" si="147"/>
        <v>7.770800627943486E-2</v>
      </c>
      <c r="Q2351" s="87">
        <f>Table2[[#This Row],[Decimal exceedance]]*100</f>
        <v>7.770800627943486</v>
      </c>
      <c r="R2351" s="86">
        <f>ROUND(Table2[[#This Row],[Percent Exceedance]],1)</f>
        <v>7.8</v>
      </c>
    </row>
    <row r="2352" spans="2:18">
      <c r="B2352" s="79" t="s">
        <v>278</v>
      </c>
      <c r="C2352" s="80">
        <v>10044187</v>
      </c>
      <c r="D2352" s="80">
        <v>10019674</v>
      </c>
      <c r="E2352" s="79" t="s">
        <v>276</v>
      </c>
      <c r="F2352" s="81">
        <v>41664</v>
      </c>
      <c r="G2352" s="82">
        <v>2.4089999999999998</v>
      </c>
      <c r="H2352" s="83">
        <f t="shared" si="144"/>
        <v>2409</v>
      </c>
      <c r="I2352" s="84">
        <f t="shared" si="145"/>
        <v>2.7881944444444442E-2</v>
      </c>
      <c r="J2352" s="83">
        <v>1.61</v>
      </c>
      <c r="K2352" s="83" t="s">
        <v>277</v>
      </c>
      <c r="L2352" s="83">
        <v>0.46300000000000002</v>
      </c>
      <c r="M2352" s="83" t="s">
        <v>277</v>
      </c>
      <c r="N2352" s="84">
        <f t="shared" si="146"/>
        <v>2.1008819444444446</v>
      </c>
      <c r="O2352" s="83">
        <v>2351</v>
      </c>
      <c r="P2352" s="86">
        <f t="shared" si="147"/>
        <v>7.7315541601255866E-2</v>
      </c>
      <c r="Q2352" s="87">
        <f>Table2[[#This Row],[Decimal exceedance]]*100</f>
        <v>7.7315541601255866</v>
      </c>
      <c r="R2352" s="86">
        <f>ROUND(Table2[[#This Row],[Percent Exceedance]],1)</f>
        <v>7.7</v>
      </c>
    </row>
    <row r="2353" spans="2:18">
      <c r="B2353" s="79" t="s">
        <v>278</v>
      </c>
      <c r="C2353" s="80">
        <v>10044187</v>
      </c>
      <c r="D2353" s="80">
        <v>10019674</v>
      </c>
      <c r="E2353" s="79" t="s">
        <v>276</v>
      </c>
      <c r="F2353" s="81">
        <v>43187</v>
      </c>
      <c r="G2353" s="82">
        <v>2.2189999999999999</v>
      </c>
      <c r="H2353" s="83">
        <f t="shared" si="144"/>
        <v>2219</v>
      </c>
      <c r="I2353" s="84">
        <f t="shared" si="145"/>
        <v>2.5682870370370366E-2</v>
      </c>
      <c r="J2353" s="83">
        <v>1.74</v>
      </c>
      <c r="K2353" s="83" t="s">
        <v>277</v>
      </c>
      <c r="L2353" s="83">
        <v>0.33600000000000002</v>
      </c>
      <c r="M2353" s="83" t="s">
        <v>277</v>
      </c>
      <c r="N2353" s="84">
        <f t="shared" si="146"/>
        <v>2.1016828703703703</v>
      </c>
      <c r="O2353" s="83">
        <v>2352</v>
      </c>
      <c r="P2353" s="86">
        <f t="shared" si="147"/>
        <v>7.6923076923076872E-2</v>
      </c>
      <c r="Q2353" s="87">
        <f>Table2[[#This Row],[Decimal exceedance]]*100</f>
        <v>7.6923076923076872</v>
      </c>
      <c r="R2353" s="86">
        <f>ROUND(Table2[[#This Row],[Percent Exceedance]],1)</f>
        <v>7.7</v>
      </c>
    </row>
    <row r="2354" spans="2:18">
      <c r="B2354" s="79" t="s">
        <v>278</v>
      </c>
      <c r="C2354" s="80">
        <v>10044187</v>
      </c>
      <c r="D2354" s="80">
        <v>10019674</v>
      </c>
      <c r="E2354" s="79" t="s">
        <v>276</v>
      </c>
      <c r="F2354" s="81">
        <v>42353</v>
      </c>
      <c r="G2354" s="82">
        <v>6.1319999999999997</v>
      </c>
      <c r="H2354" s="83">
        <f t="shared" si="144"/>
        <v>6132</v>
      </c>
      <c r="I2354" s="84">
        <f t="shared" si="145"/>
        <v>7.0972222222222214E-2</v>
      </c>
      <c r="J2354" s="83">
        <v>1.62</v>
      </c>
      <c r="K2354" s="83" t="s">
        <v>277</v>
      </c>
      <c r="L2354" s="83">
        <v>0.41099999999999998</v>
      </c>
      <c r="M2354" s="83" t="s">
        <v>277</v>
      </c>
      <c r="N2354" s="84">
        <f t="shared" si="146"/>
        <v>2.1019722222222224</v>
      </c>
      <c r="O2354" s="83">
        <v>2353</v>
      </c>
      <c r="P2354" s="86">
        <f t="shared" si="147"/>
        <v>7.6530612244897989E-2</v>
      </c>
      <c r="Q2354" s="87">
        <f>Table2[[#This Row],[Decimal exceedance]]*100</f>
        <v>7.6530612244897984</v>
      </c>
      <c r="R2354" s="86">
        <f>ROUND(Table2[[#This Row],[Percent Exceedance]],1)</f>
        <v>7.7</v>
      </c>
    </row>
    <row r="2355" spans="2:18">
      <c r="B2355" s="79" t="s">
        <v>278</v>
      </c>
      <c r="C2355" s="80">
        <v>10044187</v>
      </c>
      <c r="D2355" s="80">
        <v>10019674</v>
      </c>
      <c r="E2355" s="79" t="s">
        <v>276</v>
      </c>
      <c r="F2355" s="81">
        <v>41654</v>
      </c>
      <c r="G2355" s="82">
        <v>2.3820000000000001</v>
      </c>
      <c r="H2355" s="83">
        <f t="shared" si="144"/>
        <v>2382</v>
      </c>
      <c r="I2355" s="84">
        <f t="shared" si="145"/>
        <v>2.7569444444444445E-2</v>
      </c>
      <c r="J2355" s="83">
        <v>1.61</v>
      </c>
      <c r="K2355" s="83" t="s">
        <v>277</v>
      </c>
      <c r="L2355" s="83">
        <v>0.46500000000000002</v>
      </c>
      <c r="M2355" s="83" t="s">
        <v>277</v>
      </c>
      <c r="N2355" s="84">
        <f t="shared" si="146"/>
        <v>2.1025694444444447</v>
      </c>
      <c r="O2355" s="83">
        <v>2354</v>
      </c>
      <c r="P2355" s="86">
        <f t="shared" si="147"/>
        <v>7.6138147566718994E-2</v>
      </c>
      <c r="Q2355" s="87">
        <f>Table2[[#This Row],[Decimal exceedance]]*100</f>
        <v>7.6138147566718999</v>
      </c>
      <c r="R2355" s="86">
        <f>ROUND(Table2[[#This Row],[Percent Exceedance]],1)</f>
        <v>7.6</v>
      </c>
    </row>
    <row r="2356" spans="2:18">
      <c r="B2356" s="79" t="s">
        <v>278</v>
      </c>
      <c r="C2356" s="80">
        <v>10044187</v>
      </c>
      <c r="D2356" s="80">
        <v>10019674</v>
      </c>
      <c r="E2356" s="79" t="s">
        <v>276</v>
      </c>
      <c r="F2356" s="81">
        <v>42283</v>
      </c>
      <c r="G2356" s="82">
        <v>4.4630000000000001</v>
      </c>
      <c r="H2356" s="83">
        <f t="shared" si="144"/>
        <v>4463</v>
      </c>
      <c r="I2356" s="84">
        <f t="shared" si="145"/>
        <v>5.1655092592592593E-2</v>
      </c>
      <c r="J2356" s="83">
        <v>1.59</v>
      </c>
      <c r="K2356" s="83" t="s">
        <v>277</v>
      </c>
      <c r="L2356" s="83">
        <v>0.46400000000000002</v>
      </c>
      <c r="M2356" s="83" t="s">
        <v>277</v>
      </c>
      <c r="N2356" s="84">
        <f t="shared" si="146"/>
        <v>2.1056550925925928</v>
      </c>
      <c r="O2356" s="83">
        <v>2355</v>
      </c>
      <c r="P2356" s="86">
        <f t="shared" si="147"/>
        <v>7.574568288854E-2</v>
      </c>
      <c r="Q2356" s="87">
        <f>Table2[[#This Row],[Decimal exceedance]]*100</f>
        <v>7.5745682888539996</v>
      </c>
      <c r="R2356" s="86">
        <f>ROUND(Table2[[#This Row],[Percent Exceedance]],1)</f>
        <v>7.6</v>
      </c>
    </row>
    <row r="2357" spans="2:18">
      <c r="B2357" s="79" t="s">
        <v>278</v>
      </c>
      <c r="C2357" s="80">
        <v>10044187</v>
      </c>
      <c r="D2357" s="80">
        <v>10019674</v>
      </c>
      <c r="E2357" s="79" t="s">
        <v>276</v>
      </c>
      <c r="F2357" s="81">
        <v>41672</v>
      </c>
      <c r="G2357" s="82">
        <v>2.278</v>
      </c>
      <c r="H2357" s="83">
        <f t="shared" si="144"/>
        <v>2278</v>
      </c>
      <c r="I2357" s="84">
        <f t="shared" si="145"/>
        <v>2.6365740740740738E-2</v>
      </c>
      <c r="J2357" s="83">
        <v>1.65</v>
      </c>
      <c r="K2357" s="83" t="s">
        <v>277</v>
      </c>
      <c r="L2357" s="83">
        <v>0.435</v>
      </c>
      <c r="M2357" s="83" t="s">
        <v>277</v>
      </c>
      <c r="N2357" s="84">
        <f t="shared" si="146"/>
        <v>2.1113657407407405</v>
      </c>
      <c r="O2357" s="83">
        <v>2356</v>
      </c>
      <c r="P2357" s="86">
        <f t="shared" si="147"/>
        <v>7.5353218210361117E-2</v>
      </c>
      <c r="Q2357" s="87">
        <f>Table2[[#This Row],[Decimal exceedance]]*100</f>
        <v>7.5353218210361117</v>
      </c>
      <c r="R2357" s="86">
        <f>ROUND(Table2[[#This Row],[Percent Exceedance]],1)</f>
        <v>7.5</v>
      </c>
    </row>
    <row r="2358" spans="2:18">
      <c r="B2358" s="79" t="s">
        <v>278</v>
      </c>
      <c r="C2358" s="80">
        <v>10044187</v>
      </c>
      <c r="D2358" s="80">
        <v>10019674</v>
      </c>
      <c r="E2358" s="79" t="s">
        <v>276</v>
      </c>
      <c r="F2358" s="81">
        <v>42693</v>
      </c>
      <c r="G2358" s="82">
        <v>2.4180000000000001</v>
      </c>
      <c r="H2358" s="83">
        <f t="shared" si="144"/>
        <v>2418</v>
      </c>
      <c r="I2358" s="84">
        <f t="shared" si="145"/>
        <v>2.7986111111111111E-2</v>
      </c>
      <c r="J2358" s="83">
        <v>1.7</v>
      </c>
      <c r="K2358" s="83" t="s">
        <v>277</v>
      </c>
      <c r="L2358" s="83">
        <v>0.39600000000000002</v>
      </c>
      <c r="M2358" s="83" t="s">
        <v>277</v>
      </c>
      <c r="N2358" s="84">
        <f t="shared" si="146"/>
        <v>2.1239861111111109</v>
      </c>
      <c r="O2358" s="83">
        <v>2357</v>
      </c>
      <c r="P2358" s="86">
        <f t="shared" si="147"/>
        <v>7.4960753532182123E-2</v>
      </c>
      <c r="Q2358" s="87">
        <f>Table2[[#This Row],[Decimal exceedance]]*100</f>
        <v>7.4960753532182123</v>
      </c>
      <c r="R2358" s="86">
        <f>ROUND(Table2[[#This Row],[Percent Exceedance]],1)</f>
        <v>7.5</v>
      </c>
    </row>
    <row r="2359" spans="2:18">
      <c r="B2359" s="79" t="s">
        <v>278</v>
      </c>
      <c r="C2359" s="80">
        <v>10044187</v>
      </c>
      <c r="D2359" s="80">
        <v>10019674</v>
      </c>
      <c r="E2359" s="79" t="s">
        <v>276</v>
      </c>
      <c r="F2359" s="81">
        <v>41626</v>
      </c>
      <c r="G2359" s="82">
        <v>2.1269999999999998</v>
      </c>
      <c r="H2359" s="83">
        <f t="shared" si="144"/>
        <v>2127</v>
      </c>
      <c r="I2359" s="84">
        <f t="shared" si="145"/>
        <v>2.4618055555555553E-2</v>
      </c>
      <c r="J2359" s="83">
        <v>1.72</v>
      </c>
      <c r="K2359" s="83" t="s">
        <v>277</v>
      </c>
      <c r="L2359" s="83">
        <v>0.38100000000000001</v>
      </c>
      <c r="M2359" s="83" t="s">
        <v>277</v>
      </c>
      <c r="N2359" s="84">
        <f t="shared" si="146"/>
        <v>2.1256180555555555</v>
      </c>
      <c r="O2359" s="83">
        <v>2358</v>
      </c>
      <c r="P2359" s="86">
        <f t="shared" si="147"/>
        <v>7.4568288854003129E-2</v>
      </c>
      <c r="Q2359" s="87">
        <f>Table2[[#This Row],[Decimal exceedance]]*100</f>
        <v>7.4568288854003129</v>
      </c>
      <c r="R2359" s="86">
        <f>ROUND(Table2[[#This Row],[Percent Exceedance]],1)</f>
        <v>7.5</v>
      </c>
    </row>
    <row r="2360" spans="2:18">
      <c r="B2360" s="79" t="s">
        <v>278</v>
      </c>
      <c r="C2360" s="80">
        <v>10044187</v>
      </c>
      <c r="D2360" s="80">
        <v>10019674</v>
      </c>
      <c r="E2360" s="79" t="s">
        <v>276</v>
      </c>
      <c r="F2360" s="81">
        <v>42373</v>
      </c>
      <c r="G2360" s="82">
        <v>1.972</v>
      </c>
      <c r="H2360" s="83">
        <f t="shared" si="144"/>
        <v>1972</v>
      </c>
      <c r="I2360" s="84">
        <f t="shared" si="145"/>
        <v>2.2824074074074073E-2</v>
      </c>
      <c r="J2360" s="83">
        <v>1.65</v>
      </c>
      <c r="K2360" s="83" t="s">
        <v>277</v>
      </c>
      <c r="L2360" s="83">
        <v>0.45400000000000001</v>
      </c>
      <c r="M2360" s="83" t="s">
        <v>277</v>
      </c>
      <c r="N2360" s="84">
        <f t="shared" si="146"/>
        <v>2.126824074074074</v>
      </c>
      <c r="O2360" s="83">
        <v>2359</v>
      </c>
      <c r="P2360" s="86">
        <f t="shared" si="147"/>
        <v>7.4175824175824134E-2</v>
      </c>
      <c r="Q2360" s="87">
        <f>Table2[[#This Row],[Decimal exceedance]]*100</f>
        <v>7.4175824175824134</v>
      </c>
      <c r="R2360" s="86">
        <f>ROUND(Table2[[#This Row],[Percent Exceedance]],1)</f>
        <v>7.4</v>
      </c>
    </row>
    <row r="2361" spans="2:18">
      <c r="B2361" s="79" t="s">
        <v>278</v>
      </c>
      <c r="C2361" s="80">
        <v>10044187</v>
      </c>
      <c r="D2361" s="80">
        <v>10019674</v>
      </c>
      <c r="E2361" s="79" t="s">
        <v>276</v>
      </c>
      <c r="F2361" s="81">
        <v>42696</v>
      </c>
      <c r="G2361" s="82">
        <v>2.665</v>
      </c>
      <c r="H2361" s="83">
        <f t="shared" si="144"/>
        <v>2665</v>
      </c>
      <c r="I2361" s="84">
        <f t="shared" si="145"/>
        <v>3.0844907407407404E-2</v>
      </c>
      <c r="J2361" s="83">
        <v>1.47</v>
      </c>
      <c r="K2361" s="83" t="s">
        <v>277</v>
      </c>
      <c r="L2361" s="83">
        <v>0.63</v>
      </c>
      <c r="M2361" s="83" t="s">
        <v>277</v>
      </c>
      <c r="N2361" s="84">
        <f t="shared" si="146"/>
        <v>2.1308449074074072</v>
      </c>
      <c r="O2361" s="83">
        <v>2360</v>
      </c>
      <c r="P2361" s="86">
        <f t="shared" si="147"/>
        <v>7.3783359497645251E-2</v>
      </c>
      <c r="Q2361" s="87">
        <f>Table2[[#This Row],[Decimal exceedance]]*100</f>
        <v>7.3783359497645247</v>
      </c>
      <c r="R2361" s="86">
        <f>ROUND(Table2[[#This Row],[Percent Exceedance]],1)</f>
        <v>7.4</v>
      </c>
    </row>
    <row r="2362" spans="2:18">
      <c r="B2362" s="79" t="s">
        <v>278</v>
      </c>
      <c r="C2362" s="80">
        <v>10044187</v>
      </c>
      <c r="D2362" s="80">
        <v>10019674</v>
      </c>
      <c r="E2362" s="79" t="s">
        <v>276</v>
      </c>
      <c r="F2362" s="81">
        <v>42368</v>
      </c>
      <c r="G2362" s="82">
        <v>1.196</v>
      </c>
      <c r="H2362" s="83">
        <f t="shared" si="144"/>
        <v>1196</v>
      </c>
      <c r="I2362" s="84">
        <f t="shared" si="145"/>
        <v>1.384259259259259E-2</v>
      </c>
      <c r="J2362" s="83">
        <v>1.65</v>
      </c>
      <c r="K2362" s="83" t="s">
        <v>277</v>
      </c>
      <c r="L2362" s="83">
        <v>0.498</v>
      </c>
      <c r="M2362" s="83" t="s">
        <v>277</v>
      </c>
      <c r="N2362" s="84">
        <f t="shared" si="146"/>
        <v>2.1618425925925928</v>
      </c>
      <c r="O2362" s="83">
        <v>2361</v>
      </c>
      <c r="P2362" s="86">
        <f t="shared" si="147"/>
        <v>7.3390894819466257E-2</v>
      </c>
      <c r="Q2362" s="87">
        <f>Table2[[#This Row],[Decimal exceedance]]*100</f>
        <v>7.3390894819466261</v>
      </c>
      <c r="R2362" s="86">
        <f>ROUND(Table2[[#This Row],[Percent Exceedance]],1)</f>
        <v>7.3</v>
      </c>
    </row>
    <row r="2363" spans="2:18">
      <c r="B2363" s="79" t="s">
        <v>278</v>
      </c>
      <c r="C2363" s="80">
        <v>10044187</v>
      </c>
      <c r="D2363" s="80">
        <v>10019674</v>
      </c>
      <c r="E2363" s="79" t="s">
        <v>276</v>
      </c>
      <c r="F2363" s="81">
        <v>42913</v>
      </c>
      <c r="G2363" s="82">
        <v>2.9180000000000001</v>
      </c>
      <c r="H2363" s="83">
        <f t="shared" si="144"/>
        <v>2918</v>
      </c>
      <c r="I2363" s="84">
        <f t="shared" si="145"/>
        <v>3.3773148148148149E-2</v>
      </c>
      <c r="J2363" s="83">
        <v>1.67</v>
      </c>
      <c r="K2363" s="83" t="s">
        <v>277</v>
      </c>
      <c r="L2363" s="83">
        <v>0.46</v>
      </c>
      <c r="M2363" s="83" t="s">
        <v>277</v>
      </c>
      <c r="N2363" s="84">
        <f t="shared" si="146"/>
        <v>2.1637731481481484</v>
      </c>
      <c r="O2363" s="83">
        <v>2362</v>
      </c>
      <c r="P2363" s="86">
        <f t="shared" si="147"/>
        <v>7.2998430141287263E-2</v>
      </c>
      <c r="Q2363" s="87">
        <f>Table2[[#This Row],[Decimal exceedance]]*100</f>
        <v>7.2998430141287258</v>
      </c>
      <c r="R2363" s="86">
        <f>ROUND(Table2[[#This Row],[Percent Exceedance]],1)</f>
        <v>7.3</v>
      </c>
    </row>
    <row r="2364" spans="2:18">
      <c r="B2364" s="83"/>
      <c r="C2364" s="80">
        <v>10044187</v>
      </c>
      <c r="D2364" s="80">
        <v>10019674</v>
      </c>
      <c r="E2364" s="79" t="s">
        <v>276</v>
      </c>
      <c r="F2364" s="85">
        <v>43900</v>
      </c>
      <c r="G2364" s="82">
        <v>2.129</v>
      </c>
      <c r="H2364" s="83">
        <f t="shared" si="144"/>
        <v>2129</v>
      </c>
      <c r="I2364" s="84">
        <f t="shared" si="145"/>
        <v>2.4641203703703703E-2</v>
      </c>
      <c r="J2364" s="83">
        <v>1.7</v>
      </c>
      <c r="K2364" s="83" t="s">
        <v>277</v>
      </c>
      <c r="L2364" s="83">
        <v>0.44600000000000001</v>
      </c>
      <c r="M2364" s="83" t="s">
        <v>277</v>
      </c>
      <c r="N2364" s="84">
        <f t="shared" si="146"/>
        <v>2.1706412037037035</v>
      </c>
      <c r="O2364" s="83">
        <v>2363</v>
      </c>
      <c r="P2364" s="86">
        <f t="shared" si="147"/>
        <v>7.2605965463108268E-2</v>
      </c>
      <c r="Q2364" s="87">
        <f>Table2[[#This Row],[Decimal exceedance]]*100</f>
        <v>7.2605965463108273</v>
      </c>
      <c r="R2364" s="86">
        <f>ROUND(Table2[[#This Row],[Percent Exceedance]],1)</f>
        <v>7.3</v>
      </c>
    </row>
    <row r="2365" spans="2:18">
      <c r="B2365" s="79" t="s">
        <v>278</v>
      </c>
      <c r="C2365" s="80">
        <v>10044187</v>
      </c>
      <c r="D2365" s="80">
        <v>10019674</v>
      </c>
      <c r="E2365" s="79" t="s">
        <v>276</v>
      </c>
      <c r="F2365" s="81">
        <v>41376</v>
      </c>
      <c r="G2365" s="82">
        <v>4.7290000000000001</v>
      </c>
      <c r="H2365" s="83">
        <f t="shared" si="144"/>
        <v>4729</v>
      </c>
      <c r="I2365" s="84">
        <f t="shared" si="145"/>
        <v>5.4733796296296294E-2</v>
      </c>
      <c r="J2365" s="83">
        <v>1.54</v>
      </c>
      <c r="K2365" s="83" t="s">
        <v>277</v>
      </c>
      <c r="L2365" s="83">
        <v>0.58399999999999996</v>
      </c>
      <c r="M2365" s="83" t="s">
        <v>277</v>
      </c>
      <c r="N2365" s="84">
        <f t="shared" si="146"/>
        <v>2.1787337962962963</v>
      </c>
      <c r="O2365" s="83">
        <v>2364</v>
      </c>
      <c r="P2365" s="86">
        <f t="shared" si="147"/>
        <v>7.2213500784929385E-2</v>
      </c>
      <c r="Q2365" s="87">
        <f>Table2[[#This Row],[Decimal exceedance]]*100</f>
        <v>7.2213500784929385</v>
      </c>
      <c r="R2365" s="86">
        <f>ROUND(Table2[[#This Row],[Percent Exceedance]],1)</f>
        <v>7.2</v>
      </c>
    </row>
    <row r="2366" spans="2:18">
      <c r="B2366" s="79" t="s">
        <v>278</v>
      </c>
      <c r="C2366" s="80">
        <v>10044187</v>
      </c>
      <c r="D2366" s="80">
        <v>10019674</v>
      </c>
      <c r="E2366" s="79" t="s">
        <v>276</v>
      </c>
      <c r="F2366" s="81">
        <v>41683</v>
      </c>
      <c r="G2366" s="82">
        <v>2.7229999999999999</v>
      </c>
      <c r="H2366" s="83">
        <f t="shared" si="144"/>
        <v>2723</v>
      </c>
      <c r="I2366" s="84">
        <f t="shared" si="145"/>
        <v>3.1516203703703699E-2</v>
      </c>
      <c r="J2366" s="83">
        <v>1.73</v>
      </c>
      <c r="K2366" s="83" t="s">
        <v>277</v>
      </c>
      <c r="L2366" s="83">
        <v>0.42899999999999999</v>
      </c>
      <c r="M2366" s="83" t="s">
        <v>277</v>
      </c>
      <c r="N2366" s="84">
        <f t="shared" si="146"/>
        <v>2.1905162037037038</v>
      </c>
      <c r="O2366" s="83">
        <v>2365</v>
      </c>
      <c r="P2366" s="86">
        <f t="shared" si="147"/>
        <v>7.1821036106750391E-2</v>
      </c>
      <c r="Q2366" s="87">
        <f>Table2[[#This Row],[Decimal exceedance]]*100</f>
        <v>7.1821036106750391</v>
      </c>
      <c r="R2366" s="86">
        <f>ROUND(Table2[[#This Row],[Percent Exceedance]],1)</f>
        <v>7.2</v>
      </c>
    </row>
    <row r="2367" spans="2:18">
      <c r="B2367" s="79" t="s">
        <v>278</v>
      </c>
      <c r="C2367" s="80">
        <v>10044187</v>
      </c>
      <c r="D2367" s="80">
        <v>10019674</v>
      </c>
      <c r="E2367" s="79" t="s">
        <v>276</v>
      </c>
      <c r="F2367" s="81">
        <v>41960</v>
      </c>
      <c r="G2367" s="82">
        <v>3.09</v>
      </c>
      <c r="H2367" s="83">
        <f t="shared" si="144"/>
        <v>3090</v>
      </c>
      <c r="I2367" s="84">
        <f t="shared" si="145"/>
        <v>3.5763888888888887E-2</v>
      </c>
      <c r="J2367" s="83">
        <v>1.76</v>
      </c>
      <c r="K2367" s="83" t="s">
        <v>277</v>
      </c>
      <c r="L2367" s="83">
        <v>0.39500000000000002</v>
      </c>
      <c r="M2367" s="83" t="s">
        <v>277</v>
      </c>
      <c r="N2367" s="84">
        <f t="shared" si="146"/>
        <v>2.1907638888888892</v>
      </c>
      <c r="O2367" s="83">
        <v>2366</v>
      </c>
      <c r="P2367" s="86">
        <f t="shared" si="147"/>
        <v>7.1428571428571397E-2</v>
      </c>
      <c r="Q2367" s="87">
        <f>Table2[[#This Row],[Decimal exceedance]]*100</f>
        <v>7.1428571428571397</v>
      </c>
      <c r="R2367" s="86">
        <f>ROUND(Table2[[#This Row],[Percent Exceedance]],1)</f>
        <v>7.1</v>
      </c>
    </row>
    <row r="2368" spans="2:18">
      <c r="B2368" s="79" t="s">
        <v>278</v>
      </c>
      <c r="C2368" s="80">
        <v>10044187</v>
      </c>
      <c r="D2368" s="80">
        <v>10019674</v>
      </c>
      <c r="E2368" s="79" t="s">
        <v>276</v>
      </c>
      <c r="F2368" s="81">
        <v>42338</v>
      </c>
      <c r="G2368" s="82">
        <v>5.8730000000000002</v>
      </c>
      <c r="H2368" s="83">
        <f t="shared" si="144"/>
        <v>5873</v>
      </c>
      <c r="I2368" s="84">
        <f t="shared" si="145"/>
        <v>6.7974537037037042E-2</v>
      </c>
      <c r="J2368" s="83">
        <v>1.82</v>
      </c>
      <c r="K2368" s="83" t="s">
        <v>277</v>
      </c>
      <c r="L2368" s="83">
        <v>0.32</v>
      </c>
      <c r="M2368" s="83" t="s">
        <v>277</v>
      </c>
      <c r="N2368" s="84">
        <f t="shared" si="146"/>
        <v>2.2079745370370372</v>
      </c>
      <c r="O2368" s="83">
        <v>2367</v>
      </c>
      <c r="P2368" s="86">
        <f t="shared" si="147"/>
        <v>7.1036106750392514E-2</v>
      </c>
      <c r="Q2368" s="87">
        <f>Table2[[#This Row],[Decimal exceedance]]*100</f>
        <v>7.1036106750392509</v>
      </c>
      <c r="R2368" s="86">
        <f>ROUND(Table2[[#This Row],[Percent Exceedance]],1)</f>
        <v>7.1</v>
      </c>
    </row>
    <row r="2369" spans="2:18">
      <c r="B2369" s="79" t="s">
        <v>278</v>
      </c>
      <c r="C2369" s="80">
        <v>10044187</v>
      </c>
      <c r="D2369" s="80">
        <v>10019674</v>
      </c>
      <c r="E2369" s="79" t="s">
        <v>276</v>
      </c>
      <c r="F2369" s="81">
        <v>42399</v>
      </c>
      <c r="G2369" s="82">
        <v>1.6319999999999999</v>
      </c>
      <c r="H2369" s="83">
        <f t="shared" si="144"/>
        <v>1632</v>
      </c>
      <c r="I2369" s="84">
        <f t="shared" si="145"/>
        <v>1.8888888888888886E-2</v>
      </c>
      <c r="J2369" s="83">
        <v>1.79</v>
      </c>
      <c r="K2369" s="83" t="s">
        <v>277</v>
      </c>
      <c r="L2369" s="83">
        <v>0.40799999999999997</v>
      </c>
      <c r="M2369" s="83" t="s">
        <v>277</v>
      </c>
      <c r="N2369" s="84">
        <f t="shared" si="146"/>
        <v>2.2168888888888891</v>
      </c>
      <c r="O2369" s="83">
        <v>2368</v>
      </c>
      <c r="P2369" s="86">
        <f t="shared" si="147"/>
        <v>7.0643642072213519E-2</v>
      </c>
      <c r="Q2369" s="87">
        <f>Table2[[#This Row],[Decimal exceedance]]*100</f>
        <v>7.0643642072213524</v>
      </c>
      <c r="R2369" s="86">
        <f>ROUND(Table2[[#This Row],[Percent Exceedance]],1)</f>
        <v>7.1</v>
      </c>
    </row>
    <row r="2370" spans="2:18">
      <c r="B2370" s="79" t="s">
        <v>278</v>
      </c>
      <c r="C2370" s="80">
        <v>10044187</v>
      </c>
      <c r="D2370" s="80">
        <v>10019674</v>
      </c>
      <c r="E2370" s="79" t="s">
        <v>276</v>
      </c>
      <c r="F2370" s="81">
        <v>41633</v>
      </c>
      <c r="G2370" s="82">
        <v>2.2749999999999999</v>
      </c>
      <c r="H2370" s="83">
        <f t="shared" ref="H2370:H2433" si="148">(G2370*1000)</f>
        <v>2275</v>
      </c>
      <c r="I2370" s="84">
        <f t="shared" ref="I2370:I2433" si="149">SUM(G2370/86.4)</f>
        <v>2.6331018518518517E-2</v>
      </c>
      <c r="J2370" s="83">
        <v>1.79</v>
      </c>
      <c r="K2370" s="83" t="s">
        <v>277</v>
      </c>
      <c r="L2370" s="83">
        <v>0.40100000000000002</v>
      </c>
      <c r="M2370" s="83" t="s">
        <v>277</v>
      </c>
      <c r="N2370" s="84">
        <f t="shared" ref="N2370:N2433" si="150">SUM(I2370+J2370+L2370)</f>
        <v>2.2173310185185189</v>
      </c>
      <c r="O2370" s="83">
        <v>2369</v>
      </c>
      <c r="P2370" s="86">
        <f t="shared" ref="P2370:P2433" si="151">1-O2370/2548</f>
        <v>7.0251177394034525E-2</v>
      </c>
      <c r="Q2370" s="87">
        <f>Table2[[#This Row],[Decimal exceedance]]*100</f>
        <v>7.0251177394034521</v>
      </c>
      <c r="R2370" s="86">
        <f>ROUND(Table2[[#This Row],[Percent Exceedance]],1)</f>
        <v>7</v>
      </c>
    </row>
    <row r="2371" spans="2:18">
      <c r="B2371" s="79" t="s">
        <v>278</v>
      </c>
      <c r="C2371" s="80">
        <v>10044187</v>
      </c>
      <c r="D2371" s="80">
        <v>10019674</v>
      </c>
      <c r="E2371" s="79" t="s">
        <v>276</v>
      </c>
      <c r="F2371" s="81">
        <v>43199</v>
      </c>
      <c r="G2371" s="82">
        <v>2.08</v>
      </c>
      <c r="H2371" s="83">
        <f t="shared" si="148"/>
        <v>2080</v>
      </c>
      <c r="I2371" s="84">
        <f t="shared" si="149"/>
        <v>2.4074074074074074E-2</v>
      </c>
      <c r="J2371" s="83">
        <v>1.84</v>
      </c>
      <c r="K2371" s="83" t="s">
        <v>277</v>
      </c>
      <c r="L2371" s="83">
        <v>0.35599999999999998</v>
      </c>
      <c r="M2371" s="83" t="s">
        <v>277</v>
      </c>
      <c r="N2371" s="84">
        <f t="shared" si="150"/>
        <v>2.2200740740740743</v>
      </c>
      <c r="O2371" s="83">
        <v>2370</v>
      </c>
      <c r="P2371" s="86">
        <f t="shared" si="151"/>
        <v>6.9858712715855531E-2</v>
      </c>
      <c r="Q2371" s="87">
        <f>Table2[[#This Row],[Decimal exceedance]]*100</f>
        <v>6.9858712715855535</v>
      </c>
      <c r="R2371" s="86">
        <f>ROUND(Table2[[#This Row],[Percent Exceedance]],1)</f>
        <v>7</v>
      </c>
    </row>
    <row r="2372" spans="2:18">
      <c r="B2372" s="79" t="s">
        <v>278</v>
      </c>
      <c r="C2372" s="80">
        <v>10044187</v>
      </c>
      <c r="D2372" s="80">
        <v>10019674</v>
      </c>
      <c r="E2372" s="79" t="s">
        <v>276</v>
      </c>
      <c r="F2372" s="81">
        <v>42945</v>
      </c>
      <c r="G2372" s="82">
        <v>2.4649999999999999</v>
      </c>
      <c r="H2372" s="83">
        <f t="shared" si="148"/>
        <v>2465</v>
      </c>
      <c r="I2372" s="84">
        <f t="shared" si="149"/>
        <v>2.853009259259259E-2</v>
      </c>
      <c r="J2372" s="83">
        <v>1.52</v>
      </c>
      <c r="K2372" s="83" t="s">
        <v>277</v>
      </c>
      <c r="L2372" s="83">
        <v>0.67200000000000004</v>
      </c>
      <c r="M2372" s="83" t="s">
        <v>277</v>
      </c>
      <c r="N2372" s="84">
        <f t="shared" si="150"/>
        <v>2.2205300925925928</v>
      </c>
      <c r="O2372" s="83">
        <v>2371</v>
      </c>
      <c r="P2372" s="86">
        <f t="shared" si="151"/>
        <v>6.9466248037676648E-2</v>
      </c>
      <c r="Q2372" s="87">
        <f>Table2[[#This Row],[Decimal exceedance]]*100</f>
        <v>6.9466248037676648</v>
      </c>
      <c r="R2372" s="86">
        <f>ROUND(Table2[[#This Row],[Percent Exceedance]],1)</f>
        <v>6.9</v>
      </c>
    </row>
    <row r="2373" spans="2:18">
      <c r="B2373" s="79" t="s">
        <v>278</v>
      </c>
      <c r="C2373" s="80">
        <v>10044187</v>
      </c>
      <c r="D2373" s="80">
        <v>10019674</v>
      </c>
      <c r="E2373" s="79" t="s">
        <v>276</v>
      </c>
      <c r="F2373" s="81">
        <v>41681</v>
      </c>
      <c r="G2373" s="82">
        <v>2.6429999999999998</v>
      </c>
      <c r="H2373" s="83">
        <f t="shared" si="148"/>
        <v>2643</v>
      </c>
      <c r="I2373" s="84">
        <f t="shared" si="149"/>
        <v>3.0590277777777772E-2</v>
      </c>
      <c r="J2373" s="83">
        <v>1.73</v>
      </c>
      <c r="K2373" s="83" t="s">
        <v>277</v>
      </c>
      <c r="L2373" s="83">
        <v>0.46500000000000002</v>
      </c>
      <c r="M2373" s="83" t="s">
        <v>277</v>
      </c>
      <c r="N2373" s="84">
        <f t="shared" si="150"/>
        <v>2.2255902777777776</v>
      </c>
      <c r="O2373" s="83">
        <v>2372</v>
      </c>
      <c r="P2373" s="86">
        <f t="shared" si="151"/>
        <v>6.9073783359497654E-2</v>
      </c>
      <c r="Q2373" s="87">
        <f>Table2[[#This Row],[Decimal exceedance]]*100</f>
        <v>6.9073783359497654</v>
      </c>
      <c r="R2373" s="86">
        <f>ROUND(Table2[[#This Row],[Percent Exceedance]],1)</f>
        <v>6.9</v>
      </c>
    </row>
    <row r="2374" spans="2:18">
      <c r="B2374" s="79" t="s">
        <v>278</v>
      </c>
      <c r="C2374" s="80">
        <v>10044187</v>
      </c>
      <c r="D2374" s="80">
        <v>10019674</v>
      </c>
      <c r="E2374" s="79" t="s">
        <v>276</v>
      </c>
      <c r="F2374" s="81">
        <v>42240</v>
      </c>
      <c r="G2374" s="82">
        <v>3.6859999999999999</v>
      </c>
      <c r="H2374" s="83">
        <f t="shared" si="148"/>
        <v>3686</v>
      </c>
      <c r="I2374" s="84">
        <f t="shared" si="149"/>
        <v>4.2662037037037033E-2</v>
      </c>
      <c r="J2374" s="83">
        <v>1.7</v>
      </c>
      <c r="K2374" s="83" t="s">
        <v>277</v>
      </c>
      <c r="L2374" s="83">
        <v>0.502</v>
      </c>
      <c r="M2374" s="83" t="s">
        <v>277</v>
      </c>
      <c r="N2374" s="84">
        <f t="shared" si="150"/>
        <v>2.2446620370370369</v>
      </c>
      <c r="O2374" s="83">
        <v>2373</v>
      </c>
      <c r="P2374" s="86">
        <f t="shared" si="151"/>
        <v>6.8681318681318659E-2</v>
      </c>
      <c r="Q2374" s="87">
        <f>Table2[[#This Row],[Decimal exceedance]]*100</f>
        <v>6.8681318681318659</v>
      </c>
      <c r="R2374" s="86">
        <f>ROUND(Table2[[#This Row],[Percent Exceedance]],1)</f>
        <v>6.9</v>
      </c>
    </row>
    <row r="2375" spans="2:18">
      <c r="B2375" s="79" t="s">
        <v>278</v>
      </c>
      <c r="C2375" s="80">
        <v>10044187</v>
      </c>
      <c r="D2375" s="80">
        <v>10019674</v>
      </c>
      <c r="E2375" s="79" t="s">
        <v>276</v>
      </c>
      <c r="F2375" s="81">
        <v>42312</v>
      </c>
      <c r="G2375" s="82">
        <v>4.6280000000000001</v>
      </c>
      <c r="H2375" s="83">
        <f t="shared" si="148"/>
        <v>4628</v>
      </c>
      <c r="I2375" s="84">
        <f t="shared" si="149"/>
        <v>5.3564814814814815E-2</v>
      </c>
      <c r="J2375" s="83">
        <v>1.82</v>
      </c>
      <c r="K2375" s="83" t="s">
        <v>277</v>
      </c>
      <c r="L2375" s="83">
        <v>0.38700000000000001</v>
      </c>
      <c r="M2375" s="83" t="s">
        <v>277</v>
      </c>
      <c r="N2375" s="84">
        <f t="shared" si="150"/>
        <v>2.2605648148148152</v>
      </c>
      <c r="O2375" s="83">
        <v>2374</v>
      </c>
      <c r="P2375" s="86">
        <f t="shared" si="151"/>
        <v>6.8288854003139665E-2</v>
      </c>
      <c r="Q2375" s="87">
        <f>Table2[[#This Row],[Decimal exceedance]]*100</f>
        <v>6.8288854003139665</v>
      </c>
      <c r="R2375" s="86">
        <f>ROUND(Table2[[#This Row],[Percent Exceedance]],1)</f>
        <v>6.8</v>
      </c>
    </row>
    <row r="2376" spans="2:18">
      <c r="B2376" s="79" t="s">
        <v>278</v>
      </c>
      <c r="C2376" s="80">
        <v>10044187</v>
      </c>
      <c r="D2376" s="80">
        <v>10019674</v>
      </c>
      <c r="E2376" s="79" t="s">
        <v>276</v>
      </c>
      <c r="F2376" s="81">
        <v>43246</v>
      </c>
      <c r="G2376" s="82">
        <v>2.0649999999999999</v>
      </c>
      <c r="H2376" s="83">
        <f t="shared" si="148"/>
        <v>2065</v>
      </c>
      <c r="I2376" s="84">
        <f t="shared" si="149"/>
        <v>2.390046296296296E-2</v>
      </c>
      <c r="J2376" s="83">
        <v>1.95</v>
      </c>
      <c r="K2376" s="83" t="s">
        <v>277</v>
      </c>
      <c r="L2376" s="83">
        <v>0.28999999999999998</v>
      </c>
      <c r="M2376" s="83" t="s">
        <v>277</v>
      </c>
      <c r="N2376" s="84">
        <f t="shared" si="150"/>
        <v>2.2639004629629627</v>
      </c>
      <c r="O2376" s="83">
        <v>2375</v>
      </c>
      <c r="P2376" s="86">
        <f t="shared" si="151"/>
        <v>6.7896389324960782E-2</v>
      </c>
      <c r="Q2376" s="87">
        <f>Table2[[#This Row],[Decimal exceedance]]*100</f>
        <v>6.7896389324960786</v>
      </c>
      <c r="R2376" s="86">
        <f>ROUND(Table2[[#This Row],[Percent Exceedance]],1)</f>
        <v>6.8</v>
      </c>
    </row>
    <row r="2377" spans="2:18">
      <c r="B2377" s="79" t="s">
        <v>278</v>
      </c>
      <c r="C2377" s="80">
        <v>10044187</v>
      </c>
      <c r="D2377" s="80">
        <v>10019674</v>
      </c>
      <c r="E2377" s="79" t="s">
        <v>276</v>
      </c>
      <c r="F2377" s="81">
        <v>43191</v>
      </c>
      <c r="G2377" s="82">
        <v>2.6779999999999999</v>
      </c>
      <c r="H2377" s="83">
        <f t="shared" si="148"/>
        <v>2678</v>
      </c>
      <c r="I2377" s="84">
        <f t="shared" si="149"/>
        <v>3.0995370370370368E-2</v>
      </c>
      <c r="J2377" s="83">
        <v>2.02</v>
      </c>
      <c r="K2377" s="83" t="s">
        <v>277</v>
      </c>
      <c r="L2377" s="83">
        <v>0.21299999999999999</v>
      </c>
      <c r="M2377" s="83" t="s">
        <v>277</v>
      </c>
      <c r="N2377" s="84">
        <f t="shared" si="150"/>
        <v>2.2639953703703704</v>
      </c>
      <c r="O2377" s="83">
        <v>2376</v>
      </c>
      <c r="P2377" s="86">
        <f t="shared" si="151"/>
        <v>6.7503924646781788E-2</v>
      </c>
      <c r="Q2377" s="87">
        <f>Table2[[#This Row],[Decimal exceedance]]*100</f>
        <v>6.7503924646781783</v>
      </c>
      <c r="R2377" s="86">
        <f>ROUND(Table2[[#This Row],[Percent Exceedance]],1)</f>
        <v>6.8</v>
      </c>
    </row>
    <row r="2378" spans="2:18">
      <c r="B2378" s="79" t="s">
        <v>278</v>
      </c>
      <c r="C2378" s="80">
        <v>10044187</v>
      </c>
      <c r="D2378" s="80">
        <v>10019674</v>
      </c>
      <c r="E2378" s="79" t="s">
        <v>276</v>
      </c>
      <c r="F2378" s="81">
        <v>43098</v>
      </c>
      <c r="G2378" s="82">
        <v>1.9530000000000001</v>
      </c>
      <c r="H2378" s="83">
        <f t="shared" si="148"/>
        <v>1953</v>
      </c>
      <c r="I2378" s="84">
        <f t="shared" si="149"/>
        <v>2.2604166666666665E-2</v>
      </c>
      <c r="J2378" s="83">
        <v>2.12</v>
      </c>
      <c r="K2378" s="83" t="s">
        <v>277</v>
      </c>
      <c r="L2378" s="83">
        <v>0.14599999999999999</v>
      </c>
      <c r="M2378" s="83" t="s">
        <v>277</v>
      </c>
      <c r="N2378" s="84">
        <f t="shared" si="150"/>
        <v>2.2886041666666666</v>
      </c>
      <c r="O2378" s="83">
        <v>2377</v>
      </c>
      <c r="P2378" s="86">
        <f t="shared" si="151"/>
        <v>6.7111459968602794E-2</v>
      </c>
      <c r="Q2378" s="87">
        <f>Table2[[#This Row],[Decimal exceedance]]*100</f>
        <v>6.7111459968602798</v>
      </c>
      <c r="R2378" s="86">
        <f>ROUND(Table2[[#This Row],[Percent Exceedance]],1)</f>
        <v>6.7</v>
      </c>
    </row>
    <row r="2379" spans="2:18">
      <c r="B2379" s="79" t="s">
        <v>278</v>
      </c>
      <c r="C2379" s="80">
        <v>10044187</v>
      </c>
      <c r="D2379" s="80">
        <v>10019674</v>
      </c>
      <c r="E2379" s="79" t="s">
        <v>276</v>
      </c>
      <c r="F2379" s="81">
        <v>42439</v>
      </c>
      <c r="G2379" s="82">
        <v>1.98</v>
      </c>
      <c r="H2379" s="83">
        <f t="shared" si="148"/>
        <v>1980</v>
      </c>
      <c r="I2379" s="84">
        <f t="shared" si="149"/>
        <v>2.2916666666666665E-2</v>
      </c>
      <c r="J2379" s="83">
        <v>1.86</v>
      </c>
      <c r="K2379" s="83" t="s">
        <v>277</v>
      </c>
      <c r="L2379" s="83">
        <v>0.41199999999999998</v>
      </c>
      <c r="M2379" s="83" t="s">
        <v>277</v>
      </c>
      <c r="N2379" s="84">
        <f t="shared" si="150"/>
        <v>2.2949166666666669</v>
      </c>
      <c r="O2379" s="83">
        <v>2378</v>
      </c>
      <c r="P2379" s="86">
        <f t="shared" si="151"/>
        <v>6.671899529042391E-2</v>
      </c>
      <c r="Q2379" s="87">
        <f>Table2[[#This Row],[Decimal exceedance]]*100</f>
        <v>6.671899529042391</v>
      </c>
      <c r="R2379" s="86">
        <f>ROUND(Table2[[#This Row],[Percent Exceedance]],1)</f>
        <v>6.7</v>
      </c>
    </row>
    <row r="2380" spans="2:18">
      <c r="B2380" s="79" t="s">
        <v>278</v>
      </c>
      <c r="C2380" s="80">
        <v>10044187</v>
      </c>
      <c r="D2380" s="80">
        <v>10019674</v>
      </c>
      <c r="E2380" s="79" t="s">
        <v>276</v>
      </c>
      <c r="F2380" s="81">
        <v>43455</v>
      </c>
      <c r="G2380" s="82">
        <v>1.8149999999999999</v>
      </c>
      <c r="H2380" s="83">
        <f t="shared" si="148"/>
        <v>1815</v>
      </c>
      <c r="I2380" s="84">
        <f t="shared" si="149"/>
        <v>2.1006944444444443E-2</v>
      </c>
      <c r="J2380" s="83">
        <v>2.08</v>
      </c>
      <c r="K2380" s="83" t="s">
        <v>277</v>
      </c>
      <c r="L2380" s="83">
        <v>0.19800000000000001</v>
      </c>
      <c r="M2380" s="83" t="s">
        <v>277</v>
      </c>
      <c r="N2380" s="84">
        <f t="shared" si="150"/>
        <v>2.2990069444444443</v>
      </c>
      <c r="O2380" s="83">
        <v>2379</v>
      </c>
      <c r="P2380" s="86">
        <f t="shared" si="151"/>
        <v>6.6326530612244916E-2</v>
      </c>
      <c r="Q2380" s="87">
        <f>Table2[[#This Row],[Decimal exceedance]]*100</f>
        <v>6.6326530612244916</v>
      </c>
      <c r="R2380" s="86">
        <f>ROUND(Table2[[#This Row],[Percent Exceedance]],1)</f>
        <v>6.6</v>
      </c>
    </row>
    <row r="2381" spans="2:18">
      <c r="B2381" s="83"/>
      <c r="C2381" s="80">
        <v>10044187</v>
      </c>
      <c r="D2381" s="80">
        <v>10019674</v>
      </c>
      <c r="E2381" s="79" t="s">
        <v>276</v>
      </c>
      <c r="F2381" s="85">
        <v>43629</v>
      </c>
      <c r="G2381" s="82">
        <v>1.9590000000000001</v>
      </c>
      <c r="H2381" s="83">
        <f t="shared" si="148"/>
        <v>1959</v>
      </c>
      <c r="I2381" s="84">
        <f t="shared" si="149"/>
        <v>2.267361111111111E-2</v>
      </c>
      <c r="J2381" s="83">
        <v>1.69</v>
      </c>
      <c r="K2381" s="83" t="s">
        <v>277</v>
      </c>
      <c r="L2381" s="83">
        <v>0.59199999999999997</v>
      </c>
      <c r="M2381" s="83" t="s">
        <v>277</v>
      </c>
      <c r="N2381" s="84">
        <f t="shared" si="150"/>
        <v>2.3046736111111112</v>
      </c>
      <c r="O2381" s="83">
        <v>2380</v>
      </c>
      <c r="P2381" s="86">
        <f t="shared" si="151"/>
        <v>6.5934065934065922E-2</v>
      </c>
      <c r="Q2381" s="87">
        <f>Table2[[#This Row],[Decimal exceedance]]*100</f>
        <v>6.5934065934065922</v>
      </c>
      <c r="R2381" s="86">
        <f>ROUND(Table2[[#This Row],[Percent Exceedance]],1)</f>
        <v>6.6</v>
      </c>
    </row>
    <row r="2382" spans="2:18">
      <c r="B2382" s="79" t="s">
        <v>278</v>
      </c>
      <c r="C2382" s="80">
        <v>10044187</v>
      </c>
      <c r="D2382" s="80">
        <v>10019674</v>
      </c>
      <c r="E2382" s="79" t="s">
        <v>276</v>
      </c>
      <c r="F2382" s="81">
        <v>41945</v>
      </c>
      <c r="G2382" s="82">
        <v>2.7719999999999998</v>
      </c>
      <c r="H2382" s="83">
        <f t="shared" si="148"/>
        <v>2772</v>
      </c>
      <c r="I2382" s="84">
        <f t="shared" si="149"/>
        <v>3.2083333333333332E-2</v>
      </c>
      <c r="J2382" s="83">
        <v>1.93</v>
      </c>
      <c r="K2382" s="83" t="s">
        <v>277</v>
      </c>
      <c r="L2382" s="83">
        <v>0.35799999999999998</v>
      </c>
      <c r="M2382" s="83" t="s">
        <v>277</v>
      </c>
      <c r="N2382" s="84">
        <f t="shared" si="150"/>
        <v>2.3200833333333333</v>
      </c>
      <c r="O2382" s="83">
        <v>2381</v>
      </c>
      <c r="P2382" s="86">
        <f t="shared" si="151"/>
        <v>6.5541601255886928E-2</v>
      </c>
      <c r="Q2382" s="87">
        <f>Table2[[#This Row],[Decimal exceedance]]*100</f>
        <v>6.5541601255886928</v>
      </c>
      <c r="R2382" s="86">
        <f>ROUND(Table2[[#This Row],[Percent Exceedance]],1)</f>
        <v>6.6</v>
      </c>
    </row>
    <row r="2383" spans="2:18">
      <c r="B2383" s="79" t="s">
        <v>278</v>
      </c>
      <c r="C2383" s="80">
        <v>10044187</v>
      </c>
      <c r="D2383" s="80">
        <v>10019674</v>
      </c>
      <c r="E2383" s="79" t="s">
        <v>276</v>
      </c>
      <c r="F2383" s="81">
        <v>42211</v>
      </c>
      <c r="G2383" s="82">
        <v>3.0089999999999999</v>
      </c>
      <c r="H2383" s="83">
        <f t="shared" si="148"/>
        <v>3009</v>
      </c>
      <c r="I2383" s="84">
        <f t="shared" si="149"/>
        <v>3.4826388888888886E-2</v>
      </c>
      <c r="J2383" s="83">
        <v>1.82</v>
      </c>
      <c r="K2383" s="83" t="s">
        <v>277</v>
      </c>
      <c r="L2383" s="83">
        <v>0.46800000000000003</v>
      </c>
      <c r="M2383" s="83" t="s">
        <v>277</v>
      </c>
      <c r="N2383" s="84">
        <f t="shared" si="150"/>
        <v>2.3228263888888891</v>
      </c>
      <c r="O2383" s="83">
        <v>2382</v>
      </c>
      <c r="P2383" s="86">
        <f t="shared" si="151"/>
        <v>6.5149136577708044E-2</v>
      </c>
      <c r="Q2383" s="87">
        <f>Table2[[#This Row],[Decimal exceedance]]*100</f>
        <v>6.5149136577708049</v>
      </c>
      <c r="R2383" s="86">
        <f>ROUND(Table2[[#This Row],[Percent Exceedance]],1)</f>
        <v>6.5</v>
      </c>
    </row>
    <row r="2384" spans="2:18">
      <c r="B2384" s="79" t="s">
        <v>278</v>
      </c>
      <c r="C2384" s="80">
        <v>10044187</v>
      </c>
      <c r="D2384" s="80">
        <v>10019674</v>
      </c>
      <c r="E2384" s="79" t="s">
        <v>276</v>
      </c>
      <c r="F2384" s="81">
        <v>41968</v>
      </c>
      <c r="G2384" s="82">
        <v>3.6469999999999998</v>
      </c>
      <c r="H2384" s="83">
        <f t="shared" si="148"/>
        <v>3647</v>
      </c>
      <c r="I2384" s="84">
        <f t="shared" si="149"/>
        <v>4.2210648148148143E-2</v>
      </c>
      <c r="J2384" s="83">
        <v>1.9</v>
      </c>
      <c r="K2384" s="83" t="s">
        <v>277</v>
      </c>
      <c r="L2384" s="83">
        <v>0.40600000000000003</v>
      </c>
      <c r="M2384" s="83" t="s">
        <v>277</v>
      </c>
      <c r="N2384" s="84">
        <f t="shared" si="150"/>
        <v>2.3482106481481479</v>
      </c>
      <c r="O2384" s="83">
        <v>2383</v>
      </c>
      <c r="P2384" s="86">
        <f t="shared" si="151"/>
        <v>6.475667189952905E-2</v>
      </c>
      <c r="Q2384" s="87">
        <f>Table2[[#This Row],[Decimal exceedance]]*100</f>
        <v>6.4756671899529046</v>
      </c>
      <c r="R2384" s="86">
        <f>ROUND(Table2[[#This Row],[Percent Exceedance]],1)</f>
        <v>6.5</v>
      </c>
    </row>
    <row r="2385" spans="2:18">
      <c r="B2385" s="79" t="s">
        <v>278</v>
      </c>
      <c r="C2385" s="80">
        <v>10044187</v>
      </c>
      <c r="D2385" s="80">
        <v>10019674</v>
      </c>
      <c r="E2385" s="79" t="s">
        <v>276</v>
      </c>
      <c r="F2385" s="81">
        <v>42322</v>
      </c>
      <c r="G2385" s="82">
        <v>3.7120000000000002</v>
      </c>
      <c r="H2385" s="83">
        <f t="shared" si="148"/>
        <v>3712</v>
      </c>
      <c r="I2385" s="84">
        <f t="shared" si="149"/>
        <v>4.296296296296296E-2</v>
      </c>
      <c r="J2385" s="83">
        <v>1.99</v>
      </c>
      <c r="K2385" s="83" t="s">
        <v>277</v>
      </c>
      <c r="L2385" s="83">
        <v>0.34399999999999997</v>
      </c>
      <c r="M2385" s="83" t="s">
        <v>277</v>
      </c>
      <c r="N2385" s="84">
        <f t="shared" si="150"/>
        <v>2.3769629629629629</v>
      </c>
      <c r="O2385" s="83">
        <v>2384</v>
      </c>
      <c r="P2385" s="86">
        <f t="shared" si="151"/>
        <v>6.4364207221350056E-2</v>
      </c>
      <c r="Q2385" s="87">
        <f>Table2[[#This Row],[Decimal exceedance]]*100</f>
        <v>6.436420722135006</v>
      </c>
      <c r="R2385" s="86">
        <f>ROUND(Table2[[#This Row],[Percent Exceedance]],1)</f>
        <v>6.4</v>
      </c>
    </row>
    <row r="2386" spans="2:18">
      <c r="B2386" s="83"/>
      <c r="C2386" s="80">
        <v>10044187</v>
      </c>
      <c r="D2386" s="80">
        <v>10019674</v>
      </c>
      <c r="E2386" s="79" t="s">
        <v>276</v>
      </c>
      <c r="F2386" s="85">
        <v>43740</v>
      </c>
      <c r="G2386" s="82">
        <v>1.637</v>
      </c>
      <c r="H2386" s="83">
        <f t="shared" si="148"/>
        <v>1637</v>
      </c>
      <c r="I2386" s="84">
        <f t="shared" si="149"/>
        <v>1.8946759259259257E-2</v>
      </c>
      <c r="J2386" s="83">
        <v>2.16</v>
      </c>
      <c r="K2386" s="83" t="s">
        <v>277</v>
      </c>
      <c r="L2386" s="83">
        <v>0.214</v>
      </c>
      <c r="M2386" s="83" t="s">
        <v>277</v>
      </c>
      <c r="N2386" s="84">
        <f t="shared" si="150"/>
        <v>2.3929467592592593</v>
      </c>
      <c r="O2386" s="83">
        <v>2385</v>
      </c>
      <c r="P2386" s="86">
        <f t="shared" si="151"/>
        <v>6.3971742543171062E-2</v>
      </c>
      <c r="Q2386" s="87">
        <f>Table2[[#This Row],[Decimal exceedance]]*100</f>
        <v>6.3971742543171057</v>
      </c>
      <c r="R2386" s="86">
        <f>ROUND(Table2[[#This Row],[Percent Exceedance]],1)</f>
        <v>6.4</v>
      </c>
    </row>
    <row r="2387" spans="2:18">
      <c r="B2387" s="83"/>
      <c r="C2387" s="80">
        <v>10044187</v>
      </c>
      <c r="D2387" s="80">
        <v>10019674</v>
      </c>
      <c r="E2387" s="79" t="s">
        <v>276</v>
      </c>
      <c r="F2387" s="85">
        <v>43732</v>
      </c>
      <c r="G2387" s="82">
        <v>2.06</v>
      </c>
      <c r="H2387" s="83">
        <f t="shared" si="148"/>
        <v>2060</v>
      </c>
      <c r="I2387" s="84">
        <f t="shared" si="149"/>
        <v>2.3842592592592592E-2</v>
      </c>
      <c r="J2387" s="83">
        <v>2.13</v>
      </c>
      <c r="K2387" s="83" t="s">
        <v>277</v>
      </c>
      <c r="L2387" s="83">
        <v>0.24199999999999999</v>
      </c>
      <c r="M2387" s="83" t="s">
        <v>277</v>
      </c>
      <c r="N2387" s="84">
        <f t="shared" si="150"/>
        <v>2.3958425925925924</v>
      </c>
      <c r="O2387" s="83">
        <v>2386</v>
      </c>
      <c r="P2387" s="86">
        <f t="shared" si="151"/>
        <v>6.3579277864992179E-2</v>
      </c>
      <c r="Q2387" s="87">
        <f>Table2[[#This Row],[Decimal exceedance]]*100</f>
        <v>6.3579277864992179</v>
      </c>
      <c r="R2387" s="86">
        <f>ROUND(Table2[[#This Row],[Percent Exceedance]],1)</f>
        <v>6.4</v>
      </c>
    </row>
    <row r="2388" spans="2:18">
      <c r="B2388" s="79" t="s">
        <v>278</v>
      </c>
      <c r="C2388" s="80">
        <v>10044187</v>
      </c>
      <c r="D2388" s="80">
        <v>10019674</v>
      </c>
      <c r="E2388" s="79" t="s">
        <v>276</v>
      </c>
      <c r="F2388" s="81">
        <v>42061</v>
      </c>
      <c r="G2388" s="82">
        <v>2.67</v>
      </c>
      <c r="H2388" s="83">
        <f t="shared" si="148"/>
        <v>2670</v>
      </c>
      <c r="I2388" s="84">
        <f t="shared" si="149"/>
        <v>3.0902777777777776E-2</v>
      </c>
      <c r="J2388" s="83">
        <v>1.98</v>
      </c>
      <c r="K2388" s="83" t="s">
        <v>277</v>
      </c>
      <c r="L2388" s="83">
        <v>0.39100000000000001</v>
      </c>
      <c r="M2388" s="83" t="s">
        <v>277</v>
      </c>
      <c r="N2388" s="84">
        <f t="shared" si="150"/>
        <v>2.4019027777777779</v>
      </c>
      <c r="O2388" s="83">
        <v>2387</v>
      </c>
      <c r="P2388" s="86">
        <f t="shared" si="151"/>
        <v>6.3186813186813184E-2</v>
      </c>
      <c r="Q2388" s="87">
        <f>Table2[[#This Row],[Decimal exceedance]]*100</f>
        <v>6.3186813186813184</v>
      </c>
      <c r="R2388" s="86">
        <f>ROUND(Table2[[#This Row],[Percent Exceedance]],1)</f>
        <v>6.3</v>
      </c>
    </row>
    <row r="2389" spans="2:18">
      <c r="B2389" s="79" t="s">
        <v>278</v>
      </c>
      <c r="C2389" s="80">
        <v>10044187</v>
      </c>
      <c r="D2389" s="80">
        <v>10019674</v>
      </c>
      <c r="E2389" s="79" t="s">
        <v>276</v>
      </c>
      <c r="F2389" s="81">
        <v>42751</v>
      </c>
      <c r="G2389" s="82">
        <v>5.96</v>
      </c>
      <c r="H2389" s="83">
        <f t="shared" si="148"/>
        <v>5960</v>
      </c>
      <c r="I2389" s="84">
        <f t="shared" si="149"/>
        <v>6.8981481481481477E-2</v>
      </c>
      <c r="J2389" s="83">
        <v>1.61</v>
      </c>
      <c r="K2389" s="83" t="s">
        <v>277</v>
      </c>
      <c r="L2389" s="83">
        <v>0.72399999999999998</v>
      </c>
      <c r="M2389" s="83" t="s">
        <v>277</v>
      </c>
      <c r="N2389" s="84">
        <f t="shared" si="150"/>
        <v>2.4029814814814818</v>
      </c>
      <c r="O2389" s="83">
        <v>2388</v>
      </c>
      <c r="P2389" s="86">
        <f t="shared" si="151"/>
        <v>6.279434850863419E-2</v>
      </c>
      <c r="Q2389" s="87">
        <f>Table2[[#This Row],[Decimal exceedance]]*100</f>
        <v>6.279434850863419</v>
      </c>
      <c r="R2389" s="86">
        <f>ROUND(Table2[[#This Row],[Percent Exceedance]],1)</f>
        <v>6.3</v>
      </c>
    </row>
    <row r="2390" spans="2:18">
      <c r="B2390" s="79" t="s">
        <v>278</v>
      </c>
      <c r="C2390" s="80">
        <v>10044187</v>
      </c>
      <c r="D2390" s="80">
        <v>10019674</v>
      </c>
      <c r="E2390" s="79" t="s">
        <v>276</v>
      </c>
      <c r="F2390" s="81">
        <v>41582</v>
      </c>
      <c r="G2390" s="82">
        <v>4.694</v>
      </c>
      <c r="H2390" s="83">
        <f t="shared" si="148"/>
        <v>4694</v>
      </c>
      <c r="I2390" s="84">
        <f t="shared" si="149"/>
        <v>5.4328703703703699E-2</v>
      </c>
      <c r="J2390" s="83">
        <v>1.93</v>
      </c>
      <c r="K2390" s="83" t="s">
        <v>277</v>
      </c>
      <c r="L2390" s="83">
        <v>0.42399999999999999</v>
      </c>
      <c r="M2390" s="83" t="s">
        <v>277</v>
      </c>
      <c r="N2390" s="84">
        <f t="shared" si="150"/>
        <v>2.4083287037037038</v>
      </c>
      <c r="O2390" s="83">
        <v>2389</v>
      </c>
      <c r="P2390" s="86">
        <f t="shared" si="151"/>
        <v>6.2401883830455307E-2</v>
      </c>
      <c r="Q2390" s="87">
        <f>Table2[[#This Row],[Decimal exceedance]]*100</f>
        <v>6.2401883830455311</v>
      </c>
      <c r="R2390" s="86">
        <f>ROUND(Table2[[#This Row],[Percent Exceedance]],1)</f>
        <v>6.2</v>
      </c>
    </row>
    <row r="2391" spans="2:18">
      <c r="B2391" s="79" t="s">
        <v>278</v>
      </c>
      <c r="C2391" s="80">
        <v>10044187</v>
      </c>
      <c r="D2391" s="80">
        <v>10019674</v>
      </c>
      <c r="E2391" s="79" t="s">
        <v>276</v>
      </c>
      <c r="F2391" s="81">
        <v>41531</v>
      </c>
      <c r="G2391" s="82">
        <v>4.7110000000000003</v>
      </c>
      <c r="H2391" s="83">
        <f t="shared" si="148"/>
        <v>4711</v>
      </c>
      <c r="I2391" s="84">
        <f t="shared" si="149"/>
        <v>5.4525462962962963E-2</v>
      </c>
      <c r="J2391" s="83">
        <v>1.76</v>
      </c>
      <c r="K2391" s="83" t="s">
        <v>277</v>
      </c>
      <c r="L2391" s="83">
        <v>0.59699999999999998</v>
      </c>
      <c r="M2391" s="83" t="s">
        <v>277</v>
      </c>
      <c r="N2391" s="84">
        <f t="shared" si="150"/>
        <v>2.4115254629629632</v>
      </c>
      <c r="O2391" s="83">
        <v>2390</v>
      </c>
      <c r="P2391" s="86">
        <f t="shared" si="151"/>
        <v>6.2009419152276313E-2</v>
      </c>
      <c r="Q2391" s="87">
        <f>Table2[[#This Row],[Decimal exceedance]]*100</f>
        <v>6.2009419152276308</v>
      </c>
      <c r="R2391" s="86">
        <f>ROUND(Table2[[#This Row],[Percent Exceedance]],1)</f>
        <v>6.2</v>
      </c>
    </row>
    <row r="2392" spans="2:18">
      <c r="B2392" s="79" t="s">
        <v>278</v>
      </c>
      <c r="C2392" s="80">
        <v>10044187</v>
      </c>
      <c r="D2392" s="80">
        <v>10019674</v>
      </c>
      <c r="E2392" s="79" t="s">
        <v>276</v>
      </c>
      <c r="F2392" s="81">
        <v>42538</v>
      </c>
      <c r="G2392" s="82">
        <v>1.851</v>
      </c>
      <c r="H2392" s="83">
        <f t="shared" si="148"/>
        <v>1851</v>
      </c>
      <c r="I2392" s="84">
        <f t="shared" si="149"/>
        <v>2.1423611111111109E-2</v>
      </c>
      <c r="J2392" s="83">
        <v>1.78</v>
      </c>
      <c r="K2392" s="83" t="s">
        <v>277</v>
      </c>
      <c r="L2392" s="83">
        <v>0.61199999999999999</v>
      </c>
      <c r="M2392" s="83" t="s">
        <v>277</v>
      </c>
      <c r="N2392" s="84">
        <f t="shared" si="150"/>
        <v>2.4134236111111109</v>
      </c>
      <c r="O2392" s="83">
        <v>2391</v>
      </c>
      <c r="P2392" s="86">
        <f t="shared" si="151"/>
        <v>6.1616954474097319E-2</v>
      </c>
      <c r="Q2392" s="87">
        <f>Table2[[#This Row],[Decimal exceedance]]*100</f>
        <v>6.1616954474097323</v>
      </c>
      <c r="R2392" s="86">
        <f>ROUND(Table2[[#This Row],[Percent Exceedance]],1)</f>
        <v>6.2</v>
      </c>
    </row>
    <row r="2393" spans="2:18">
      <c r="B2393" s="79" t="s">
        <v>278</v>
      </c>
      <c r="C2393" s="80">
        <v>10044187</v>
      </c>
      <c r="D2393" s="80">
        <v>10019674</v>
      </c>
      <c r="E2393" s="79" t="s">
        <v>276</v>
      </c>
      <c r="F2393" s="81">
        <v>41422</v>
      </c>
      <c r="G2393" s="82">
        <v>4.9850000000000003</v>
      </c>
      <c r="H2393" s="83">
        <f t="shared" si="148"/>
        <v>4985</v>
      </c>
      <c r="I2393" s="84">
        <f t="shared" si="149"/>
        <v>5.769675925925926E-2</v>
      </c>
      <c r="J2393" s="83">
        <v>1.85</v>
      </c>
      <c r="K2393" s="83" t="s">
        <v>277</v>
      </c>
      <c r="L2393" s="83">
        <v>0.51400000000000001</v>
      </c>
      <c r="M2393" s="83" t="s">
        <v>277</v>
      </c>
      <c r="N2393" s="84">
        <f t="shared" si="150"/>
        <v>2.4216967592592593</v>
      </c>
      <c r="O2393" s="83">
        <v>2392</v>
      </c>
      <c r="P2393" s="86">
        <f t="shared" si="151"/>
        <v>6.1224489795918324E-2</v>
      </c>
      <c r="Q2393" s="87">
        <f>Table2[[#This Row],[Decimal exceedance]]*100</f>
        <v>6.122448979591832</v>
      </c>
      <c r="R2393" s="86">
        <f>ROUND(Table2[[#This Row],[Percent Exceedance]],1)</f>
        <v>6.1</v>
      </c>
    </row>
    <row r="2394" spans="2:18">
      <c r="B2394" s="79" t="s">
        <v>278</v>
      </c>
      <c r="C2394" s="80">
        <v>10044187</v>
      </c>
      <c r="D2394" s="80">
        <v>10019674</v>
      </c>
      <c r="E2394" s="79" t="s">
        <v>276</v>
      </c>
      <c r="F2394" s="81">
        <v>41586</v>
      </c>
      <c r="G2394" s="82">
        <v>2.4470000000000001</v>
      </c>
      <c r="H2394" s="83">
        <f t="shared" si="148"/>
        <v>2447</v>
      </c>
      <c r="I2394" s="84">
        <f t="shared" si="149"/>
        <v>2.8321759259259258E-2</v>
      </c>
      <c r="J2394" s="83">
        <v>1.99</v>
      </c>
      <c r="K2394" s="83" t="s">
        <v>277</v>
      </c>
      <c r="L2394" s="83">
        <v>0.41899999999999998</v>
      </c>
      <c r="M2394" s="83" t="s">
        <v>277</v>
      </c>
      <c r="N2394" s="84">
        <f t="shared" si="150"/>
        <v>2.4373217592592593</v>
      </c>
      <c r="O2394" s="83">
        <v>2393</v>
      </c>
      <c r="P2394" s="86">
        <f t="shared" si="151"/>
        <v>6.0832025117739441E-2</v>
      </c>
      <c r="Q2394" s="87">
        <f>Table2[[#This Row],[Decimal exceedance]]*100</f>
        <v>6.0832025117739441</v>
      </c>
      <c r="R2394" s="86">
        <f>ROUND(Table2[[#This Row],[Percent Exceedance]],1)</f>
        <v>6.1</v>
      </c>
    </row>
    <row r="2395" spans="2:18">
      <c r="B2395" s="79" t="s">
        <v>278</v>
      </c>
      <c r="C2395" s="80">
        <v>10044187</v>
      </c>
      <c r="D2395" s="80">
        <v>10019674</v>
      </c>
      <c r="E2395" s="79" t="s">
        <v>276</v>
      </c>
      <c r="F2395" s="81">
        <v>42307</v>
      </c>
      <c r="G2395" s="82">
        <v>3.5430000000000001</v>
      </c>
      <c r="H2395" s="83">
        <f t="shared" si="148"/>
        <v>3543</v>
      </c>
      <c r="I2395" s="84">
        <f t="shared" si="149"/>
        <v>4.1006944444444443E-2</v>
      </c>
      <c r="J2395" s="83">
        <v>2.02</v>
      </c>
      <c r="K2395" s="83" t="s">
        <v>277</v>
      </c>
      <c r="L2395" s="83">
        <v>0.39500000000000002</v>
      </c>
      <c r="M2395" s="83" t="s">
        <v>277</v>
      </c>
      <c r="N2395" s="84">
        <f t="shared" si="150"/>
        <v>2.4560069444444443</v>
      </c>
      <c r="O2395" s="83">
        <v>2394</v>
      </c>
      <c r="P2395" s="86">
        <f t="shared" si="151"/>
        <v>6.0439560439560447E-2</v>
      </c>
      <c r="Q2395" s="87">
        <f>Table2[[#This Row],[Decimal exceedance]]*100</f>
        <v>6.0439560439560447</v>
      </c>
      <c r="R2395" s="86">
        <f>ROUND(Table2[[#This Row],[Percent Exceedance]],1)</f>
        <v>6</v>
      </c>
    </row>
    <row r="2396" spans="2:18">
      <c r="B2396" s="79" t="s">
        <v>278</v>
      </c>
      <c r="C2396" s="80">
        <v>10044187</v>
      </c>
      <c r="D2396" s="80">
        <v>10019674</v>
      </c>
      <c r="E2396" s="79" t="s">
        <v>276</v>
      </c>
      <c r="F2396" s="81">
        <v>41583</v>
      </c>
      <c r="G2396" s="82">
        <v>1.0529999999999999</v>
      </c>
      <c r="H2396" s="83">
        <f t="shared" si="148"/>
        <v>1053</v>
      </c>
      <c r="I2396" s="84">
        <f t="shared" si="149"/>
        <v>1.2187499999999999E-2</v>
      </c>
      <c r="J2396" s="83">
        <v>2.04</v>
      </c>
      <c r="K2396" s="83" t="s">
        <v>277</v>
      </c>
      <c r="L2396" s="83">
        <v>0.42199999999999999</v>
      </c>
      <c r="M2396" s="83" t="s">
        <v>277</v>
      </c>
      <c r="N2396" s="84">
        <f t="shared" si="150"/>
        <v>2.4741875000000002</v>
      </c>
      <c r="O2396" s="83">
        <v>2395</v>
      </c>
      <c r="P2396" s="86">
        <f t="shared" si="151"/>
        <v>6.0047095761381453E-2</v>
      </c>
      <c r="Q2396" s="87">
        <f>Table2[[#This Row],[Decimal exceedance]]*100</f>
        <v>6.0047095761381453</v>
      </c>
      <c r="R2396" s="86">
        <f>ROUND(Table2[[#This Row],[Percent Exceedance]],1)</f>
        <v>6</v>
      </c>
    </row>
    <row r="2397" spans="2:18">
      <c r="B2397" s="79" t="s">
        <v>278</v>
      </c>
      <c r="C2397" s="80">
        <v>10044187</v>
      </c>
      <c r="D2397" s="80">
        <v>10019674</v>
      </c>
      <c r="E2397" s="79" t="s">
        <v>276</v>
      </c>
      <c r="F2397" s="81">
        <v>41950</v>
      </c>
      <c r="G2397" s="82">
        <v>3.2559999999999998</v>
      </c>
      <c r="H2397" s="83">
        <f t="shared" si="148"/>
        <v>3256</v>
      </c>
      <c r="I2397" s="84">
        <f t="shared" si="149"/>
        <v>3.7685185185185183E-2</v>
      </c>
      <c r="J2397" s="83">
        <v>2.09</v>
      </c>
      <c r="K2397" s="83" t="s">
        <v>277</v>
      </c>
      <c r="L2397" s="83">
        <v>0.376</v>
      </c>
      <c r="M2397" s="83" t="s">
        <v>277</v>
      </c>
      <c r="N2397" s="84">
        <f t="shared" si="150"/>
        <v>2.5036851851851849</v>
      </c>
      <c r="O2397" s="83">
        <v>2396</v>
      </c>
      <c r="P2397" s="86">
        <f t="shared" si="151"/>
        <v>5.9654631083202458E-2</v>
      </c>
      <c r="Q2397" s="87">
        <f>Table2[[#This Row],[Decimal exceedance]]*100</f>
        <v>5.9654631083202458</v>
      </c>
      <c r="R2397" s="86">
        <f>ROUND(Table2[[#This Row],[Percent Exceedance]],1)</f>
        <v>6</v>
      </c>
    </row>
    <row r="2398" spans="2:18">
      <c r="B2398" s="79" t="s">
        <v>278</v>
      </c>
      <c r="C2398" s="80">
        <v>10044187</v>
      </c>
      <c r="D2398" s="80">
        <v>10019674</v>
      </c>
      <c r="E2398" s="79" t="s">
        <v>276</v>
      </c>
      <c r="F2398" s="81">
        <v>43005</v>
      </c>
      <c r="G2398" s="82">
        <v>2.4119999999999999</v>
      </c>
      <c r="H2398" s="83">
        <f t="shared" si="148"/>
        <v>2412</v>
      </c>
      <c r="I2398" s="84">
        <f t="shared" si="149"/>
        <v>2.7916666666666663E-2</v>
      </c>
      <c r="J2398" s="83">
        <v>2.0299999999999998</v>
      </c>
      <c r="K2398" s="83" t="s">
        <v>277</v>
      </c>
      <c r="L2398" s="83">
        <v>0.45300000000000001</v>
      </c>
      <c r="M2398" s="83" t="s">
        <v>277</v>
      </c>
      <c r="N2398" s="84">
        <f t="shared" si="150"/>
        <v>2.5109166666666662</v>
      </c>
      <c r="O2398" s="83">
        <v>2397</v>
      </c>
      <c r="P2398" s="86">
        <f t="shared" si="151"/>
        <v>5.9262166405023575E-2</v>
      </c>
      <c r="Q2398" s="87">
        <f>Table2[[#This Row],[Decimal exceedance]]*100</f>
        <v>5.9262166405023571</v>
      </c>
      <c r="R2398" s="86">
        <f>ROUND(Table2[[#This Row],[Percent Exceedance]],1)</f>
        <v>5.9</v>
      </c>
    </row>
    <row r="2399" spans="2:18">
      <c r="B2399" s="79" t="s">
        <v>278</v>
      </c>
      <c r="C2399" s="80">
        <v>10044187</v>
      </c>
      <c r="D2399" s="80">
        <v>10019674</v>
      </c>
      <c r="E2399" s="79" t="s">
        <v>276</v>
      </c>
      <c r="F2399" s="81">
        <v>41990</v>
      </c>
      <c r="G2399" s="82">
        <v>3.18</v>
      </c>
      <c r="H2399" s="83">
        <f t="shared" si="148"/>
        <v>3180</v>
      </c>
      <c r="I2399" s="84">
        <f t="shared" si="149"/>
        <v>3.6805555555555557E-2</v>
      </c>
      <c r="J2399" s="83">
        <v>2.1</v>
      </c>
      <c r="K2399" s="83" t="s">
        <v>277</v>
      </c>
      <c r="L2399" s="83">
        <v>0.38200000000000001</v>
      </c>
      <c r="M2399" s="83" t="s">
        <v>277</v>
      </c>
      <c r="N2399" s="84">
        <f t="shared" si="150"/>
        <v>2.5188055555555557</v>
      </c>
      <c r="O2399" s="83">
        <v>2398</v>
      </c>
      <c r="P2399" s="86">
        <f t="shared" si="151"/>
        <v>5.8869701726844581E-2</v>
      </c>
      <c r="Q2399" s="87">
        <f>Table2[[#This Row],[Decimal exceedance]]*100</f>
        <v>5.8869701726844585</v>
      </c>
      <c r="R2399" s="86">
        <f>ROUND(Table2[[#This Row],[Percent Exceedance]],1)</f>
        <v>5.9</v>
      </c>
    </row>
    <row r="2400" spans="2:18">
      <c r="B2400" s="79" t="s">
        <v>278</v>
      </c>
      <c r="C2400" s="80">
        <v>10044187</v>
      </c>
      <c r="D2400" s="80">
        <v>10019674</v>
      </c>
      <c r="E2400" s="79" t="s">
        <v>276</v>
      </c>
      <c r="F2400" s="81">
        <v>43099</v>
      </c>
      <c r="G2400" s="82">
        <v>2.1070000000000002</v>
      </c>
      <c r="H2400" s="83">
        <f t="shared" si="148"/>
        <v>2107</v>
      </c>
      <c r="I2400" s="84">
        <f t="shared" si="149"/>
        <v>2.4386574074074074E-2</v>
      </c>
      <c r="J2400" s="83">
        <v>2.35</v>
      </c>
      <c r="K2400" s="83" t="s">
        <v>277</v>
      </c>
      <c r="L2400" s="83">
        <v>0.14499999999999999</v>
      </c>
      <c r="M2400" s="83" t="s">
        <v>277</v>
      </c>
      <c r="N2400" s="84">
        <f t="shared" si="150"/>
        <v>2.519386574074074</v>
      </c>
      <c r="O2400" s="83">
        <v>2399</v>
      </c>
      <c r="P2400" s="86">
        <f t="shared" si="151"/>
        <v>5.8477237048665587E-2</v>
      </c>
      <c r="Q2400" s="87">
        <f>Table2[[#This Row],[Decimal exceedance]]*100</f>
        <v>5.8477237048665582</v>
      </c>
      <c r="R2400" s="86">
        <f>ROUND(Table2[[#This Row],[Percent Exceedance]],1)</f>
        <v>5.8</v>
      </c>
    </row>
    <row r="2401" spans="2:18">
      <c r="B2401" s="83"/>
      <c r="C2401" s="80">
        <v>10044187</v>
      </c>
      <c r="D2401" s="80">
        <v>10019674</v>
      </c>
      <c r="E2401" s="79" t="s">
        <v>276</v>
      </c>
      <c r="F2401" s="85">
        <v>43812</v>
      </c>
      <c r="G2401" s="82">
        <v>1.7450000000000001</v>
      </c>
      <c r="H2401" s="83">
        <f t="shared" si="148"/>
        <v>1745</v>
      </c>
      <c r="I2401" s="84">
        <f t="shared" si="149"/>
        <v>2.0196759259259258E-2</v>
      </c>
      <c r="J2401" s="83">
        <v>2.0299999999999998</v>
      </c>
      <c r="K2401" s="83" t="s">
        <v>277</v>
      </c>
      <c r="L2401" s="83">
        <v>0.47</v>
      </c>
      <c r="M2401" s="83" t="s">
        <v>277</v>
      </c>
      <c r="N2401" s="84">
        <f t="shared" si="150"/>
        <v>2.5201967592592593</v>
      </c>
      <c r="O2401" s="83">
        <v>2400</v>
      </c>
      <c r="P2401" s="86">
        <f t="shared" si="151"/>
        <v>5.8084772370486704E-2</v>
      </c>
      <c r="Q2401" s="87">
        <f>Table2[[#This Row],[Decimal exceedance]]*100</f>
        <v>5.8084772370486704</v>
      </c>
      <c r="R2401" s="86">
        <f>ROUND(Table2[[#This Row],[Percent Exceedance]],1)</f>
        <v>5.8</v>
      </c>
    </row>
    <row r="2402" spans="2:18">
      <c r="B2402" s="79" t="s">
        <v>278</v>
      </c>
      <c r="C2402" s="80">
        <v>10044187</v>
      </c>
      <c r="D2402" s="80">
        <v>10019674</v>
      </c>
      <c r="E2402" s="79" t="s">
        <v>276</v>
      </c>
      <c r="F2402" s="81">
        <v>43050</v>
      </c>
      <c r="G2402" s="82">
        <v>2.4820000000000002</v>
      </c>
      <c r="H2402" s="83">
        <f t="shared" si="148"/>
        <v>2482</v>
      </c>
      <c r="I2402" s="84">
        <f t="shared" si="149"/>
        <v>2.8726851851851851E-2</v>
      </c>
      <c r="J2402" s="83">
        <v>1.91</v>
      </c>
      <c r="K2402" s="83" t="s">
        <v>277</v>
      </c>
      <c r="L2402" s="83">
        <v>0.59499999999999997</v>
      </c>
      <c r="M2402" s="83" t="s">
        <v>277</v>
      </c>
      <c r="N2402" s="84">
        <f t="shared" si="150"/>
        <v>2.5337268518518519</v>
      </c>
      <c r="O2402" s="83">
        <v>2401</v>
      </c>
      <c r="P2402" s="86">
        <f t="shared" si="151"/>
        <v>5.7692307692307709E-2</v>
      </c>
      <c r="Q2402" s="87">
        <f>Table2[[#This Row],[Decimal exceedance]]*100</f>
        <v>5.7692307692307709</v>
      </c>
      <c r="R2402" s="86">
        <f>ROUND(Table2[[#This Row],[Percent Exceedance]],1)</f>
        <v>5.8</v>
      </c>
    </row>
    <row r="2403" spans="2:18">
      <c r="B2403" s="79" t="s">
        <v>278</v>
      </c>
      <c r="C2403" s="80">
        <v>10044187</v>
      </c>
      <c r="D2403" s="80">
        <v>10019674</v>
      </c>
      <c r="E2403" s="79" t="s">
        <v>276</v>
      </c>
      <c r="F2403" s="81">
        <v>41861</v>
      </c>
      <c r="G2403" s="82">
        <v>4.6369999999999996</v>
      </c>
      <c r="H2403" s="83">
        <f t="shared" si="148"/>
        <v>4637</v>
      </c>
      <c r="I2403" s="84">
        <f t="shared" si="149"/>
        <v>5.366898148148147E-2</v>
      </c>
      <c r="J2403" s="83">
        <v>1.55</v>
      </c>
      <c r="K2403" s="83" t="s">
        <v>277</v>
      </c>
      <c r="L2403" s="83">
        <v>0.93200000000000005</v>
      </c>
      <c r="M2403" s="83" t="s">
        <v>277</v>
      </c>
      <c r="N2403" s="84">
        <f t="shared" si="150"/>
        <v>2.5356689814814817</v>
      </c>
      <c r="O2403" s="83">
        <v>2402</v>
      </c>
      <c r="P2403" s="86">
        <f t="shared" si="151"/>
        <v>5.7299843014128715E-2</v>
      </c>
      <c r="Q2403" s="87">
        <f>Table2[[#This Row],[Decimal exceedance]]*100</f>
        <v>5.7299843014128715</v>
      </c>
      <c r="R2403" s="86">
        <f>ROUND(Table2[[#This Row],[Percent Exceedance]],1)</f>
        <v>5.7</v>
      </c>
    </row>
    <row r="2404" spans="2:18">
      <c r="B2404" s="79" t="s">
        <v>278</v>
      </c>
      <c r="C2404" s="80">
        <v>10044187</v>
      </c>
      <c r="D2404" s="80">
        <v>10019674</v>
      </c>
      <c r="E2404" s="79" t="s">
        <v>276</v>
      </c>
      <c r="F2404" s="81">
        <v>43146</v>
      </c>
      <c r="G2404" s="82">
        <v>1.923</v>
      </c>
      <c r="H2404" s="83">
        <f t="shared" si="148"/>
        <v>1923</v>
      </c>
      <c r="I2404" s="84">
        <f t="shared" si="149"/>
        <v>2.2256944444444444E-2</v>
      </c>
      <c r="J2404" s="83">
        <v>2.3199999999999998</v>
      </c>
      <c r="K2404" s="83" t="s">
        <v>277</v>
      </c>
      <c r="L2404" s="83">
        <v>0.23100000000000001</v>
      </c>
      <c r="M2404" s="83" t="s">
        <v>277</v>
      </c>
      <c r="N2404" s="84">
        <f t="shared" si="150"/>
        <v>2.5732569444444442</v>
      </c>
      <c r="O2404" s="83">
        <v>2403</v>
      </c>
      <c r="P2404" s="86">
        <f t="shared" si="151"/>
        <v>5.6907378335949721E-2</v>
      </c>
      <c r="Q2404" s="87">
        <f>Table2[[#This Row],[Decimal exceedance]]*100</f>
        <v>5.6907378335949721</v>
      </c>
      <c r="R2404" s="86">
        <f>ROUND(Table2[[#This Row],[Percent Exceedance]],1)</f>
        <v>5.7</v>
      </c>
    </row>
    <row r="2405" spans="2:18">
      <c r="B2405" s="79" t="s">
        <v>278</v>
      </c>
      <c r="C2405" s="80">
        <v>10044187</v>
      </c>
      <c r="D2405" s="80">
        <v>10019674</v>
      </c>
      <c r="E2405" s="79" t="s">
        <v>276</v>
      </c>
      <c r="F2405" s="81">
        <v>41970</v>
      </c>
      <c r="G2405" s="82">
        <v>2.899</v>
      </c>
      <c r="H2405" s="83">
        <f t="shared" si="148"/>
        <v>2899</v>
      </c>
      <c r="I2405" s="84">
        <f t="shared" si="149"/>
        <v>3.3553240740740738E-2</v>
      </c>
      <c r="J2405" s="83">
        <v>2.13</v>
      </c>
      <c r="K2405" s="83" t="s">
        <v>277</v>
      </c>
      <c r="L2405" s="83">
        <v>0.41499999999999998</v>
      </c>
      <c r="M2405" s="83" t="s">
        <v>277</v>
      </c>
      <c r="N2405" s="84">
        <f t="shared" si="150"/>
        <v>2.5785532407407405</v>
      </c>
      <c r="O2405" s="83">
        <v>2404</v>
      </c>
      <c r="P2405" s="86">
        <f t="shared" si="151"/>
        <v>5.6514913657770838E-2</v>
      </c>
      <c r="Q2405" s="87">
        <f>Table2[[#This Row],[Decimal exceedance]]*100</f>
        <v>5.6514913657770833</v>
      </c>
      <c r="R2405" s="86">
        <f>ROUND(Table2[[#This Row],[Percent Exceedance]],1)</f>
        <v>5.7</v>
      </c>
    </row>
    <row r="2406" spans="2:18">
      <c r="B2406" s="79" t="s">
        <v>278</v>
      </c>
      <c r="C2406" s="80">
        <v>10044187</v>
      </c>
      <c r="D2406" s="80">
        <v>10019674</v>
      </c>
      <c r="E2406" s="79" t="s">
        <v>276</v>
      </c>
      <c r="F2406" s="81">
        <v>43415</v>
      </c>
      <c r="G2406" s="82">
        <v>1.907</v>
      </c>
      <c r="H2406" s="83">
        <f t="shared" si="148"/>
        <v>1907</v>
      </c>
      <c r="I2406" s="84">
        <f t="shared" si="149"/>
        <v>2.207175925925926E-2</v>
      </c>
      <c r="J2406" s="83">
        <v>2.35</v>
      </c>
      <c r="K2406" s="83" t="s">
        <v>277</v>
      </c>
      <c r="L2406" s="83">
        <v>0.21099999999999999</v>
      </c>
      <c r="M2406" s="83" t="s">
        <v>277</v>
      </c>
      <c r="N2406" s="84">
        <f t="shared" si="150"/>
        <v>2.5830717592592594</v>
      </c>
      <c r="O2406" s="83">
        <v>2405</v>
      </c>
      <c r="P2406" s="86">
        <f t="shared" si="151"/>
        <v>5.6122448979591844E-2</v>
      </c>
      <c r="Q2406" s="87">
        <f>Table2[[#This Row],[Decimal exceedance]]*100</f>
        <v>5.6122448979591848</v>
      </c>
      <c r="R2406" s="86">
        <f>ROUND(Table2[[#This Row],[Percent Exceedance]],1)</f>
        <v>5.6</v>
      </c>
    </row>
    <row r="2407" spans="2:18">
      <c r="B2407" s="79" t="s">
        <v>278</v>
      </c>
      <c r="C2407" s="80">
        <v>10044187</v>
      </c>
      <c r="D2407" s="80">
        <v>10019674</v>
      </c>
      <c r="E2407" s="79" t="s">
        <v>276</v>
      </c>
      <c r="F2407" s="81">
        <v>41750</v>
      </c>
      <c r="G2407" s="82">
        <v>2.2360000000000002</v>
      </c>
      <c r="H2407" s="83">
        <f t="shared" si="148"/>
        <v>2236</v>
      </c>
      <c r="I2407" s="84">
        <f t="shared" si="149"/>
        <v>2.5879629629629631E-2</v>
      </c>
      <c r="J2407" s="83">
        <v>2.06</v>
      </c>
      <c r="K2407" s="83" t="s">
        <v>277</v>
      </c>
      <c r="L2407" s="83">
        <v>0.502</v>
      </c>
      <c r="M2407" s="83" t="s">
        <v>277</v>
      </c>
      <c r="N2407" s="84">
        <f t="shared" si="150"/>
        <v>2.5878796296296294</v>
      </c>
      <c r="O2407" s="83">
        <v>2406</v>
      </c>
      <c r="P2407" s="86">
        <f t="shared" si="151"/>
        <v>5.5729984301412849E-2</v>
      </c>
      <c r="Q2407" s="87">
        <f>Table2[[#This Row],[Decimal exceedance]]*100</f>
        <v>5.5729984301412845</v>
      </c>
      <c r="R2407" s="86">
        <f>ROUND(Table2[[#This Row],[Percent Exceedance]],1)</f>
        <v>5.6</v>
      </c>
    </row>
    <row r="2408" spans="2:18">
      <c r="B2408" s="79" t="s">
        <v>278</v>
      </c>
      <c r="C2408" s="80">
        <v>10044187</v>
      </c>
      <c r="D2408" s="80">
        <v>10019674</v>
      </c>
      <c r="E2408" s="79" t="s">
        <v>276</v>
      </c>
      <c r="F2408" s="81">
        <v>43200</v>
      </c>
      <c r="G2408" s="82">
        <v>1.992</v>
      </c>
      <c r="H2408" s="83">
        <f t="shared" si="148"/>
        <v>1992</v>
      </c>
      <c r="I2408" s="84">
        <f t="shared" si="149"/>
        <v>2.3055555555555555E-2</v>
      </c>
      <c r="J2408" s="83">
        <v>2.27</v>
      </c>
      <c r="K2408" s="83" t="s">
        <v>277</v>
      </c>
      <c r="L2408" s="83">
        <v>0.29499999999999998</v>
      </c>
      <c r="M2408" s="83" t="s">
        <v>277</v>
      </c>
      <c r="N2408" s="84">
        <f t="shared" si="150"/>
        <v>2.5880555555555556</v>
      </c>
      <c r="O2408" s="83">
        <v>2407</v>
      </c>
      <c r="P2408" s="86">
        <f t="shared" si="151"/>
        <v>5.5337519623233855E-2</v>
      </c>
      <c r="Q2408" s="87">
        <f>Table2[[#This Row],[Decimal exceedance]]*100</f>
        <v>5.533751962323386</v>
      </c>
      <c r="R2408" s="86">
        <f>ROUND(Table2[[#This Row],[Percent Exceedance]],1)</f>
        <v>5.5</v>
      </c>
    </row>
    <row r="2409" spans="2:18">
      <c r="B2409" s="79" t="s">
        <v>278</v>
      </c>
      <c r="C2409" s="80">
        <v>10044187</v>
      </c>
      <c r="D2409" s="80">
        <v>10019674</v>
      </c>
      <c r="E2409" s="79" t="s">
        <v>276</v>
      </c>
      <c r="F2409" s="81">
        <v>42417</v>
      </c>
      <c r="G2409" s="82">
        <v>1.62</v>
      </c>
      <c r="H2409" s="83">
        <f t="shared" si="148"/>
        <v>1620</v>
      </c>
      <c r="I2409" s="84">
        <f t="shared" si="149"/>
        <v>1.8749999999999999E-2</v>
      </c>
      <c r="J2409" s="83">
        <v>2.13</v>
      </c>
      <c r="K2409" s="83" t="s">
        <v>277</v>
      </c>
      <c r="L2409" s="83">
        <v>0.46500000000000002</v>
      </c>
      <c r="M2409" s="83" t="s">
        <v>277</v>
      </c>
      <c r="N2409" s="84">
        <f t="shared" si="150"/>
        <v>2.6137499999999996</v>
      </c>
      <c r="O2409" s="83">
        <v>2408</v>
      </c>
      <c r="P2409" s="86">
        <f t="shared" si="151"/>
        <v>5.4945054945054972E-2</v>
      </c>
      <c r="Q2409" s="87">
        <f>Table2[[#This Row],[Decimal exceedance]]*100</f>
        <v>5.4945054945054972</v>
      </c>
      <c r="R2409" s="86">
        <f>ROUND(Table2[[#This Row],[Percent Exceedance]],1)</f>
        <v>5.5</v>
      </c>
    </row>
    <row r="2410" spans="2:18">
      <c r="B2410" s="79" t="s">
        <v>278</v>
      </c>
      <c r="C2410" s="80">
        <v>10044187</v>
      </c>
      <c r="D2410" s="80">
        <v>10019674</v>
      </c>
      <c r="E2410" s="79" t="s">
        <v>276</v>
      </c>
      <c r="F2410" s="81">
        <v>42563</v>
      </c>
      <c r="G2410" s="82">
        <v>2.3119999999999998</v>
      </c>
      <c r="H2410" s="83">
        <f t="shared" si="148"/>
        <v>2312</v>
      </c>
      <c r="I2410" s="84">
        <f t="shared" si="149"/>
        <v>2.6759259259259257E-2</v>
      </c>
      <c r="J2410" s="83">
        <v>2</v>
      </c>
      <c r="K2410" s="83" t="s">
        <v>277</v>
      </c>
      <c r="L2410" s="83">
        <v>0.6</v>
      </c>
      <c r="M2410" s="83" t="s">
        <v>277</v>
      </c>
      <c r="N2410" s="84">
        <f t="shared" si="150"/>
        <v>2.6267592592592592</v>
      </c>
      <c r="O2410" s="83">
        <v>2409</v>
      </c>
      <c r="P2410" s="86">
        <f t="shared" si="151"/>
        <v>5.4552590266875978E-2</v>
      </c>
      <c r="Q2410" s="87">
        <f>Table2[[#This Row],[Decimal exceedance]]*100</f>
        <v>5.4552590266875978</v>
      </c>
      <c r="R2410" s="86">
        <f>ROUND(Table2[[#This Row],[Percent Exceedance]],1)</f>
        <v>5.5</v>
      </c>
    </row>
    <row r="2411" spans="2:18">
      <c r="B2411" s="79" t="s">
        <v>278</v>
      </c>
      <c r="C2411" s="80">
        <v>10044187</v>
      </c>
      <c r="D2411" s="80">
        <v>10019674</v>
      </c>
      <c r="E2411" s="79" t="s">
        <v>276</v>
      </c>
      <c r="F2411" s="81">
        <v>41674</v>
      </c>
      <c r="G2411" s="82">
        <v>2.2349999999999999</v>
      </c>
      <c r="H2411" s="83">
        <f t="shared" si="148"/>
        <v>2235</v>
      </c>
      <c r="I2411" s="84">
        <f t="shared" si="149"/>
        <v>2.5868055555555554E-2</v>
      </c>
      <c r="J2411" s="83">
        <v>2.16</v>
      </c>
      <c r="K2411" s="83" t="s">
        <v>277</v>
      </c>
      <c r="L2411" s="83">
        <v>0.44800000000000001</v>
      </c>
      <c r="M2411" s="83" t="s">
        <v>277</v>
      </c>
      <c r="N2411" s="84">
        <f t="shared" si="150"/>
        <v>2.6338680555555558</v>
      </c>
      <c r="O2411" s="83">
        <v>2410</v>
      </c>
      <c r="P2411" s="86">
        <f t="shared" si="151"/>
        <v>5.4160125588696983E-2</v>
      </c>
      <c r="Q2411" s="87">
        <f>Table2[[#This Row],[Decimal exceedance]]*100</f>
        <v>5.4160125588696983</v>
      </c>
      <c r="R2411" s="86">
        <f>ROUND(Table2[[#This Row],[Percent Exceedance]],1)</f>
        <v>5.4</v>
      </c>
    </row>
    <row r="2412" spans="2:18">
      <c r="B2412" s="79" t="s">
        <v>278</v>
      </c>
      <c r="C2412" s="80">
        <v>10044187</v>
      </c>
      <c r="D2412" s="80">
        <v>10019674</v>
      </c>
      <c r="E2412" s="79" t="s">
        <v>276</v>
      </c>
      <c r="F2412" s="81">
        <v>42210</v>
      </c>
      <c r="G2412" s="82">
        <v>6.4290000000000003</v>
      </c>
      <c r="H2412" s="83">
        <f t="shared" si="148"/>
        <v>6429</v>
      </c>
      <c r="I2412" s="84">
        <f t="shared" si="149"/>
        <v>7.4409722222222224E-2</v>
      </c>
      <c r="J2412" s="83">
        <v>2.09</v>
      </c>
      <c r="K2412" s="83" t="s">
        <v>277</v>
      </c>
      <c r="L2412" s="83">
        <v>0.47899999999999998</v>
      </c>
      <c r="M2412" s="83" t="s">
        <v>277</v>
      </c>
      <c r="N2412" s="84">
        <f t="shared" si="150"/>
        <v>2.6434097222222221</v>
      </c>
      <c r="O2412" s="83">
        <v>2411</v>
      </c>
      <c r="P2412" s="86">
        <f t="shared" si="151"/>
        <v>5.37676609105181E-2</v>
      </c>
      <c r="Q2412" s="87">
        <f>Table2[[#This Row],[Decimal exceedance]]*100</f>
        <v>5.3767660910518096</v>
      </c>
      <c r="R2412" s="86">
        <f>ROUND(Table2[[#This Row],[Percent Exceedance]],1)</f>
        <v>5.4</v>
      </c>
    </row>
    <row r="2413" spans="2:18">
      <c r="B2413" s="79" t="s">
        <v>278</v>
      </c>
      <c r="C2413" s="80">
        <v>10044187</v>
      </c>
      <c r="D2413" s="80">
        <v>10019674</v>
      </c>
      <c r="E2413" s="79" t="s">
        <v>276</v>
      </c>
      <c r="F2413" s="81">
        <v>41657</v>
      </c>
      <c r="G2413" s="82">
        <v>2.5710000000000002</v>
      </c>
      <c r="H2413" s="83">
        <f t="shared" si="148"/>
        <v>2571</v>
      </c>
      <c r="I2413" s="84">
        <f t="shared" si="149"/>
        <v>2.9756944444444444E-2</v>
      </c>
      <c r="J2413" s="83">
        <v>2.16</v>
      </c>
      <c r="K2413" s="83" t="s">
        <v>277</v>
      </c>
      <c r="L2413" s="83">
        <v>0.46500000000000002</v>
      </c>
      <c r="M2413" s="83" t="s">
        <v>277</v>
      </c>
      <c r="N2413" s="84">
        <f t="shared" si="150"/>
        <v>2.6547569444444443</v>
      </c>
      <c r="O2413" s="83">
        <v>2412</v>
      </c>
      <c r="P2413" s="86">
        <f t="shared" si="151"/>
        <v>5.3375196232339106E-2</v>
      </c>
      <c r="Q2413" s="87">
        <f>Table2[[#This Row],[Decimal exceedance]]*100</f>
        <v>5.337519623233911</v>
      </c>
      <c r="R2413" s="86">
        <f>ROUND(Table2[[#This Row],[Percent Exceedance]],1)</f>
        <v>5.3</v>
      </c>
    </row>
    <row r="2414" spans="2:18">
      <c r="B2414" s="79" t="s">
        <v>278</v>
      </c>
      <c r="C2414" s="80">
        <v>10044187</v>
      </c>
      <c r="D2414" s="80">
        <v>10019674</v>
      </c>
      <c r="E2414" s="79" t="s">
        <v>276</v>
      </c>
      <c r="F2414" s="81">
        <v>42418</v>
      </c>
      <c r="G2414" s="82">
        <v>1.6160000000000001</v>
      </c>
      <c r="H2414" s="83">
        <f t="shared" si="148"/>
        <v>1616</v>
      </c>
      <c r="I2414" s="84">
        <f t="shared" si="149"/>
        <v>1.8703703703703705E-2</v>
      </c>
      <c r="J2414" s="83">
        <v>2.1800000000000002</v>
      </c>
      <c r="K2414" s="83" t="s">
        <v>277</v>
      </c>
      <c r="L2414" s="83">
        <v>0.45700000000000002</v>
      </c>
      <c r="M2414" s="83" t="s">
        <v>277</v>
      </c>
      <c r="N2414" s="84">
        <f t="shared" si="150"/>
        <v>2.6557037037037037</v>
      </c>
      <c r="O2414" s="83">
        <v>2413</v>
      </c>
      <c r="P2414" s="86">
        <f t="shared" si="151"/>
        <v>5.2982731554160112E-2</v>
      </c>
      <c r="Q2414" s="87">
        <f>Table2[[#This Row],[Decimal exceedance]]*100</f>
        <v>5.2982731554160107</v>
      </c>
      <c r="R2414" s="86">
        <f>ROUND(Table2[[#This Row],[Percent Exceedance]],1)</f>
        <v>5.3</v>
      </c>
    </row>
    <row r="2415" spans="2:18">
      <c r="B2415" s="83"/>
      <c r="C2415" s="80">
        <v>10044187</v>
      </c>
      <c r="D2415" s="80">
        <v>10019674</v>
      </c>
      <c r="E2415" s="79" t="s">
        <v>276</v>
      </c>
      <c r="F2415" s="85">
        <v>43811</v>
      </c>
      <c r="G2415" s="82">
        <v>1.899</v>
      </c>
      <c r="H2415" s="83">
        <f t="shared" si="148"/>
        <v>1899</v>
      </c>
      <c r="I2415" s="84">
        <f t="shared" si="149"/>
        <v>2.1979166666666664E-2</v>
      </c>
      <c r="J2415" s="83">
        <v>2.4</v>
      </c>
      <c r="K2415" s="83" t="s">
        <v>277</v>
      </c>
      <c r="L2415" s="83">
        <v>0.25700000000000001</v>
      </c>
      <c r="M2415" s="83" t="s">
        <v>277</v>
      </c>
      <c r="N2415" s="84">
        <f t="shared" si="150"/>
        <v>2.6789791666666667</v>
      </c>
      <c r="O2415" s="83">
        <v>2414</v>
      </c>
      <c r="P2415" s="86">
        <f t="shared" si="151"/>
        <v>5.2590266875981118E-2</v>
      </c>
      <c r="Q2415" s="87">
        <f>Table2[[#This Row],[Decimal exceedance]]*100</f>
        <v>5.2590266875981122</v>
      </c>
      <c r="R2415" s="86">
        <f>ROUND(Table2[[#This Row],[Percent Exceedance]],1)</f>
        <v>5.3</v>
      </c>
    </row>
    <row r="2416" spans="2:18">
      <c r="B2416" s="79" t="s">
        <v>278</v>
      </c>
      <c r="C2416" s="80">
        <v>10044187</v>
      </c>
      <c r="D2416" s="80">
        <v>10019674</v>
      </c>
      <c r="E2416" s="79" t="s">
        <v>276</v>
      </c>
      <c r="F2416" s="81">
        <v>43145</v>
      </c>
      <c r="G2416" s="82">
        <v>2.1890000000000001</v>
      </c>
      <c r="H2416" s="83">
        <f t="shared" si="148"/>
        <v>2189</v>
      </c>
      <c r="I2416" s="84">
        <f t="shared" si="149"/>
        <v>2.5335648148148149E-2</v>
      </c>
      <c r="J2416" s="83">
        <v>2.4500000000000002</v>
      </c>
      <c r="K2416" s="83" t="s">
        <v>277</v>
      </c>
      <c r="L2416" s="83">
        <v>0.20899999999999999</v>
      </c>
      <c r="M2416" s="83" t="s">
        <v>277</v>
      </c>
      <c r="N2416" s="84">
        <f t="shared" si="150"/>
        <v>2.6843356481481484</v>
      </c>
      <c r="O2416" s="83">
        <v>2415</v>
      </c>
      <c r="P2416" s="86">
        <f t="shared" si="151"/>
        <v>5.2197802197802234E-2</v>
      </c>
      <c r="Q2416" s="87">
        <f>Table2[[#This Row],[Decimal exceedance]]*100</f>
        <v>5.2197802197802234</v>
      </c>
      <c r="R2416" s="86">
        <f>ROUND(Table2[[#This Row],[Percent Exceedance]],1)</f>
        <v>5.2</v>
      </c>
    </row>
    <row r="2417" spans="2:18">
      <c r="B2417" s="79" t="s">
        <v>278</v>
      </c>
      <c r="C2417" s="80">
        <v>10044187</v>
      </c>
      <c r="D2417" s="80">
        <v>10019674</v>
      </c>
      <c r="E2417" s="79" t="s">
        <v>276</v>
      </c>
      <c r="F2417" s="81">
        <v>43188</v>
      </c>
      <c r="G2417" s="82">
        <v>1.863</v>
      </c>
      <c r="H2417" s="83">
        <f t="shared" si="148"/>
        <v>1863</v>
      </c>
      <c r="I2417" s="84">
        <f t="shared" si="149"/>
        <v>2.1562499999999998E-2</v>
      </c>
      <c r="J2417" s="83">
        <v>2.46</v>
      </c>
      <c r="K2417" s="83" t="s">
        <v>277</v>
      </c>
      <c r="L2417" s="83">
        <v>0.23300000000000001</v>
      </c>
      <c r="M2417" s="83" t="s">
        <v>277</v>
      </c>
      <c r="N2417" s="84">
        <f t="shared" si="150"/>
        <v>2.7145625</v>
      </c>
      <c r="O2417" s="83">
        <v>2416</v>
      </c>
      <c r="P2417" s="86">
        <f t="shared" si="151"/>
        <v>5.180533751962324E-2</v>
      </c>
      <c r="Q2417" s="87">
        <f>Table2[[#This Row],[Decimal exceedance]]*100</f>
        <v>5.180533751962324</v>
      </c>
      <c r="R2417" s="86">
        <f>ROUND(Table2[[#This Row],[Percent Exceedance]],1)</f>
        <v>5.2</v>
      </c>
    </row>
    <row r="2418" spans="2:18">
      <c r="B2418" s="83"/>
      <c r="C2418" s="80">
        <v>10044187</v>
      </c>
      <c r="D2418" s="80">
        <v>10019674</v>
      </c>
      <c r="E2418" s="79" t="s">
        <v>276</v>
      </c>
      <c r="F2418" s="85">
        <v>43813</v>
      </c>
      <c r="G2418" s="82">
        <v>1.891</v>
      </c>
      <c r="H2418" s="83">
        <f t="shared" si="148"/>
        <v>1891</v>
      </c>
      <c r="I2418" s="84">
        <f t="shared" si="149"/>
        <v>2.1886574074074072E-2</v>
      </c>
      <c r="J2418" s="83">
        <v>2.2999999999999998</v>
      </c>
      <c r="K2418" s="83" t="s">
        <v>277</v>
      </c>
      <c r="L2418" s="83">
        <v>0.39900000000000002</v>
      </c>
      <c r="M2418" s="83" t="s">
        <v>277</v>
      </c>
      <c r="N2418" s="84">
        <f t="shared" si="150"/>
        <v>2.7208865740740737</v>
      </c>
      <c r="O2418" s="83">
        <v>2417</v>
      </c>
      <c r="P2418" s="86">
        <f t="shared" si="151"/>
        <v>5.1412872841444246E-2</v>
      </c>
      <c r="Q2418" s="87">
        <f>Table2[[#This Row],[Decimal exceedance]]*100</f>
        <v>5.1412872841444246</v>
      </c>
      <c r="R2418" s="86">
        <f>ROUND(Table2[[#This Row],[Percent Exceedance]],1)</f>
        <v>5.0999999999999996</v>
      </c>
    </row>
    <row r="2419" spans="2:18">
      <c r="B2419" s="79" t="s">
        <v>278</v>
      </c>
      <c r="C2419" s="80">
        <v>10044187</v>
      </c>
      <c r="D2419" s="80">
        <v>10019674</v>
      </c>
      <c r="E2419" s="79" t="s">
        <v>276</v>
      </c>
      <c r="F2419" s="81">
        <v>42016</v>
      </c>
      <c r="G2419" s="82">
        <v>2.8580000000000001</v>
      </c>
      <c r="H2419" s="83">
        <f t="shared" si="148"/>
        <v>2858</v>
      </c>
      <c r="I2419" s="84">
        <f t="shared" si="149"/>
        <v>3.30787037037037E-2</v>
      </c>
      <c r="J2419" s="83">
        <v>2.25</v>
      </c>
      <c r="K2419" s="83" t="s">
        <v>277</v>
      </c>
      <c r="L2419" s="83">
        <v>0.443</v>
      </c>
      <c r="M2419" s="83" t="s">
        <v>277</v>
      </c>
      <c r="N2419" s="84">
        <f t="shared" si="150"/>
        <v>2.726078703703704</v>
      </c>
      <c r="O2419" s="83">
        <v>2418</v>
      </c>
      <c r="P2419" s="86">
        <f t="shared" si="151"/>
        <v>5.1020408163265252E-2</v>
      </c>
      <c r="Q2419" s="87">
        <f>Table2[[#This Row],[Decimal exceedance]]*100</f>
        <v>5.1020408163265252</v>
      </c>
      <c r="R2419" s="86">
        <f>ROUND(Table2[[#This Row],[Percent Exceedance]],1)</f>
        <v>5.0999999999999996</v>
      </c>
    </row>
    <row r="2420" spans="2:18">
      <c r="B2420" s="79" t="s">
        <v>278</v>
      </c>
      <c r="C2420" s="80">
        <v>10044187</v>
      </c>
      <c r="D2420" s="80">
        <v>10019674</v>
      </c>
      <c r="E2420" s="79" t="s">
        <v>276</v>
      </c>
      <c r="F2420" s="81">
        <v>42305</v>
      </c>
      <c r="G2420" s="82">
        <v>3.7429999999999999</v>
      </c>
      <c r="H2420" s="83">
        <f t="shared" si="148"/>
        <v>3743</v>
      </c>
      <c r="I2420" s="84">
        <f t="shared" si="149"/>
        <v>4.3321759259259254E-2</v>
      </c>
      <c r="J2420" s="83">
        <v>2.2999999999999998</v>
      </c>
      <c r="K2420" s="83" t="s">
        <v>277</v>
      </c>
      <c r="L2420" s="83">
        <v>0.39</v>
      </c>
      <c r="M2420" s="83" t="s">
        <v>277</v>
      </c>
      <c r="N2420" s="84">
        <f t="shared" si="150"/>
        <v>2.7333217592592591</v>
      </c>
      <c r="O2420" s="83">
        <v>2419</v>
      </c>
      <c r="P2420" s="86">
        <f t="shared" si="151"/>
        <v>5.0627943485086369E-2</v>
      </c>
      <c r="Q2420" s="87">
        <f>Table2[[#This Row],[Decimal exceedance]]*100</f>
        <v>5.0627943485086373</v>
      </c>
      <c r="R2420" s="86">
        <f>ROUND(Table2[[#This Row],[Percent Exceedance]],1)</f>
        <v>5.0999999999999996</v>
      </c>
    </row>
    <row r="2421" spans="2:18">
      <c r="B2421" s="79" t="s">
        <v>278</v>
      </c>
      <c r="C2421" s="80">
        <v>10044187</v>
      </c>
      <c r="D2421" s="80">
        <v>10019674</v>
      </c>
      <c r="E2421" s="79" t="s">
        <v>276</v>
      </c>
      <c r="F2421" s="81">
        <v>41859</v>
      </c>
      <c r="G2421" s="82">
        <v>5.0650000000000004</v>
      </c>
      <c r="H2421" s="83">
        <f t="shared" si="148"/>
        <v>5065</v>
      </c>
      <c r="I2421" s="84">
        <f t="shared" si="149"/>
        <v>5.8622685185185187E-2</v>
      </c>
      <c r="J2421" s="83">
        <v>2.0299999999999998</v>
      </c>
      <c r="K2421" s="83" t="s">
        <v>277</v>
      </c>
      <c r="L2421" s="83">
        <v>0.66200000000000003</v>
      </c>
      <c r="M2421" s="83" t="s">
        <v>277</v>
      </c>
      <c r="N2421" s="84">
        <f t="shared" si="150"/>
        <v>2.7506226851851849</v>
      </c>
      <c r="O2421" s="83">
        <v>2420</v>
      </c>
      <c r="P2421" s="86">
        <f t="shared" si="151"/>
        <v>5.0235478806907374E-2</v>
      </c>
      <c r="Q2421" s="87">
        <f>Table2[[#This Row],[Decimal exceedance]]*100</f>
        <v>5.023547880690737</v>
      </c>
      <c r="R2421" s="86">
        <f>ROUND(Table2[[#This Row],[Percent Exceedance]],1)</f>
        <v>5</v>
      </c>
    </row>
    <row r="2422" spans="2:18">
      <c r="B2422" s="79" t="s">
        <v>278</v>
      </c>
      <c r="C2422" s="80">
        <v>10044187</v>
      </c>
      <c r="D2422" s="80">
        <v>10019674</v>
      </c>
      <c r="E2422" s="79" t="s">
        <v>276</v>
      </c>
      <c r="F2422" s="81">
        <v>42369</v>
      </c>
      <c r="G2422" s="82">
        <v>0.60199999999999998</v>
      </c>
      <c r="H2422" s="83">
        <f t="shared" si="148"/>
        <v>602</v>
      </c>
      <c r="I2422" s="84">
        <f t="shared" si="149"/>
        <v>6.9675925925925921E-3</v>
      </c>
      <c r="J2422" s="83">
        <v>2.23</v>
      </c>
      <c r="K2422" s="83" t="s">
        <v>277</v>
      </c>
      <c r="L2422" s="83">
        <v>0.53</v>
      </c>
      <c r="M2422" s="83" t="s">
        <v>277</v>
      </c>
      <c r="N2422" s="84">
        <f t="shared" si="150"/>
        <v>2.766967592592593</v>
      </c>
      <c r="O2422" s="83">
        <v>2421</v>
      </c>
      <c r="P2422" s="86">
        <f t="shared" si="151"/>
        <v>4.984301412872838E-2</v>
      </c>
      <c r="Q2422" s="87">
        <f>Table2[[#This Row],[Decimal exceedance]]*100</f>
        <v>4.9843014128728385</v>
      </c>
      <c r="R2422" s="86">
        <f>ROUND(Table2[[#This Row],[Percent Exceedance]],1)</f>
        <v>5</v>
      </c>
    </row>
    <row r="2423" spans="2:18">
      <c r="B2423" s="79" t="s">
        <v>278</v>
      </c>
      <c r="C2423" s="80">
        <v>10044187</v>
      </c>
      <c r="D2423" s="80">
        <v>10019674</v>
      </c>
      <c r="E2423" s="79" t="s">
        <v>276</v>
      </c>
      <c r="F2423" s="81">
        <v>42946</v>
      </c>
      <c r="G2423" s="82">
        <v>2.5350000000000001</v>
      </c>
      <c r="H2423" s="83">
        <f t="shared" si="148"/>
        <v>2535</v>
      </c>
      <c r="I2423" s="84">
        <f t="shared" si="149"/>
        <v>2.9340277777777778E-2</v>
      </c>
      <c r="J2423" s="83">
        <v>1.92</v>
      </c>
      <c r="K2423" s="83" t="s">
        <v>277</v>
      </c>
      <c r="L2423" s="83">
        <v>0.82699999999999996</v>
      </c>
      <c r="M2423" s="83" t="s">
        <v>277</v>
      </c>
      <c r="N2423" s="84">
        <f t="shared" si="150"/>
        <v>2.7763402777777779</v>
      </c>
      <c r="O2423" s="83">
        <v>2422</v>
      </c>
      <c r="P2423" s="86">
        <f t="shared" si="151"/>
        <v>4.9450549450549497E-2</v>
      </c>
      <c r="Q2423" s="87">
        <f>Table2[[#This Row],[Decimal exceedance]]*100</f>
        <v>4.9450549450549497</v>
      </c>
      <c r="R2423" s="86">
        <f>ROUND(Table2[[#This Row],[Percent Exceedance]],1)</f>
        <v>4.9000000000000004</v>
      </c>
    </row>
    <row r="2424" spans="2:18">
      <c r="B2424" s="79" t="s">
        <v>278</v>
      </c>
      <c r="C2424" s="80">
        <v>10044187</v>
      </c>
      <c r="D2424" s="80">
        <v>10019674</v>
      </c>
      <c r="E2424" s="79" t="s">
        <v>276</v>
      </c>
      <c r="F2424" s="81">
        <v>41985</v>
      </c>
      <c r="G2424" s="82">
        <v>3.1480000000000001</v>
      </c>
      <c r="H2424" s="83">
        <f t="shared" si="148"/>
        <v>3148</v>
      </c>
      <c r="I2424" s="84">
        <f t="shared" si="149"/>
        <v>3.6435185185185182E-2</v>
      </c>
      <c r="J2424" s="83">
        <v>2.37</v>
      </c>
      <c r="K2424" s="83" t="s">
        <v>277</v>
      </c>
      <c r="L2424" s="83">
        <v>0.39200000000000002</v>
      </c>
      <c r="M2424" s="83" t="s">
        <v>277</v>
      </c>
      <c r="N2424" s="84">
        <f t="shared" si="150"/>
        <v>2.7984351851851854</v>
      </c>
      <c r="O2424" s="83">
        <v>2423</v>
      </c>
      <c r="P2424" s="86">
        <f t="shared" si="151"/>
        <v>4.9058084772370503E-2</v>
      </c>
      <c r="Q2424" s="87">
        <f>Table2[[#This Row],[Decimal exceedance]]*100</f>
        <v>4.9058084772370503</v>
      </c>
      <c r="R2424" s="86">
        <f>ROUND(Table2[[#This Row],[Percent Exceedance]],1)</f>
        <v>4.9000000000000004</v>
      </c>
    </row>
    <row r="2425" spans="2:18">
      <c r="B2425" s="79" t="s">
        <v>278</v>
      </c>
      <c r="C2425" s="80">
        <v>10044187</v>
      </c>
      <c r="D2425" s="80">
        <v>10019674</v>
      </c>
      <c r="E2425" s="79" t="s">
        <v>276</v>
      </c>
      <c r="F2425" s="81">
        <v>42543</v>
      </c>
      <c r="G2425" s="82">
        <v>3.0760000000000001</v>
      </c>
      <c r="H2425" s="83">
        <f t="shared" si="148"/>
        <v>3076</v>
      </c>
      <c r="I2425" s="84">
        <f t="shared" si="149"/>
        <v>3.560185185185185E-2</v>
      </c>
      <c r="J2425" s="83">
        <v>2.08</v>
      </c>
      <c r="K2425" s="83" t="s">
        <v>277</v>
      </c>
      <c r="L2425" s="83">
        <v>0.68899999999999995</v>
      </c>
      <c r="M2425" s="83" t="s">
        <v>277</v>
      </c>
      <c r="N2425" s="84">
        <f t="shared" si="150"/>
        <v>2.8046018518518521</v>
      </c>
      <c r="O2425" s="83">
        <v>2424</v>
      </c>
      <c r="P2425" s="86">
        <f t="shared" si="151"/>
        <v>4.8665620094191508E-2</v>
      </c>
      <c r="Q2425" s="87">
        <f>Table2[[#This Row],[Decimal exceedance]]*100</f>
        <v>4.8665620094191508</v>
      </c>
      <c r="R2425" s="86">
        <f>ROUND(Table2[[#This Row],[Percent Exceedance]],1)</f>
        <v>4.9000000000000004</v>
      </c>
    </row>
    <row r="2426" spans="2:18">
      <c r="B2426" s="79" t="s">
        <v>278</v>
      </c>
      <c r="C2426" s="80">
        <v>10044187</v>
      </c>
      <c r="D2426" s="80">
        <v>10019674</v>
      </c>
      <c r="E2426" s="79" t="s">
        <v>276</v>
      </c>
      <c r="F2426" s="81">
        <v>42138</v>
      </c>
      <c r="G2426" s="82">
        <v>5.47</v>
      </c>
      <c r="H2426" s="83">
        <f t="shared" si="148"/>
        <v>5470</v>
      </c>
      <c r="I2426" s="84">
        <f t="shared" si="149"/>
        <v>6.3310185185185178E-2</v>
      </c>
      <c r="J2426" s="83">
        <v>2.08</v>
      </c>
      <c r="K2426" s="83" t="s">
        <v>277</v>
      </c>
      <c r="L2426" s="83">
        <v>0.66800000000000004</v>
      </c>
      <c r="M2426" s="83" t="s">
        <v>280</v>
      </c>
      <c r="N2426" s="84">
        <f t="shared" si="150"/>
        <v>2.8113101851851856</v>
      </c>
      <c r="O2426" s="83">
        <v>2425</v>
      </c>
      <c r="P2426" s="86">
        <f t="shared" si="151"/>
        <v>4.8273155416012514E-2</v>
      </c>
      <c r="Q2426" s="87">
        <f>Table2[[#This Row],[Decimal exceedance]]*100</f>
        <v>4.8273155416012514</v>
      </c>
      <c r="R2426" s="86">
        <f>ROUND(Table2[[#This Row],[Percent Exceedance]],1)</f>
        <v>4.8</v>
      </c>
    </row>
    <row r="2427" spans="2:18">
      <c r="B2427" s="79" t="s">
        <v>278</v>
      </c>
      <c r="C2427" s="80">
        <v>10044187</v>
      </c>
      <c r="D2427" s="80">
        <v>10019674</v>
      </c>
      <c r="E2427" s="79" t="s">
        <v>276</v>
      </c>
      <c r="F2427" s="81">
        <v>42686</v>
      </c>
      <c r="G2427" s="82">
        <v>4.1630000000000003</v>
      </c>
      <c r="H2427" s="83">
        <f t="shared" si="148"/>
        <v>4163</v>
      </c>
      <c r="I2427" s="84">
        <f t="shared" si="149"/>
        <v>4.8182870370370369E-2</v>
      </c>
      <c r="J2427" s="83">
        <v>2.1800000000000002</v>
      </c>
      <c r="K2427" s="83" t="s">
        <v>277</v>
      </c>
      <c r="L2427" s="83">
        <v>0.61199999999999999</v>
      </c>
      <c r="M2427" s="83" t="s">
        <v>277</v>
      </c>
      <c r="N2427" s="84">
        <f t="shared" si="150"/>
        <v>2.8401828703703704</v>
      </c>
      <c r="O2427" s="83">
        <v>2426</v>
      </c>
      <c r="P2427" s="86">
        <f t="shared" si="151"/>
        <v>4.7880690737833631E-2</v>
      </c>
      <c r="Q2427" s="87">
        <f>Table2[[#This Row],[Decimal exceedance]]*100</f>
        <v>4.7880690737833635</v>
      </c>
      <c r="R2427" s="86">
        <f>ROUND(Table2[[#This Row],[Percent Exceedance]],1)</f>
        <v>4.8</v>
      </c>
    </row>
    <row r="2428" spans="2:18">
      <c r="B2428" s="79" t="s">
        <v>278</v>
      </c>
      <c r="C2428" s="80">
        <v>10044187</v>
      </c>
      <c r="D2428" s="80">
        <v>10019674</v>
      </c>
      <c r="E2428" s="79" t="s">
        <v>276</v>
      </c>
      <c r="F2428" s="81">
        <v>42873</v>
      </c>
      <c r="G2428" s="82">
        <v>3.4790000000000001</v>
      </c>
      <c r="H2428" s="83">
        <f t="shared" si="148"/>
        <v>3479</v>
      </c>
      <c r="I2428" s="84">
        <f t="shared" si="149"/>
        <v>4.02662037037037E-2</v>
      </c>
      <c r="J2428" s="83">
        <v>1.58</v>
      </c>
      <c r="K2428" s="83" t="s">
        <v>277</v>
      </c>
      <c r="L2428" s="83">
        <v>1.22</v>
      </c>
      <c r="M2428" s="83" t="s">
        <v>277</v>
      </c>
      <c r="N2428" s="84">
        <f t="shared" si="150"/>
        <v>2.8402662037037034</v>
      </c>
      <c r="O2428" s="83">
        <v>2427</v>
      </c>
      <c r="P2428" s="86">
        <f t="shared" si="151"/>
        <v>4.7488226059654637E-2</v>
      </c>
      <c r="Q2428" s="87">
        <f>Table2[[#This Row],[Decimal exceedance]]*100</f>
        <v>4.7488226059654632</v>
      </c>
      <c r="R2428" s="86">
        <f>ROUND(Table2[[#This Row],[Percent Exceedance]],1)</f>
        <v>4.7</v>
      </c>
    </row>
    <row r="2429" spans="2:18">
      <c r="B2429" s="79" t="s">
        <v>278</v>
      </c>
      <c r="C2429" s="80">
        <v>10044187</v>
      </c>
      <c r="D2429" s="80">
        <v>10019674</v>
      </c>
      <c r="E2429" s="79" t="s">
        <v>276</v>
      </c>
      <c r="F2429" s="81">
        <v>42332</v>
      </c>
      <c r="G2429" s="82">
        <v>6.968</v>
      </c>
      <c r="H2429" s="83">
        <f t="shared" si="148"/>
        <v>6968</v>
      </c>
      <c r="I2429" s="84">
        <f t="shared" si="149"/>
        <v>8.0648148148148149E-2</v>
      </c>
      <c r="J2429" s="83">
        <v>2.42</v>
      </c>
      <c r="K2429" s="83" t="s">
        <v>277</v>
      </c>
      <c r="L2429" s="83">
        <v>0.35199999999999998</v>
      </c>
      <c r="M2429" s="83" t="s">
        <v>277</v>
      </c>
      <c r="N2429" s="84">
        <f t="shared" si="150"/>
        <v>2.8526481481481478</v>
      </c>
      <c r="O2429" s="83">
        <v>2428</v>
      </c>
      <c r="P2429" s="86">
        <f t="shared" si="151"/>
        <v>4.7095761381475643E-2</v>
      </c>
      <c r="Q2429" s="87">
        <f>Table2[[#This Row],[Decimal exceedance]]*100</f>
        <v>4.7095761381475647</v>
      </c>
      <c r="R2429" s="86">
        <f>ROUND(Table2[[#This Row],[Percent Exceedance]],1)</f>
        <v>4.7</v>
      </c>
    </row>
    <row r="2430" spans="2:18">
      <c r="B2430" s="79" t="s">
        <v>278</v>
      </c>
      <c r="C2430" s="80">
        <v>10044187</v>
      </c>
      <c r="D2430" s="80">
        <v>10019674</v>
      </c>
      <c r="E2430" s="79" t="s">
        <v>276</v>
      </c>
      <c r="F2430" s="81">
        <v>43122</v>
      </c>
      <c r="G2430" s="82">
        <v>2.3540000000000001</v>
      </c>
      <c r="H2430" s="83">
        <f t="shared" si="148"/>
        <v>2354</v>
      </c>
      <c r="I2430" s="84">
        <f t="shared" si="149"/>
        <v>2.7245370370370371E-2</v>
      </c>
      <c r="J2430" s="83">
        <v>2.67</v>
      </c>
      <c r="K2430" s="83" t="s">
        <v>277</v>
      </c>
      <c r="L2430" s="83">
        <v>0.16300000000000001</v>
      </c>
      <c r="M2430" s="83" t="s">
        <v>277</v>
      </c>
      <c r="N2430" s="84">
        <f t="shared" si="150"/>
        <v>2.8602453703703703</v>
      </c>
      <c r="O2430" s="83">
        <v>2429</v>
      </c>
      <c r="P2430" s="86">
        <f t="shared" si="151"/>
        <v>4.6703296703296648E-2</v>
      </c>
      <c r="Q2430" s="87">
        <f>Table2[[#This Row],[Decimal exceedance]]*100</f>
        <v>4.6703296703296644</v>
      </c>
      <c r="R2430" s="86">
        <f>ROUND(Table2[[#This Row],[Percent Exceedance]],1)</f>
        <v>4.7</v>
      </c>
    </row>
    <row r="2431" spans="2:18">
      <c r="B2431" s="79" t="s">
        <v>278</v>
      </c>
      <c r="C2431" s="80">
        <v>10044187</v>
      </c>
      <c r="D2431" s="80">
        <v>10019674</v>
      </c>
      <c r="E2431" s="79" t="s">
        <v>276</v>
      </c>
      <c r="F2431" s="81">
        <v>42339</v>
      </c>
      <c r="G2431" s="82">
        <v>6.4509999999999996</v>
      </c>
      <c r="H2431" s="83">
        <f t="shared" si="148"/>
        <v>6451</v>
      </c>
      <c r="I2431" s="84">
        <f t="shared" si="149"/>
        <v>7.4664351851851843E-2</v>
      </c>
      <c r="J2431" s="83">
        <v>2.48</v>
      </c>
      <c r="K2431" s="83" t="s">
        <v>277</v>
      </c>
      <c r="L2431" s="83">
        <v>0.34699999999999998</v>
      </c>
      <c r="M2431" s="83" t="s">
        <v>277</v>
      </c>
      <c r="N2431" s="84">
        <f t="shared" si="150"/>
        <v>2.9016643518518519</v>
      </c>
      <c r="O2431" s="83">
        <v>2430</v>
      </c>
      <c r="P2431" s="86">
        <f t="shared" si="151"/>
        <v>4.6310832025117765E-2</v>
      </c>
      <c r="Q2431" s="87">
        <f>Table2[[#This Row],[Decimal exceedance]]*100</f>
        <v>4.6310832025117765</v>
      </c>
      <c r="R2431" s="86">
        <f>ROUND(Table2[[#This Row],[Percent Exceedance]],1)</f>
        <v>4.5999999999999996</v>
      </c>
    </row>
    <row r="2432" spans="2:18">
      <c r="B2432" s="79" t="s">
        <v>278</v>
      </c>
      <c r="C2432" s="80">
        <v>10044187</v>
      </c>
      <c r="D2432" s="80">
        <v>10019674</v>
      </c>
      <c r="E2432" s="79" t="s">
        <v>276</v>
      </c>
      <c r="F2432" s="81">
        <v>41661</v>
      </c>
      <c r="G2432" s="82">
        <v>2.4279999999999999</v>
      </c>
      <c r="H2432" s="83">
        <f t="shared" si="148"/>
        <v>2428</v>
      </c>
      <c r="I2432" s="84">
        <f t="shared" si="149"/>
        <v>2.810185185185185E-2</v>
      </c>
      <c r="J2432" s="83">
        <v>2.4300000000000002</v>
      </c>
      <c r="K2432" s="83" t="s">
        <v>277</v>
      </c>
      <c r="L2432" s="83">
        <v>0.46600000000000003</v>
      </c>
      <c r="M2432" s="83" t="s">
        <v>277</v>
      </c>
      <c r="N2432" s="84">
        <f t="shared" si="150"/>
        <v>2.924101851851852</v>
      </c>
      <c r="O2432" s="83">
        <v>2431</v>
      </c>
      <c r="P2432" s="86">
        <f t="shared" si="151"/>
        <v>4.5918367346938771E-2</v>
      </c>
      <c r="Q2432" s="87">
        <f>Table2[[#This Row],[Decimal exceedance]]*100</f>
        <v>4.5918367346938771</v>
      </c>
      <c r="R2432" s="86">
        <f>ROUND(Table2[[#This Row],[Percent Exceedance]],1)</f>
        <v>4.5999999999999996</v>
      </c>
    </row>
    <row r="2433" spans="2:18">
      <c r="B2433" s="83"/>
      <c r="C2433" s="80">
        <v>10044187</v>
      </c>
      <c r="D2433" s="80">
        <v>10019674</v>
      </c>
      <c r="E2433" s="79" t="s">
        <v>276</v>
      </c>
      <c r="F2433" s="85">
        <v>43815</v>
      </c>
      <c r="G2433" s="82">
        <v>1.847</v>
      </c>
      <c r="H2433" s="83">
        <f t="shared" si="148"/>
        <v>1847</v>
      </c>
      <c r="I2433" s="84">
        <f t="shared" si="149"/>
        <v>2.1377314814814814E-2</v>
      </c>
      <c r="J2433" s="83">
        <v>2.46</v>
      </c>
      <c r="K2433" s="83" t="s">
        <v>277</v>
      </c>
      <c r="L2433" s="83">
        <v>0.46700000000000003</v>
      </c>
      <c r="M2433" s="83" t="s">
        <v>277</v>
      </c>
      <c r="N2433" s="84">
        <f t="shared" si="150"/>
        <v>2.9483773148148149</v>
      </c>
      <c r="O2433" s="83">
        <v>2432</v>
      </c>
      <c r="P2433" s="86">
        <f t="shared" si="151"/>
        <v>4.5525902668759777E-2</v>
      </c>
      <c r="Q2433" s="87">
        <f>Table2[[#This Row],[Decimal exceedance]]*100</f>
        <v>4.5525902668759777</v>
      </c>
      <c r="R2433" s="86">
        <f>ROUND(Table2[[#This Row],[Percent Exceedance]],1)</f>
        <v>4.5999999999999996</v>
      </c>
    </row>
    <row r="2434" spans="2:18">
      <c r="B2434" s="83"/>
      <c r="C2434" s="80">
        <v>10044187</v>
      </c>
      <c r="D2434" s="80">
        <v>10019674</v>
      </c>
      <c r="E2434" s="79" t="s">
        <v>276</v>
      </c>
      <c r="F2434" s="85">
        <v>43847</v>
      </c>
      <c r="G2434" s="82">
        <v>1.93</v>
      </c>
      <c r="H2434" s="83">
        <f t="shared" ref="H2434:H2497" si="152">(G2434*1000)</f>
        <v>1930</v>
      </c>
      <c r="I2434" s="84">
        <f t="shared" ref="I2434:I2497" si="153">SUM(G2434/86.4)</f>
        <v>2.2337962962962962E-2</v>
      </c>
      <c r="J2434" s="83">
        <v>2.41</v>
      </c>
      <c r="K2434" s="83" t="s">
        <v>277</v>
      </c>
      <c r="L2434" s="83">
        <v>0.55100000000000005</v>
      </c>
      <c r="M2434" s="83" t="s">
        <v>277</v>
      </c>
      <c r="N2434" s="84">
        <f t="shared" ref="N2434:N2497" si="154">SUM(I2434+J2434+L2434)</f>
        <v>2.9833379629629633</v>
      </c>
      <c r="O2434" s="83">
        <v>2433</v>
      </c>
      <c r="P2434" s="86">
        <f t="shared" ref="P2434:P2497" si="155">1-O2434/2548</f>
        <v>4.5133437990580894E-2</v>
      </c>
      <c r="Q2434" s="87">
        <f>Table2[[#This Row],[Decimal exceedance]]*100</f>
        <v>4.5133437990580898</v>
      </c>
      <c r="R2434" s="86">
        <f>ROUND(Table2[[#This Row],[Percent Exceedance]],1)</f>
        <v>4.5</v>
      </c>
    </row>
    <row r="2435" spans="2:18">
      <c r="B2435" s="79" t="s">
        <v>278</v>
      </c>
      <c r="C2435" s="80">
        <v>10044187</v>
      </c>
      <c r="D2435" s="80">
        <v>10019674</v>
      </c>
      <c r="E2435" s="79" t="s">
        <v>276</v>
      </c>
      <c r="F2435" s="81">
        <v>42019</v>
      </c>
      <c r="G2435" s="82">
        <v>2.827</v>
      </c>
      <c r="H2435" s="83">
        <f t="shared" si="152"/>
        <v>2827</v>
      </c>
      <c r="I2435" s="84">
        <f t="shared" si="153"/>
        <v>3.2719907407407406E-2</v>
      </c>
      <c r="J2435" s="83">
        <v>2.52</v>
      </c>
      <c r="K2435" s="83" t="s">
        <v>277</v>
      </c>
      <c r="L2435" s="83">
        <v>0.438</v>
      </c>
      <c r="M2435" s="83" t="s">
        <v>277</v>
      </c>
      <c r="N2435" s="84">
        <f t="shared" si="154"/>
        <v>2.9907199074074078</v>
      </c>
      <c r="O2435" s="83">
        <v>2434</v>
      </c>
      <c r="P2435" s="86">
        <f t="shared" si="155"/>
        <v>4.4740973312401899E-2</v>
      </c>
      <c r="Q2435" s="87">
        <f>Table2[[#This Row],[Decimal exceedance]]*100</f>
        <v>4.4740973312401895</v>
      </c>
      <c r="R2435" s="86">
        <f>ROUND(Table2[[#This Row],[Percent Exceedance]],1)</f>
        <v>4.5</v>
      </c>
    </row>
    <row r="2436" spans="2:18">
      <c r="B2436" s="79" t="s">
        <v>278</v>
      </c>
      <c r="C2436" s="80">
        <v>10044187</v>
      </c>
      <c r="D2436" s="80">
        <v>10019674</v>
      </c>
      <c r="E2436" s="79" t="s">
        <v>276</v>
      </c>
      <c r="F2436" s="81">
        <v>42521</v>
      </c>
      <c r="G2436" s="82">
        <v>2.605</v>
      </c>
      <c r="H2436" s="83">
        <f t="shared" si="152"/>
        <v>2605</v>
      </c>
      <c r="I2436" s="84">
        <f t="shared" si="153"/>
        <v>3.0150462962962962E-2</v>
      </c>
      <c r="J2436" s="83">
        <v>2.29</v>
      </c>
      <c r="K2436" s="83" t="s">
        <v>277</v>
      </c>
      <c r="L2436" s="83">
        <v>0.67800000000000005</v>
      </c>
      <c r="M2436" s="83" t="s">
        <v>277</v>
      </c>
      <c r="N2436" s="84">
        <f t="shared" si="154"/>
        <v>2.9981504629629629</v>
      </c>
      <c r="O2436" s="83">
        <v>2435</v>
      </c>
      <c r="P2436" s="86">
        <f t="shared" si="155"/>
        <v>4.4348508634222905E-2</v>
      </c>
      <c r="Q2436" s="87">
        <f>Table2[[#This Row],[Decimal exceedance]]*100</f>
        <v>4.434850863422291</v>
      </c>
      <c r="R2436" s="86">
        <f>ROUND(Table2[[#This Row],[Percent Exceedance]],1)</f>
        <v>4.4000000000000004</v>
      </c>
    </row>
    <row r="2437" spans="2:18">
      <c r="B2437" s="79" t="s">
        <v>278</v>
      </c>
      <c r="C2437" s="80">
        <v>10044187</v>
      </c>
      <c r="D2437" s="80">
        <v>10019674</v>
      </c>
      <c r="E2437" s="79" t="s">
        <v>276</v>
      </c>
      <c r="F2437" s="81">
        <v>43006</v>
      </c>
      <c r="G2437" s="82">
        <v>2.3679999999999999</v>
      </c>
      <c r="H2437" s="83">
        <f t="shared" si="152"/>
        <v>2368</v>
      </c>
      <c r="I2437" s="84">
        <f t="shared" si="153"/>
        <v>2.7407407407407405E-2</v>
      </c>
      <c r="J2437" s="83">
        <v>2.27</v>
      </c>
      <c r="K2437" s="83" t="s">
        <v>277</v>
      </c>
      <c r="L2437" s="83">
        <v>0.71899999999999997</v>
      </c>
      <c r="M2437" s="83" t="s">
        <v>277</v>
      </c>
      <c r="N2437" s="84">
        <f t="shared" si="154"/>
        <v>3.0164074074074074</v>
      </c>
      <c r="O2437" s="83">
        <v>2436</v>
      </c>
      <c r="P2437" s="86">
        <f t="shared" si="155"/>
        <v>4.3956043956043911E-2</v>
      </c>
      <c r="Q2437" s="87">
        <f>Table2[[#This Row],[Decimal exceedance]]*100</f>
        <v>4.3956043956043906</v>
      </c>
      <c r="R2437" s="86">
        <f>ROUND(Table2[[#This Row],[Percent Exceedance]],1)</f>
        <v>4.4000000000000004</v>
      </c>
    </row>
    <row r="2438" spans="2:18">
      <c r="B2438" s="79" t="s">
        <v>278</v>
      </c>
      <c r="C2438" s="80">
        <v>10044187</v>
      </c>
      <c r="D2438" s="80">
        <v>10019674</v>
      </c>
      <c r="E2438" s="79" t="s">
        <v>276</v>
      </c>
      <c r="F2438" s="81">
        <v>41860</v>
      </c>
      <c r="G2438" s="82">
        <v>5.2229999999999999</v>
      </c>
      <c r="H2438" s="83">
        <f t="shared" si="152"/>
        <v>5223</v>
      </c>
      <c r="I2438" s="84">
        <f t="shared" si="153"/>
        <v>6.0451388888888881E-2</v>
      </c>
      <c r="J2438" s="83">
        <v>1.91</v>
      </c>
      <c r="K2438" s="83" t="s">
        <v>277</v>
      </c>
      <c r="L2438" s="83">
        <v>1.06</v>
      </c>
      <c r="M2438" s="83" t="s">
        <v>277</v>
      </c>
      <c r="N2438" s="84">
        <f t="shared" si="154"/>
        <v>3.0304513888888889</v>
      </c>
      <c r="O2438" s="83">
        <v>2437</v>
      </c>
      <c r="P2438" s="86">
        <f t="shared" si="155"/>
        <v>4.3563579277865028E-2</v>
      </c>
      <c r="Q2438" s="87">
        <f>Table2[[#This Row],[Decimal exceedance]]*100</f>
        <v>4.3563579277865028</v>
      </c>
      <c r="R2438" s="86">
        <f>ROUND(Table2[[#This Row],[Percent Exceedance]],1)</f>
        <v>4.4000000000000004</v>
      </c>
    </row>
    <row r="2439" spans="2:18">
      <c r="B2439" s="83"/>
      <c r="C2439" s="80">
        <v>10044187</v>
      </c>
      <c r="D2439" s="80">
        <v>10019674</v>
      </c>
      <c r="E2439" s="79" t="s">
        <v>276</v>
      </c>
      <c r="F2439" s="85">
        <v>43870</v>
      </c>
      <c r="G2439" s="82">
        <v>2.0190000000000001</v>
      </c>
      <c r="H2439" s="83">
        <f t="shared" si="152"/>
        <v>2019.0000000000002</v>
      </c>
      <c r="I2439" s="84">
        <f t="shared" si="153"/>
        <v>2.3368055555555555E-2</v>
      </c>
      <c r="J2439" s="83">
        <v>2.61</v>
      </c>
      <c r="K2439" s="83" t="s">
        <v>277</v>
      </c>
      <c r="L2439" s="83">
        <v>0.42199999999999999</v>
      </c>
      <c r="M2439" s="83" t="s">
        <v>277</v>
      </c>
      <c r="N2439" s="84">
        <f t="shared" si="154"/>
        <v>3.0553680555555558</v>
      </c>
      <c r="O2439" s="83">
        <v>2438</v>
      </c>
      <c r="P2439" s="86">
        <f t="shared" si="155"/>
        <v>4.3171114599686033E-2</v>
      </c>
      <c r="Q2439" s="87">
        <f>Table2[[#This Row],[Decimal exceedance]]*100</f>
        <v>4.3171114599686033</v>
      </c>
      <c r="R2439" s="86">
        <f>ROUND(Table2[[#This Row],[Percent Exceedance]],1)</f>
        <v>4.3</v>
      </c>
    </row>
    <row r="2440" spans="2:18">
      <c r="B2440" s="83"/>
      <c r="C2440" s="80">
        <v>10044187</v>
      </c>
      <c r="D2440" s="80">
        <v>10019674</v>
      </c>
      <c r="E2440" s="79" t="s">
        <v>276</v>
      </c>
      <c r="F2440" s="85">
        <v>43739</v>
      </c>
      <c r="G2440" s="82">
        <v>2.29</v>
      </c>
      <c r="H2440" s="83">
        <f t="shared" si="152"/>
        <v>2290</v>
      </c>
      <c r="I2440" s="84">
        <f t="shared" si="153"/>
        <v>2.6504629629629628E-2</v>
      </c>
      <c r="J2440" s="83">
        <v>2.8</v>
      </c>
      <c r="K2440" s="83" t="s">
        <v>277</v>
      </c>
      <c r="L2440" s="83">
        <v>0.22900000000000001</v>
      </c>
      <c r="M2440" s="83" t="s">
        <v>277</v>
      </c>
      <c r="N2440" s="84">
        <f t="shared" si="154"/>
        <v>3.0555046296296293</v>
      </c>
      <c r="O2440" s="83">
        <v>2439</v>
      </c>
      <c r="P2440" s="86">
        <f t="shared" si="155"/>
        <v>4.2778649921507039E-2</v>
      </c>
      <c r="Q2440" s="87">
        <f>Table2[[#This Row],[Decimal exceedance]]*100</f>
        <v>4.2778649921507039</v>
      </c>
      <c r="R2440" s="86">
        <f>ROUND(Table2[[#This Row],[Percent Exceedance]],1)</f>
        <v>4.3</v>
      </c>
    </row>
    <row r="2441" spans="2:18">
      <c r="B2441" s="83"/>
      <c r="C2441" s="80">
        <v>10044187</v>
      </c>
      <c r="D2441" s="80">
        <v>10019674</v>
      </c>
      <c r="E2441" s="79" t="s">
        <v>276</v>
      </c>
      <c r="F2441" s="85">
        <v>43874</v>
      </c>
      <c r="G2441" s="82">
        <v>1.9430000000000001</v>
      </c>
      <c r="H2441" s="83">
        <f t="shared" si="152"/>
        <v>1943</v>
      </c>
      <c r="I2441" s="84">
        <f t="shared" si="153"/>
        <v>2.2488425925925926E-2</v>
      </c>
      <c r="J2441" s="83">
        <v>2.5299999999999998</v>
      </c>
      <c r="K2441" s="83" t="s">
        <v>277</v>
      </c>
      <c r="L2441" s="83">
        <v>0.53200000000000003</v>
      </c>
      <c r="M2441" s="83" t="s">
        <v>277</v>
      </c>
      <c r="N2441" s="84">
        <f t="shared" si="154"/>
        <v>3.084488425925926</v>
      </c>
      <c r="O2441" s="83">
        <v>2440</v>
      </c>
      <c r="P2441" s="86">
        <f t="shared" si="155"/>
        <v>4.2386185243328045E-2</v>
      </c>
      <c r="Q2441" s="87">
        <f>Table2[[#This Row],[Decimal exceedance]]*100</f>
        <v>4.2386185243328045</v>
      </c>
      <c r="R2441" s="86">
        <f>ROUND(Table2[[#This Row],[Percent Exceedance]],1)</f>
        <v>4.2</v>
      </c>
    </row>
    <row r="2442" spans="2:18">
      <c r="B2442" s="79" t="s">
        <v>278</v>
      </c>
      <c r="C2442" s="80">
        <v>10044187</v>
      </c>
      <c r="D2442" s="80">
        <v>10019674</v>
      </c>
      <c r="E2442" s="79" t="s">
        <v>276</v>
      </c>
      <c r="F2442" s="81">
        <v>43249</v>
      </c>
      <c r="G2442" s="82">
        <v>2.5979999999999999</v>
      </c>
      <c r="H2442" s="83">
        <f t="shared" si="152"/>
        <v>2598</v>
      </c>
      <c r="I2442" s="84">
        <f t="shared" si="153"/>
        <v>3.006944444444444E-2</v>
      </c>
      <c r="J2442" s="83">
        <v>2.71</v>
      </c>
      <c r="K2442" s="83" t="s">
        <v>277</v>
      </c>
      <c r="L2442" s="83">
        <v>0.40300000000000002</v>
      </c>
      <c r="M2442" s="83" t="s">
        <v>277</v>
      </c>
      <c r="N2442" s="84">
        <f t="shared" si="154"/>
        <v>3.1430694444444445</v>
      </c>
      <c r="O2442" s="83">
        <v>2441</v>
      </c>
      <c r="P2442" s="86">
        <f t="shared" si="155"/>
        <v>4.1993720565149162E-2</v>
      </c>
      <c r="Q2442" s="87">
        <f>Table2[[#This Row],[Decimal exceedance]]*100</f>
        <v>4.1993720565149157</v>
      </c>
      <c r="R2442" s="86">
        <f>ROUND(Table2[[#This Row],[Percent Exceedance]],1)</f>
        <v>4.2</v>
      </c>
    </row>
    <row r="2443" spans="2:18">
      <c r="B2443" s="79" t="s">
        <v>278</v>
      </c>
      <c r="C2443" s="80">
        <v>10044187</v>
      </c>
      <c r="D2443" s="80">
        <v>10019674</v>
      </c>
      <c r="E2443" s="79" t="s">
        <v>276</v>
      </c>
      <c r="F2443" s="81">
        <v>41688</v>
      </c>
      <c r="G2443" s="82">
        <v>2.4830000000000001</v>
      </c>
      <c r="H2443" s="83">
        <f t="shared" si="152"/>
        <v>2483</v>
      </c>
      <c r="I2443" s="84">
        <f t="shared" si="153"/>
        <v>2.8738425925925924E-2</v>
      </c>
      <c r="J2443" s="83">
        <v>2.65</v>
      </c>
      <c r="K2443" s="83" t="s">
        <v>277</v>
      </c>
      <c r="L2443" s="83">
        <v>0.46899999999999997</v>
      </c>
      <c r="M2443" s="83" t="s">
        <v>277</v>
      </c>
      <c r="N2443" s="84">
        <f t="shared" si="154"/>
        <v>3.1477384259259256</v>
      </c>
      <c r="O2443" s="83">
        <v>2442</v>
      </c>
      <c r="P2443" s="86">
        <f t="shared" si="155"/>
        <v>4.1601255886970168E-2</v>
      </c>
      <c r="Q2443" s="87">
        <f>Table2[[#This Row],[Decimal exceedance]]*100</f>
        <v>4.1601255886970172</v>
      </c>
      <c r="R2443" s="86">
        <f>ROUND(Table2[[#This Row],[Percent Exceedance]],1)</f>
        <v>4.2</v>
      </c>
    </row>
    <row r="2444" spans="2:18">
      <c r="B2444" s="83"/>
      <c r="C2444" s="80">
        <v>10044187</v>
      </c>
      <c r="D2444" s="80">
        <v>10019674</v>
      </c>
      <c r="E2444" s="79" t="s">
        <v>276</v>
      </c>
      <c r="F2444" s="85">
        <v>43895</v>
      </c>
      <c r="G2444" s="82">
        <v>2.2290000000000001</v>
      </c>
      <c r="H2444" s="83">
        <f t="shared" si="152"/>
        <v>2229</v>
      </c>
      <c r="I2444" s="84">
        <f t="shared" si="153"/>
        <v>2.5798611111111109E-2</v>
      </c>
      <c r="J2444" s="83">
        <v>2.41</v>
      </c>
      <c r="K2444" s="83" t="s">
        <v>277</v>
      </c>
      <c r="L2444" s="83">
        <v>0.72799999999999998</v>
      </c>
      <c r="M2444" s="83" t="s">
        <v>277</v>
      </c>
      <c r="N2444" s="84">
        <f t="shared" si="154"/>
        <v>3.1637986111111109</v>
      </c>
      <c r="O2444" s="83">
        <v>2443</v>
      </c>
      <c r="P2444" s="86">
        <f t="shared" si="155"/>
        <v>4.1208791208791173E-2</v>
      </c>
      <c r="Q2444" s="87">
        <f>Table2[[#This Row],[Decimal exceedance]]*100</f>
        <v>4.1208791208791169</v>
      </c>
      <c r="R2444" s="86">
        <f>ROUND(Table2[[#This Row],[Percent Exceedance]],1)</f>
        <v>4.0999999999999996</v>
      </c>
    </row>
    <row r="2445" spans="2:18">
      <c r="B2445" s="79" t="s">
        <v>278</v>
      </c>
      <c r="C2445" s="80">
        <v>10044187</v>
      </c>
      <c r="D2445" s="80">
        <v>10019674</v>
      </c>
      <c r="E2445" s="79" t="s">
        <v>276</v>
      </c>
      <c r="F2445" s="81">
        <v>42530</v>
      </c>
      <c r="G2445" s="82">
        <v>2.1840000000000002</v>
      </c>
      <c r="H2445" s="83">
        <f t="shared" si="152"/>
        <v>2184</v>
      </c>
      <c r="I2445" s="84">
        <f t="shared" si="153"/>
        <v>2.5277777777777777E-2</v>
      </c>
      <c r="J2445" s="83">
        <v>2.4300000000000002</v>
      </c>
      <c r="K2445" s="83" t="s">
        <v>277</v>
      </c>
      <c r="L2445" s="83">
        <v>0.71799999999999997</v>
      </c>
      <c r="M2445" s="83" t="s">
        <v>277</v>
      </c>
      <c r="N2445" s="84">
        <f t="shared" si="154"/>
        <v>3.1732777777777779</v>
      </c>
      <c r="O2445" s="83">
        <v>2444</v>
      </c>
      <c r="P2445" s="86">
        <f t="shared" si="155"/>
        <v>4.081632653061229E-2</v>
      </c>
      <c r="Q2445" s="87">
        <f>Table2[[#This Row],[Decimal exceedance]]*100</f>
        <v>4.081632653061229</v>
      </c>
      <c r="R2445" s="86">
        <f>ROUND(Table2[[#This Row],[Percent Exceedance]],1)</f>
        <v>4.0999999999999996</v>
      </c>
    </row>
    <row r="2446" spans="2:18">
      <c r="B2446" s="79" t="s">
        <v>278</v>
      </c>
      <c r="C2446" s="80">
        <v>10044187</v>
      </c>
      <c r="D2446" s="80">
        <v>10019674</v>
      </c>
      <c r="E2446" s="79" t="s">
        <v>276</v>
      </c>
      <c r="F2446" s="81">
        <v>41665</v>
      </c>
      <c r="G2446" s="82">
        <v>2.323</v>
      </c>
      <c r="H2446" s="83">
        <f t="shared" si="152"/>
        <v>2323</v>
      </c>
      <c r="I2446" s="84">
        <f t="shared" si="153"/>
        <v>2.6886574074074073E-2</v>
      </c>
      <c r="J2446" s="83">
        <v>2.74</v>
      </c>
      <c r="K2446" s="83" t="s">
        <v>277</v>
      </c>
      <c r="L2446" s="83">
        <v>0.46</v>
      </c>
      <c r="M2446" s="83" t="s">
        <v>277</v>
      </c>
      <c r="N2446" s="84">
        <f t="shared" si="154"/>
        <v>3.2268865740740744</v>
      </c>
      <c r="O2446" s="83">
        <v>2445</v>
      </c>
      <c r="P2446" s="86">
        <f t="shared" si="155"/>
        <v>4.0423861852433296E-2</v>
      </c>
      <c r="Q2446" s="87">
        <f>Table2[[#This Row],[Decimal exceedance]]*100</f>
        <v>4.0423861852433296</v>
      </c>
      <c r="R2446" s="86">
        <f>ROUND(Table2[[#This Row],[Percent Exceedance]],1)</f>
        <v>4</v>
      </c>
    </row>
    <row r="2447" spans="2:18">
      <c r="B2447" s="79" t="s">
        <v>278</v>
      </c>
      <c r="C2447" s="80">
        <v>10044187</v>
      </c>
      <c r="D2447" s="80">
        <v>10019674</v>
      </c>
      <c r="E2447" s="79" t="s">
        <v>276</v>
      </c>
      <c r="F2447" s="81">
        <v>41969</v>
      </c>
      <c r="G2447" s="82">
        <v>2.5619999999999998</v>
      </c>
      <c r="H2447" s="83">
        <f t="shared" si="152"/>
        <v>2562</v>
      </c>
      <c r="I2447" s="84">
        <f t="shared" si="153"/>
        <v>2.9652777777777774E-2</v>
      </c>
      <c r="J2447" s="83">
        <v>2.79</v>
      </c>
      <c r="K2447" s="83" t="s">
        <v>277</v>
      </c>
      <c r="L2447" s="83">
        <v>0.42399999999999999</v>
      </c>
      <c r="M2447" s="83" t="s">
        <v>277</v>
      </c>
      <c r="N2447" s="84">
        <f t="shared" si="154"/>
        <v>3.2436527777777777</v>
      </c>
      <c r="O2447" s="83">
        <v>2446</v>
      </c>
      <c r="P2447" s="86">
        <f t="shared" si="155"/>
        <v>4.0031397174254302E-2</v>
      </c>
      <c r="Q2447" s="87">
        <f>Table2[[#This Row],[Decimal exceedance]]*100</f>
        <v>4.0031397174254302</v>
      </c>
      <c r="R2447" s="86">
        <f>ROUND(Table2[[#This Row],[Percent Exceedance]],1)</f>
        <v>4</v>
      </c>
    </row>
    <row r="2448" spans="2:18">
      <c r="B2448" s="79" t="s">
        <v>278</v>
      </c>
      <c r="C2448" s="80">
        <v>10044187</v>
      </c>
      <c r="D2448" s="80">
        <v>10019674</v>
      </c>
      <c r="E2448" s="79" t="s">
        <v>276</v>
      </c>
      <c r="F2448" s="81">
        <v>41679</v>
      </c>
      <c r="G2448" s="82">
        <v>2.556</v>
      </c>
      <c r="H2448" s="83">
        <f t="shared" si="152"/>
        <v>2556</v>
      </c>
      <c r="I2448" s="84">
        <f t="shared" si="153"/>
        <v>2.9583333333333333E-2</v>
      </c>
      <c r="J2448" s="83">
        <v>2.81</v>
      </c>
      <c r="K2448" s="83" t="s">
        <v>277</v>
      </c>
      <c r="L2448" s="83">
        <v>0.439</v>
      </c>
      <c r="M2448" s="83" t="s">
        <v>277</v>
      </c>
      <c r="N2448" s="84">
        <f t="shared" si="154"/>
        <v>3.2785833333333336</v>
      </c>
      <c r="O2448" s="83">
        <v>2447</v>
      </c>
      <c r="P2448" s="86">
        <f t="shared" si="155"/>
        <v>3.9638932496075308E-2</v>
      </c>
      <c r="Q2448" s="87">
        <f>Table2[[#This Row],[Decimal exceedance]]*100</f>
        <v>3.9638932496075308</v>
      </c>
      <c r="R2448" s="86">
        <f>ROUND(Table2[[#This Row],[Percent Exceedance]],1)</f>
        <v>4</v>
      </c>
    </row>
    <row r="2449" spans="2:18">
      <c r="B2449" s="79" t="s">
        <v>278</v>
      </c>
      <c r="C2449" s="80">
        <v>10044187</v>
      </c>
      <c r="D2449" s="80">
        <v>10019674</v>
      </c>
      <c r="E2449" s="79" t="s">
        <v>276</v>
      </c>
      <c r="F2449" s="81">
        <v>42764</v>
      </c>
      <c r="G2449" s="82">
        <v>5.5540000000000003</v>
      </c>
      <c r="H2449" s="83">
        <f t="shared" si="152"/>
        <v>5554</v>
      </c>
      <c r="I2449" s="84">
        <f t="shared" si="153"/>
        <v>6.4282407407407413E-2</v>
      </c>
      <c r="J2449" s="83">
        <v>2.68</v>
      </c>
      <c r="K2449" s="83" t="s">
        <v>277</v>
      </c>
      <c r="L2449" s="83">
        <v>0.60299999999999998</v>
      </c>
      <c r="M2449" s="83" t="s">
        <v>277</v>
      </c>
      <c r="N2449" s="84">
        <f t="shared" si="154"/>
        <v>3.3472824074074072</v>
      </c>
      <c r="O2449" s="83">
        <v>2448</v>
      </c>
      <c r="P2449" s="86">
        <f t="shared" si="155"/>
        <v>3.9246467817896424E-2</v>
      </c>
      <c r="Q2449" s="87">
        <f>Table2[[#This Row],[Decimal exceedance]]*100</f>
        <v>3.9246467817896424</v>
      </c>
      <c r="R2449" s="86">
        <f>ROUND(Table2[[#This Row],[Percent Exceedance]],1)</f>
        <v>3.9</v>
      </c>
    </row>
    <row r="2450" spans="2:18">
      <c r="B2450" s="79" t="s">
        <v>278</v>
      </c>
      <c r="C2450" s="80">
        <v>10044187</v>
      </c>
      <c r="D2450" s="80">
        <v>10019674</v>
      </c>
      <c r="E2450" s="79" t="s">
        <v>276</v>
      </c>
      <c r="F2450" s="81">
        <v>42928</v>
      </c>
      <c r="G2450" s="82">
        <v>2.5219999999999998</v>
      </c>
      <c r="H2450" s="83">
        <f t="shared" si="152"/>
        <v>2522</v>
      </c>
      <c r="I2450" s="84">
        <f t="shared" si="153"/>
        <v>2.9189814814814811E-2</v>
      </c>
      <c r="J2450" s="83">
        <v>2.12</v>
      </c>
      <c r="K2450" s="83" t="s">
        <v>277</v>
      </c>
      <c r="L2450" s="83">
        <v>1.22</v>
      </c>
      <c r="M2450" s="83" t="s">
        <v>277</v>
      </c>
      <c r="N2450" s="84">
        <f t="shared" si="154"/>
        <v>3.3691898148148152</v>
      </c>
      <c r="O2450" s="83">
        <v>2449</v>
      </c>
      <c r="P2450" s="86">
        <f t="shared" si="155"/>
        <v>3.885400313971743E-2</v>
      </c>
      <c r="Q2450" s="87">
        <f>Table2[[#This Row],[Decimal exceedance]]*100</f>
        <v>3.885400313971743</v>
      </c>
      <c r="R2450" s="86">
        <f>ROUND(Table2[[#This Row],[Percent Exceedance]],1)</f>
        <v>3.9</v>
      </c>
    </row>
    <row r="2451" spans="2:18">
      <c r="B2451" s="83"/>
      <c r="C2451" s="80">
        <v>10044187</v>
      </c>
      <c r="D2451" s="80">
        <v>10019674</v>
      </c>
      <c r="E2451" s="79" t="s">
        <v>276</v>
      </c>
      <c r="F2451" s="85">
        <v>43783</v>
      </c>
      <c r="G2451" s="82">
        <v>1.655</v>
      </c>
      <c r="H2451" s="83">
        <f t="shared" si="152"/>
        <v>1655</v>
      </c>
      <c r="I2451" s="84">
        <f t="shared" si="153"/>
        <v>1.9155092592592592E-2</v>
      </c>
      <c r="J2451" s="83">
        <v>3.15</v>
      </c>
      <c r="K2451" s="83" t="s">
        <v>277</v>
      </c>
      <c r="L2451" s="83">
        <v>0.23899999999999999</v>
      </c>
      <c r="M2451" s="83" t="s">
        <v>277</v>
      </c>
      <c r="N2451" s="84">
        <f t="shared" si="154"/>
        <v>3.4081550925925925</v>
      </c>
      <c r="O2451" s="83">
        <v>2450</v>
      </c>
      <c r="P2451" s="86">
        <f t="shared" si="155"/>
        <v>3.8461538461538436E-2</v>
      </c>
      <c r="Q2451" s="87">
        <f>Table2[[#This Row],[Decimal exceedance]]*100</f>
        <v>3.8461538461538436</v>
      </c>
      <c r="R2451" s="86">
        <f>ROUND(Table2[[#This Row],[Percent Exceedance]],1)</f>
        <v>3.8</v>
      </c>
    </row>
    <row r="2452" spans="2:18">
      <c r="B2452" s="79" t="s">
        <v>278</v>
      </c>
      <c r="C2452" s="80">
        <v>10044187</v>
      </c>
      <c r="D2452" s="80">
        <v>10019674</v>
      </c>
      <c r="E2452" s="79" t="s">
        <v>276</v>
      </c>
      <c r="F2452" s="81">
        <v>42458</v>
      </c>
      <c r="G2452" s="82">
        <v>1.4930000000000001</v>
      </c>
      <c r="H2452" s="83">
        <f t="shared" si="152"/>
        <v>1493</v>
      </c>
      <c r="I2452" s="84">
        <f t="shared" si="153"/>
        <v>1.7280092592592593E-2</v>
      </c>
      <c r="J2452" s="83">
        <v>2.97</v>
      </c>
      <c r="K2452" s="83" t="s">
        <v>280</v>
      </c>
      <c r="L2452" s="83">
        <v>0.42399999999999999</v>
      </c>
      <c r="M2452" s="83" t="s">
        <v>277</v>
      </c>
      <c r="N2452" s="84">
        <f t="shared" si="154"/>
        <v>3.4112800925925928</v>
      </c>
      <c r="O2452" s="83">
        <v>2451</v>
      </c>
      <c r="P2452" s="86">
        <f t="shared" si="155"/>
        <v>3.8069073783359553E-2</v>
      </c>
      <c r="Q2452" s="87">
        <f>Table2[[#This Row],[Decimal exceedance]]*100</f>
        <v>3.8069073783359553</v>
      </c>
      <c r="R2452" s="86">
        <f>ROUND(Table2[[#This Row],[Percent Exceedance]],1)</f>
        <v>3.8</v>
      </c>
    </row>
    <row r="2453" spans="2:18">
      <c r="B2453" s="79" t="s">
        <v>278</v>
      </c>
      <c r="C2453" s="80">
        <v>10044187</v>
      </c>
      <c r="D2453" s="80">
        <v>10019674</v>
      </c>
      <c r="E2453" s="79" t="s">
        <v>276</v>
      </c>
      <c r="F2453" s="81">
        <v>42628</v>
      </c>
      <c r="G2453" s="82">
        <v>3</v>
      </c>
      <c r="H2453" s="83">
        <f t="shared" si="152"/>
        <v>3000</v>
      </c>
      <c r="I2453" s="84">
        <f t="shared" si="153"/>
        <v>3.4722222222222217E-2</v>
      </c>
      <c r="J2453" s="83">
        <v>3.04</v>
      </c>
      <c r="K2453" s="83" t="s">
        <v>277</v>
      </c>
      <c r="L2453" s="83">
        <v>0.36099999999999999</v>
      </c>
      <c r="M2453" s="83" t="s">
        <v>277</v>
      </c>
      <c r="N2453" s="84">
        <f t="shared" si="154"/>
        <v>3.4357222222222221</v>
      </c>
      <c r="O2453" s="83">
        <v>2452</v>
      </c>
      <c r="P2453" s="86">
        <f t="shared" si="155"/>
        <v>3.7676609105180559E-2</v>
      </c>
      <c r="Q2453" s="87">
        <f>Table2[[#This Row],[Decimal exceedance]]*100</f>
        <v>3.7676609105180559</v>
      </c>
      <c r="R2453" s="86">
        <f>ROUND(Table2[[#This Row],[Percent Exceedance]],1)</f>
        <v>3.8</v>
      </c>
    </row>
    <row r="2454" spans="2:18">
      <c r="B2454" s="79" t="s">
        <v>278</v>
      </c>
      <c r="C2454" s="80">
        <v>10044187</v>
      </c>
      <c r="D2454" s="80">
        <v>10019674</v>
      </c>
      <c r="E2454" s="79" t="s">
        <v>276</v>
      </c>
      <c r="F2454" s="81">
        <v>41675</v>
      </c>
      <c r="G2454" s="82">
        <v>2.36</v>
      </c>
      <c r="H2454" s="83">
        <f t="shared" si="152"/>
        <v>2360</v>
      </c>
      <c r="I2454" s="84">
        <f t="shared" si="153"/>
        <v>2.7314814814814813E-2</v>
      </c>
      <c r="J2454" s="83">
        <v>2.97</v>
      </c>
      <c r="K2454" s="83" t="s">
        <v>277</v>
      </c>
      <c r="L2454" s="83">
        <v>0.45500000000000002</v>
      </c>
      <c r="M2454" s="83" t="s">
        <v>277</v>
      </c>
      <c r="N2454" s="84">
        <f t="shared" si="154"/>
        <v>3.4523148148148151</v>
      </c>
      <c r="O2454" s="83">
        <v>2453</v>
      </c>
      <c r="P2454" s="86">
        <f t="shared" si="155"/>
        <v>3.7284144427001564E-2</v>
      </c>
      <c r="Q2454" s="87">
        <f>Table2[[#This Row],[Decimal exceedance]]*100</f>
        <v>3.7284144427001564</v>
      </c>
      <c r="R2454" s="86">
        <f>ROUND(Table2[[#This Row],[Percent Exceedance]],1)</f>
        <v>3.7</v>
      </c>
    </row>
    <row r="2455" spans="2:18">
      <c r="B2455" s="79" t="s">
        <v>278</v>
      </c>
      <c r="C2455" s="80">
        <v>10044187</v>
      </c>
      <c r="D2455" s="80">
        <v>10019674</v>
      </c>
      <c r="E2455" s="79" t="s">
        <v>276</v>
      </c>
      <c r="F2455" s="81">
        <v>42927</v>
      </c>
      <c r="G2455" s="82">
        <v>2.2839999999999998</v>
      </c>
      <c r="H2455" s="83">
        <f t="shared" si="152"/>
        <v>2284</v>
      </c>
      <c r="I2455" s="84">
        <f t="shared" si="153"/>
        <v>2.643518518518518E-2</v>
      </c>
      <c r="J2455" s="83">
        <v>2.95</v>
      </c>
      <c r="K2455" s="83" t="s">
        <v>277</v>
      </c>
      <c r="L2455" s="83">
        <v>0.53500000000000003</v>
      </c>
      <c r="M2455" s="83" t="s">
        <v>277</v>
      </c>
      <c r="N2455" s="84">
        <f t="shared" si="154"/>
        <v>3.5114351851851855</v>
      </c>
      <c r="O2455" s="83">
        <v>2454</v>
      </c>
      <c r="P2455" s="86">
        <f t="shared" si="155"/>
        <v>3.689167974882257E-2</v>
      </c>
      <c r="Q2455" s="87">
        <f>Table2[[#This Row],[Decimal exceedance]]*100</f>
        <v>3.689167974882257</v>
      </c>
      <c r="R2455" s="86">
        <f>ROUND(Table2[[#This Row],[Percent Exceedance]],1)</f>
        <v>3.7</v>
      </c>
    </row>
    <row r="2456" spans="2:18">
      <c r="B2456" s="79" t="s">
        <v>278</v>
      </c>
      <c r="C2456" s="80">
        <v>10044187</v>
      </c>
      <c r="D2456" s="80">
        <v>10019674</v>
      </c>
      <c r="E2456" s="79" t="s">
        <v>276</v>
      </c>
      <c r="F2456" s="81">
        <v>42537</v>
      </c>
      <c r="G2456" s="82">
        <v>2.3079999999999998</v>
      </c>
      <c r="H2456" s="83">
        <f t="shared" si="152"/>
        <v>2308</v>
      </c>
      <c r="I2456" s="84">
        <f t="shared" si="153"/>
        <v>2.6712962962962959E-2</v>
      </c>
      <c r="J2456" s="83">
        <v>2.87</v>
      </c>
      <c r="K2456" s="83" t="s">
        <v>277</v>
      </c>
      <c r="L2456" s="83">
        <v>0.61799999999999999</v>
      </c>
      <c r="M2456" s="83" t="s">
        <v>277</v>
      </c>
      <c r="N2456" s="84">
        <f t="shared" si="154"/>
        <v>3.514712962962963</v>
      </c>
      <c r="O2456" s="83">
        <v>2455</v>
      </c>
      <c r="P2456" s="86">
        <f t="shared" si="155"/>
        <v>3.6499215070643687E-2</v>
      </c>
      <c r="Q2456" s="87">
        <f>Table2[[#This Row],[Decimal exceedance]]*100</f>
        <v>3.6499215070643687</v>
      </c>
      <c r="R2456" s="86">
        <f>ROUND(Table2[[#This Row],[Percent Exceedance]],1)</f>
        <v>3.6</v>
      </c>
    </row>
    <row r="2457" spans="2:18">
      <c r="B2457" s="79" t="s">
        <v>278</v>
      </c>
      <c r="C2457" s="80">
        <v>10044187</v>
      </c>
      <c r="D2457" s="80">
        <v>10019674</v>
      </c>
      <c r="E2457" s="79" t="s">
        <v>276</v>
      </c>
      <c r="F2457" s="81">
        <v>41669</v>
      </c>
      <c r="G2457" s="82">
        <v>2.34</v>
      </c>
      <c r="H2457" s="83">
        <f t="shared" si="152"/>
        <v>2340</v>
      </c>
      <c r="I2457" s="84">
        <f t="shared" si="153"/>
        <v>2.7083333333333331E-2</v>
      </c>
      <c r="J2457" s="83">
        <v>3.03</v>
      </c>
      <c r="K2457" s="83" t="s">
        <v>277</v>
      </c>
      <c r="L2457" s="83">
        <v>0.46100000000000002</v>
      </c>
      <c r="M2457" s="83" t="s">
        <v>277</v>
      </c>
      <c r="N2457" s="84">
        <f t="shared" si="154"/>
        <v>3.5180833333333328</v>
      </c>
      <c r="O2457" s="83">
        <v>2456</v>
      </c>
      <c r="P2457" s="86">
        <f t="shared" si="155"/>
        <v>3.6106750392464693E-2</v>
      </c>
      <c r="Q2457" s="87">
        <f>Table2[[#This Row],[Decimal exceedance]]*100</f>
        <v>3.6106750392464693</v>
      </c>
      <c r="R2457" s="86">
        <f>ROUND(Table2[[#This Row],[Percent Exceedance]],1)</f>
        <v>3.6</v>
      </c>
    </row>
    <row r="2458" spans="2:18">
      <c r="B2458" s="83"/>
      <c r="C2458" s="80">
        <v>10044187</v>
      </c>
      <c r="D2458" s="80">
        <v>10019674</v>
      </c>
      <c r="E2458" s="79" t="s">
        <v>276</v>
      </c>
      <c r="F2458" s="85">
        <v>43626</v>
      </c>
      <c r="G2458" s="82">
        <v>2.04</v>
      </c>
      <c r="H2458" s="83">
        <f t="shared" si="152"/>
        <v>2040</v>
      </c>
      <c r="I2458" s="84">
        <f t="shared" si="153"/>
        <v>2.361111111111111E-2</v>
      </c>
      <c r="J2458" s="83">
        <v>2.96</v>
      </c>
      <c r="K2458" s="83" t="s">
        <v>277</v>
      </c>
      <c r="L2458" s="83">
        <v>0.53800000000000003</v>
      </c>
      <c r="M2458" s="83" t="s">
        <v>277</v>
      </c>
      <c r="N2458" s="84">
        <f t="shared" si="154"/>
        <v>3.5216111111111115</v>
      </c>
      <c r="O2458" s="83">
        <v>2457</v>
      </c>
      <c r="P2458" s="86">
        <f t="shared" si="155"/>
        <v>3.5714285714285698E-2</v>
      </c>
      <c r="Q2458" s="87">
        <f>Table2[[#This Row],[Decimal exceedance]]*100</f>
        <v>3.5714285714285698</v>
      </c>
      <c r="R2458" s="86">
        <f>ROUND(Table2[[#This Row],[Percent Exceedance]],1)</f>
        <v>3.6</v>
      </c>
    </row>
    <row r="2459" spans="2:18">
      <c r="B2459" s="79" t="s">
        <v>278</v>
      </c>
      <c r="C2459" s="80">
        <v>10044187</v>
      </c>
      <c r="D2459" s="80">
        <v>10019674</v>
      </c>
      <c r="E2459" s="79" t="s">
        <v>276</v>
      </c>
      <c r="F2459" s="81">
        <v>43100</v>
      </c>
      <c r="G2459" s="82">
        <v>2.1480000000000001</v>
      </c>
      <c r="H2459" s="83">
        <f t="shared" si="152"/>
        <v>2148</v>
      </c>
      <c r="I2459" s="84">
        <f t="shared" si="153"/>
        <v>2.4861111111111112E-2</v>
      </c>
      <c r="J2459" s="83">
        <v>3.39</v>
      </c>
      <c r="K2459" s="83" t="s">
        <v>277</v>
      </c>
      <c r="L2459" s="83">
        <v>0.152</v>
      </c>
      <c r="M2459" s="83" t="s">
        <v>277</v>
      </c>
      <c r="N2459" s="84">
        <f t="shared" si="154"/>
        <v>3.5668611111111113</v>
      </c>
      <c r="O2459" s="83">
        <v>2458</v>
      </c>
      <c r="P2459" s="86">
        <f t="shared" si="155"/>
        <v>3.5321821036106704E-2</v>
      </c>
      <c r="Q2459" s="87">
        <f>Table2[[#This Row],[Decimal exceedance]]*100</f>
        <v>3.5321821036106704</v>
      </c>
      <c r="R2459" s="86">
        <f>ROUND(Table2[[#This Row],[Percent Exceedance]],1)</f>
        <v>3.5</v>
      </c>
    </row>
    <row r="2460" spans="2:18">
      <c r="B2460" s="79" t="s">
        <v>278</v>
      </c>
      <c r="C2460" s="80">
        <v>10044187</v>
      </c>
      <c r="D2460" s="80">
        <v>10019674</v>
      </c>
      <c r="E2460" s="79" t="s">
        <v>276</v>
      </c>
      <c r="F2460" s="81">
        <v>41644</v>
      </c>
      <c r="G2460" s="82">
        <v>2.2789999999999999</v>
      </c>
      <c r="H2460" s="83">
        <f t="shared" si="152"/>
        <v>2279</v>
      </c>
      <c r="I2460" s="84">
        <f t="shared" si="153"/>
        <v>2.6377314814814812E-2</v>
      </c>
      <c r="J2460" s="83">
        <v>3.19</v>
      </c>
      <c r="K2460" s="83" t="s">
        <v>277</v>
      </c>
      <c r="L2460" s="83">
        <v>0.44700000000000001</v>
      </c>
      <c r="M2460" s="83" t="s">
        <v>277</v>
      </c>
      <c r="N2460" s="84">
        <f t="shared" si="154"/>
        <v>3.6633773148148148</v>
      </c>
      <c r="O2460" s="83">
        <v>2459</v>
      </c>
      <c r="P2460" s="86">
        <f t="shared" si="155"/>
        <v>3.4929356357927821E-2</v>
      </c>
      <c r="Q2460" s="87">
        <f>Table2[[#This Row],[Decimal exceedance]]*100</f>
        <v>3.4929356357927821</v>
      </c>
      <c r="R2460" s="86">
        <f>ROUND(Table2[[#This Row],[Percent Exceedance]],1)</f>
        <v>3.5</v>
      </c>
    </row>
    <row r="2461" spans="2:18">
      <c r="B2461" s="79" t="s">
        <v>278</v>
      </c>
      <c r="C2461" s="80">
        <v>10044187</v>
      </c>
      <c r="D2461" s="80">
        <v>10019674</v>
      </c>
      <c r="E2461" s="79" t="s">
        <v>276</v>
      </c>
      <c r="F2461" s="81">
        <v>41655</v>
      </c>
      <c r="G2461" s="82">
        <v>2.2549999999999999</v>
      </c>
      <c r="H2461" s="83">
        <f t="shared" si="152"/>
        <v>2255</v>
      </c>
      <c r="I2461" s="84">
        <f t="shared" si="153"/>
        <v>2.6099537037037036E-2</v>
      </c>
      <c r="J2461" s="83">
        <v>3.21</v>
      </c>
      <c r="K2461" s="83" t="s">
        <v>277</v>
      </c>
      <c r="L2461" s="83">
        <v>0.442</v>
      </c>
      <c r="M2461" s="83" t="s">
        <v>277</v>
      </c>
      <c r="N2461" s="84">
        <f t="shared" si="154"/>
        <v>3.6780995370370371</v>
      </c>
      <c r="O2461" s="83">
        <v>2460</v>
      </c>
      <c r="P2461" s="86">
        <f t="shared" si="155"/>
        <v>3.4536891679748827E-2</v>
      </c>
      <c r="Q2461" s="87">
        <f>Table2[[#This Row],[Decimal exceedance]]*100</f>
        <v>3.4536891679748827</v>
      </c>
      <c r="R2461" s="86">
        <f>ROUND(Table2[[#This Row],[Percent Exceedance]],1)</f>
        <v>3.5</v>
      </c>
    </row>
    <row r="2462" spans="2:18">
      <c r="B2462" s="79" t="s">
        <v>278</v>
      </c>
      <c r="C2462" s="80">
        <v>10044187</v>
      </c>
      <c r="D2462" s="80">
        <v>10019674</v>
      </c>
      <c r="E2462" s="79" t="s">
        <v>276</v>
      </c>
      <c r="F2462" s="81">
        <v>43102</v>
      </c>
      <c r="G2462" s="82">
        <v>2.3780000000000001</v>
      </c>
      <c r="H2462" s="83">
        <f t="shared" si="152"/>
        <v>2378</v>
      </c>
      <c r="I2462" s="84">
        <f t="shared" si="153"/>
        <v>2.7523148148148147E-2</v>
      </c>
      <c r="J2462" s="83">
        <v>3.51</v>
      </c>
      <c r="K2462" s="83" t="s">
        <v>277</v>
      </c>
      <c r="L2462" s="83">
        <v>0.14599999999999999</v>
      </c>
      <c r="M2462" s="83" t="s">
        <v>277</v>
      </c>
      <c r="N2462" s="84">
        <f t="shared" si="154"/>
        <v>3.6835231481481476</v>
      </c>
      <c r="O2462" s="83">
        <v>2461</v>
      </c>
      <c r="P2462" s="86">
        <f t="shared" si="155"/>
        <v>3.4144427001569833E-2</v>
      </c>
      <c r="Q2462" s="87">
        <f>Table2[[#This Row],[Decimal exceedance]]*100</f>
        <v>3.4144427001569833</v>
      </c>
      <c r="R2462" s="86">
        <f>ROUND(Table2[[#This Row],[Percent Exceedance]],1)</f>
        <v>3.4</v>
      </c>
    </row>
    <row r="2463" spans="2:18">
      <c r="B2463" s="79" t="s">
        <v>278</v>
      </c>
      <c r="C2463" s="80">
        <v>10044187</v>
      </c>
      <c r="D2463" s="80">
        <v>10019674</v>
      </c>
      <c r="E2463" s="79" t="s">
        <v>276</v>
      </c>
      <c r="F2463" s="81">
        <v>41567</v>
      </c>
      <c r="G2463" s="82">
        <v>3.5859999999999999</v>
      </c>
      <c r="H2463" s="83">
        <f t="shared" si="152"/>
        <v>3586</v>
      </c>
      <c r="I2463" s="84">
        <f t="shared" si="153"/>
        <v>4.1504629629629627E-2</v>
      </c>
      <c r="J2463" s="83">
        <v>3.14</v>
      </c>
      <c r="K2463" s="83" t="s">
        <v>277</v>
      </c>
      <c r="L2463" s="83">
        <v>0.55800000000000005</v>
      </c>
      <c r="M2463" s="83" t="s">
        <v>277</v>
      </c>
      <c r="N2463" s="84">
        <f t="shared" si="154"/>
        <v>3.7395046296296295</v>
      </c>
      <c r="O2463" s="83">
        <v>2462</v>
      </c>
      <c r="P2463" s="86">
        <f t="shared" si="155"/>
        <v>3.3751962323390949E-2</v>
      </c>
      <c r="Q2463" s="87">
        <f>Table2[[#This Row],[Decimal exceedance]]*100</f>
        <v>3.3751962323390949</v>
      </c>
      <c r="R2463" s="86">
        <f>ROUND(Table2[[#This Row],[Percent Exceedance]],1)</f>
        <v>3.4</v>
      </c>
    </row>
    <row r="2464" spans="2:18">
      <c r="B2464" s="83"/>
      <c r="C2464" s="80">
        <v>10044187</v>
      </c>
      <c r="D2464" s="80">
        <v>10019674</v>
      </c>
      <c r="E2464" s="79" t="s">
        <v>276</v>
      </c>
      <c r="F2464" s="85">
        <v>43744</v>
      </c>
      <c r="G2464" s="82">
        <v>1.909</v>
      </c>
      <c r="H2464" s="83">
        <f t="shared" si="152"/>
        <v>1909</v>
      </c>
      <c r="I2464" s="84">
        <f t="shared" si="153"/>
        <v>2.2094907407407407E-2</v>
      </c>
      <c r="J2464" s="83">
        <v>3.47</v>
      </c>
      <c r="K2464" s="83" t="s">
        <v>277</v>
      </c>
      <c r="L2464" s="83">
        <v>0.25600000000000001</v>
      </c>
      <c r="M2464" s="83" t="s">
        <v>277</v>
      </c>
      <c r="N2464" s="84">
        <f t="shared" si="154"/>
        <v>3.7480949074074079</v>
      </c>
      <c r="O2464" s="83">
        <v>2463</v>
      </c>
      <c r="P2464" s="86">
        <f t="shared" si="155"/>
        <v>3.3359497645211955E-2</v>
      </c>
      <c r="Q2464" s="87">
        <f>Table2[[#This Row],[Decimal exceedance]]*100</f>
        <v>3.3359497645211955</v>
      </c>
      <c r="R2464" s="86">
        <f>ROUND(Table2[[#This Row],[Percent Exceedance]],1)</f>
        <v>3.3</v>
      </c>
    </row>
    <row r="2465" spans="2:18">
      <c r="B2465" s="79" t="s">
        <v>278</v>
      </c>
      <c r="C2465" s="80">
        <v>10044187</v>
      </c>
      <c r="D2465" s="80">
        <v>10019674</v>
      </c>
      <c r="E2465" s="79" t="s">
        <v>276</v>
      </c>
      <c r="F2465" s="81">
        <v>43103</v>
      </c>
      <c r="G2465" s="82">
        <v>1.905</v>
      </c>
      <c r="H2465" s="83">
        <f t="shared" si="152"/>
        <v>1905</v>
      </c>
      <c r="I2465" s="84">
        <f t="shared" si="153"/>
        <v>2.2048611111111109E-2</v>
      </c>
      <c r="J2465" s="83">
        <v>3.59</v>
      </c>
      <c r="K2465" s="83" t="s">
        <v>277</v>
      </c>
      <c r="L2465" s="83">
        <v>0.14599999999999999</v>
      </c>
      <c r="M2465" s="83" t="s">
        <v>277</v>
      </c>
      <c r="N2465" s="84">
        <f t="shared" si="154"/>
        <v>3.7580486111111107</v>
      </c>
      <c r="O2465" s="83">
        <v>2464</v>
      </c>
      <c r="P2465" s="86">
        <f t="shared" si="155"/>
        <v>3.2967032967032961E-2</v>
      </c>
      <c r="Q2465" s="87">
        <f>Table2[[#This Row],[Decimal exceedance]]*100</f>
        <v>3.2967032967032961</v>
      </c>
      <c r="R2465" s="86">
        <f>ROUND(Table2[[#This Row],[Percent Exceedance]],1)</f>
        <v>3.3</v>
      </c>
    </row>
    <row r="2466" spans="2:18">
      <c r="B2466" s="79" t="s">
        <v>278</v>
      </c>
      <c r="C2466" s="80">
        <v>10044187</v>
      </c>
      <c r="D2466" s="80">
        <v>10019674</v>
      </c>
      <c r="E2466" s="79" t="s">
        <v>276</v>
      </c>
      <c r="F2466" s="81">
        <v>43082</v>
      </c>
      <c r="G2466" s="82">
        <v>2.2919999999999998</v>
      </c>
      <c r="H2466" s="83">
        <f t="shared" si="152"/>
        <v>2292</v>
      </c>
      <c r="I2466" s="84">
        <f t="shared" si="153"/>
        <v>2.6527777777777775E-2</v>
      </c>
      <c r="J2466" s="83">
        <v>3.6</v>
      </c>
      <c r="K2466" s="83" t="s">
        <v>277</v>
      </c>
      <c r="L2466" s="83">
        <v>0.161</v>
      </c>
      <c r="M2466" s="83" t="s">
        <v>277</v>
      </c>
      <c r="N2466" s="84">
        <f t="shared" si="154"/>
        <v>3.787527777777778</v>
      </c>
      <c r="O2466" s="83">
        <v>2465</v>
      </c>
      <c r="P2466" s="86">
        <f t="shared" si="155"/>
        <v>3.2574568288853967E-2</v>
      </c>
      <c r="Q2466" s="87">
        <f>Table2[[#This Row],[Decimal exceedance]]*100</f>
        <v>3.2574568288853967</v>
      </c>
      <c r="R2466" s="86">
        <f>ROUND(Table2[[#This Row],[Percent Exceedance]],1)</f>
        <v>3.3</v>
      </c>
    </row>
    <row r="2467" spans="2:18">
      <c r="B2467" s="79" t="s">
        <v>278</v>
      </c>
      <c r="C2467" s="80">
        <v>10044187</v>
      </c>
      <c r="D2467" s="80">
        <v>10019674</v>
      </c>
      <c r="E2467" s="79" t="s">
        <v>276</v>
      </c>
      <c r="F2467" s="81">
        <v>42892</v>
      </c>
      <c r="G2467" s="82">
        <v>2.5830000000000002</v>
      </c>
      <c r="H2467" s="83">
        <f t="shared" si="152"/>
        <v>2583</v>
      </c>
      <c r="I2467" s="84">
        <f t="shared" si="153"/>
        <v>2.9895833333333333E-2</v>
      </c>
      <c r="J2467" s="83">
        <v>2.71</v>
      </c>
      <c r="K2467" s="83" t="s">
        <v>277</v>
      </c>
      <c r="L2467" s="83">
        <v>1.06</v>
      </c>
      <c r="M2467" s="83" t="s">
        <v>277</v>
      </c>
      <c r="N2467" s="84">
        <f t="shared" si="154"/>
        <v>3.7998958333333333</v>
      </c>
      <c r="O2467" s="83">
        <v>2466</v>
      </c>
      <c r="P2467" s="86">
        <f t="shared" si="155"/>
        <v>3.2182103610675084E-2</v>
      </c>
      <c r="Q2467" s="87">
        <f>Table2[[#This Row],[Decimal exceedance]]*100</f>
        <v>3.2182103610675084</v>
      </c>
      <c r="R2467" s="86">
        <f>ROUND(Table2[[#This Row],[Percent Exceedance]],1)</f>
        <v>3.2</v>
      </c>
    </row>
    <row r="2468" spans="2:18">
      <c r="B2468" s="79" t="s">
        <v>278</v>
      </c>
      <c r="C2468" s="80">
        <v>10044187</v>
      </c>
      <c r="D2468" s="80">
        <v>10019674</v>
      </c>
      <c r="E2468" s="79" t="s">
        <v>276</v>
      </c>
      <c r="F2468" s="81">
        <v>42938</v>
      </c>
      <c r="G2468" s="82">
        <v>2.649</v>
      </c>
      <c r="H2468" s="83">
        <f t="shared" si="152"/>
        <v>2649</v>
      </c>
      <c r="I2468" s="84">
        <f t="shared" si="153"/>
        <v>3.065972222222222E-2</v>
      </c>
      <c r="J2468" s="83">
        <v>2.99</v>
      </c>
      <c r="K2468" s="83" t="s">
        <v>277</v>
      </c>
      <c r="L2468" s="83">
        <v>0.79700000000000004</v>
      </c>
      <c r="M2468" s="83" t="s">
        <v>277</v>
      </c>
      <c r="N2468" s="84">
        <f t="shared" si="154"/>
        <v>3.8176597222222224</v>
      </c>
      <c r="O2468" s="83">
        <v>2467</v>
      </c>
      <c r="P2468" s="86">
        <f t="shared" si="155"/>
        <v>3.1789638932496089E-2</v>
      </c>
      <c r="Q2468" s="87">
        <f>Table2[[#This Row],[Decimal exceedance]]*100</f>
        <v>3.1789638932496089</v>
      </c>
      <c r="R2468" s="86">
        <f>ROUND(Table2[[#This Row],[Percent Exceedance]],1)</f>
        <v>3.2</v>
      </c>
    </row>
    <row r="2469" spans="2:18">
      <c r="B2469" s="79" t="s">
        <v>278</v>
      </c>
      <c r="C2469" s="80">
        <v>10044187</v>
      </c>
      <c r="D2469" s="80">
        <v>10019674</v>
      </c>
      <c r="E2469" s="79" t="s">
        <v>276</v>
      </c>
      <c r="F2469" s="81">
        <v>41574</v>
      </c>
      <c r="G2469" s="82">
        <v>0.91800000000000004</v>
      </c>
      <c r="H2469" s="83">
        <f t="shared" si="152"/>
        <v>918</v>
      </c>
      <c r="I2469" s="84">
        <f t="shared" si="153"/>
        <v>1.0624999999999999E-2</v>
      </c>
      <c r="J2469" s="83">
        <v>3.26</v>
      </c>
      <c r="K2469" s="83" t="s">
        <v>277</v>
      </c>
      <c r="L2469" s="83">
        <v>0.56599999999999995</v>
      </c>
      <c r="M2469" s="83" t="s">
        <v>277</v>
      </c>
      <c r="N2469" s="84">
        <f t="shared" si="154"/>
        <v>3.8366249999999997</v>
      </c>
      <c r="O2469" s="83">
        <v>2468</v>
      </c>
      <c r="P2469" s="86">
        <f t="shared" si="155"/>
        <v>3.1397174254317095E-2</v>
      </c>
      <c r="Q2469" s="87">
        <f>Table2[[#This Row],[Decimal exceedance]]*100</f>
        <v>3.1397174254317095</v>
      </c>
      <c r="R2469" s="86">
        <f>ROUND(Table2[[#This Row],[Percent Exceedance]],1)</f>
        <v>3.1</v>
      </c>
    </row>
    <row r="2470" spans="2:18">
      <c r="B2470" s="79" t="s">
        <v>278</v>
      </c>
      <c r="C2470" s="80">
        <v>10044187</v>
      </c>
      <c r="D2470" s="80">
        <v>10019674</v>
      </c>
      <c r="E2470" s="79" t="s">
        <v>276</v>
      </c>
      <c r="F2470" s="81">
        <v>43388</v>
      </c>
      <c r="G2470" s="82">
        <v>2.1419999999999999</v>
      </c>
      <c r="H2470" s="83">
        <f t="shared" si="152"/>
        <v>2142</v>
      </c>
      <c r="I2470" s="84">
        <f t="shared" si="153"/>
        <v>2.4791666666666663E-2</v>
      </c>
      <c r="J2470" s="83">
        <v>3.64</v>
      </c>
      <c r="K2470" s="83" t="s">
        <v>277</v>
      </c>
      <c r="L2470" s="83">
        <v>0.24099999999999999</v>
      </c>
      <c r="M2470" s="83" t="s">
        <v>277</v>
      </c>
      <c r="N2470" s="84">
        <f t="shared" si="154"/>
        <v>3.905791666666667</v>
      </c>
      <c r="O2470" s="83">
        <v>2469</v>
      </c>
      <c r="P2470" s="86">
        <f t="shared" si="155"/>
        <v>3.1004709576138101E-2</v>
      </c>
      <c r="Q2470" s="87">
        <f>Table2[[#This Row],[Decimal exceedance]]*100</f>
        <v>3.1004709576138101</v>
      </c>
      <c r="R2470" s="86">
        <f>ROUND(Table2[[#This Row],[Percent Exceedance]],1)</f>
        <v>3.1</v>
      </c>
    </row>
    <row r="2471" spans="2:18">
      <c r="B2471" s="79" t="s">
        <v>278</v>
      </c>
      <c r="C2471" s="80">
        <v>10044187</v>
      </c>
      <c r="D2471" s="80">
        <v>10019674</v>
      </c>
      <c r="E2471" s="79" t="s">
        <v>276</v>
      </c>
      <c r="F2471" s="81">
        <v>42476</v>
      </c>
      <c r="G2471" s="82">
        <v>2.7650000000000001</v>
      </c>
      <c r="H2471" s="83">
        <f t="shared" si="152"/>
        <v>2765</v>
      </c>
      <c r="I2471" s="84">
        <f t="shared" si="153"/>
        <v>3.2002314814814817E-2</v>
      </c>
      <c r="J2471" s="83">
        <v>3.41</v>
      </c>
      <c r="K2471" s="83" t="s">
        <v>280</v>
      </c>
      <c r="L2471" s="83">
        <v>0.46600000000000003</v>
      </c>
      <c r="M2471" s="83" t="s">
        <v>277</v>
      </c>
      <c r="N2471" s="84">
        <f t="shared" si="154"/>
        <v>3.9080023148148153</v>
      </c>
      <c r="O2471" s="83">
        <v>2470</v>
      </c>
      <c r="P2471" s="86">
        <f t="shared" si="155"/>
        <v>3.0612244897959218E-2</v>
      </c>
      <c r="Q2471" s="87">
        <f>Table2[[#This Row],[Decimal exceedance]]*100</f>
        <v>3.0612244897959218</v>
      </c>
      <c r="R2471" s="86">
        <f>ROUND(Table2[[#This Row],[Percent Exceedance]],1)</f>
        <v>3.1</v>
      </c>
    </row>
    <row r="2472" spans="2:18">
      <c r="B2472" s="79" t="s">
        <v>278</v>
      </c>
      <c r="C2472" s="80">
        <v>10044187</v>
      </c>
      <c r="D2472" s="80">
        <v>10019674</v>
      </c>
      <c r="E2472" s="79" t="s">
        <v>276</v>
      </c>
      <c r="F2472" s="81">
        <v>41947</v>
      </c>
      <c r="G2472" s="82">
        <v>2.653</v>
      </c>
      <c r="H2472" s="83">
        <f t="shared" si="152"/>
        <v>2653</v>
      </c>
      <c r="I2472" s="84">
        <f t="shared" si="153"/>
        <v>3.0706018518518518E-2</v>
      </c>
      <c r="J2472" s="83">
        <v>3.49</v>
      </c>
      <c r="K2472" s="83" t="s">
        <v>277</v>
      </c>
      <c r="L2472" s="83">
        <v>0.39400000000000002</v>
      </c>
      <c r="M2472" s="83" t="s">
        <v>277</v>
      </c>
      <c r="N2472" s="84">
        <f t="shared" si="154"/>
        <v>3.914706018518519</v>
      </c>
      <c r="O2472" s="83">
        <v>2471</v>
      </c>
      <c r="P2472" s="86">
        <f t="shared" si="155"/>
        <v>3.0219780219780223E-2</v>
      </c>
      <c r="Q2472" s="87">
        <f>Table2[[#This Row],[Decimal exceedance]]*100</f>
        <v>3.0219780219780223</v>
      </c>
      <c r="R2472" s="86">
        <f>ROUND(Table2[[#This Row],[Percent Exceedance]],1)</f>
        <v>3</v>
      </c>
    </row>
    <row r="2473" spans="2:18">
      <c r="B2473" s="79" t="s">
        <v>278</v>
      </c>
      <c r="C2473" s="80">
        <v>10044187</v>
      </c>
      <c r="D2473" s="80">
        <v>10019674</v>
      </c>
      <c r="E2473" s="79" t="s">
        <v>276</v>
      </c>
      <c r="F2473" s="81">
        <v>42247</v>
      </c>
      <c r="G2473" s="82">
        <v>4.3959999999999999</v>
      </c>
      <c r="H2473" s="83">
        <f t="shared" si="152"/>
        <v>4396</v>
      </c>
      <c r="I2473" s="84">
        <f t="shared" si="153"/>
        <v>5.0879629629629622E-2</v>
      </c>
      <c r="J2473" s="83">
        <v>3.39</v>
      </c>
      <c r="K2473" s="83" t="s">
        <v>277</v>
      </c>
      <c r="L2473" s="83">
        <v>0.48299999999999998</v>
      </c>
      <c r="M2473" s="83" t="s">
        <v>277</v>
      </c>
      <c r="N2473" s="84">
        <f t="shared" si="154"/>
        <v>3.9238796296296297</v>
      </c>
      <c r="O2473" s="83">
        <v>2472</v>
      </c>
      <c r="P2473" s="86">
        <f t="shared" si="155"/>
        <v>2.9827315541601229E-2</v>
      </c>
      <c r="Q2473" s="87">
        <f>Table2[[#This Row],[Decimal exceedance]]*100</f>
        <v>2.9827315541601229</v>
      </c>
      <c r="R2473" s="86">
        <f>ROUND(Table2[[#This Row],[Percent Exceedance]],1)</f>
        <v>3</v>
      </c>
    </row>
    <row r="2474" spans="2:18">
      <c r="B2474" s="79" t="s">
        <v>278</v>
      </c>
      <c r="C2474" s="80">
        <v>10044187</v>
      </c>
      <c r="D2474" s="80">
        <v>10019674</v>
      </c>
      <c r="E2474" s="79" t="s">
        <v>276</v>
      </c>
      <c r="F2474" s="81">
        <v>41876</v>
      </c>
      <c r="G2474" s="82">
        <v>4.1520000000000001</v>
      </c>
      <c r="H2474" s="83">
        <f t="shared" si="152"/>
        <v>4152</v>
      </c>
      <c r="I2474" s="84">
        <f t="shared" si="153"/>
        <v>4.8055555555555553E-2</v>
      </c>
      <c r="J2474" s="83">
        <v>3.47</v>
      </c>
      <c r="K2474" s="83" t="s">
        <v>277</v>
      </c>
      <c r="L2474" s="83">
        <v>0.46899999999999997</v>
      </c>
      <c r="M2474" s="83" t="s">
        <v>277</v>
      </c>
      <c r="N2474" s="84">
        <f t="shared" si="154"/>
        <v>3.9870555555555556</v>
      </c>
      <c r="O2474" s="83">
        <v>2473</v>
      </c>
      <c r="P2474" s="86">
        <f t="shared" si="155"/>
        <v>2.9434850863422346E-2</v>
      </c>
      <c r="Q2474" s="87">
        <f>Table2[[#This Row],[Decimal exceedance]]*100</f>
        <v>2.9434850863422346</v>
      </c>
      <c r="R2474" s="86">
        <f>ROUND(Table2[[#This Row],[Percent Exceedance]],1)</f>
        <v>2.9</v>
      </c>
    </row>
    <row r="2475" spans="2:18">
      <c r="B2475" s="79" t="s">
        <v>278</v>
      </c>
      <c r="C2475" s="80">
        <v>10044187</v>
      </c>
      <c r="D2475" s="80">
        <v>10019674</v>
      </c>
      <c r="E2475" s="79" t="s">
        <v>276</v>
      </c>
      <c r="F2475" s="81">
        <v>43124</v>
      </c>
      <c r="G2475" s="82">
        <v>2.3540000000000001</v>
      </c>
      <c r="H2475" s="83">
        <f t="shared" si="152"/>
        <v>2354</v>
      </c>
      <c r="I2475" s="84">
        <f t="shared" si="153"/>
        <v>2.7245370370370371E-2</v>
      </c>
      <c r="J2475" s="83">
        <v>3.86</v>
      </c>
      <c r="K2475" s="83" t="s">
        <v>277</v>
      </c>
      <c r="L2475" s="83">
        <v>0.17</v>
      </c>
      <c r="M2475" s="83" t="s">
        <v>277</v>
      </c>
      <c r="N2475" s="84">
        <f t="shared" si="154"/>
        <v>4.0572453703703708</v>
      </c>
      <c r="O2475" s="83">
        <v>2474</v>
      </c>
      <c r="P2475" s="86">
        <f t="shared" si="155"/>
        <v>2.9042386185243352E-2</v>
      </c>
      <c r="Q2475" s="87">
        <f>Table2[[#This Row],[Decimal exceedance]]*100</f>
        <v>2.9042386185243352</v>
      </c>
      <c r="R2475" s="86">
        <f>ROUND(Table2[[#This Row],[Percent Exceedance]],1)</f>
        <v>2.9</v>
      </c>
    </row>
    <row r="2476" spans="2:18">
      <c r="B2476" s="79" t="s">
        <v>278</v>
      </c>
      <c r="C2476" s="80">
        <v>10044187</v>
      </c>
      <c r="D2476" s="80">
        <v>10019674</v>
      </c>
      <c r="E2476" s="79" t="s">
        <v>276</v>
      </c>
      <c r="F2476" s="81">
        <v>42379</v>
      </c>
      <c r="G2476" s="82">
        <v>2.2890000000000001</v>
      </c>
      <c r="H2476" s="83">
        <f t="shared" si="152"/>
        <v>2289</v>
      </c>
      <c r="I2476" s="84">
        <f t="shared" si="153"/>
        <v>2.6493055555555554E-2</v>
      </c>
      <c r="J2476" s="83">
        <v>3.64</v>
      </c>
      <c r="K2476" s="83" t="s">
        <v>277</v>
      </c>
      <c r="L2476" s="83">
        <v>0.39300000000000002</v>
      </c>
      <c r="M2476" s="83" t="s">
        <v>277</v>
      </c>
      <c r="N2476" s="84">
        <f t="shared" si="154"/>
        <v>4.0594930555555555</v>
      </c>
      <c r="O2476" s="83">
        <v>2475</v>
      </c>
      <c r="P2476" s="86">
        <f t="shared" si="155"/>
        <v>2.8649921507064358E-2</v>
      </c>
      <c r="Q2476" s="87">
        <f>Table2[[#This Row],[Decimal exceedance]]*100</f>
        <v>2.8649921507064358</v>
      </c>
      <c r="R2476" s="86">
        <f>ROUND(Table2[[#This Row],[Percent Exceedance]],1)</f>
        <v>2.9</v>
      </c>
    </row>
    <row r="2477" spans="2:18">
      <c r="B2477" s="79" t="s">
        <v>278</v>
      </c>
      <c r="C2477" s="80">
        <v>10044187</v>
      </c>
      <c r="D2477" s="80">
        <v>10019674</v>
      </c>
      <c r="E2477" s="79" t="s">
        <v>276</v>
      </c>
      <c r="F2477" s="81">
        <v>41530</v>
      </c>
      <c r="G2477" s="82">
        <v>4.8879999999999999</v>
      </c>
      <c r="H2477" s="83">
        <f t="shared" si="152"/>
        <v>4888</v>
      </c>
      <c r="I2477" s="84">
        <f t="shared" si="153"/>
        <v>5.6574074074074068E-2</v>
      </c>
      <c r="J2477" s="83">
        <v>3.48</v>
      </c>
      <c r="K2477" s="83" t="s">
        <v>277</v>
      </c>
      <c r="L2477" s="83">
        <v>0.56100000000000005</v>
      </c>
      <c r="M2477" s="83" t="s">
        <v>277</v>
      </c>
      <c r="N2477" s="84">
        <f t="shared" si="154"/>
        <v>4.0975740740740738</v>
      </c>
      <c r="O2477" s="83">
        <v>2476</v>
      </c>
      <c r="P2477" s="86">
        <f t="shared" si="155"/>
        <v>2.8257456828885363E-2</v>
      </c>
      <c r="Q2477" s="87">
        <f>Table2[[#This Row],[Decimal exceedance]]*100</f>
        <v>2.8257456828885363</v>
      </c>
      <c r="R2477" s="86">
        <f>ROUND(Table2[[#This Row],[Percent Exceedance]],1)</f>
        <v>2.8</v>
      </c>
    </row>
    <row r="2478" spans="2:18">
      <c r="B2478" s="79" t="s">
        <v>278</v>
      </c>
      <c r="C2478" s="80">
        <v>10044187</v>
      </c>
      <c r="D2478" s="80">
        <v>10019674</v>
      </c>
      <c r="E2478" s="79" t="s">
        <v>276</v>
      </c>
      <c r="F2478" s="81">
        <v>43387</v>
      </c>
      <c r="G2478" s="82">
        <v>2.2970000000000002</v>
      </c>
      <c r="H2478" s="83">
        <f t="shared" si="152"/>
        <v>2297</v>
      </c>
      <c r="I2478" s="84">
        <f t="shared" si="153"/>
        <v>2.6585648148148146E-2</v>
      </c>
      <c r="J2478" s="83">
        <v>3.84</v>
      </c>
      <c r="K2478" s="83" t="s">
        <v>277</v>
      </c>
      <c r="L2478" s="83">
        <v>0.26700000000000002</v>
      </c>
      <c r="M2478" s="83" t="s">
        <v>277</v>
      </c>
      <c r="N2478" s="84">
        <f t="shared" si="154"/>
        <v>4.1335856481481486</v>
      </c>
      <c r="O2478" s="83">
        <v>2477</v>
      </c>
      <c r="P2478" s="86">
        <f t="shared" si="155"/>
        <v>2.786499215070648E-2</v>
      </c>
      <c r="Q2478" s="87">
        <f>Table2[[#This Row],[Decimal exceedance]]*100</f>
        <v>2.786499215070648</v>
      </c>
      <c r="R2478" s="86">
        <f>ROUND(Table2[[#This Row],[Percent Exceedance]],1)</f>
        <v>2.8</v>
      </c>
    </row>
    <row r="2479" spans="2:18">
      <c r="B2479" s="79" t="s">
        <v>278</v>
      </c>
      <c r="C2479" s="80">
        <v>10044187</v>
      </c>
      <c r="D2479" s="80">
        <v>10019674</v>
      </c>
      <c r="E2479" s="79" t="s">
        <v>276</v>
      </c>
      <c r="F2479" s="81">
        <v>42371</v>
      </c>
      <c r="G2479" s="82">
        <v>1.5429999999999999</v>
      </c>
      <c r="H2479" s="83">
        <f t="shared" si="152"/>
        <v>1543</v>
      </c>
      <c r="I2479" s="84">
        <f t="shared" si="153"/>
        <v>1.7858796296296293E-2</v>
      </c>
      <c r="J2479" s="83">
        <v>3.68</v>
      </c>
      <c r="K2479" s="83" t="s">
        <v>277</v>
      </c>
      <c r="L2479" s="83">
        <v>0.496</v>
      </c>
      <c r="M2479" s="83" t="s">
        <v>277</v>
      </c>
      <c r="N2479" s="84">
        <f t="shared" si="154"/>
        <v>4.193858796296297</v>
      </c>
      <c r="O2479" s="83">
        <v>2478</v>
      </c>
      <c r="P2479" s="86">
        <f t="shared" si="155"/>
        <v>2.7472527472527486E-2</v>
      </c>
      <c r="Q2479" s="87">
        <f>Table2[[#This Row],[Decimal exceedance]]*100</f>
        <v>2.7472527472527486</v>
      </c>
      <c r="R2479" s="86">
        <f>ROUND(Table2[[#This Row],[Percent Exceedance]],1)</f>
        <v>2.7</v>
      </c>
    </row>
    <row r="2480" spans="2:18">
      <c r="B2480" s="79" t="s">
        <v>278</v>
      </c>
      <c r="C2480" s="80">
        <v>10044187</v>
      </c>
      <c r="D2480" s="80">
        <v>10019674</v>
      </c>
      <c r="E2480" s="79" t="s">
        <v>276</v>
      </c>
      <c r="F2480" s="81">
        <v>41656</v>
      </c>
      <c r="G2480" s="82">
        <v>2.3690000000000002</v>
      </c>
      <c r="H2480" s="83">
        <f t="shared" si="152"/>
        <v>2369</v>
      </c>
      <c r="I2480" s="84">
        <f t="shared" si="153"/>
        <v>2.7418981481481482E-2</v>
      </c>
      <c r="J2480" s="83">
        <v>3.71</v>
      </c>
      <c r="K2480" s="83" t="s">
        <v>277</v>
      </c>
      <c r="L2480" s="83">
        <v>0.46300000000000002</v>
      </c>
      <c r="M2480" s="83" t="s">
        <v>277</v>
      </c>
      <c r="N2480" s="84">
        <f t="shared" si="154"/>
        <v>4.200418981481481</v>
      </c>
      <c r="O2480" s="83">
        <v>2479</v>
      </c>
      <c r="P2480" s="86">
        <f t="shared" si="155"/>
        <v>2.7080062794348492E-2</v>
      </c>
      <c r="Q2480" s="87">
        <f>Table2[[#This Row],[Decimal exceedance]]*100</f>
        <v>2.7080062794348492</v>
      </c>
      <c r="R2480" s="86">
        <f>ROUND(Table2[[#This Row],[Percent Exceedance]],1)</f>
        <v>2.7</v>
      </c>
    </row>
    <row r="2481" spans="2:18">
      <c r="B2481" s="83"/>
      <c r="C2481" s="80">
        <v>10044187</v>
      </c>
      <c r="D2481" s="80">
        <v>10019674</v>
      </c>
      <c r="E2481" s="79" t="s">
        <v>276</v>
      </c>
      <c r="F2481" s="85">
        <v>43814</v>
      </c>
      <c r="G2481" s="82">
        <v>2.0630000000000002</v>
      </c>
      <c r="H2481" s="83">
        <f t="shared" si="152"/>
        <v>2063</v>
      </c>
      <c r="I2481" s="84">
        <f t="shared" si="153"/>
        <v>2.3877314814814816E-2</v>
      </c>
      <c r="J2481" s="83">
        <v>3.66</v>
      </c>
      <c r="K2481" s="83" t="s">
        <v>277</v>
      </c>
      <c r="L2481" s="83">
        <v>0.54800000000000004</v>
      </c>
      <c r="M2481" s="83" t="s">
        <v>277</v>
      </c>
      <c r="N2481" s="84">
        <f t="shared" si="154"/>
        <v>4.231877314814815</v>
      </c>
      <c r="O2481" s="83">
        <v>2480</v>
      </c>
      <c r="P2481" s="86">
        <f t="shared" si="155"/>
        <v>2.6687598116169498E-2</v>
      </c>
      <c r="Q2481" s="87">
        <f>Table2[[#This Row],[Decimal exceedance]]*100</f>
        <v>2.6687598116169498</v>
      </c>
      <c r="R2481" s="86">
        <f>ROUND(Table2[[#This Row],[Percent Exceedance]],1)</f>
        <v>2.7</v>
      </c>
    </row>
    <row r="2482" spans="2:18">
      <c r="B2482" s="79" t="s">
        <v>278</v>
      </c>
      <c r="C2482" s="80">
        <v>10044187</v>
      </c>
      <c r="D2482" s="80">
        <v>10019674</v>
      </c>
      <c r="E2482" s="79" t="s">
        <v>276</v>
      </c>
      <c r="F2482" s="81">
        <v>42007</v>
      </c>
      <c r="G2482" s="82">
        <v>2.8170000000000002</v>
      </c>
      <c r="H2482" s="83">
        <f t="shared" si="152"/>
        <v>2817</v>
      </c>
      <c r="I2482" s="84">
        <f t="shared" si="153"/>
        <v>3.2604166666666663E-2</v>
      </c>
      <c r="J2482" s="83">
        <v>3.8</v>
      </c>
      <c r="K2482" s="83" t="s">
        <v>277</v>
      </c>
      <c r="L2482" s="83">
        <v>0.41099999999999998</v>
      </c>
      <c r="M2482" s="83" t="s">
        <v>277</v>
      </c>
      <c r="N2482" s="84">
        <f t="shared" si="154"/>
        <v>4.2436041666666666</v>
      </c>
      <c r="O2482" s="83">
        <v>2481</v>
      </c>
      <c r="P2482" s="86">
        <f t="shared" si="155"/>
        <v>2.6295133437990614E-2</v>
      </c>
      <c r="Q2482" s="87">
        <f>Table2[[#This Row],[Decimal exceedance]]*100</f>
        <v>2.6295133437990614</v>
      </c>
      <c r="R2482" s="86">
        <f>ROUND(Table2[[#This Row],[Percent Exceedance]],1)</f>
        <v>2.6</v>
      </c>
    </row>
    <row r="2483" spans="2:18">
      <c r="B2483" s="79" t="s">
        <v>278</v>
      </c>
      <c r="C2483" s="80">
        <v>10044187</v>
      </c>
      <c r="D2483" s="80">
        <v>10019674</v>
      </c>
      <c r="E2483" s="79" t="s">
        <v>276</v>
      </c>
      <c r="F2483" s="81">
        <v>43096</v>
      </c>
      <c r="G2483" s="82">
        <v>1.6559999999999999</v>
      </c>
      <c r="H2483" s="83">
        <f t="shared" si="152"/>
        <v>1656</v>
      </c>
      <c r="I2483" s="84">
        <f t="shared" si="153"/>
        <v>1.9166666666666665E-2</v>
      </c>
      <c r="J2483" s="83">
        <v>4.07</v>
      </c>
      <c r="K2483" s="83" t="s">
        <v>277</v>
      </c>
      <c r="L2483" s="83">
        <v>0.159</v>
      </c>
      <c r="M2483" s="83" t="s">
        <v>277</v>
      </c>
      <c r="N2483" s="84">
        <f t="shared" si="154"/>
        <v>4.2481666666666671</v>
      </c>
      <c r="O2483" s="83">
        <v>2482</v>
      </c>
      <c r="P2483" s="86">
        <f t="shared" si="155"/>
        <v>2.590266875981162E-2</v>
      </c>
      <c r="Q2483" s="87">
        <f>Table2[[#This Row],[Decimal exceedance]]*100</f>
        <v>2.590266875981162</v>
      </c>
      <c r="R2483" s="86">
        <f>ROUND(Table2[[#This Row],[Percent Exceedance]],1)</f>
        <v>2.6</v>
      </c>
    </row>
    <row r="2484" spans="2:18">
      <c r="B2484" s="79" t="s">
        <v>278</v>
      </c>
      <c r="C2484" s="80">
        <v>10044187</v>
      </c>
      <c r="D2484" s="80">
        <v>10019674</v>
      </c>
      <c r="E2484" s="79" t="s">
        <v>276</v>
      </c>
      <c r="F2484" s="81">
        <v>41575</v>
      </c>
      <c r="G2484" s="82">
        <v>1.3140000000000001</v>
      </c>
      <c r="H2484" s="83">
        <f t="shared" si="152"/>
        <v>1314</v>
      </c>
      <c r="I2484" s="84">
        <f t="shared" si="153"/>
        <v>1.5208333333333332E-2</v>
      </c>
      <c r="J2484" s="83">
        <v>3.85</v>
      </c>
      <c r="K2484" s="83" t="s">
        <v>277</v>
      </c>
      <c r="L2484" s="83">
        <v>0.38400000000000001</v>
      </c>
      <c r="M2484" s="83" t="s">
        <v>277</v>
      </c>
      <c r="N2484" s="84">
        <f t="shared" si="154"/>
        <v>4.2492083333333337</v>
      </c>
      <c r="O2484" s="83">
        <v>2483</v>
      </c>
      <c r="P2484" s="86">
        <f t="shared" si="155"/>
        <v>2.5510204081632626E-2</v>
      </c>
      <c r="Q2484" s="87">
        <f>Table2[[#This Row],[Decimal exceedance]]*100</f>
        <v>2.5510204081632626</v>
      </c>
      <c r="R2484" s="86">
        <f>ROUND(Table2[[#This Row],[Percent Exceedance]],1)</f>
        <v>2.6</v>
      </c>
    </row>
    <row r="2485" spans="2:18">
      <c r="B2485" s="79" t="s">
        <v>278</v>
      </c>
      <c r="C2485" s="80">
        <v>10044187</v>
      </c>
      <c r="D2485" s="80">
        <v>10019674</v>
      </c>
      <c r="E2485" s="79" t="s">
        <v>276</v>
      </c>
      <c r="F2485" s="81">
        <v>41642</v>
      </c>
      <c r="G2485" s="82">
        <v>2.2069999999999999</v>
      </c>
      <c r="H2485" s="83">
        <f t="shared" si="152"/>
        <v>2207</v>
      </c>
      <c r="I2485" s="84">
        <f t="shared" si="153"/>
        <v>2.5543981481481477E-2</v>
      </c>
      <c r="J2485" s="83">
        <v>3.8</v>
      </c>
      <c r="K2485" s="83" t="s">
        <v>277</v>
      </c>
      <c r="L2485" s="83">
        <v>0.439</v>
      </c>
      <c r="M2485" s="83" t="s">
        <v>277</v>
      </c>
      <c r="N2485" s="84">
        <f t="shared" si="154"/>
        <v>4.2645439814814807</v>
      </c>
      <c r="O2485" s="83">
        <v>2484</v>
      </c>
      <c r="P2485" s="86">
        <f t="shared" si="155"/>
        <v>2.5117739403453743E-2</v>
      </c>
      <c r="Q2485" s="87">
        <f>Table2[[#This Row],[Decimal exceedance]]*100</f>
        <v>2.5117739403453743</v>
      </c>
      <c r="R2485" s="86">
        <f>ROUND(Table2[[#This Row],[Percent Exceedance]],1)</f>
        <v>2.5</v>
      </c>
    </row>
    <row r="2486" spans="2:18">
      <c r="B2486" s="79" t="s">
        <v>278</v>
      </c>
      <c r="C2486" s="80">
        <v>10044187</v>
      </c>
      <c r="D2486" s="80">
        <v>10019674</v>
      </c>
      <c r="E2486" s="79" t="s">
        <v>276</v>
      </c>
      <c r="F2486" s="81">
        <v>42408</v>
      </c>
      <c r="G2486" s="82">
        <v>1.67</v>
      </c>
      <c r="H2486" s="83">
        <f t="shared" si="152"/>
        <v>1670</v>
      </c>
      <c r="I2486" s="84">
        <f t="shared" si="153"/>
        <v>1.9328703703703702E-2</v>
      </c>
      <c r="J2486" s="83">
        <v>3.79</v>
      </c>
      <c r="K2486" s="83" t="s">
        <v>277</v>
      </c>
      <c r="L2486" s="83">
        <v>0.45800000000000002</v>
      </c>
      <c r="M2486" s="83" t="s">
        <v>277</v>
      </c>
      <c r="N2486" s="84">
        <f t="shared" si="154"/>
        <v>4.2673287037037033</v>
      </c>
      <c r="O2486" s="83">
        <v>2485</v>
      </c>
      <c r="P2486" s="86">
        <f t="shared" si="155"/>
        <v>2.4725274725274748E-2</v>
      </c>
      <c r="Q2486" s="87">
        <f>Table2[[#This Row],[Decimal exceedance]]*100</f>
        <v>2.4725274725274748</v>
      </c>
      <c r="R2486" s="86">
        <f>ROUND(Table2[[#This Row],[Percent Exceedance]],1)</f>
        <v>2.5</v>
      </c>
    </row>
    <row r="2487" spans="2:18">
      <c r="B2487" s="79" t="s">
        <v>278</v>
      </c>
      <c r="C2487" s="80">
        <v>10044187</v>
      </c>
      <c r="D2487" s="80">
        <v>10019674</v>
      </c>
      <c r="E2487" s="79" t="s">
        <v>276</v>
      </c>
      <c r="F2487" s="81">
        <v>42263</v>
      </c>
      <c r="G2487" s="82">
        <v>4.4800000000000004</v>
      </c>
      <c r="H2487" s="83">
        <f t="shared" si="152"/>
        <v>4480</v>
      </c>
      <c r="I2487" s="84">
        <f t="shared" si="153"/>
        <v>5.185185185185185E-2</v>
      </c>
      <c r="J2487" s="83">
        <v>3.74</v>
      </c>
      <c r="K2487" s="83" t="s">
        <v>277</v>
      </c>
      <c r="L2487" s="83">
        <v>0.47799999999999998</v>
      </c>
      <c r="M2487" s="83" t="s">
        <v>277</v>
      </c>
      <c r="N2487" s="84">
        <f t="shared" si="154"/>
        <v>4.2698518518518522</v>
      </c>
      <c r="O2487" s="83">
        <v>2486</v>
      </c>
      <c r="P2487" s="86">
        <f t="shared" si="155"/>
        <v>2.4332810047095754E-2</v>
      </c>
      <c r="Q2487" s="87">
        <f>Table2[[#This Row],[Decimal exceedance]]*100</f>
        <v>2.4332810047095754</v>
      </c>
      <c r="R2487" s="86">
        <f>ROUND(Table2[[#This Row],[Percent Exceedance]],1)</f>
        <v>2.4</v>
      </c>
    </row>
    <row r="2488" spans="2:18">
      <c r="B2488" s="79" t="s">
        <v>278</v>
      </c>
      <c r="C2488" s="80">
        <v>10044187</v>
      </c>
      <c r="D2488" s="80">
        <v>10019674</v>
      </c>
      <c r="E2488" s="79" t="s">
        <v>276</v>
      </c>
      <c r="F2488" s="81">
        <v>42325</v>
      </c>
      <c r="G2488" s="82">
        <v>4.1079999999999997</v>
      </c>
      <c r="H2488" s="83">
        <f t="shared" si="152"/>
        <v>4108</v>
      </c>
      <c r="I2488" s="84">
        <f t="shared" si="153"/>
        <v>4.7546296296296288E-2</v>
      </c>
      <c r="J2488" s="83">
        <v>3.87</v>
      </c>
      <c r="K2488" s="83" t="s">
        <v>277</v>
      </c>
      <c r="L2488" s="83">
        <v>0.36299999999999999</v>
      </c>
      <c r="M2488" s="83" t="s">
        <v>277</v>
      </c>
      <c r="N2488" s="84">
        <f t="shared" si="154"/>
        <v>4.280546296296297</v>
      </c>
      <c r="O2488" s="83">
        <v>2487</v>
      </c>
      <c r="P2488" s="86">
        <f t="shared" si="155"/>
        <v>2.394034536891676E-2</v>
      </c>
      <c r="Q2488" s="87">
        <f>Table2[[#This Row],[Decimal exceedance]]*100</f>
        <v>2.394034536891676</v>
      </c>
      <c r="R2488" s="86">
        <f>ROUND(Table2[[#This Row],[Percent Exceedance]],1)</f>
        <v>2.4</v>
      </c>
    </row>
    <row r="2489" spans="2:18">
      <c r="B2489" s="83"/>
      <c r="C2489" s="80">
        <v>10044187</v>
      </c>
      <c r="D2489" s="80">
        <v>10019674</v>
      </c>
      <c r="E2489" s="79" t="s">
        <v>276</v>
      </c>
      <c r="F2489" s="85">
        <v>43890</v>
      </c>
      <c r="G2489" s="82">
        <v>1.78</v>
      </c>
      <c r="H2489" s="83">
        <f t="shared" si="152"/>
        <v>1780</v>
      </c>
      <c r="I2489" s="84">
        <f t="shared" si="153"/>
        <v>2.060185185185185E-2</v>
      </c>
      <c r="J2489" s="83">
        <v>3.76</v>
      </c>
      <c r="K2489" s="83" t="s">
        <v>277</v>
      </c>
      <c r="L2489" s="83">
        <v>0.503</v>
      </c>
      <c r="M2489" s="83" t="s">
        <v>277</v>
      </c>
      <c r="N2489" s="84">
        <f t="shared" si="154"/>
        <v>4.2836018518518513</v>
      </c>
      <c r="O2489" s="83">
        <v>2488</v>
      </c>
      <c r="P2489" s="86">
        <f t="shared" si="155"/>
        <v>2.3547880690737877E-2</v>
      </c>
      <c r="Q2489" s="87">
        <f>Table2[[#This Row],[Decimal exceedance]]*100</f>
        <v>2.3547880690737877</v>
      </c>
      <c r="R2489" s="86">
        <f>ROUND(Table2[[#This Row],[Percent Exceedance]],1)</f>
        <v>2.4</v>
      </c>
    </row>
    <row r="2490" spans="2:18">
      <c r="B2490" s="79" t="s">
        <v>278</v>
      </c>
      <c r="C2490" s="80">
        <v>10044187</v>
      </c>
      <c r="D2490" s="80">
        <v>10019674</v>
      </c>
      <c r="E2490" s="79" t="s">
        <v>276</v>
      </c>
      <c r="F2490" s="81">
        <v>43095</v>
      </c>
      <c r="G2490" s="82">
        <v>1.996</v>
      </c>
      <c r="H2490" s="83">
        <f t="shared" si="152"/>
        <v>1996</v>
      </c>
      <c r="I2490" s="84">
        <f t="shared" si="153"/>
        <v>2.3101851851851849E-2</v>
      </c>
      <c r="J2490" s="83">
        <v>4.1500000000000004</v>
      </c>
      <c r="K2490" s="83" t="s">
        <v>277</v>
      </c>
      <c r="L2490" s="83">
        <v>0.14499999999999999</v>
      </c>
      <c r="M2490" s="83" t="s">
        <v>277</v>
      </c>
      <c r="N2490" s="84">
        <f t="shared" si="154"/>
        <v>4.3181018518518517</v>
      </c>
      <c r="O2490" s="83">
        <v>2489</v>
      </c>
      <c r="P2490" s="86">
        <f t="shared" si="155"/>
        <v>2.3155416012558883E-2</v>
      </c>
      <c r="Q2490" s="87">
        <f>Table2[[#This Row],[Decimal exceedance]]*100</f>
        <v>2.3155416012558883</v>
      </c>
      <c r="R2490" s="86">
        <f>ROUND(Table2[[#This Row],[Percent Exceedance]],1)</f>
        <v>2.2999999999999998</v>
      </c>
    </row>
    <row r="2491" spans="2:18">
      <c r="B2491" s="79" t="s">
        <v>278</v>
      </c>
      <c r="C2491" s="80">
        <v>10044187</v>
      </c>
      <c r="D2491" s="80">
        <v>10019674</v>
      </c>
      <c r="E2491" s="79" t="s">
        <v>276</v>
      </c>
      <c r="F2491" s="81">
        <v>42500</v>
      </c>
      <c r="G2491" s="82">
        <v>1.929</v>
      </c>
      <c r="H2491" s="83">
        <f t="shared" si="152"/>
        <v>1929</v>
      </c>
      <c r="I2491" s="84">
        <f t="shared" si="153"/>
        <v>2.2326388888888889E-2</v>
      </c>
      <c r="J2491" s="83">
        <v>3.43</v>
      </c>
      <c r="K2491" s="83" t="s">
        <v>280</v>
      </c>
      <c r="L2491" s="83">
        <v>0.89900000000000002</v>
      </c>
      <c r="M2491" s="83" t="s">
        <v>277</v>
      </c>
      <c r="N2491" s="84">
        <f t="shared" si="154"/>
        <v>4.3513263888888893</v>
      </c>
      <c r="O2491" s="83">
        <v>2490</v>
      </c>
      <c r="P2491" s="86">
        <f t="shared" si="155"/>
        <v>2.2762951334379888E-2</v>
      </c>
      <c r="Q2491" s="87">
        <f>Table2[[#This Row],[Decimal exceedance]]*100</f>
        <v>2.2762951334379888</v>
      </c>
      <c r="R2491" s="86">
        <f>ROUND(Table2[[#This Row],[Percent Exceedance]],1)</f>
        <v>2.2999999999999998</v>
      </c>
    </row>
    <row r="2492" spans="2:18">
      <c r="B2492" s="79" t="s">
        <v>278</v>
      </c>
      <c r="C2492" s="80">
        <v>10044187</v>
      </c>
      <c r="D2492" s="80">
        <v>10019674</v>
      </c>
      <c r="E2492" s="79" t="s">
        <v>276</v>
      </c>
      <c r="F2492" s="81">
        <v>41684</v>
      </c>
      <c r="G2492" s="82">
        <v>2.488</v>
      </c>
      <c r="H2492" s="83">
        <f t="shared" si="152"/>
        <v>2488</v>
      </c>
      <c r="I2492" s="84">
        <f t="shared" si="153"/>
        <v>2.8796296296296296E-2</v>
      </c>
      <c r="J2492" s="83">
        <v>3.86</v>
      </c>
      <c r="K2492" s="83" t="s">
        <v>277</v>
      </c>
      <c r="L2492" s="83">
        <v>0.48199999999999998</v>
      </c>
      <c r="M2492" s="83" t="s">
        <v>277</v>
      </c>
      <c r="N2492" s="84">
        <f t="shared" si="154"/>
        <v>4.3707962962962963</v>
      </c>
      <c r="O2492" s="83">
        <v>2491</v>
      </c>
      <c r="P2492" s="86">
        <f t="shared" si="155"/>
        <v>2.2370486656200894E-2</v>
      </c>
      <c r="Q2492" s="87">
        <f>Table2[[#This Row],[Decimal exceedance]]*100</f>
        <v>2.2370486656200894</v>
      </c>
      <c r="R2492" s="86">
        <f>ROUND(Table2[[#This Row],[Percent Exceedance]],1)</f>
        <v>2.2000000000000002</v>
      </c>
    </row>
    <row r="2493" spans="2:18">
      <c r="B2493" s="79" t="s">
        <v>278</v>
      </c>
      <c r="C2493" s="80">
        <v>10044187</v>
      </c>
      <c r="D2493" s="80">
        <v>10019674</v>
      </c>
      <c r="E2493" s="79" t="s">
        <v>276</v>
      </c>
      <c r="F2493" s="81">
        <v>42315</v>
      </c>
      <c r="G2493" s="82">
        <v>4.3150000000000004</v>
      </c>
      <c r="H2493" s="83">
        <f t="shared" si="152"/>
        <v>4315</v>
      </c>
      <c r="I2493" s="84">
        <f t="shared" si="153"/>
        <v>4.9942129629629628E-2</v>
      </c>
      <c r="J2493" s="83">
        <v>4.0199999999999996</v>
      </c>
      <c r="K2493" s="83" t="s">
        <v>277</v>
      </c>
      <c r="L2493" s="83">
        <v>0.36599999999999999</v>
      </c>
      <c r="M2493" s="83" t="s">
        <v>277</v>
      </c>
      <c r="N2493" s="84">
        <f t="shared" si="154"/>
        <v>4.4359421296296286</v>
      </c>
      <c r="O2493" s="83">
        <v>2492</v>
      </c>
      <c r="P2493" s="86">
        <f t="shared" si="155"/>
        <v>2.1978021978022011E-2</v>
      </c>
      <c r="Q2493" s="87">
        <f>Table2[[#This Row],[Decimal exceedance]]*100</f>
        <v>2.1978021978022011</v>
      </c>
      <c r="R2493" s="86">
        <f>ROUND(Table2[[#This Row],[Percent Exceedance]],1)</f>
        <v>2.2000000000000002</v>
      </c>
    </row>
    <row r="2494" spans="2:18">
      <c r="B2494" s="79" t="s">
        <v>278</v>
      </c>
      <c r="C2494" s="80">
        <v>10044187</v>
      </c>
      <c r="D2494" s="80">
        <v>10019674</v>
      </c>
      <c r="E2494" s="79" t="s">
        <v>276</v>
      </c>
      <c r="F2494" s="81">
        <v>41640</v>
      </c>
      <c r="G2494" s="82">
        <v>2.2029999999999998</v>
      </c>
      <c r="H2494" s="83">
        <f t="shared" si="152"/>
        <v>2203</v>
      </c>
      <c r="I2494" s="84">
        <f t="shared" si="153"/>
        <v>2.5497685185185182E-2</v>
      </c>
      <c r="J2494" s="83">
        <v>3.98</v>
      </c>
      <c r="K2494" s="83" t="s">
        <v>277</v>
      </c>
      <c r="L2494" s="83">
        <v>0.44500000000000001</v>
      </c>
      <c r="M2494" s="83" t="s">
        <v>277</v>
      </c>
      <c r="N2494" s="84">
        <f t="shared" si="154"/>
        <v>4.4504976851851854</v>
      </c>
      <c r="O2494" s="83">
        <v>2493</v>
      </c>
      <c r="P2494" s="86">
        <f t="shared" si="155"/>
        <v>2.1585557299843017E-2</v>
      </c>
      <c r="Q2494" s="87">
        <f>Table2[[#This Row],[Decimal exceedance]]*100</f>
        <v>2.1585557299843017</v>
      </c>
      <c r="R2494" s="86">
        <f>ROUND(Table2[[#This Row],[Percent Exceedance]],1)</f>
        <v>2.2000000000000002</v>
      </c>
    </row>
    <row r="2495" spans="2:18">
      <c r="B2495" s="79" t="s">
        <v>278</v>
      </c>
      <c r="C2495" s="80">
        <v>10044187</v>
      </c>
      <c r="D2495" s="80">
        <v>10019674</v>
      </c>
      <c r="E2495" s="79" t="s">
        <v>276</v>
      </c>
      <c r="F2495" s="81">
        <v>43414</v>
      </c>
      <c r="G2495" s="82">
        <v>2.012</v>
      </c>
      <c r="H2495" s="83">
        <f t="shared" si="152"/>
        <v>2012</v>
      </c>
      <c r="I2495" s="84">
        <f t="shared" si="153"/>
        <v>2.3287037037037037E-2</v>
      </c>
      <c r="J2495" s="83">
        <v>4.25</v>
      </c>
      <c r="K2495" s="83" t="s">
        <v>277</v>
      </c>
      <c r="L2495" s="83">
        <v>0.27600000000000002</v>
      </c>
      <c r="M2495" s="83" t="s">
        <v>277</v>
      </c>
      <c r="N2495" s="84">
        <f t="shared" si="154"/>
        <v>4.5492870370370371</v>
      </c>
      <c r="O2495" s="83">
        <v>2494</v>
      </c>
      <c r="P2495" s="86">
        <f t="shared" si="155"/>
        <v>2.1193092621664023E-2</v>
      </c>
      <c r="Q2495" s="87">
        <f>Table2[[#This Row],[Decimal exceedance]]*100</f>
        <v>2.1193092621664023</v>
      </c>
      <c r="R2495" s="86">
        <f>ROUND(Table2[[#This Row],[Percent Exceedance]],1)</f>
        <v>2.1</v>
      </c>
    </row>
    <row r="2496" spans="2:18">
      <c r="B2496" s="79" t="s">
        <v>278</v>
      </c>
      <c r="C2496" s="80">
        <v>10044187</v>
      </c>
      <c r="D2496" s="80">
        <v>10019674</v>
      </c>
      <c r="E2496" s="79" t="s">
        <v>276</v>
      </c>
      <c r="F2496" s="81">
        <v>43079</v>
      </c>
      <c r="G2496" s="82">
        <v>2.27</v>
      </c>
      <c r="H2496" s="83">
        <f t="shared" si="152"/>
        <v>2270</v>
      </c>
      <c r="I2496" s="84">
        <f t="shared" si="153"/>
        <v>2.6273148148148146E-2</v>
      </c>
      <c r="J2496" s="83">
        <v>4.3099999999999996</v>
      </c>
      <c r="K2496" s="83" t="s">
        <v>277</v>
      </c>
      <c r="L2496" s="83">
        <v>0.22800000000000001</v>
      </c>
      <c r="M2496" s="83" t="s">
        <v>277</v>
      </c>
      <c r="N2496" s="84">
        <f t="shared" si="154"/>
        <v>4.5642731481481471</v>
      </c>
      <c r="O2496" s="83">
        <v>2495</v>
      </c>
      <c r="P2496" s="86">
        <f t="shared" si="155"/>
        <v>2.0800627943485139E-2</v>
      </c>
      <c r="Q2496" s="87">
        <f>Table2[[#This Row],[Decimal exceedance]]*100</f>
        <v>2.0800627943485139</v>
      </c>
      <c r="R2496" s="86">
        <f>ROUND(Table2[[#This Row],[Percent Exceedance]],1)</f>
        <v>2.1</v>
      </c>
    </row>
    <row r="2497" spans="2:18">
      <c r="B2497" s="79" t="s">
        <v>278</v>
      </c>
      <c r="C2497" s="80">
        <v>10044187</v>
      </c>
      <c r="D2497" s="80">
        <v>10019674</v>
      </c>
      <c r="E2497" s="79" t="s">
        <v>276</v>
      </c>
      <c r="F2497" s="81">
        <v>42243</v>
      </c>
      <c r="G2497" s="82">
        <v>4.5</v>
      </c>
      <c r="H2497" s="83">
        <f t="shared" si="152"/>
        <v>4500</v>
      </c>
      <c r="I2497" s="84">
        <f t="shared" si="153"/>
        <v>5.2083333333333329E-2</v>
      </c>
      <c r="J2497" s="83">
        <v>4.0599999999999996</v>
      </c>
      <c r="K2497" s="83" t="s">
        <v>277</v>
      </c>
      <c r="L2497" s="83">
        <v>0.48099999999999998</v>
      </c>
      <c r="M2497" s="83" t="s">
        <v>277</v>
      </c>
      <c r="N2497" s="84">
        <f t="shared" si="154"/>
        <v>4.5930833333333325</v>
      </c>
      <c r="O2497" s="83">
        <v>2496</v>
      </c>
      <c r="P2497" s="86">
        <f t="shared" si="155"/>
        <v>2.0408163265306145E-2</v>
      </c>
      <c r="Q2497" s="87">
        <f>Table2[[#This Row],[Decimal exceedance]]*100</f>
        <v>2.0408163265306145</v>
      </c>
      <c r="R2497" s="86">
        <f>ROUND(Table2[[#This Row],[Percent Exceedance]],1)</f>
        <v>2</v>
      </c>
    </row>
    <row r="2498" spans="2:18">
      <c r="B2498" s="79" t="s">
        <v>278</v>
      </c>
      <c r="C2498" s="80">
        <v>10044187</v>
      </c>
      <c r="D2498" s="80">
        <v>10019674</v>
      </c>
      <c r="E2498" s="79" t="s">
        <v>276</v>
      </c>
      <c r="F2498" s="81">
        <v>43104</v>
      </c>
      <c r="G2498" s="82">
        <v>2.5030000000000001</v>
      </c>
      <c r="H2498" s="83">
        <f t="shared" ref="H2498:H2549" si="156">(G2498*1000)</f>
        <v>2503</v>
      </c>
      <c r="I2498" s="84">
        <f t="shared" ref="I2498:I2549" si="157">SUM(G2498/86.4)</f>
        <v>2.8969907407407406E-2</v>
      </c>
      <c r="J2498" s="83">
        <v>4.47</v>
      </c>
      <c r="K2498" s="83" t="s">
        <v>277</v>
      </c>
      <c r="L2498" s="83">
        <v>0.14499999999999999</v>
      </c>
      <c r="M2498" s="83" t="s">
        <v>277</v>
      </c>
      <c r="N2498" s="84">
        <f t="shared" ref="N2498:N2549" si="158">SUM(I2498+J2498+L2498)</f>
        <v>4.6439699074074063</v>
      </c>
      <c r="O2498" s="83">
        <v>2497</v>
      </c>
      <c r="P2498" s="86">
        <f t="shared" ref="P2498:P2549" si="159">1-O2498/2548</f>
        <v>2.0015698587127151E-2</v>
      </c>
      <c r="Q2498" s="87">
        <f>Table2[[#This Row],[Decimal exceedance]]*100</f>
        <v>2.0015698587127151</v>
      </c>
      <c r="R2498" s="86">
        <f>ROUND(Table2[[#This Row],[Percent Exceedance]],1)</f>
        <v>2</v>
      </c>
    </row>
    <row r="2499" spans="2:18">
      <c r="B2499" s="79" t="s">
        <v>278</v>
      </c>
      <c r="C2499" s="80">
        <v>10044187</v>
      </c>
      <c r="D2499" s="80">
        <v>10019674</v>
      </c>
      <c r="E2499" s="79" t="s">
        <v>276</v>
      </c>
      <c r="F2499" s="81">
        <v>42378</v>
      </c>
      <c r="G2499" s="82">
        <v>1.4690000000000001</v>
      </c>
      <c r="H2499" s="83">
        <f t="shared" si="156"/>
        <v>1469</v>
      </c>
      <c r="I2499" s="84">
        <f t="shared" si="157"/>
        <v>1.7002314814814814E-2</v>
      </c>
      <c r="J2499" s="83">
        <v>4.2699999999999996</v>
      </c>
      <c r="K2499" s="83" t="s">
        <v>277</v>
      </c>
      <c r="L2499" s="83">
        <v>0.372</v>
      </c>
      <c r="M2499" s="83" t="s">
        <v>277</v>
      </c>
      <c r="N2499" s="84">
        <f t="shared" si="158"/>
        <v>4.6590023148148143</v>
      </c>
      <c r="O2499" s="83">
        <v>2498</v>
      </c>
      <c r="P2499" s="86">
        <f t="shared" si="159"/>
        <v>1.9623233908948157E-2</v>
      </c>
      <c r="Q2499" s="87">
        <f>Table2[[#This Row],[Decimal exceedance]]*100</f>
        <v>1.9623233908948157</v>
      </c>
      <c r="R2499" s="86">
        <f>ROUND(Table2[[#This Row],[Percent Exceedance]],1)</f>
        <v>2</v>
      </c>
    </row>
    <row r="2500" spans="2:18">
      <c r="B2500" s="79" t="s">
        <v>278</v>
      </c>
      <c r="C2500" s="80">
        <v>10044187</v>
      </c>
      <c r="D2500" s="80">
        <v>10019674</v>
      </c>
      <c r="E2500" s="79" t="s">
        <v>276</v>
      </c>
      <c r="F2500" s="81">
        <v>42456</v>
      </c>
      <c r="G2500" s="82">
        <v>1.5389999999999999</v>
      </c>
      <c r="H2500" s="83">
        <f t="shared" si="156"/>
        <v>1539</v>
      </c>
      <c r="I2500" s="84">
        <f t="shared" si="157"/>
        <v>1.7812499999999998E-2</v>
      </c>
      <c r="J2500" s="83">
        <v>4.2300000000000004</v>
      </c>
      <c r="K2500" s="83" t="s">
        <v>280</v>
      </c>
      <c r="L2500" s="83">
        <v>0.47099999999999997</v>
      </c>
      <c r="M2500" s="83" t="s">
        <v>277</v>
      </c>
      <c r="N2500" s="84">
        <f t="shared" si="158"/>
        <v>4.7188125000000003</v>
      </c>
      <c r="O2500" s="83">
        <v>2499</v>
      </c>
      <c r="P2500" s="86">
        <f t="shared" si="159"/>
        <v>1.9230769230769273E-2</v>
      </c>
      <c r="Q2500" s="87">
        <f>Table2[[#This Row],[Decimal exceedance]]*100</f>
        <v>1.9230769230769273</v>
      </c>
      <c r="R2500" s="86">
        <f>ROUND(Table2[[#This Row],[Percent Exceedance]],1)</f>
        <v>1.9</v>
      </c>
    </row>
    <row r="2501" spans="2:18">
      <c r="B2501" s="79" t="s">
        <v>278</v>
      </c>
      <c r="C2501" s="80">
        <v>10044187</v>
      </c>
      <c r="D2501" s="80">
        <v>10019674</v>
      </c>
      <c r="E2501" s="79" t="s">
        <v>276</v>
      </c>
      <c r="F2501" s="81">
        <v>41848</v>
      </c>
      <c r="G2501" s="82">
        <v>6.6779999999999999</v>
      </c>
      <c r="H2501" s="83">
        <f t="shared" si="156"/>
        <v>6678</v>
      </c>
      <c r="I2501" s="84">
        <f t="shared" si="157"/>
        <v>7.7291666666666661E-2</v>
      </c>
      <c r="J2501" s="83">
        <v>4.25</v>
      </c>
      <c r="K2501" s="83" t="s">
        <v>277</v>
      </c>
      <c r="L2501" s="83">
        <v>0.436</v>
      </c>
      <c r="M2501" s="83" t="s">
        <v>277</v>
      </c>
      <c r="N2501" s="84">
        <f t="shared" si="158"/>
        <v>4.7632916666666665</v>
      </c>
      <c r="O2501" s="83">
        <v>2500</v>
      </c>
      <c r="P2501" s="86">
        <f t="shared" si="159"/>
        <v>1.8838304552590279E-2</v>
      </c>
      <c r="Q2501" s="87">
        <f>Table2[[#This Row],[Decimal exceedance]]*100</f>
        <v>1.8838304552590279</v>
      </c>
      <c r="R2501" s="86">
        <f>ROUND(Table2[[#This Row],[Percent Exceedance]],1)</f>
        <v>1.9</v>
      </c>
    </row>
    <row r="2502" spans="2:18">
      <c r="B2502" s="79" t="s">
        <v>278</v>
      </c>
      <c r="C2502" s="80">
        <v>10044187</v>
      </c>
      <c r="D2502" s="80">
        <v>10019674</v>
      </c>
      <c r="E2502" s="79" t="s">
        <v>276</v>
      </c>
      <c r="F2502" s="81">
        <v>42017</v>
      </c>
      <c r="G2502" s="82">
        <v>2.5710000000000002</v>
      </c>
      <c r="H2502" s="83">
        <f t="shared" si="156"/>
        <v>2571</v>
      </c>
      <c r="I2502" s="84">
        <f t="shared" si="157"/>
        <v>2.9756944444444444E-2</v>
      </c>
      <c r="J2502" s="83">
        <v>4.32</v>
      </c>
      <c r="K2502" s="83" t="s">
        <v>277</v>
      </c>
      <c r="L2502" s="83">
        <v>0.436</v>
      </c>
      <c r="M2502" s="83" t="s">
        <v>277</v>
      </c>
      <c r="N2502" s="84">
        <f t="shared" si="158"/>
        <v>4.7857569444444445</v>
      </c>
      <c r="O2502" s="83">
        <v>2501</v>
      </c>
      <c r="P2502" s="86">
        <f t="shared" si="159"/>
        <v>1.8445839874411285E-2</v>
      </c>
      <c r="Q2502" s="87">
        <f>Table2[[#This Row],[Decimal exceedance]]*100</f>
        <v>1.8445839874411285</v>
      </c>
      <c r="R2502" s="86">
        <f>ROUND(Table2[[#This Row],[Percent Exceedance]],1)</f>
        <v>1.8</v>
      </c>
    </row>
    <row r="2503" spans="2:18">
      <c r="B2503" s="79" t="s">
        <v>278</v>
      </c>
      <c r="C2503" s="80">
        <v>10044187</v>
      </c>
      <c r="D2503" s="80">
        <v>10019674</v>
      </c>
      <c r="E2503" s="79" t="s">
        <v>276</v>
      </c>
      <c r="F2503" s="81">
        <v>42407</v>
      </c>
      <c r="G2503" s="82">
        <v>1.7250000000000001</v>
      </c>
      <c r="H2503" s="83">
        <f t="shared" si="156"/>
        <v>1725</v>
      </c>
      <c r="I2503" s="84">
        <f t="shared" si="157"/>
        <v>1.9965277777777776E-2</v>
      </c>
      <c r="J2503" s="83">
        <v>4.32</v>
      </c>
      <c r="K2503" s="83" t="s">
        <v>277</v>
      </c>
      <c r="L2503" s="83">
        <v>0.46400000000000002</v>
      </c>
      <c r="M2503" s="83" t="s">
        <v>277</v>
      </c>
      <c r="N2503" s="84">
        <f t="shared" si="158"/>
        <v>4.8039652777777784</v>
      </c>
      <c r="O2503" s="83">
        <v>2502</v>
      </c>
      <c r="P2503" s="86">
        <f t="shared" si="159"/>
        <v>1.8053375196232291E-2</v>
      </c>
      <c r="Q2503" s="87">
        <f>Table2[[#This Row],[Decimal exceedance]]*100</f>
        <v>1.8053375196232291</v>
      </c>
      <c r="R2503" s="86">
        <f>ROUND(Table2[[#This Row],[Percent Exceedance]],1)</f>
        <v>1.8</v>
      </c>
    </row>
    <row r="2504" spans="2:18">
      <c r="B2504" s="79" t="s">
        <v>278</v>
      </c>
      <c r="C2504" s="80">
        <v>10044187</v>
      </c>
      <c r="D2504" s="80">
        <v>10019674</v>
      </c>
      <c r="E2504" s="79" t="s">
        <v>276</v>
      </c>
      <c r="F2504" s="81">
        <v>42747</v>
      </c>
      <c r="G2504" s="82">
        <v>6.9950000000000001</v>
      </c>
      <c r="H2504" s="83">
        <f t="shared" si="156"/>
        <v>6995</v>
      </c>
      <c r="I2504" s="84">
        <f t="shared" si="157"/>
        <v>8.0960648148148143E-2</v>
      </c>
      <c r="J2504" s="83">
        <v>4.1399999999999997</v>
      </c>
      <c r="K2504" s="83" t="s">
        <v>277</v>
      </c>
      <c r="L2504" s="83">
        <v>0.63600000000000001</v>
      </c>
      <c r="M2504" s="83" t="s">
        <v>277</v>
      </c>
      <c r="N2504" s="84">
        <f t="shared" si="158"/>
        <v>4.8569606481481475</v>
      </c>
      <c r="O2504" s="83">
        <v>2503</v>
      </c>
      <c r="P2504" s="86">
        <f t="shared" si="159"/>
        <v>1.7660910518053408E-2</v>
      </c>
      <c r="Q2504" s="87">
        <f>Table2[[#This Row],[Decimal exceedance]]*100</f>
        <v>1.7660910518053408</v>
      </c>
      <c r="R2504" s="86">
        <f>ROUND(Table2[[#This Row],[Percent Exceedance]],1)</f>
        <v>1.8</v>
      </c>
    </row>
    <row r="2505" spans="2:18">
      <c r="B2505" s="79" t="s">
        <v>278</v>
      </c>
      <c r="C2505" s="80">
        <v>10044187</v>
      </c>
      <c r="D2505" s="80">
        <v>10019674</v>
      </c>
      <c r="E2505" s="79" t="s">
        <v>276</v>
      </c>
      <c r="F2505" s="81">
        <v>43192</v>
      </c>
      <c r="G2505" s="82">
        <v>1.2809999999999999</v>
      </c>
      <c r="H2505" s="83">
        <f t="shared" si="156"/>
        <v>1281</v>
      </c>
      <c r="I2505" s="84">
        <f t="shared" si="157"/>
        <v>1.4826388888888887E-2</v>
      </c>
      <c r="J2505" s="83">
        <v>4.6399999999999997</v>
      </c>
      <c r="K2505" s="83" t="s">
        <v>277</v>
      </c>
      <c r="L2505" s="83">
        <v>0.307</v>
      </c>
      <c r="M2505" s="83" t="s">
        <v>277</v>
      </c>
      <c r="N2505" s="84">
        <f t="shared" si="158"/>
        <v>4.9618263888888894</v>
      </c>
      <c r="O2505" s="83">
        <v>2504</v>
      </c>
      <c r="P2505" s="86">
        <f t="shared" si="159"/>
        <v>1.7268445839874413E-2</v>
      </c>
      <c r="Q2505" s="87">
        <f>Table2[[#This Row],[Decimal exceedance]]*100</f>
        <v>1.7268445839874413</v>
      </c>
      <c r="R2505" s="86">
        <f>ROUND(Table2[[#This Row],[Percent Exceedance]],1)</f>
        <v>1.7</v>
      </c>
    </row>
    <row r="2506" spans="2:18">
      <c r="B2506" s="83"/>
      <c r="C2506" s="80">
        <v>10044187</v>
      </c>
      <c r="D2506" s="80">
        <v>10019674</v>
      </c>
      <c r="E2506" s="79" t="s">
        <v>276</v>
      </c>
      <c r="F2506" s="85">
        <v>43845</v>
      </c>
      <c r="G2506" s="82">
        <v>2.0430000000000001</v>
      </c>
      <c r="H2506" s="83">
        <f t="shared" si="156"/>
        <v>2043.0000000000002</v>
      </c>
      <c r="I2506" s="84">
        <f t="shared" si="157"/>
        <v>2.3645833333333335E-2</v>
      </c>
      <c r="J2506" s="83">
        <v>3.81</v>
      </c>
      <c r="K2506" s="83" t="s">
        <v>277</v>
      </c>
      <c r="L2506" s="83">
        <v>1.1399999999999999</v>
      </c>
      <c r="M2506" s="83" t="s">
        <v>277</v>
      </c>
      <c r="N2506" s="84">
        <f t="shared" si="158"/>
        <v>4.9736458333333333</v>
      </c>
      <c r="O2506" s="83">
        <v>2505</v>
      </c>
      <c r="P2506" s="86">
        <f t="shared" si="159"/>
        <v>1.6875981161695419E-2</v>
      </c>
      <c r="Q2506" s="87">
        <f>Table2[[#This Row],[Decimal exceedance]]*100</f>
        <v>1.6875981161695419</v>
      </c>
      <c r="R2506" s="86">
        <f>ROUND(Table2[[#This Row],[Percent Exceedance]],1)</f>
        <v>1.7</v>
      </c>
    </row>
    <row r="2507" spans="2:18">
      <c r="B2507" s="79" t="s">
        <v>278</v>
      </c>
      <c r="C2507" s="80">
        <v>10044187</v>
      </c>
      <c r="D2507" s="80">
        <v>10019674</v>
      </c>
      <c r="E2507" s="79" t="s">
        <v>276</v>
      </c>
      <c r="F2507" s="81">
        <v>42012</v>
      </c>
      <c r="G2507" s="82">
        <v>2.617</v>
      </c>
      <c r="H2507" s="83">
        <f t="shared" si="156"/>
        <v>2617</v>
      </c>
      <c r="I2507" s="84">
        <f t="shared" si="157"/>
        <v>3.0289351851851849E-2</v>
      </c>
      <c r="J2507" s="83">
        <v>4.57</v>
      </c>
      <c r="K2507" s="83" t="s">
        <v>277</v>
      </c>
      <c r="L2507" s="83">
        <v>0.41699999999999998</v>
      </c>
      <c r="M2507" s="83" t="s">
        <v>277</v>
      </c>
      <c r="N2507" s="84">
        <f t="shared" si="158"/>
        <v>5.0172893518518515</v>
      </c>
      <c r="O2507" s="83">
        <v>2506</v>
      </c>
      <c r="P2507" s="86">
        <f t="shared" si="159"/>
        <v>1.6483516483516536E-2</v>
      </c>
      <c r="Q2507" s="87">
        <f>Table2[[#This Row],[Decimal exceedance]]*100</f>
        <v>1.6483516483516536</v>
      </c>
      <c r="R2507" s="86">
        <f>ROUND(Table2[[#This Row],[Percent Exceedance]],1)</f>
        <v>1.6</v>
      </c>
    </row>
    <row r="2508" spans="2:18">
      <c r="B2508" s="79" t="s">
        <v>278</v>
      </c>
      <c r="C2508" s="80">
        <v>10044187</v>
      </c>
      <c r="D2508" s="80">
        <v>10019674</v>
      </c>
      <c r="E2508" s="79" t="s">
        <v>276</v>
      </c>
      <c r="F2508" s="81">
        <v>41957</v>
      </c>
      <c r="G2508" s="82">
        <v>3.9180000000000001</v>
      </c>
      <c r="H2508" s="83">
        <f t="shared" si="156"/>
        <v>3918</v>
      </c>
      <c r="I2508" s="84">
        <f t="shared" si="157"/>
        <v>4.5347222222222219E-2</v>
      </c>
      <c r="J2508" s="83">
        <v>4.62</v>
      </c>
      <c r="K2508" s="83" t="s">
        <v>277</v>
      </c>
      <c r="L2508" s="83">
        <v>0.4</v>
      </c>
      <c r="M2508" s="83" t="s">
        <v>277</v>
      </c>
      <c r="N2508" s="84">
        <f t="shared" si="158"/>
        <v>5.0653472222222229</v>
      </c>
      <c r="O2508" s="83">
        <v>2507</v>
      </c>
      <c r="P2508" s="86">
        <f t="shared" si="159"/>
        <v>1.6091051805337542E-2</v>
      </c>
      <c r="Q2508" s="87">
        <f>Table2[[#This Row],[Decimal exceedance]]*100</f>
        <v>1.6091051805337542</v>
      </c>
      <c r="R2508" s="86">
        <f>ROUND(Table2[[#This Row],[Percent Exceedance]],1)</f>
        <v>1.6</v>
      </c>
    </row>
    <row r="2509" spans="2:18">
      <c r="B2509" s="79" t="s">
        <v>278</v>
      </c>
      <c r="C2509" s="80">
        <v>10044187</v>
      </c>
      <c r="D2509" s="80">
        <v>10019674</v>
      </c>
      <c r="E2509" s="79" t="s">
        <v>276</v>
      </c>
      <c r="F2509" s="81">
        <v>41646</v>
      </c>
      <c r="G2509" s="82">
        <v>2.3029999999999999</v>
      </c>
      <c r="H2509" s="83">
        <f t="shared" si="156"/>
        <v>2303</v>
      </c>
      <c r="I2509" s="84">
        <f t="shared" si="157"/>
        <v>2.6655092592592591E-2</v>
      </c>
      <c r="J2509" s="83">
        <v>4.6500000000000004</v>
      </c>
      <c r="K2509" s="83" t="s">
        <v>277</v>
      </c>
      <c r="L2509" s="83">
        <v>0.46899999999999997</v>
      </c>
      <c r="M2509" s="83" t="s">
        <v>277</v>
      </c>
      <c r="N2509" s="84">
        <f t="shared" si="158"/>
        <v>5.1456550925925937</v>
      </c>
      <c r="O2509" s="83">
        <v>2508</v>
      </c>
      <c r="P2509" s="86">
        <f t="shared" si="159"/>
        <v>1.5698587127158548E-2</v>
      </c>
      <c r="Q2509" s="87">
        <f>Table2[[#This Row],[Decimal exceedance]]*100</f>
        <v>1.5698587127158548</v>
      </c>
      <c r="R2509" s="86">
        <f>ROUND(Table2[[#This Row],[Percent Exceedance]],1)</f>
        <v>1.6</v>
      </c>
    </row>
    <row r="2510" spans="2:18">
      <c r="B2510" s="83"/>
      <c r="C2510" s="80">
        <v>10044187</v>
      </c>
      <c r="D2510" s="80">
        <v>10019674</v>
      </c>
      <c r="E2510" s="79" t="s">
        <v>276</v>
      </c>
      <c r="F2510" s="85">
        <v>43818</v>
      </c>
      <c r="G2510" s="82">
        <v>1.8580000000000001</v>
      </c>
      <c r="H2510" s="83">
        <f t="shared" si="156"/>
        <v>1858</v>
      </c>
      <c r="I2510" s="84">
        <f t="shared" si="157"/>
        <v>2.150462962962963E-2</v>
      </c>
      <c r="J2510" s="83">
        <v>4.8099999999999996</v>
      </c>
      <c r="K2510" s="83" t="s">
        <v>277</v>
      </c>
      <c r="L2510" s="83">
        <v>0.33400000000000002</v>
      </c>
      <c r="M2510" s="83" t="s">
        <v>277</v>
      </c>
      <c r="N2510" s="84">
        <f t="shared" si="158"/>
        <v>5.1655046296296288</v>
      </c>
      <c r="O2510" s="83">
        <v>2509</v>
      </c>
      <c r="P2510" s="86">
        <f t="shared" si="159"/>
        <v>1.5306122448979553E-2</v>
      </c>
      <c r="Q2510" s="87">
        <f>Table2[[#This Row],[Decimal exceedance]]*100</f>
        <v>1.5306122448979553</v>
      </c>
      <c r="R2510" s="86">
        <f>ROUND(Table2[[#This Row],[Percent Exceedance]],1)</f>
        <v>1.5</v>
      </c>
    </row>
    <row r="2511" spans="2:18">
      <c r="B2511" s="83"/>
      <c r="C2511" s="80">
        <v>10044187</v>
      </c>
      <c r="D2511" s="80">
        <v>10019674</v>
      </c>
      <c r="E2511" s="79" t="s">
        <v>276</v>
      </c>
      <c r="F2511" s="85">
        <v>43820</v>
      </c>
      <c r="G2511" s="82">
        <v>1.863</v>
      </c>
      <c r="H2511" s="83">
        <f t="shared" si="156"/>
        <v>1863</v>
      </c>
      <c r="I2511" s="84">
        <f t="shared" si="157"/>
        <v>2.1562499999999998E-2</v>
      </c>
      <c r="J2511" s="83">
        <v>4.95</v>
      </c>
      <c r="K2511" s="83" t="s">
        <v>277</v>
      </c>
      <c r="L2511" s="83">
        <v>0.20300000000000001</v>
      </c>
      <c r="M2511" s="83" t="s">
        <v>277</v>
      </c>
      <c r="N2511" s="84">
        <f t="shared" si="158"/>
        <v>5.1745625000000004</v>
      </c>
      <c r="O2511" s="83">
        <v>2510</v>
      </c>
      <c r="P2511" s="86">
        <f t="shared" si="159"/>
        <v>1.491365777080067E-2</v>
      </c>
      <c r="Q2511" s="87">
        <f>Table2[[#This Row],[Decimal exceedance]]*100</f>
        <v>1.491365777080067</v>
      </c>
      <c r="R2511" s="86">
        <f>ROUND(Table2[[#This Row],[Percent Exceedance]],1)</f>
        <v>1.5</v>
      </c>
    </row>
    <row r="2512" spans="2:18">
      <c r="B2512" s="83"/>
      <c r="C2512" s="80">
        <v>10044187</v>
      </c>
      <c r="D2512" s="80">
        <v>10019674</v>
      </c>
      <c r="E2512" s="79" t="s">
        <v>276</v>
      </c>
      <c r="F2512" s="85">
        <v>43821</v>
      </c>
      <c r="G2512" s="82">
        <v>1.649</v>
      </c>
      <c r="H2512" s="83">
        <f t="shared" si="156"/>
        <v>1649</v>
      </c>
      <c r="I2512" s="84">
        <f t="shared" si="157"/>
        <v>1.9085648148148147E-2</v>
      </c>
      <c r="J2512" s="83">
        <v>5.05</v>
      </c>
      <c r="K2512" s="83" t="s">
        <v>277</v>
      </c>
      <c r="L2512" s="83">
        <v>0.26600000000000001</v>
      </c>
      <c r="M2512" s="83" t="s">
        <v>277</v>
      </c>
      <c r="N2512" s="84">
        <f t="shared" si="158"/>
        <v>5.3350856481481479</v>
      </c>
      <c r="O2512" s="83">
        <v>2511</v>
      </c>
      <c r="P2512" s="86">
        <f t="shared" si="159"/>
        <v>1.4521193092621676E-2</v>
      </c>
      <c r="Q2512" s="87">
        <f>Table2[[#This Row],[Decimal exceedance]]*100</f>
        <v>1.4521193092621676</v>
      </c>
      <c r="R2512" s="86">
        <f>ROUND(Table2[[#This Row],[Percent Exceedance]],1)</f>
        <v>1.5</v>
      </c>
    </row>
    <row r="2513" spans="2:18">
      <c r="B2513" s="79" t="s">
        <v>278</v>
      </c>
      <c r="C2513" s="80">
        <v>10044187</v>
      </c>
      <c r="D2513" s="80">
        <v>10019674</v>
      </c>
      <c r="E2513" s="79" t="s">
        <v>276</v>
      </c>
      <c r="F2513" s="81">
        <v>41925</v>
      </c>
      <c r="G2513" s="82">
        <v>2.88</v>
      </c>
      <c r="H2513" s="83">
        <f t="shared" si="156"/>
        <v>2880</v>
      </c>
      <c r="I2513" s="84">
        <f t="shared" si="157"/>
        <v>3.3333333333333333E-2</v>
      </c>
      <c r="J2513" s="83">
        <v>4.9800000000000004</v>
      </c>
      <c r="K2513" s="83" t="s">
        <v>277</v>
      </c>
      <c r="L2513" s="83">
        <v>0.43</v>
      </c>
      <c r="M2513" s="83" t="s">
        <v>277</v>
      </c>
      <c r="N2513" s="84">
        <f t="shared" si="158"/>
        <v>5.4433333333333334</v>
      </c>
      <c r="O2513" s="83">
        <v>2512</v>
      </c>
      <c r="P2513" s="86">
        <f t="shared" si="159"/>
        <v>1.4128728414442682E-2</v>
      </c>
      <c r="Q2513" s="87">
        <f>Table2[[#This Row],[Decimal exceedance]]*100</f>
        <v>1.4128728414442682</v>
      </c>
      <c r="R2513" s="86">
        <f>ROUND(Table2[[#This Row],[Percent Exceedance]],1)</f>
        <v>1.4</v>
      </c>
    </row>
    <row r="2514" spans="2:18">
      <c r="B2514" s="79" t="s">
        <v>278</v>
      </c>
      <c r="C2514" s="80">
        <v>10044187</v>
      </c>
      <c r="D2514" s="80">
        <v>10019674</v>
      </c>
      <c r="E2514" s="79" t="s">
        <v>276</v>
      </c>
      <c r="F2514" s="81">
        <v>41678</v>
      </c>
      <c r="G2514" s="82">
        <v>2.4569999999999999</v>
      </c>
      <c r="H2514" s="83">
        <f t="shared" si="156"/>
        <v>2457</v>
      </c>
      <c r="I2514" s="84">
        <f t="shared" si="157"/>
        <v>2.8437499999999998E-2</v>
      </c>
      <c r="J2514" s="83">
        <v>5</v>
      </c>
      <c r="K2514" s="83" t="s">
        <v>277</v>
      </c>
      <c r="L2514" s="83">
        <v>0.46100000000000002</v>
      </c>
      <c r="M2514" s="83" t="s">
        <v>277</v>
      </c>
      <c r="N2514" s="84">
        <f t="shared" si="158"/>
        <v>5.4894375000000002</v>
      </c>
      <c r="O2514" s="83">
        <v>2513</v>
      </c>
      <c r="P2514" s="86">
        <f t="shared" si="159"/>
        <v>1.3736263736263687E-2</v>
      </c>
      <c r="Q2514" s="87">
        <f>Table2[[#This Row],[Decimal exceedance]]*100</f>
        <v>1.3736263736263687</v>
      </c>
      <c r="R2514" s="86">
        <f>ROUND(Table2[[#This Row],[Percent Exceedance]],1)</f>
        <v>1.4</v>
      </c>
    </row>
    <row r="2515" spans="2:18">
      <c r="B2515" s="79" t="s">
        <v>278</v>
      </c>
      <c r="C2515" s="80">
        <v>10044187</v>
      </c>
      <c r="D2515" s="80">
        <v>10019674</v>
      </c>
      <c r="E2515" s="79" t="s">
        <v>276</v>
      </c>
      <c r="F2515" s="81">
        <v>42529</v>
      </c>
      <c r="G2515" s="82">
        <v>2.323</v>
      </c>
      <c r="H2515" s="83">
        <f t="shared" si="156"/>
        <v>2323</v>
      </c>
      <c r="I2515" s="84">
        <f t="shared" si="157"/>
        <v>2.6886574074074073E-2</v>
      </c>
      <c r="J2515" s="83">
        <v>4.74</v>
      </c>
      <c r="K2515" s="83" t="s">
        <v>277</v>
      </c>
      <c r="L2515" s="83">
        <v>0.73599999999999999</v>
      </c>
      <c r="M2515" s="83" t="s">
        <v>277</v>
      </c>
      <c r="N2515" s="84">
        <f t="shared" si="158"/>
        <v>5.5028865740740738</v>
      </c>
      <c r="O2515" s="83">
        <v>2514</v>
      </c>
      <c r="P2515" s="86">
        <f t="shared" si="159"/>
        <v>1.3343799058084804E-2</v>
      </c>
      <c r="Q2515" s="87">
        <f>Table2[[#This Row],[Decimal exceedance]]*100</f>
        <v>1.3343799058084804</v>
      </c>
      <c r="R2515" s="86">
        <f>ROUND(Table2[[#This Row],[Percent Exceedance]],1)</f>
        <v>1.3</v>
      </c>
    </row>
    <row r="2516" spans="2:18">
      <c r="B2516" s="79" t="s">
        <v>278</v>
      </c>
      <c r="C2516" s="80">
        <v>10044187</v>
      </c>
      <c r="D2516" s="80">
        <v>10019674</v>
      </c>
      <c r="E2516" s="79" t="s">
        <v>276</v>
      </c>
      <c r="F2516" s="81">
        <v>42541</v>
      </c>
      <c r="G2516" s="82">
        <v>2.2669999999999999</v>
      </c>
      <c r="H2516" s="83">
        <f t="shared" si="156"/>
        <v>2267</v>
      </c>
      <c r="I2516" s="84">
        <f t="shared" si="157"/>
        <v>2.6238425925925922E-2</v>
      </c>
      <c r="J2516" s="83">
        <v>4.8899999999999997</v>
      </c>
      <c r="K2516" s="83" t="s">
        <v>277</v>
      </c>
      <c r="L2516" s="83">
        <v>0.7</v>
      </c>
      <c r="M2516" s="83" t="s">
        <v>277</v>
      </c>
      <c r="N2516" s="84">
        <f t="shared" si="158"/>
        <v>5.6162384259259257</v>
      </c>
      <c r="O2516" s="83">
        <v>2515</v>
      </c>
      <c r="P2516" s="86">
        <f t="shared" si="159"/>
        <v>1.295133437990581E-2</v>
      </c>
      <c r="Q2516" s="87">
        <f>Table2[[#This Row],[Decimal exceedance]]*100</f>
        <v>1.295133437990581</v>
      </c>
      <c r="R2516" s="86">
        <f>ROUND(Table2[[#This Row],[Percent Exceedance]],1)</f>
        <v>1.3</v>
      </c>
    </row>
    <row r="2517" spans="2:18">
      <c r="B2517" s="79" t="s">
        <v>278</v>
      </c>
      <c r="C2517" s="80">
        <v>10044187</v>
      </c>
      <c r="D2517" s="80">
        <v>10019674</v>
      </c>
      <c r="E2517" s="79" t="s">
        <v>276</v>
      </c>
      <c r="F2517" s="81">
        <v>41682</v>
      </c>
      <c r="G2517" s="82">
        <v>2.4489999999999998</v>
      </c>
      <c r="H2517" s="83">
        <f t="shared" si="156"/>
        <v>2449</v>
      </c>
      <c r="I2517" s="84">
        <f t="shared" si="157"/>
        <v>2.8344907407407402E-2</v>
      </c>
      <c r="J2517" s="83">
        <v>5.13</v>
      </c>
      <c r="K2517" s="83" t="s">
        <v>277</v>
      </c>
      <c r="L2517" s="83">
        <v>0.47199999999999998</v>
      </c>
      <c r="M2517" s="83" t="s">
        <v>277</v>
      </c>
      <c r="N2517" s="84">
        <f t="shared" si="158"/>
        <v>5.630344907407407</v>
      </c>
      <c r="O2517" s="83">
        <v>2516</v>
      </c>
      <c r="P2517" s="86">
        <f t="shared" si="159"/>
        <v>1.2558869701726816E-2</v>
      </c>
      <c r="Q2517" s="87">
        <f>Table2[[#This Row],[Decimal exceedance]]*100</f>
        <v>1.2558869701726816</v>
      </c>
      <c r="R2517" s="86">
        <f>ROUND(Table2[[#This Row],[Percent Exceedance]],1)</f>
        <v>1.3</v>
      </c>
    </row>
    <row r="2518" spans="2:18">
      <c r="B2518" s="79" t="s">
        <v>278</v>
      </c>
      <c r="C2518" s="80">
        <v>10044187</v>
      </c>
      <c r="D2518" s="80">
        <v>10019674</v>
      </c>
      <c r="E2518" s="79" t="s">
        <v>276</v>
      </c>
      <c r="F2518" s="81">
        <v>42372</v>
      </c>
      <c r="G2518" s="82">
        <v>1.649</v>
      </c>
      <c r="H2518" s="83">
        <f t="shared" si="156"/>
        <v>1649</v>
      </c>
      <c r="I2518" s="84">
        <f t="shared" si="157"/>
        <v>1.9085648148148147E-2</v>
      </c>
      <c r="J2518" s="83">
        <v>5.29</v>
      </c>
      <c r="K2518" s="83" t="s">
        <v>277</v>
      </c>
      <c r="L2518" s="83">
        <v>0.49399999999999999</v>
      </c>
      <c r="M2518" s="83" t="s">
        <v>277</v>
      </c>
      <c r="N2518" s="84">
        <f t="shared" si="158"/>
        <v>5.8030856481481479</v>
      </c>
      <c r="O2518" s="83">
        <v>2517</v>
      </c>
      <c r="P2518" s="86">
        <f t="shared" si="159"/>
        <v>1.2166405023547933E-2</v>
      </c>
      <c r="Q2518" s="87">
        <f>Table2[[#This Row],[Decimal exceedance]]*100</f>
        <v>1.2166405023547933</v>
      </c>
      <c r="R2518" s="86">
        <f>ROUND(Table2[[#This Row],[Percent Exceedance]],1)</f>
        <v>1.2</v>
      </c>
    </row>
    <row r="2519" spans="2:18">
      <c r="B2519" s="79" t="s">
        <v>278</v>
      </c>
      <c r="C2519" s="80">
        <v>10044187</v>
      </c>
      <c r="D2519" s="80">
        <v>10019674</v>
      </c>
      <c r="E2519" s="79" t="s">
        <v>276</v>
      </c>
      <c r="F2519" s="81">
        <v>41631</v>
      </c>
      <c r="G2519" s="82">
        <v>2.298</v>
      </c>
      <c r="H2519" s="83">
        <f t="shared" si="156"/>
        <v>2298</v>
      </c>
      <c r="I2519" s="84">
        <f t="shared" si="157"/>
        <v>2.659722222222222E-2</v>
      </c>
      <c r="J2519" s="83">
        <v>5.45</v>
      </c>
      <c r="K2519" s="83" t="s">
        <v>277</v>
      </c>
      <c r="L2519" s="83">
        <v>0.40799999999999997</v>
      </c>
      <c r="M2519" s="83" t="s">
        <v>277</v>
      </c>
      <c r="N2519" s="84">
        <f t="shared" si="158"/>
        <v>5.8845972222222231</v>
      </c>
      <c r="O2519" s="83">
        <v>2518</v>
      </c>
      <c r="P2519" s="86">
        <f t="shared" si="159"/>
        <v>1.1773940345368938E-2</v>
      </c>
      <c r="Q2519" s="87">
        <f>Table2[[#This Row],[Decimal exceedance]]*100</f>
        <v>1.1773940345368938</v>
      </c>
      <c r="R2519" s="86">
        <f>ROUND(Table2[[#This Row],[Percent Exceedance]],1)</f>
        <v>1.2</v>
      </c>
    </row>
    <row r="2520" spans="2:18">
      <c r="B2520" s="79" t="s">
        <v>278</v>
      </c>
      <c r="C2520" s="80">
        <v>10044187</v>
      </c>
      <c r="D2520" s="80">
        <v>10019674</v>
      </c>
      <c r="E2520" s="79" t="s">
        <v>276</v>
      </c>
      <c r="F2520" s="81">
        <v>43080</v>
      </c>
      <c r="G2520" s="82">
        <v>1.645</v>
      </c>
      <c r="H2520" s="83">
        <f t="shared" si="156"/>
        <v>1645</v>
      </c>
      <c r="I2520" s="84">
        <f t="shared" si="157"/>
        <v>1.9039351851851852E-2</v>
      </c>
      <c r="J2520" s="83">
        <v>5.63</v>
      </c>
      <c r="K2520" s="83" t="s">
        <v>277</v>
      </c>
      <c r="L2520" s="83">
        <v>0.24299999999999999</v>
      </c>
      <c r="M2520" s="83" t="s">
        <v>277</v>
      </c>
      <c r="N2520" s="84">
        <f t="shared" si="158"/>
        <v>5.8920393518518521</v>
      </c>
      <c r="O2520" s="83">
        <v>2519</v>
      </c>
      <c r="P2520" s="86">
        <f t="shared" si="159"/>
        <v>1.1381475667189944E-2</v>
      </c>
      <c r="Q2520" s="87">
        <f>Table2[[#This Row],[Decimal exceedance]]*100</f>
        <v>1.1381475667189944</v>
      </c>
      <c r="R2520" s="86">
        <f>ROUND(Table2[[#This Row],[Percent Exceedance]],1)</f>
        <v>1.1000000000000001</v>
      </c>
    </row>
    <row r="2521" spans="2:18">
      <c r="B2521" s="79" t="s">
        <v>278</v>
      </c>
      <c r="C2521" s="80">
        <v>10044187</v>
      </c>
      <c r="D2521" s="80">
        <v>10019674</v>
      </c>
      <c r="E2521" s="79" t="s">
        <v>276</v>
      </c>
      <c r="F2521" s="81">
        <v>43121</v>
      </c>
      <c r="G2521" s="82">
        <v>2.1629999999999998</v>
      </c>
      <c r="H2521" s="83">
        <f t="shared" si="156"/>
        <v>2163</v>
      </c>
      <c r="I2521" s="84">
        <f t="shared" si="157"/>
        <v>2.5034722222222219E-2</v>
      </c>
      <c r="J2521" s="83">
        <v>5.82</v>
      </c>
      <c r="K2521" s="83" t="s">
        <v>277</v>
      </c>
      <c r="L2521" s="83">
        <v>0.16700000000000001</v>
      </c>
      <c r="M2521" s="83" t="s">
        <v>277</v>
      </c>
      <c r="N2521" s="84">
        <f t="shared" si="158"/>
        <v>6.0120347222222223</v>
      </c>
      <c r="O2521" s="83">
        <v>2520</v>
      </c>
      <c r="P2521" s="86">
        <f t="shared" si="159"/>
        <v>1.098901098901095E-2</v>
      </c>
      <c r="Q2521" s="87">
        <f>Table2[[#This Row],[Decimal exceedance]]*100</f>
        <v>1.098901098901095</v>
      </c>
      <c r="R2521" s="86">
        <f>ROUND(Table2[[#This Row],[Percent Exceedance]],1)</f>
        <v>1.1000000000000001</v>
      </c>
    </row>
    <row r="2522" spans="2:18">
      <c r="B2522" s="79" t="s">
        <v>278</v>
      </c>
      <c r="C2522" s="80">
        <v>10044187</v>
      </c>
      <c r="D2522" s="80">
        <v>10019674</v>
      </c>
      <c r="E2522" s="79" t="s">
        <v>276</v>
      </c>
      <c r="F2522" s="81">
        <v>43189</v>
      </c>
      <c r="G2522" s="82">
        <v>2.0369999999999999</v>
      </c>
      <c r="H2522" s="83">
        <f t="shared" si="156"/>
        <v>2037</v>
      </c>
      <c r="I2522" s="84">
        <f t="shared" si="157"/>
        <v>2.3576388888888886E-2</v>
      </c>
      <c r="J2522" s="83">
        <v>5.65</v>
      </c>
      <c r="K2522" s="83" t="s">
        <v>277</v>
      </c>
      <c r="L2522" s="83">
        <v>0.36199999999999999</v>
      </c>
      <c r="M2522" s="83" t="s">
        <v>277</v>
      </c>
      <c r="N2522" s="84">
        <f t="shared" si="158"/>
        <v>6.0355763888888889</v>
      </c>
      <c r="O2522" s="83">
        <v>2521</v>
      </c>
      <c r="P2522" s="86">
        <f t="shared" si="159"/>
        <v>1.0596546310832067E-2</v>
      </c>
      <c r="Q2522" s="87">
        <f>Table2[[#This Row],[Decimal exceedance]]*100</f>
        <v>1.0596546310832067</v>
      </c>
      <c r="R2522" s="86">
        <f>ROUND(Table2[[#This Row],[Percent Exceedance]],1)</f>
        <v>1.1000000000000001</v>
      </c>
    </row>
    <row r="2523" spans="2:18">
      <c r="B2523" s="79" t="s">
        <v>278</v>
      </c>
      <c r="C2523" s="80">
        <v>10044187</v>
      </c>
      <c r="D2523" s="80">
        <v>10019674</v>
      </c>
      <c r="E2523" s="79" t="s">
        <v>276</v>
      </c>
      <c r="F2523" s="81">
        <v>41676</v>
      </c>
      <c r="G2523" s="82">
        <v>2.8879999999999999</v>
      </c>
      <c r="H2523" s="83">
        <f t="shared" si="156"/>
        <v>2888</v>
      </c>
      <c r="I2523" s="84">
        <f t="shared" si="157"/>
        <v>3.3425925925925921E-2</v>
      </c>
      <c r="J2523" s="83">
        <v>5.75</v>
      </c>
      <c r="K2523" s="83" t="s">
        <v>277</v>
      </c>
      <c r="L2523" s="83">
        <v>0.45600000000000002</v>
      </c>
      <c r="M2523" s="83" t="s">
        <v>277</v>
      </c>
      <c r="N2523" s="84">
        <f t="shared" si="158"/>
        <v>6.2394259259259259</v>
      </c>
      <c r="O2523" s="83">
        <v>2522</v>
      </c>
      <c r="P2523" s="86">
        <f t="shared" si="159"/>
        <v>1.0204081632653073E-2</v>
      </c>
      <c r="Q2523" s="87">
        <f>Table2[[#This Row],[Decimal exceedance]]*100</f>
        <v>1.0204081632653073</v>
      </c>
      <c r="R2523" s="86">
        <f>ROUND(Table2[[#This Row],[Percent Exceedance]],1)</f>
        <v>1</v>
      </c>
    </row>
    <row r="2524" spans="2:18">
      <c r="B2524" s="79" t="s">
        <v>278</v>
      </c>
      <c r="C2524" s="80">
        <v>10044187</v>
      </c>
      <c r="D2524" s="80">
        <v>10019674</v>
      </c>
      <c r="E2524" s="79" t="s">
        <v>276</v>
      </c>
      <c r="F2524" s="81">
        <v>42457</v>
      </c>
      <c r="G2524" s="82">
        <v>1.6140000000000001</v>
      </c>
      <c r="H2524" s="83">
        <f t="shared" si="156"/>
        <v>1614</v>
      </c>
      <c r="I2524" s="84">
        <f t="shared" si="157"/>
        <v>1.8680555555555554E-2</v>
      </c>
      <c r="J2524" s="83">
        <v>5.8</v>
      </c>
      <c r="K2524" s="83" t="s">
        <v>280</v>
      </c>
      <c r="L2524" s="83">
        <v>0.45200000000000001</v>
      </c>
      <c r="M2524" s="83" t="s">
        <v>277</v>
      </c>
      <c r="N2524" s="84">
        <f t="shared" si="158"/>
        <v>6.2706805555555549</v>
      </c>
      <c r="O2524" s="83">
        <v>2523</v>
      </c>
      <c r="P2524" s="86">
        <f t="shared" si="159"/>
        <v>9.8116169544740783E-3</v>
      </c>
      <c r="Q2524" s="87">
        <f>Table2[[#This Row],[Decimal exceedance]]*100</f>
        <v>0.98116169544740783</v>
      </c>
      <c r="R2524" s="86">
        <f>ROUND(Table2[[#This Row],[Percent Exceedance]],1)</f>
        <v>1</v>
      </c>
    </row>
    <row r="2525" spans="2:18">
      <c r="B2525" s="79" t="s">
        <v>278</v>
      </c>
      <c r="C2525" s="80">
        <v>10044187</v>
      </c>
      <c r="D2525" s="80">
        <v>10019674</v>
      </c>
      <c r="E2525" s="79" t="s">
        <v>276</v>
      </c>
      <c r="F2525" s="81">
        <v>42683</v>
      </c>
      <c r="G2525" s="82">
        <v>2.2959999999999998</v>
      </c>
      <c r="H2525" s="83">
        <f t="shared" si="156"/>
        <v>2296</v>
      </c>
      <c r="I2525" s="84">
        <f t="shared" si="157"/>
        <v>2.6574074074074069E-2</v>
      </c>
      <c r="J2525" s="83">
        <v>5.73</v>
      </c>
      <c r="K2525" s="83" t="s">
        <v>277</v>
      </c>
      <c r="L2525" s="83">
        <v>0.63</v>
      </c>
      <c r="M2525" s="83" t="s">
        <v>277</v>
      </c>
      <c r="N2525" s="84">
        <f t="shared" si="158"/>
        <v>6.3865740740740744</v>
      </c>
      <c r="O2525" s="83">
        <v>2524</v>
      </c>
      <c r="P2525" s="86">
        <f t="shared" si="159"/>
        <v>9.4191522762950841E-3</v>
      </c>
      <c r="Q2525" s="87">
        <f>Table2[[#This Row],[Decimal exceedance]]*100</f>
        <v>0.94191522762950841</v>
      </c>
      <c r="R2525" s="86">
        <f>ROUND(Table2[[#This Row],[Percent Exceedance]],1)</f>
        <v>0.9</v>
      </c>
    </row>
    <row r="2526" spans="2:18">
      <c r="B2526" s="79" t="s">
        <v>278</v>
      </c>
      <c r="C2526" s="80">
        <v>10044187</v>
      </c>
      <c r="D2526" s="80">
        <v>10019674</v>
      </c>
      <c r="E2526" s="79" t="s">
        <v>276</v>
      </c>
      <c r="F2526" s="81">
        <v>42694</v>
      </c>
      <c r="G2526" s="82">
        <v>2.7480000000000002</v>
      </c>
      <c r="H2526" s="83">
        <f t="shared" si="156"/>
        <v>2748</v>
      </c>
      <c r="I2526" s="84">
        <f t="shared" si="157"/>
        <v>3.1805555555555559E-2</v>
      </c>
      <c r="J2526" s="83">
        <v>6.04</v>
      </c>
      <c r="K2526" s="83" t="s">
        <v>277</v>
      </c>
      <c r="L2526" s="83">
        <v>0.61299999999999999</v>
      </c>
      <c r="M2526" s="83" t="s">
        <v>277</v>
      </c>
      <c r="N2526" s="84">
        <f t="shared" si="158"/>
        <v>6.6848055555555561</v>
      </c>
      <c r="O2526" s="83">
        <v>2525</v>
      </c>
      <c r="P2526" s="86">
        <f t="shared" si="159"/>
        <v>9.0266875981162009E-3</v>
      </c>
      <c r="Q2526" s="87">
        <f>Table2[[#This Row],[Decimal exceedance]]*100</f>
        <v>0.90266875981162009</v>
      </c>
      <c r="R2526" s="86">
        <f>ROUND(Table2[[#This Row],[Percent Exceedance]],1)</f>
        <v>0.9</v>
      </c>
    </row>
    <row r="2527" spans="2:18">
      <c r="B2527" s="79" t="s">
        <v>278</v>
      </c>
      <c r="C2527" s="80">
        <v>10044187</v>
      </c>
      <c r="D2527" s="80">
        <v>10019674</v>
      </c>
      <c r="E2527" s="79" t="s">
        <v>276</v>
      </c>
      <c r="F2527" s="81">
        <v>41670</v>
      </c>
      <c r="G2527" s="82">
        <v>2.34</v>
      </c>
      <c r="H2527" s="83">
        <f t="shared" si="156"/>
        <v>2340</v>
      </c>
      <c r="I2527" s="84">
        <f t="shared" si="157"/>
        <v>2.7083333333333331E-2</v>
      </c>
      <c r="J2527" s="83">
        <v>6.28</v>
      </c>
      <c r="K2527" s="83" t="s">
        <v>277</v>
      </c>
      <c r="L2527" s="83">
        <v>0.45600000000000002</v>
      </c>
      <c r="M2527" s="83" t="s">
        <v>277</v>
      </c>
      <c r="N2527" s="84">
        <f t="shared" si="158"/>
        <v>6.7630833333333342</v>
      </c>
      <c r="O2527" s="83">
        <v>2526</v>
      </c>
      <c r="P2527" s="86">
        <f t="shared" si="159"/>
        <v>8.6342229199372067E-3</v>
      </c>
      <c r="Q2527" s="87">
        <f>Table2[[#This Row],[Decimal exceedance]]*100</f>
        <v>0.86342229199372067</v>
      </c>
      <c r="R2527" s="86">
        <f>ROUND(Table2[[#This Row],[Percent Exceedance]],1)</f>
        <v>0.9</v>
      </c>
    </row>
    <row r="2528" spans="2:18">
      <c r="B2528" s="79" t="s">
        <v>278</v>
      </c>
      <c r="C2528" s="80">
        <v>10044187</v>
      </c>
      <c r="D2528" s="80">
        <v>10019674</v>
      </c>
      <c r="E2528" s="79" t="s">
        <v>276</v>
      </c>
      <c r="F2528" s="81">
        <v>42209</v>
      </c>
      <c r="G2528" s="82">
        <v>4.5</v>
      </c>
      <c r="H2528" s="83">
        <f t="shared" si="156"/>
        <v>4500</v>
      </c>
      <c r="I2528" s="84">
        <f t="shared" si="157"/>
        <v>5.2083333333333329E-2</v>
      </c>
      <c r="J2528" s="83">
        <v>6.19</v>
      </c>
      <c r="K2528" s="83" t="s">
        <v>277</v>
      </c>
      <c r="L2528" s="83">
        <v>0.52300000000000002</v>
      </c>
      <c r="M2528" s="83" t="s">
        <v>277</v>
      </c>
      <c r="N2528" s="84">
        <f t="shared" si="158"/>
        <v>6.7650833333333331</v>
      </c>
      <c r="O2528" s="83">
        <v>2527</v>
      </c>
      <c r="P2528" s="86">
        <f t="shared" si="159"/>
        <v>8.2417582417582125E-3</v>
      </c>
      <c r="Q2528" s="87">
        <f>Table2[[#This Row],[Decimal exceedance]]*100</f>
        <v>0.82417582417582125</v>
      </c>
      <c r="R2528" s="86">
        <f>ROUND(Table2[[#This Row],[Percent Exceedance]],1)</f>
        <v>0.8</v>
      </c>
    </row>
    <row r="2529" spans="2:18">
      <c r="B2529" s="79" t="s">
        <v>278</v>
      </c>
      <c r="C2529" s="80">
        <v>10044187</v>
      </c>
      <c r="D2529" s="80">
        <v>10019674</v>
      </c>
      <c r="E2529" s="79" t="s">
        <v>276</v>
      </c>
      <c r="F2529" s="81">
        <v>42956</v>
      </c>
      <c r="G2529" s="82">
        <v>1.623</v>
      </c>
      <c r="H2529" s="83">
        <f t="shared" si="156"/>
        <v>1623</v>
      </c>
      <c r="I2529" s="84">
        <f t="shared" si="157"/>
        <v>1.878472222222222E-2</v>
      </c>
      <c r="J2529" s="83">
        <v>6.05</v>
      </c>
      <c r="K2529" s="83" t="s">
        <v>277</v>
      </c>
      <c r="L2529" s="83">
        <v>0.71799999999999997</v>
      </c>
      <c r="M2529" s="83" t="s">
        <v>277</v>
      </c>
      <c r="N2529" s="84">
        <f t="shared" si="158"/>
        <v>6.7867847222222224</v>
      </c>
      <c r="O2529" s="83">
        <v>2528</v>
      </c>
      <c r="P2529" s="86">
        <f t="shared" si="159"/>
        <v>7.8492935635793293E-3</v>
      </c>
      <c r="Q2529" s="87">
        <f>Table2[[#This Row],[Decimal exceedance]]*100</f>
        <v>0.78492935635793293</v>
      </c>
      <c r="R2529" s="86">
        <f>ROUND(Table2[[#This Row],[Percent Exceedance]],1)</f>
        <v>0.8</v>
      </c>
    </row>
    <row r="2530" spans="2:18">
      <c r="B2530" s="79" t="s">
        <v>278</v>
      </c>
      <c r="C2530" s="80">
        <v>10044187</v>
      </c>
      <c r="D2530" s="80">
        <v>10019674</v>
      </c>
      <c r="E2530" s="79" t="s">
        <v>276</v>
      </c>
      <c r="F2530" s="81">
        <v>41643</v>
      </c>
      <c r="G2530" s="82">
        <v>2.2589999999999999</v>
      </c>
      <c r="H2530" s="83">
        <f t="shared" si="156"/>
        <v>2259</v>
      </c>
      <c r="I2530" s="84">
        <f t="shared" si="157"/>
        <v>2.614583333333333E-2</v>
      </c>
      <c r="J2530" s="83">
        <v>6.33</v>
      </c>
      <c r="K2530" s="83" t="s">
        <v>277</v>
      </c>
      <c r="L2530" s="83">
        <v>0.45600000000000002</v>
      </c>
      <c r="M2530" s="83" t="s">
        <v>277</v>
      </c>
      <c r="N2530" s="84">
        <f t="shared" si="158"/>
        <v>6.812145833333334</v>
      </c>
      <c r="O2530" s="83">
        <v>2529</v>
      </c>
      <c r="P2530" s="86">
        <f t="shared" si="159"/>
        <v>7.4568288854003351E-3</v>
      </c>
      <c r="Q2530" s="87">
        <f>Table2[[#This Row],[Decimal exceedance]]*100</f>
        <v>0.74568288854003351</v>
      </c>
      <c r="R2530" s="86">
        <f>ROUND(Table2[[#This Row],[Percent Exceedance]],1)</f>
        <v>0.7</v>
      </c>
    </row>
    <row r="2531" spans="2:18">
      <c r="B2531" s="79" t="s">
        <v>278</v>
      </c>
      <c r="C2531" s="80">
        <v>10044187</v>
      </c>
      <c r="D2531" s="80">
        <v>10019674</v>
      </c>
      <c r="E2531" s="79" t="s">
        <v>276</v>
      </c>
      <c r="F2531" s="81">
        <v>42376</v>
      </c>
      <c r="G2531" s="82">
        <v>1.8959999999999999</v>
      </c>
      <c r="H2531" s="83">
        <f t="shared" si="156"/>
        <v>1896</v>
      </c>
      <c r="I2531" s="84">
        <f t="shared" si="157"/>
        <v>2.1944444444444444E-2</v>
      </c>
      <c r="J2531" s="83">
        <v>6.75</v>
      </c>
      <c r="K2531" s="83" t="s">
        <v>277</v>
      </c>
      <c r="L2531" s="83">
        <v>0.39300000000000002</v>
      </c>
      <c r="M2531" s="83" t="s">
        <v>277</v>
      </c>
      <c r="N2531" s="84">
        <f t="shared" si="158"/>
        <v>7.1649444444444441</v>
      </c>
      <c r="O2531" s="83">
        <v>2530</v>
      </c>
      <c r="P2531" s="86">
        <f t="shared" si="159"/>
        <v>7.0643642072213408E-3</v>
      </c>
      <c r="Q2531" s="87">
        <f>Table2[[#This Row],[Decimal exceedance]]*100</f>
        <v>0.70643642072213408</v>
      </c>
      <c r="R2531" s="86">
        <f>ROUND(Table2[[#This Row],[Percent Exceedance]],1)</f>
        <v>0.7</v>
      </c>
    </row>
    <row r="2532" spans="2:18">
      <c r="B2532" s="79" t="s">
        <v>278</v>
      </c>
      <c r="C2532" s="80">
        <v>10044187</v>
      </c>
      <c r="D2532" s="80">
        <v>10019674</v>
      </c>
      <c r="E2532" s="79" t="s">
        <v>276</v>
      </c>
      <c r="F2532" s="81">
        <v>41645</v>
      </c>
      <c r="G2532" s="82">
        <v>2.3029999999999999</v>
      </c>
      <c r="H2532" s="83">
        <f t="shared" si="156"/>
        <v>2303</v>
      </c>
      <c r="I2532" s="84">
        <f t="shared" si="157"/>
        <v>2.6655092592592591E-2</v>
      </c>
      <c r="J2532" s="83">
        <v>6.78</v>
      </c>
      <c r="K2532" s="83" t="s">
        <v>277</v>
      </c>
      <c r="L2532" s="83">
        <v>0.46200000000000002</v>
      </c>
      <c r="M2532" s="83" t="s">
        <v>277</v>
      </c>
      <c r="N2532" s="84">
        <f t="shared" si="158"/>
        <v>7.268655092592593</v>
      </c>
      <c r="O2532" s="83">
        <v>2531</v>
      </c>
      <c r="P2532" s="86">
        <f t="shared" si="159"/>
        <v>6.6718995290423466E-3</v>
      </c>
      <c r="Q2532" s="87">
        <f>Table2[[#This Row],[Decimal exceedance]]*100</f>
        <v>0.66718995290423466</v>
      </c>
      <c r="R2532" s="86">
        <f>ROUND(Table2[[#This Row],[Percent Exceedance]],1)</f>
        <v>0.7</v>
      </c>
    </row>
    <row r="2533" spans="2:18">
      <c r="B2533" s="79" t="s">
        <v>278</v>
      </c>
      <c r="C2533" s="80">
        <v>10044187</v>
      </c>
      <c r="D2533" s="80">
        <v>10019674</v>
      </c>
      <c r="E2533" s="79" t="s">
        <v>276</v>
      </c>
      <c r="F2533" s="81">
        <v>42438</v>
      </c>
      <c r="G2533" s="82">
        <v>1.671</v>
      </c>
      <c r="H2533" s="83">
        <f t="shared" si="156"/>
        <v>1671</v>
      </c>
      <c r="I2533" s="84">
        <f t="shared" si="157"/>
        <v>1.9340277777777776E-2</v>
      </c>
      <c r="J2533" s="83">
        <v>6.91</v>
      </c>
      <c r="K2533" s="83" t="s">
        <v>277</v>
      </c>
      <c r="L2533" s="83">
        <v>0.44</v>
      </c>
      <c r="M2533" s="83" t="s">
        <v>277</v>
      </c>
      <c r="N2533" s="84">
        <f t="shared" si="158"/>
        <v>7.3693402777777779</v>
      </c>
      <c r="O2533" s="83">
        <v>2532</v>
      </c>
      <c r="P2533" s="86">
        <f t="shared" si="159"/>
        <v>6.2794348508634634E-3</v>
      </c>
      <c r="Q2533" s="87">
        <f>Table2[[#This Row],[Decimal exceedance]]*100</f>
        <v>0.62794348508634634</v>
      </c>
      <c r="R2533" s="86">
        <f>ROUND(Table2[[#This Row],[Percent Exceedance]],1)</f>
        <v>0.6</v>
      </c>
    </row>
    <row r="2534" spans="2:18">
      <c r="B2534" s="79" t="s">
        <v>278</v>
      </c>
      <c r="C2534" s="80">
        <v>10044187</v>
      </c>
      <c r="D2534" s="80">
        <v>10019674</v>
      </c>
      <c r="E2534" s="79" t="s">
        <v>276</v>
      </c>
      <c r="F2534" s="81">
        <v>42545</v>
      </c>
      <c r="G2534" s="82">
        <v>2.2919999999999998</v>
      </c>
      <c r="H2534" s="83">
        <f t="shared" si="156"/>
        <v>2292</v>
      </c>
      <c r="I2534" s="84">
        <f t="shared" si="157"/>
        <v>2.6527777777777775E-2</v>
      </c>
      <c r="J2534" s="83">
        <v>6.64</v>
      </c>
      <c r="K2534" s="83" t="s">
        <v>277</v>
      </c>
      <c r="L2534" s="83">
        <v>0.71099999999999997</v>
      </c>
      <c r="M2534" s="83" t="s">
        <v>277</v>
      </c>
      <c r="N2534" s="84">
        <f t="shared" si="158"/>
        <v>7.3775277777777779</v>
      </c>
      <c r="O2534" s="83">
        <v>2533</v>
      </c>
      <c r="P2534" s="86">
        <f t="shared" si="159"/>
        <v>5.8869701726844692E-3</v>
      </c>
      <c r="Q2534" s="87">
        <f>Table2[[#This Row],[Decimal exceedance]]*100</f>
        <v>0.58869701726844692</v>
      </c>
      <c r="R2534" s="86">
        <f>ROUND(Table2[[#This Row],[Percent Exceedance]],1)</f>
        <v>0.6</v>
      </c>
    </row>
    <row r="2535" spans="2:18">
      <c r="B2535" s="79" t="s">
        <v>278</v>
      </c>
      <c r="C2535" s="80">
        <v>10044187</v>
      </c>
      <c r="D2535" s="80">
        <v>10019674</v>
      </c>
      <c r="E2535" s="79" t="s">
        <v>276</v>
      </c>
      <c r="F2535" s="81">
        <v>42629</v>
      </c>
      <c r="G2535" s="82">
        <v>3.2160000000000002</v>
      </c>
      <c r="H2535" s="83">
        <f t="shared" si="156"/>
        <v>3216</v>
      </c>
      <c r="I2535" s="84">
        <f t="shared" si="157"/>
        <v>3.7222222222222219E-2</v>
      </c>
      <c r="J2535" s="83">
        <v>7.23</v>
      </c>
      <c r="K2535" s="83" t="s">
        <v>277</v>
      </c>
      <c r="L2535" s="83">
        <v>0.68</v>
      </c>
      <c r="M2535" s="83" t="s">
        <v>277</v>
      </c>
      <c r="N2535" s="84">
        <f t="shared" si="158"/>
        <v>7.947222222222222</v>
      </c>
      <c r="O2535" s="83">
        <v>2534</v>
      </c>
      <c r="P2535" s="86">
        <f t="shared" si="159"/>
        <v>5.494505494505475E-3</v>
      </c>
      <c r="Q2535" s="87">
        <f>Table2[[#This Row],[Decimal exceedance]]*100</f>
        <v>0.5494505494505475</v>
      </c>
      <c r="R2535" s="86">
        <f>ROUND(Table2[[#This Row],[Percent Exceedance]],1)</f>
        <v>0.5</v>
      </c>
    </row>
    <row r="2536" spans="2:18">
      <c r="B2536" s="79" t="s">
        <v>278</v>
      </c>
      <c r="C2536" s="80">
        <v>10044187</v>
      </c>
      <c r="D2536" s="80">
        <v>10019674</v>
      </c>
      <c r="E2536" s="79" t="s">
        <v>276</v>
      </c>
      <c r="F2536" s="81">
        <v>42501</v>
      </c>
      <c r="G2536" s="82">
        <v>1.0509999999999999</v>
      </c>
      <c r="H2536" s="83">
        <f t="shared" si="156"/>
        <v>1051</v>
      </c>
      <c r="I2536" s="84">
        <f t="shared" si="157"/>
        <v>1.216435185185185E-2</v>
      </c>
      <c r="J2536" s="83">
        <v>6.14</v>
      </c>
      <c r="K2536" s="83" t="s">
        <v>280</v>
      </c>
      <c r="L2536" s="83">
        <v>1.81</v>
      </c>
      <c r="M2536" s="83" t="s">
        <v>277</v>
      </c>
      <c r="N2536" s="84">
        <f t="shared" si="158"/>
        <v>7.9621643518518521</v>
      </c>
      <c r="O2536" s="83">
        <v>2535</v>
      </c>
      <c r="P2536" s="86">
        <f t="shared" si="159"/>
        <v>5.1020408163264808E-3</v>
      </c>
      <c r="Q2536" s="87">
        <f>Table2[[#This Row],[Decimal exceedance]]*100</f>
        <v>0.51020408163264808</v>
      </c>
      <c r="R2536" s="86">
        <f>ROUND(Table2[[#This Row],[Percent Exceedance]],1)</f>
        <v>0.5</v>
      </c>
    </row>
    <row r="2537" spans="2:18">
      <c r="B2537" s="79" t="s">
        <v>278</v>
      </c>
      <c r="C2537" s="80">
        <v>10044187</v>
      </c>
      <c r="D2537" s="80">
        <v>10019674</v>
      </c>
      <c r="E2537" s="79" t="s">
        <v>276</v>
      </c>
      <c r="F2537" s="81">
        <v>42695</v>
      </c>
      <c r="G2537" s="82">
        <v>2.8780000000000001</v>
      </c>
      <c r="H2537" s="83">
        <f t="shared" si="156"/>
        <v>2878</v>
      </c>
      <c r="I2537" s="84">
        <f t="shared" si="157"/>
        <v>3.3310185185185186E-2</v>
      </c>
      <c r="J2537" s="83">
        <v>7.29</v>
      </c>
      <c r="K2537" s="83" t="s">
        <v>277</v>
      </c>
      <c r="L2537" s="83">
        <v>0.65700000000000003</v>
      </c>
      <c r="M2537" s="83" t="s">
        <v>277</v>
      </c>
      <c r="N2537" s="84">
        <f t="shared" si="158"/>
        <v>7.9803101851851856</v>
      </c>
      <c r="O2537" s="83">
        <v>2536</v>
      </c>
      <c r="P2537" s="86">
        <f t="shared" si="159"/>
        <v>4.7095761381475976E-3</v>
      </c>
      <c r="Q2537" s="87">
        <f>Table2[[#This Row],[Decimal exceedance]]*100</f>
        <v>0.47095761381475976</v>
      </c>
      <c r="R2537" s="86">
        <f>ROUND(Table2[[#This Row],[Percent Exceedance]],1)</f>
        <v>0.5</v>
      </c>
    </row>
    <row r="2538" spans="2:18">
      <c r="B2538" s="83"/>
      <c r="C2538" s="80">
        <v>10044187</v>
      </c>
      <c r="D2538" s="80">
        <v>10019674</v>
      </c>
      <c r="E2538" s="79" t="s">
        <v>276</v>
      </c>
      <c r="F2538" s="85">
        <v>43819</v>
      </c>
      <c r="G2538" s="82">
        <v>1.8839999999999999</v>
      </c>
      <c r="H2538" s="83">
        <f t="shared" si="156"/>
        <v>1884</v>
      </c>
      <c r="I2538" s="84">
        <f t="shared" si="157"/>
        <v>2.1805555555555554E-2</v>
      </c>
      <c r="J2538" s="83">
        <v>7.73</v>
      </c>
      <c r="K2538" s="83" t="s">
        <v>277</v>
      </c>
      <c r="L2538" s="83">
        <v>0.24</v>
      </c>
      <c r="M2538" s="83" t="s">
        <v>277</v>
      </c>
      <c r="N2538" s="84">
        <f t="shared" si="158"/>
        <v>7.9918055555555565</v>
      </c>
      <c r="O2538" s="83">
        <v>2537</v>
      </c>
      <c r="P2538" s="86">
        <f t="shared" si="159"/>
        <v>4.3171114599686033E-3</v>
      </c>
      <c r="Q2538" s="87">
        <f>Table2[[#This Row],[Decimal exceedance]]*100</f>
        <v>0.43171114599686033</v>
      </c>
      <c r="R2538" s="86">
        <f>ROUND(Table2[[#This Row],[Percent Exceedance]],1)</f>
        <v>0.4</v>
      </c>
    </row>
    <row r="2539" spans="2:18">
      <c r="B2539" s="83"/>
      <c r="C2539" s="80">
        <v>10044187</v>
      </c>
      <c r="D2539" s="80">
        <v>10019674</v>
      </c>
      <c r="E2539" s="79" t="s">
        <v>276</v>
      </c>
      <c r="F2539" s="85">
        <v>43877</v>
      </c>
      <c r="G2539" s="82">
        <v>1.8</v>
      </c>
      <c r="H2539" s="83">
        <f t="shared" si="156"/>
        <v>1800</v>
      </c>
      <c r="I2539" s="84">
        <f t="shared" si="157"/>
        <v>2.0833333333333332E-2</v>
      </c>
      <c r="J2539" s="83">
        <v>7.58</v>
      </c>
      <c r="K2539" s="83" t="s">
        <v>277</v>
      </c>
      <c r="L2539" s="83">
        <v>0.39100000000000001</v>
      </c>
      <c r="M2539" s="83" t="s">
        <v>277</v>
      </c>
      <c r="N2539" s="84">
        <f t="shared" si="158"/>
        <v>7.9918333333333331</v>
      </c>
      <c r="O2539" s="83">
        <v>2538</v>
      </c>
      <c r="P2539" s="86">
        <f t="shared" si="159"/>
        <v>3.9246467817896091E-3</v>
      </c>
      <c r="Q2539" s="87">
        <f>Table2[[#This Row],[Decimal exceedance]]*100</f>
        <v>0.39246467817896091</v>
      </c>
      <c r="R2539" s="86">
        <f>ROUND(Table2[[#This Row],[Percent Exceedance]],1)</f>
        <v>0.4</v>
      </c>
    </row>
    <row r="2540" spans="2:18">
      <c r="B2540" s="79" t="s">
        <v>278</v>
      </c>
      <c r="C2540" s="80">
        <v>10044187</v>
      </c>
      <c r="D2540" s="80">
        <v>10019674</v>
      </c>
      <c r="E2540" s="79" t="s">
        <v>276</v>
      </c>
      <c r="F2540" s="81">
        <v>42380</v>
      </c>
      <c r="G2540" s="82">
        <v>1.7769999999999999</v>
      </c>
      <c r="H2540" s="83">
        <f t="shared" si="156"/>
        <v>1777</v>
      </c>
      <c r="I2540" s="84">
        <f t="shared" si="157"/>
        <v>2.0567129629629626E-2</v>
      </c>
      <c r="J2540" s="83">
        <v>7.68</v>
      </c>
      <c r="K2540" s="83" t="s">
        <v>277</v>
      </c>
      <c r="L2540" s="83">
        <v>0.434</v>
      </c>
      <c r="M2540" s="83" t="s">
        <v>277</v>
      </c>
      <c r="N2540" s="84">
        <f t="shared" si="158"/>
        <v>8.1345671296296285</v>
      </c>
      <c r="O2540" s="83">
        <v>2539</v>
      </c>
      <c r="P2540" s="86">
        <f t="shared" si="159"/>
        <v>3.5321821036107259E-3</v>
      </c>
      <c r="Q2540" s="87">
        <f>Table2[[#This Row],[Decimal exceedance]]*100</f>
        <v>0.35321821036107259</v>
      </c>
      <c r="R2540" s="86">
        <f>ROUND(Table2[[#This Row],[Percent Exceedance]],1)</f>
        <v>0.4</v>
      </c>
    </row>
    <row r="2541" spans="2:18">
      <c r="B2541" s="79" t="s">
        <v>278</v>
      </c>
      <c r="C2541" s="80">
        <v>10044187</v>
      </c>
      <c r="D2541" s="80">
        <v>10019674</v>
      </c>
      <c r="E2541" s="79" t="s">
        <v>276</v>
      </c>
      <c r="F2541" s="81">
        <v>42475</v>
      </c>
      <c r="G2541" s="82">
        <v>1.7889999999999999</v>
      </c>
      <c r="H2541" s="83">
        <f t="shared" si="156"/>
        <v>1789</v>
      </c>
      <c r="I2541" s="84">
        <f t="shared" si="157"/>
        <v>2.0706018518518516E-2</v>
      </c>
      <c r="J2541" s="83">
        <v>7.68</v>
      </c>
      <c r="K2541" s="83" t="s">
        <v>280</v>
      </c>
      <c r="L2541" s="83">
        <v>0.49</v>
      </c>
      <c r="M2541" s="83" t="s">
        <v>277</v>
      </c>
      <c r="N2541" s="84">
        <f t="shared" si="158"/>
        <v>8.1907060185185188</v>
      </c>
      <c r="O2541" s="83">
        <v>2540</v>
      </c>
      <c r="P2541" s="86">
        <f t="shared" si="159"/>
        <v>3.1397174254317317E-3</v>
      </c>
      <c r="Q2541" s="87">
        <f>Table2[[#This Row],[Decimal exceedance]]*100</f>
        <v>0.31397174254317317</v>
      </c>
      <c r="R2541" s="86">
        <f>ROUND(Table2[[#This Row],[Percent Exceedance]],1)</f>
        <v>0.3</v>
      </c>
    </row>
    <row r="2542" spans="2:18">
      <c r="B2542" s="79" t="s">
        <v>278</v>
      </c>
      <c r="C2542" s="80">
        <v>10044187</v>
      </c>
      <c r="D2542" s="80">
        <v>10019674</v>
      </c>
      <c r="E2542" s="79" t="s">
        <v>276</v>
      </c>
      <c r="F2542" s="81">
        <v>42872</v>
      </c>
      <c r="G2542" s="82">
        <v>3.7160000000000002</v>
      </c>
      <c r="H2542" s="83">
        <f t="shared" si="156"/>
        <v>3716</v>
      </c>
      <c r="I2542" s="84">
        <f t="shared" si="157"/>
        <v>4.3009259259259261E-2</v>
      </c>
      <c r="J2542" s="83">
        <v>6.89</v>
      </c>
      <c r="K2542" s="83" t="s">
        <v>277</v>
      </c>
      <c r="L2542" s="83">
        <v>1.43</v>
      </c>
      <c r="M2542" s="83" t="s">
        <v>277</v>
      </c>
      <c r="N2542" s="84">
        <f t="shared" si="158"/>
        <v>8.3630092592592593</v>
      </c>
      <c r="O2542" s="83">
        <v>2541</v>
      </c>
      <c r="P2542" s="86">
        <f t="shared" si="159"/>
        <v>2.7472527472527375E-3</v>
      </c>
      <c r="Q2542" s="87">
        <f>Table2[[#This Row],[Decimal exceedance]]*100</f>
        <v>0.27472527472527375</v>
      </c>
      <c r="R2542" s="86">
        <f>ROUND(Table2[[#This Row],[Percent Exceedance]],1)</f>
        <v>0.3</v>
      </c>
    </row>
    <row r="2543" spans="2:18">
      <c r="B2543" s="79" t="s">
        <v>278</v>
      </c>
      <c r="C2543" s="80">
        <v>10044187</v>
      </c>
      <c r="D2543" s="80">
        <v>10019674</v>
      </c>
      <c r="E2543" s="79" t="s">
        <v>276</v>
      </c>
      <c r="F2543" s="81">
        <v>41668</v>
      </c>
      <c r="G2543" s="82">
        <v>2.2109999999999999</v>
      </c>
      <c r="H2543" s="83">
        <f t="shared" si="156"/>
        <v>2211</v>
      </c>
      <c r="I2543" s="84">
        <f t="shared" si="157"/>
        <v>2.5590277777777774E-2</v>
      </c>
      <c r="J2543" s="83">
        <v>8</v>
      </c>
      <c r="K2543" s="83" t="s">
        <v>277</v>
      </c>
      <c r="L2543" s="83">
        <v>0.505</v>
      </c>
      <c r="M2543" s="83" t="s">
        <v>277</v>
      </c>
      <c r="N2543" s="84">
        <f t="shared" si="158"/>
        <v>8.5305902777777778</v>
      </c>
      <c r="O2543" s="83">
        <v>2542</v>
      </c>
      <c r="P2543" s="86">
        <f t="shared" si="159"/>
        <v>2.3547880690737433E-3</v>
      </c>
      <c r="Q2543" s="87">
        <f>Table2[[#This Row],[Decimal exceedance]]*100</f>
        <v>0.23547880690737433</v>
      </c>
      <c r="R2543" s="86">
        <f>ROUND(Table2[[#This Row],[Percent Exceedance]],1)</f>
        <v>0.2</v>
      </c>
    </row>
    <row r="2544" spans="2:18">
      <c r="B2544" s="79" t="s">
        <v>278</v>
      </c>
      <c r="C2544" s="80">
        <v>10044187</v>
      </c>
      <c r="D2544" s="80">
        <v>10019674</v>
      </c>
      <c r="E2544" s="79" t="s">
        <v>276</v>
      </c>
      <c r="F2544" s="81">
        <v>41632</v>
      </c>
      <c r="G2544" s="82">
        <v>2.3660000000000001</v>
      </c>
      <c r="H2544" s="83">
        <f t="shared" si="156"/>
        <v>2366</v>
      </c>
      <c r="I2544" s="84">
        <f t="shared" si="157"/>
        <v>2.7384259259259257E-2</v>
      </c>
      <c r="J2544" s="83">
        <v>8.0399999999999991</v>
      </c>
      <c r="K2544" s="83" t="s">
        <v>277</v>
      </c>
      <c r="L2544" s="83">
        <v>0.47199999999999998</v>
      </c>
      <c r="M2544" s="83" t="s">
        <v>277</v>
      </c>
      <c r="N2544" s="84">
        <f t="shared" si="158"/>
        <v>8.5393842592592577</v>
      </c>
      <c r="O2544" s="83">
        <v>2543</v>
      </c>
      <c r="P2544" s="86">
        <f t="shared" si="159"/>
        <v>1.9623233908948601E-3</v>
      </c>
      <c r="Q2544" s="87">
        <f>Table2[[#This Row],[Decimal exceedance]]*100</f>
        <v>0.19623233908948601</v>
      </c>
      <c r="R2544" s="86">
        <f>ROUND(Table2[[#This Row],[Percent Exceedance]],1)</f>
        <v>0.2</v>
      </c>
    </row>
    <row r="2545" spans="2:18">
      <c r="B2545" s="79" t="s">
        <v>278</v>
      </c>
      <c r="C2545" s="80">
        <v>10044187</v>
      </c>
      <c r="D2545" s="80">
        <v>10019674</v>
      </c>
      <c r="E2545" s="79" t="s">
        <v>276</v>
      </c>
      <c r="F2545" s="81">
        <v>41671</v>
      </c>
      <c r="G2545" s="82">
        <v>2.266</v>
      </c>
      <c r="H2545" s="83">
        <f t="shared" si="156"/>
        <v>2266</v>
      </c>
      <c r="I2545" s="84">
        <f t="shared" si="157"/>
        <v>2.6226851851851852E-2</v>
      </c>
      <c r="J2545" s="83">
        <v>9.0299999999999994</v>
      </c>
      <c r="K2545" s="83" t="s">
        <v>277</v>
      </c>
      <c r="L2545" s="83">
        <v>0.54200000000000004</v>
      </c>
      <c r="M2545" s="83" t="s">
        <v>277</v>
      </c>
      <c r="N2545" s="84">
        <f t="shared" si="158"/>
        <v>9.5982268518518516</v>
      </c>
      <c r="O2545" s="83">
        <v>2544</v>
      </c>
      <c r="P2545" s="86">
        <f t="shared" si="159"/>
        <v>1.5698587127158659E-3</v>
      </c>
      <c r="Q2545" s="87">
        <f>Table2[[#This Row],[Decimal exceedance]]*100</f>
        <v>0.15698587127158659</v>
      </c>
      <c r="R2545" s="86">
        <f>ROUND(Table2[[#This Row],[Percent Exceedance]],1)</f>
        <v>0.2</v>
      </c>
    </row>
    <row r="2546" spans="2:18">
      <c r="B2546" s="79" t="s">
        <v>278</v>
      </c>
      <c r="C2546" s="80">
        <v>10044187</v>
      </c>
      <c r="D2546" s="80">
        <v>10019674</v>
      </c>
      <c r="E2546" s="79" t="s">
        <v>276</v>
      </c>
      <c r="F2546" s="81">
        <v>41677</v>
      </c>
      <c r="G2546" s="82">
        <v>2.7519999999999998</v>
      </c>
      <c r="H2546" s="83">
        <f t="shared" si="156"/>
        <v>2752</v>
      </c>
      <c r="I2546" s="84">
        <f t="shared" si="157"/>
        <v>3.1851851851851846E-2</v>
      </c>
      <c r="J2546" s="83">
        <v>9.2100000000000009</v>
      </c>
      <c r="K2546" s="83" t="s">
        <v>277</v>
      </c>
      <c r="L2546" s="83">
        <v>0.52300000000000002</v>
      </c>
      <c r="M2546" s="83" t="s">
        <v>277</v>
      </c>
      <c r="N2546" s="84">
        <f t="shared" si="158"/>
        <v>9.7648518518518532</v>
      </c>
      <c r="O2546" s="83">
        <v>2545</v>
      </c>
      <c r="P2546" s="86">
        <f t="shared" si="159"/>
        <v>1.1773940345368716E-3</v>
      </c>
      <c r="Q2546" s="87">
        <f>Table2[[#This Row],[Decimal exceedance]]*100</f>
        <v>0.11773940345368716</v>
      </c>
      <c r="R2546" s="86">
        <f>ROUND(Table2[[#This Row],[Percent Exceedance]],1)</f>
        <v>0.1</v>
      </c>
    </row>
    <row r="2547" spans="2:18">
      <c r="B2547" s="79" t="s">
        <v>278</v>
      </c>
      <c r="C2547" s="80">
        <v>10044187</v>
      </c>
      <c r="D2547" s="80">
        <v>10019674</v>
      </c>
      <c r="E2547" s="79" t="s">
        <v>276</v>
      </c>
      <c r="F2547" s="81">
        <v>42242</v>
      </c>
      <c r="G2547" s="82">
        <v>4.5</v>
      </c>
      <c r="H2547" s="83">
        <f t="shared" si="156"/>
        <v>4500</v>
      </c>
      <c r="I2547" s="84">
        <f t="shared" si="157"/>
        <v>5.2083333333333329E-2</v>
      </c>
      <c r="J2547" s="83">
        <v>10.1</v>
      </c>
      <c r="K2547" s="83" t="s">
        <v>277</v>
      </c>
      <c r="L2547" s="83">
        <v>0.52700000000000002</v>
      </c>
      <c r="M2547" s="83" t="s">
        <v>277</v>
      </c>
      <c r="N2547" s="84">
        <f t="shared" si="158"/>
        <v>10.679083333333333</v>
      </c>
      <c r="O2547" s="83">
        <v>2546</v>
      </c>
      <c r="P2547" s="86">
        <f t="shared" si="159"/>
        <v>7.8492935635787742E-4</v>
      </c>
      <c r="Q2547" s="87">
        <f>Table2[[#This Row],[Decimal exceedance]]*100</f>
        <v>7.8492935635787742E-2</v>
      </c>
      <c r="R2547" s="86">
        <f>ROUND(Table2[[#This Row],[Percent Exceedance]],1)</f>
        <v>0.1</v>
      </c>
    </row>
    <row r="2548" spans="2:18">
      <c r="B2548" s="79" t="s">
        <v>278</v>
      </c>
      <c r="C2548" s="80">
        <v>10044187</v>
      </c>
      <c r="D2548" s="80">
        <v>10019674</v>
      </c>
      <c r="E2548" s="79" t="s">
        <v>276</v>
      </c>
      <c r="F2548" s="81">
        <v>41966</v>
      </c>
      <c r="G2548" s="82">
        <v>2.9809999999999999</v>
      </c>
      <c r="H2548" s="83">
        <f t="shared" si="156"/>
        <v>2981</v>
      </c>
      <c r="I2548" s="84">
        <f t="shared" si="157"/>
        <v>3.4502314814814812E-2</v>
      </c>
      <c r="J2548" s="83">
        <v>11.9</v>
      </c>
      <c r="K2548" s="83" t="s">
        <v>277</v>
      </c>
      <c r="L2548" s="83">
        <v>0.45400000000000001</v>
      </c>
      <c r="M2548" s="83" t="s">
        <v>277</v>
      </c>
      <c r="N2548" s="84">
        <f t="shared" si="158"/>
        <v>12.388502314814815</v>
      </c>
      <c r="O2548" s="83">
        <v>2547</v>
      </c>
      <c r="P2548" s="86">
        <f t="shared" si="159"/>
        <v>3.9246467817899422E-4</v>
      </c>
      <c r="Q2548" s="87">
        <f>Table2[[#This Row],[Decimal exceedance]]*100</f>
        <v>3.9246467817899422E-2</v>
      </c>
      <c r="R2548" s="86">
        <f>ROUND(Table2[[#This Row],[Percent Exceedance]],1)</f>
        <v>0</v>
      </c>
    </row>
    <row r="2549" spans="2:18">
      <c r="B2549" s="79" t="s">
        <v>278</v>
      </c>
      <c r="C2549" s="80">
        <v>10044187</v>
      </c>
      <c r="D2549" s="80">
        <v>10019674</v>
      </c>
      <c r="E2549" s="79" t="s">
        <v>276</v>
      </c>
      <c r="F2549" s="81">
        <v>42544</v>
      </c>
      <c r="G2549" s="82">
        <v>1.4259999999999999</v>
      </c>
      <c r="H2549" s="83">
        <f t="shared" si="156"/>
        <v>1426</v>
      </c>
      <c r="I2549" s="84">
        <f t="shared" si="157"/>
        <v>1.650462962962963E-2</v>
      </c>
      <c r="J2549" s="83">
        <v>11.9</v>
      </c>
      <c r="K2549" s="83" t="s">
        <v>277</v>
      </c>
      <c r="L2549" s="83">
        <v>0.70899999999999996</v>
      </c>
      <c r="M2549" s="83" t="s">
        <v>277</v>
      </c>
      <c r="N2549" s="84">
        <f t="shared" si="158"/>
        <v>12.62550462962963</v>
      </c>
      <c r="O2549" s="83">
        <v>2548</v>
      </c>
      <c r="P2549" s="86">
        <f t="shared" si="159"/>
        <v>0</v>
      </c>
      <c r="Q2549" s="87">
        <f>Table2[[#This Row],[Decimal exceedance]]*100</f>
        <v>0</v>
      </c>
      <c r="R2549" s="86">
        <f>ROUND(Table2[[#This Row],[Percent Exceedance]],1)</f>
        <v>0</v>
      </c>
    </row>
  </sheetData>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8E387-E56F-4B7E-98D3-D23FCC5060FF}">
  <dimension ref="B1:N2561"/>
  <sheetViews>
    <sheetView topLeftCell="F1" zoomScale="80" zoomScaleNormal="80" workbookViewId="0">
      <selection activeCell="F2" sqref="F2"/>
    </sheetView>
  </sheetViews>
  <sheetFormatPr defaultColWidth="9.140625" defaultRowHeight="12.75"/>
  <cols>
    <col min="1" max="1" width="0.7109375" style="86" customWidth="1"/>
    <col min="2" max="2" width="15" style="86" bestFit="1" customWidth="1"/>
    <col min="3" max="3" width="11.7109375" style="86" bestFit="1" customWidth="1"/>
    <col min="4" max="4" width="10.140625" style="86" bestFit="1" customWidth="1"/>
    <col min="5" max="5" width="39" style="86" bestFit="1" customWidth="1"/>
    <col min="6" max="6" width="18" style="86" bestFit="1" customWidth="1"/>
    <col min="7" max="7" width="26.140625" style="87" bestFit="1" customWidth="1"/>
    <col min="8" max="8" width="26.7109375" style="86" bestFit="1" customWidth="1"/>
    <col min="9" max="9" width="26.5703125" style="88" bestFit="1" customWidth="1"/>
    <col min="10" max="10" width="36.7109375" style="86" bestFit="1" customWidth="1"/>
    <col min="11" max="11" width="13.5703125" style="86" bestFit="1" customWidth="1"/>
    <col min="12" max="12" width="31.140625" style="86" bestFit="1" customWidth="1"/>
    <col min="13" max="13" width="14.5703125" style="86" bestFit="1" customWidth="1"/>
    <col min="14" max="14" width="35.28515625" style="86" bestFit="1" customWidth="1"/>
    <col min="15" max="16384" width="9.140625" style="86"/>
  </cols>
  <sheetData>
    <row r="1" spans="2:14" s="71" customFormat="1" ht="10.15" customHeight="1">
      <c r="G1" s="72"/>
      <c r="I1" s="73"/>
    </row>
    <row r="2" spans="2:14" s="71" customFormat="1" ht="25.5" customHeight="1">
      <c r="B2" s="307" t="s">
        <v>282</v>
      </c>
      <c r="C2" s="307"/>
      <c r="G2" s="72"/>
      <c r="I2" s="73"/>
    </row>
    <row r="3" spans="2:14" s="71" customFormat="1" ht="14.65" customHeight="1">
      <c r="G3" s="72"/>
      <c r="I3" s="73"/>
      <c r="J3" s="74"/>
      <c r="K3" s="74"/>
    </row>
    <row r="4" spans="2:14" s="71" customFormat="1" ht="14.65" customHeight="1">
      <c r="B4" s="75" t="s">
        <v>259</v>
      </c>
      <c r="C4" s="75" t="s">
        <v>260</v>
      </c>
      <c r="D4" s="75" t="s">
        <v>261</v>
      </c>
      <c r="E4" s="75" t="s">
        <v>262</v>
      </c>
      <c r="F4" s="75" t="s">
        <v>263</v>
      </c>
      <c r="G4" s="76" t="s">
        <v>264</v>
      </c>
      <c r="H4" s="77" t="s">
        <v>265</v>
      </c>
      <c r="I4" s="77" t="s">
        <v>266</v>
      </c>
      <c r="J4" s="78" t="s">
        <v>267</v>
      </c>
      <c r="K4" s="78" t="s">
        <v>268</v>
      </c>
      <c r="L4" s="78" t="s">
        <v>269</v>
      </c>
      <c r="M4" s="78" t="s">
        <v>270</v>
      </c>
      <c r="N4" s="78" t="s">
        <v>271</v>
      </c>
    </row>
    <row r="5" spans="2:14" s="71" customFormat="1" ht="14.65" customHeight="1">
      <c r="B5" s="79" t="s">
        <v>278</v>
      </c>
      <c r="C5" s="80">
        <v>10044187</v>
      </c>
      <c r="D5" s="80">
        <v>10019674</v>
      </c>
      <c r="E5" s="79" t="s">
        <v>276</v>
      </c>
      <c r="F5" s="81">
        <v>41365</v>
      </c>
      <c r="G5" s="82">
        <v>1.831</v>
      </c>
      <c r="H5" s="83">
        <f t="shared" ref="H5:H68" si="0">(G5*1000)</f>
        <v>1831</v>
      </c>
      <c r="I5" s="84">
        <f t="shared" ref="I5:I68" si="1">SUM(G5/86.4)</f>
        <v>2.1192129629629627E-2</v>
      </c>
      <c r="J5" s="83">
        <v>0.23300000000000001</v>
      </c>
      <c r="K5" s="83" t="s">
        <v>277</v>
      </c>
      <c r="L5" s="83">
        <v>0.51300000000000001</v>
      </c>
      <c r="M5" s="83" t="s">
        <v>277</v>
      </c>
      <c r="N5" s="84">
        <f t="shared" ref="N5:N68" si="2">SUM(I5+J5+L5)</f>
        <v>0.76719212962962957</v>
      </c>
    </row>
    <row r="6" spans="2:14" s="71" customFormat="1" ht="14.65" customHeight="1">
      <c r="B6" s="79" t="s">
        <v>278</v>
      </c>
      <c r="C6" s="80">
        <v>10044187</v>
      </c>
      <c r="D6" s="80">
        <v>10019674</v>
      </c>
      <c r="E6" s="79" t="s">
        <v>276</v>
      </c>
      <c r="F6" s="81">
        <v>41366</v>
      </c>
      <c r="G6" s="82">
        <v>2.0009999999999999</v>
      </c>
      <c r="H6" s="83">
        <f t="shared" si="0"/>
        <v>2001</v>
      </c>
      <c r="I6" s="84">
        <f t="shared" si="1"/>
        <v>2.315972222222222E-2</v>
      </c>
      <c r="J6" s="83">
        <v>0.25</v>
      </c>
      <c r="K6" s="83" t="s">
        <v>277</v>
      </c>
      <c r="L6" s="83">
        <v>0.54600000000000004</v>
      </c>
      <c r="M6" s="83" t="s">
        <v>277</v>
      </c>
      <c r="N6" s="84">
        <f t="shared" si="2"/>
        <v>0.81915972222222222</v>
      </c>
    </row>
    <row r="7" spans="2:14" s="71" customFormat="1" ht="14.65" customHeight="1">
      <c r="B7" s="79" t="s">
        <v>278</v>
      </c>
      <c r="C7" s="80">
        <v>10044187</v>
      </c>
      <c r="D7" s="80">
        <v>10019674</v>
      </c>
      <c r="E7" s="79" t="s">
        <v>276</v>
      </c>
      <c r="F7" s="81">
        <v>41367</v>
      </c>
      <c r="G7" s="82">
        <v>2.1560000000000001</v>
      </c>
      <c r="H7" s="83">
        <f t="shared" si="0"/>
        <v>2156</v>
      </c>
      <c r="I7" s="84">
        <f t="shared" si="1"/>
        <v>2.4953703703703704E-2</v>
      </c>
      <c r="J7" s="83">
        <v>0.19600000000000001</v>
      </c>
      <c r="K7" s="83" t="s">
        <v>277</v>
      </c>
      <c r="L7" s="83">
        <v>0.58799999999999997</v>
      </c>
      <c r="M7" s="83" t="s">
        <v>277</v>
      </c>
      <c r="N7" s="84">
        <f t="shared" si="2"/>
        <v>0.80895370370370367</v>
      </c>
    </row>
    <row r="8" spans="2:14" s="71" customFormat="1" ht="14.65" customHeight="1">
      <c r="B8" s="79" t="s">
        <v>278</v>
      </c>
      <c r="C8" s="80">
        <v>10044187</v>
      </c>
      <c r="D8" s="80">
        <v>10019674</v>
      </c>
      <c r="E8" s="79" t="s">
        <v>276</v>
      </c>
      <c r="F8" s="81">
        <v>41368</v>
      </c>
      <c r="G8" s="82">
        <v>1.119</v>
      </c>
      <c r="H8" s="83">
        <f t="shared" si="0"/>
        <v>1119</v>
      </c>
      <c r="I8" s="84">
        <f t="shared" si="1"/>
        <v>1.2951388888888887E-2</v>
      </c>
      <c r="J8" s="83">
        <v>0.193</v>
      </c>
      <c r="K8" s="83" t="s">
        <v>277</v>
      </c>
      <c r="L8" s="83">
        <v>0.628</v>
      </c>
      <c r="M8" s="83" t="s">
        <v>277</v>
      </c>
      <c r="N8" s="84">
        <f t="shared" si="2"/>
        <v>0.83395138888888887</v>
      </c>
    </row>
    <row r="9" spans="2:14" s="71" customFormat="1" ht="14.65" customHeight="1">
      <c r="B9" s="79" t="s">
        <v>278</v>
      </c>
      <c r="C9" s="80">
        <v>10044187</v>
      </c>
      <c r="D9" s="80">
        <v>10019674</v>
      </c>
      <c r="E9" s="79" t="s">
        <v>276</v>
      </c>
      <c r="F9" s="81">
        <v>41369</v>
      </c>
      <c r="G9" s="82">
        <v>1.135</v>
      </c>
      <c r="H9" s="83">
        <f t="shared" si="0"/>
        <v>1135</v>
      </c>
      <c r="I9" s="84">
        <f t="shared" si="1"/>
        <v>1.3136574074074073E-2</v>
      </c>
      <c r="J9" s="83">
        <v>0.183</v>
      </c>
      <c r="K9" s="83" t="s">
        <v>277</v>
      </c>
      <c r="L9" s="83">
        <v>0.56000000000000005</v>
      </c>
      <c r="M9" s="83" t="s">
        <v>277</v>
      </c>
      <c r="N9" s="84">
        <f t="shared" si="2"/>
        <v>0.75613657407407409</v>
      </c>
    </row>
    <row r="10" spans="2:14" s="71" customFormat="1" ht="14.65" customHeight="1">
      <c r="B10" s="79" t="s">
        <v>278</v>
      </c>
      <c r="C10" s="80">
        <v>10044187</v>
      </c>
      <c r="D10" s="80">
        <v>10019674</v>
      </c>
      <c r="E10" s="79" t="s">
        <v>276</v>
      </c>
      <c r="F10" s="81">
        <v>41370</v>
      </c>
      <c r="G10" s="82">
        <v>6.625</v>
      </c>
      <c r="H10" s="83">
        <f t="shared" si="0"/>
        <v>6625</v>
      </c>
      <c r="I10" s="84">
        <f t="shared" si="1"/>
        <v>7.6678240740740741E-2</v>
      </c>
      <c r="J10" s="83">
        <v>0.17699999999999999</v>
      </c>
      <c r="K10" s="83" t="s">
        <v>277</v>
      </c>
      <c r="L10" s="83">
        <v>0.59799999999999998</v>
      </c>
      <c r="M10" s="83" t="s">
        <v>277</v>
      </c>
      <c r="N10" s="84">
        <f t="shared" si="2"/>
        <v>0.85167824074074072</v>
      </c>
    </row>
    <row r="11" spans="2:14" s="71" customFormat="1" ht="14.65" customHeight="1">
      <c r="B11" s="79" t="s">
        <v>278</v>
      </c>
      <c r="C11" s="80">
        <v>10044187</v>
      </c>
      <c r="D11" s="80">
        <v>10019674</v>
      </c>
      <c r="E11" s="79" t="s">
        <v>276</v>
      </c>
      <c r="F11" s="81">
        <v>41371</v>
      </c>
      <c r="G11" s="82">
        <v>4.12</v>
      </c>
      <c r="H11" s="83">
        <f t="shared" si="0"/>
        <v>4120</v>
      </c>
      <c r="I11" s="84">
        <f t="shared" si="1"/>
        <v>4.7685185185185185E-2</v>
      </c>
      <c r="J11" s="83">
        <v>0.18</v>
      </c>
      <c r="K11" s="83" t="s">
        <v>277</v>
      </c>
      <c r="L11" s="83">
        <v>0.58299999999999996</v>
      </c>
      <c r="M11" s="83" t="s">
        <v>277</v>
      </c>
      <c r="N11" s="84">
        <f t="shared" si="2"/>
        <v>0.81068518518518518</v>
      </c>
    </row>
    <row r="12" spans="2:14" s="71" customFormat="1" ht="14.65" customHeight="1">
      <c r="B12" s="79" t="s">
        <v>278</v>
      </c>
      <c r="C12" s="80">
        <v>10044187</v>
      </c>
      <c r="D12" s="80">
        <v>10019674</v>
      </c>
      <c r="E12" s="79" t="s">
        <v>276</v>
      </c>
      <c r="F12" s="81">
        <v>41372</v>
      </c>
      <c r="G12" s="82">
        <v>4.5229999999999997</v>
      </c>
      <c r="H12" s="83">
        <f t="shared" si="0"/>
        <v>4523</v>
      </c>
      <c r="I12" s="84">
        <f t="shared" si="1"/>
        <v>5.2349537037037028E-2</v>
      </c>
      <c r="J12" s="83">
        <v>0.188</v>
      </c>
      <c r="K12" s="83" t="s">
        <v>277</v>
      </c>
      <c r="L12" s="83">
        <v>0.56100000000000005</v>
      </c>
      <c r="M12" s="83" t="s">
        <v>277</v>
      </c>
      <c r="N12" s="84">
        <f t="shared" si="2"/>
        <v>0.80134953703703715</v>
      </c>
    </row>
    <row r="13" spans="2:14" s="71" customFormat="1" ht="14.65" customHeight="1">
      <c r="B13" s="79" t="s">
        <v>278</v>
      </c>
      <c r="C13" s="80">
        <v>10044187</v>
      </c>
      <c r="D13" s="80">
        <v>10019674</v>
      </c>
      <c r="E13" s="79" t="s">
        <v>276</v>
      </c>
      <c r="F13" s="81">
        <v>41373</v>
      </c>
      <c r="G13" s="82">
        <v>4.9630000000000001</v>
      </c>
      <c r="H13" s="83">
        <f t="shared" si="0"/>
        <v>4963</v>
      </c>
      <c r="I13" s="84">
        <f t="shared" si="1"/>
        <v>5.7442129629629628E-2</v>
      </c>
      <c r="J13" s="83">
        <v>0.22</v>
      </c>
      <c r="K13" s="83" t="s">
        <v>277</v>
      </c>
      <c r="L13" s="83">
        <v>0.58499999999999996</v>
      </c>
      <c r="M13" s="83" t="s">
        <v>277</v>
      </c>
      <c r="N13" s="84">
        <f t="shared" si="2"/>
        <v>0.86244212962962963</v>
      </c>
    </row>
    <row r="14" spans="2:14" s="71" customFormat="1" ht="14.65" customHeight="1">
      <c r="B14" s="79" t="s">
        <v>278</v>
      </c>
      <c r="C14" s="80">
        <v>10044187</v>
      </c>
      <c r="D14" s="80">
        <v>10019674</v>
      </c>
      <c r="E14" s="79" t="s">
        <v>276</v>
      </c>
      <c r="F14" s="81">
        <v>41374</v>
      </c>
      <c r="G14" s="82">
        <v>5.6539999999999999</v>
      </c>
      <c r="H14" s="83">
        <f t="shared" si="0"/>
        <v>5654</v>
      </c>
      <c r="I14" s="84">
        <f t="shared" si="1"/>
        <v>6.5439814814814812E-2</v>
      </c>
      <c r="J14" s="83">
        <v>0.67900000000000005</v>
      </c>
      <c r="K14" s="83" t="s">
        <v>277</v>
      </c>
      <c r="L14" s="83">
        <v>0.60899999999999999</v>
      </c>
      <c r="M14" s="83" t="s">
        <v>277</v>
      </c>
      <c r="N14" s="84">
        <f t="shared" si="2"/>
        <v>1.3534398148148148</v>
      </c>
    </row>
    <row r="15" spans="2:14" s="71" customFormat="1" ht="14.65" customHeight="1">
      <c r="B15" s="79" t="s">
        <v>278</v>
      </c>
      <c r="C15" s="80">
        <v>10044187</v>
      </c>
      <c r="D15" s="80">
        <v>10019674</v>
      </c>
      <c r="E15" s="79" t="s">
        <v>276</v>
      </c>
      <c r="F15" s="81">
        <v>41375</v>
      </c>
      <c r="G15" s="82">
        <v>4.6660000000000004</v>
      </c>
      <c r="H15" s="83">
        <f t="shared" si="0"/>
        <v>4666</v>
      </c>
      <c r="I15" s="84">
        <f t="shared" si="1"/>
        <v>5.4004629629629632E-2</v>
      </c>
      <c r="J15" s="83">
        <v>0.68300000000000005</v>
      </c>
      <c r="K15" s="83" t="s">
        <v>277</v>
      </c>
      <c r="L15" s="83">
        <v>0.57899999999999996</v>
      </c>
      <c r="M15" s="83" t="s">
        <v>277</v>
      </c>
      <c r="N15" s="84">
        <f t="shared" si="2"/>
        <v>1.3160046296296297</v>
      </c>
    </row>
    <row r="16" spans="2:14" s="71" customFormat="1" ht="14.65" customHeight="1">
      <c r="B16" s="79" t="s">
        <v>278</v>
      </c>
      <c r="C16" s="80">
        <v>10044187</v>
      </c>
      <c r="D16" s="80">
        <v>10019674</v>
      </c>
      <c r="E16" s="79" t="s">
        <v>276</v>
      </c>
      <c r="F16" s="81">
        <v>41376</v>
      </c>
      <c r="G16" s="82">
        <v>4.7290000000000001</v>
      </c>
      <c r="H16" s="83">
        <f t="shared" si="0"/>
        <v>4729</v>
      </c>
      <c r="I16" s="84">
        <f t="shared" si="1"/>
        <v>5.4733796296296294E-2</v>
      </c>
      <c r="J16" s="83">
        <v>1.54</v>
      </c>
      <c r="K16" s="83" t="s">
        <v>277</v>
      </c>
      <c r="L16" s="83">
        <v>0.58399999999999996</v>
      </c>
      <c r="M16" s="83" t="s">
        <v>277</v>
      </c>
      <c r="N16" s="84">
        <f t="shared" si="2"/>
        <v>2.1787337962962963</v>
      </c>
    </row>
    <row r="17" spans="2:14" s="71" customFormat="1" ht="14.65" customHeight="1">
      <c r="B17" s="79" t="s">
        <v>278</v>
      </c>
      <c r="C17" s="80">
        <v>10044187</v>
      </c>
      <c r="D17" s="80">
        <v>10019674</v>
      </c>
      <c r="E17" s="79" t="s">
        <v>276</v>
      </c>
      <c r="F17" s="81">
        <v>41377</v>
      </c>
      <c r="G17" s="82">
        <v>4</v>
      </c>
      <c r="H17" s="83">
        <f t="shared" si="0"/>
        <v>4000</v>
      </c>
      <c r="I17" s="84">
        <f t="shared" si="1"/>
        <v>4.6296296296296294E-2</v>
      </c>
      <c r="J17" s="83">
        <v>1.2</v>
      </c>
      <c r="K17" s="83" t="s">
        <v>277</v>
      </c>
      <c r="L17" s="83">
        <v>0.57599999999999996</v>
      </c>
      <c r="M17" s="83" t="s">
        <v>277</v>
      </c>
      <c r="N17" s="84">
        <f t="shared" si="2"/>
        <v>1.8222962962962961</v>
      </c>
    </row>
    <row r="18" spans="2:14" s="71" customFormat="1" ht="14.65" customHeight="1">
      <c r="B18" s="79" t="s">
        <v>278</v>
      </c>
      <c r="C18" s="80">
        <v>10044187</v>
      </c>
      <c r="D18" s="80">
        <v>10019674</v>
      </c>
      <c r="E18" s="79" t="s">
        <v>276</v>
      </c>
      <c r="F18" s="81">
        <v>41378</v>
      </c>
      <c r="G18" s="82">
        <v>4.0949999999999998</v>
      </c>
      <c r="H18" s="83">
        <f t="shared" si="0"/>
        <v>4094.9999999999995</v>
      </c>
      <c r="I18" s="84">
        <f t="shared" si="1"/>
        <v>4.7395833333333325E-2</v>
      </c>
      <c r="J18" s="83">
        <v>0.70599999999999996</v>
      </c>
      <c r="K18" s="83" t="s">
        <v>277</v>
      </c>
      <c r="L18" s="83">
        <v>0.61</v>
      </c>
      <c r="M18" s="83" t="s">
        <v>277</v>
      </c>
      <c r="N18" s="84">
        <f t="shared" si="2"/>
        <v>1.3633958333333331</v>
      </c>
    </row>
    <row r="19" spans="2:14" s="71" customFormat="1" ht="14.65" customHeight="1">
      <c r="B19" s="79" t="s">
        <v>278</v>
      </c>
      <c r="C19" s="80">
        <v>10044187</v>
      </c>
      <c r="D19" s="80">
        <v>10019674</v>
      </c>
      <c r="E19" s="79" t="s">
        <v>276</v>
      </c>
      <c r="F19" s="81">
        <v>41379</v>
      </c>
      <c r="G19" s="82">
        <v>3.9870000000000001</v>
      </c>
      <c r="H19" s="83">
        <f t="shared" si="0"/>
        <v>3987</v>
      </c>
      <c r="I19" s="84">
        <f t="shared" si="1"/>
        <v>4.614583333333333E-2</v>
      </c>
      <c r="J19" s="83">
        <v>0.45900000000000002</v>
      </c>
      <c r="K19" s="83" t="s">
        <v>277</v>
      </c>
      <c r="L19" s="83">
        <v>0.60699999999999998</v>
      </c>
      <c r="M19" s="83" t="s">
        <v>277</v>
      </c>
      <c r="N19" s="84">
        <f t="shared" si="2"/>
        <v>1.1121458333333334</v>
      </c>
    </row>
    <row r="20" spans="2:14" s="71" customFormat="1" ht="14.65" customHeight="1">
      <c r="B20" s="79" t="s">
        <v>278</v>
      </c>
      <c r="C20" s="80">
        <v>10044187</v>
      </c>
      <c r="D20" s="80">
        <v>10019674</v>
      </c>
      <c r="E20" s="79" t="s">
        <v>276</v>
      </c>
      <c r="F20" s="81">
        <v>41380</v>
      </c>
      <c r="G20" s="82">
        <v>3.9169999999999998</v>
      </c>
      <c r="H20" s="83">
        <f t="shared" si="0"/>
        <v>3917</v>
      </c>
      <c r="I20" s="84">
        <f t="shared" si="1"/>
        <v>4.5335648148148146E-2</v>
      </c>
      <c r="J20" s="83">
        <v>0.34</v>
      </c>
      <c r="K20" s="83" t="s">
        <v>277</v>
      </c>
      <c r="L20" s="83">
        <v>0.54100000000000004</v>
      </c>
      <c r="M20" s="83" t="s">
        <v>277</v>
      </c>
      <c r="N20" s="84">
        <f t="shared" si="2"/>
        <v>0.92633564814814817</v>
      </c>
    </row>
    <row r="21" spans="2:14" s="71" customFormat="1" ht="14.65" customHeight="1">
      <c r="B21" s="79" t="s">
        <v>278</v>
      </c>
      <c r="C21" s="80">
        <v>10044187</v>
      </c>
      <c r="D21" s="80">
        <v>10019674</v>
      </c>
      <c r="E21" s="79" t="s">
        <v>276</v>
      </c>
      <c r="F21" s="81">
        <v>41381</v>
      </c>
      <c r="G21" s="82">
        <v>4.0730000000000004</v>
      </c>
      <c r="H21" s="83">
        <f t="shared" si="0"/>
        <v>4073.0000000000005</v>
      </c>
      <c r="I21" s="84">
        <f t="shared" si="1"/>
        <v>4.7141203703703706E-2</v>
      </c>
      <c r="J21" s="83">
        <v>0.29199999999999998</v>
      </c>
      <c r="K21" s="83" t="s">
        <v>277</v>
      </c>
      <c r="L21" s="83">
        <v>0.67200000000000004</v>
      </c>
      <c r="M21" s="83" t="s">
        <v>277</v>
      </c>
      <c r="N21" s="84">
        <f t="shared" si="2"/>
        <v>1.0111412037037038</v>
      </c>
    </row>
    <row r="22" spans="2:14" s="71" customFormat="1" ht="14.65" customHeight="1">
      <c r="B22" s="79" t="s">
        <v>278</v>
      </c>
      <c r="C22" s="80">
        <v>10044187</v>
      </c>
      <c r="D22" s="80">
        <v>10019674</v>
      </c>
      <c r="E22" s="79" t="s">
        <v>276</v>
      </c>
      <c r="F22" s="81">
        <v>41382</v>
      </c>
      <c r="G22" s="82">
        <v>3.6320000000000001</v>
      </c>
      <c r="H22" s="83">
        <f t="shared" si="0"/>
        <v>3632</v>
      </c>
      <c r="I22" s="84">
        <f t="shared" si="1"/>
        <v>4.2037037037037032E-2</v>
      </c>
      <c r="J22" s="83">
        <v>0.32200000000000001</v>
      </c>
      <c r="K22" s="83" t="s">
        <v>277</v>
      </c>
      <c r="L22" s="83">
        <v>0.65900000000000003</v>
      </c>
      <c r="M22" s="83" t="s">
        <v>277</v>
      </c>
      <c r="N22" s="84">
        <f t="shared" si="2"/>
        <v>1.023037037037037</v>
      </c>
    </row>
    <row r="23" spans="2:14" s="71" customFormat="1" ht="14.65" customHeight="1">
      <c r="B23" s="79" t="s">
        <v>278</v>
      </c>
      <c r="C23" s="80">
        <v>10044187</v>
      </c>
      <c r="D23" s="80">
        <v>10019674</v>
      </c>
      <c r="E23" s="79" t="s">
        <v>276</v>
      </c>
      <c r="F23" s="81">
        <v>41383</v>
      </c>
      <c r="G23" s="82">
        <v>3.7919999999999998</v>
      </c>
      <c r="H23" s="83">
        <f t="shared" si="0"/>
        <v>3792</v>
      </c>
      <c r="I23" s="84">
        <f t="shared" si="1"/>
        <v>4.3888888888888887E-2</v>
      </c>
      <c r="J23" s="83">
        <v>0.22800000000000001</v>
      </c>
      <c r="K23" s="83" t="s">
        <v>277</v>
      </c>
      <c r="L23" s="83">
        <v>0.626</v>
      </c>
      <c r="M23" s="83" t="s">
        <v>277</v>
      </c>
      <c r="N23" s="84">
        <f t="shared" si="2"/>
        <v>0.89788888888888896</v>
      </c>
    </row>
    <row r="24" spans="2:14" s="71" customFormat="1" ht="14.65" customHeight="1">
      <c r="B24" s="79" t="s">
        <v>278</v>
      </c>
      <c r="C24" s="80">
        <v>10044187</v>
      </c>
      <c r="D24" s="80">
        <v>10019674</v>
      </c>
      <c r="E24" s="79" t="s">
        <v>276</v>
      </c>
      <c r="F24" s="81">
        <v>41384</v>
      </c>
      <c r="G24" s="82">
        <v>3.78</v>
      </c>
      <c r="H24" s="83">
        <f t="shared" si="0"/>
        <v>3780</v>
      </c>
      <c r="I24" s="84">
        <f t="shared" si="1"/>
        <v>4.3749999999999997E-2</v>
      </c>
      <c r="J24" s="83">
        <v>0.21299999999999999</v>
      </c>
      <c r="K24" s="83" t="s">
        <v>277</v>
      </c>
      <c r="L24" s="83">
        <v>0.59799999999999998</v>
      </c>
      <c r="M24" s="83" t="s">
        <v>277</v>
      </c>
      <c r="N24" s="84">
        <f t="shared" si="2"/>
        <v>0.8547499999999999</v>
      </c>
    </row>
    <row r="25" spans="2:14" s="71" customFormat="1" ht="14.65" customHeight="1">
      <c r="B25" s="79" t="s">
        <v>278</v>
      </c>
      <c r="C25" s="80">
        <v>10044187</v>
      </c>
      <c r="D25" s="80">
        <v>10019674</v>
      </c>
      <c r="E25" s="79" t="s">
        <v>276</v>
      </c>
      <c r="F25" s="81">
        <v>41385</v>
      </c>
      <c r="G25" s="82">
        <v>4.0730000000000004</v>
      </c>
      <c r="H25" s="83">
        <f t="shared" si="0"/>
        <v>4073.0000000000005</v>
      </c>
      <c r="I25" s="84">
        <f t="shared" si="1"/>
        <v>4.7141203703703706E-2</v>
      </c>
      <c r="J25" s="83">
        <v>0.20899999999999999</v>
      </c>
      <c r="K25" s="83" t="s">
        <v>277</v>
      </c>
      <c r="L25" s="83">
        <v>0.60199999999999998</v>
      </c>
      <c r="M25" s="83" t="s">
        <v>277</v>
      </c>
      <c r="N25" s="84">
        <f t="shared" si="2"/>
        <v>0.85814120370370373</v>
      </c>
    </row>
    <row r="26" spans="2:14" s="71" customFormat="1" ht="14.65" customHeight="1">
      <c r="B26" s="79" t="s">
        <v>278</v>
      </c>
      <c r="C26" s="80">
        <v>10044187</v>
      </c>
      <c r="D26" s="80">
        <v>10019674</v>
      </c>
      <c r="E26" s="79" t="s">
        <v>276</v>
      </c>
      <c r="F26" s="81">
        <v>41386</v>
      </c>
      <c r="G26" s="82">
        <v>2.7480000000000002</v>
      </c>
      <c r="H26" s="83">
        <f t="shared" si="0"/>
        <v>2748</v>
      </c>
      <c r="I26" s="84">
        <f t="shared" si="1"/>
        <v>3.1805555555555559E-2</v>
      </c>
      <c r="J26" s="83">
        <v>0.21299999999999999</v>
      </c>
      <c r="K26" s="83" t="s">
        <v>277</v>
      </c>
      <c r="L26" s="83">
        <v>0.59799999999999998</v>
      </c>
      <c r="M26" s="83" t="s">
        <v>277</v>
      </c>
      <c r="N26" s="84">
        <f t="shared" si="2"/>
        <v>0.84280555555555559</v>
      </c>
    </row>
    <row r="27" spans="2:14" s="71" customFormat="1" ht="14.65" customHeight="1">
      <c r="B27" s="79" t="s">
        <v>278</v>
      </c>
      <c r="C27" s="80">
        <v>10044187</v>
      </c>
      <c r="D27" s="80">
        <v>10019674</v>
      </c>
      <c r="E27" s="79" t="s">
        <v>276</v>
      </c>
      <c r="F27" s="81">
        <v>41387</v>
      </c>
      <c r="G27" s="82">
        <v>3.4209999999999998</v>
      </c>
      <c r="H27" s="83">
        <f t="shared" si="0"/>
        <v>3421</v>
      </c>
      <c r="I27" s="84">
        <f t="shared" si="1"/>
        <v>3.9594907407407405E-2</v>
      </c>
      <c r="J27" s="83">
        <v>0.32900000000000001</v>
      </c>
      <c r="K27" s="83" t="s">
        <v>277</v>
      </c>
      <c r="L27" s="83">
        <v>0.61</v>
      </c>
      <c r="M27" s="83" t="s">
        <v>277</v>
      </c>
      <c r="N27" s="84">
        <f t="shared" si="2"/>
        <v>0.9785949074074074</v>
      </c>
    </row>
    <row r="28" spans="2:14" s="71" customFormat="1" ht="14.65" customHeight="1">
      <c r="B28" s="79" t="s">
        <v>278</v>
      </c>
      <c r="C28" s="80">
        <v>10044187</v>
      </c>
      <c r="D28" s="80">
        <v>10019674</v>
      </c>
      <c r="E28" s="79" t="s">
        <v>276</v>
      </c>
      <c r="F28" s="81">
        <v>41388</v>
      </c>
      <c r="G28" s="82">
        <v>3.2040000000000002</v>
      </c>
      <c r="H28" s="83">
        <f t="shared" si="0"/>
        <v>3204</v>
      </c>
      <c r="I28" s="84">
        <f t="shared" si="1"/>
        <v>3.7083333333333336E-2</v>
      </c>
      <c r="J28" s="83">
        <v>0.28899999999999998</v>
      </c>
      <c r="K28" s="83" t="s">
        <v>277</v>
      </c>
      <c r="L28" s="83">
        <v>0.60799999999999998</v>
      </c>
      <c r="M28" s="83" t="s">
        <v>277</v>
      </c>
      <c r="N28" s="84">
        <f t="shared" si="2"/>
        <v>0.93408333333333338</v>
      </c>
    </row>
    <row r="29" spans="2:14" s="71" customFormat="1" ht="14.65" customHeight="1">
      <c r="B29" s="79" t="s">
        <v>278</v>
      </c>
      <c r="C29" s="80">
        <v>10044187</v>
      </c>
      <c r="D29" s="80">
        <v>10019674</v>
      </c>
      <c r="E29" s="79" t="s">
        <v>276</v>
      </c>
      <c r="F29" s="81">
        <v>41389</v>
      </c>
      <c r="G29" s="82">
        <v>4.91</v>
      </c>
      <c r="H29" s="83">
        <f t="shared" si="0"/>
        <v>4910</v>
      </c>
      <c r="I29" s="84">
        <f t="shared" si="1"/>
        <v>5.6828703703703701E-2</v>
      </c>
      <c r="J29" s="83">
        <v>0.25600000000000001</v>
      </c>
      <c r="K29" s="83" t="s">
        <v>277</v>
      </c>
      <c r="L29" s="83">
        <v>0.64500000000000002</v>
      </c>
      <c r="M29" s="83" t="s">
        <v>277</v>
      </c>
      <c r="N29" s="84">
        <f t="shared" si="2"/>
        <v>0.95782870370370365</v>
      </c>
    </row>
    <row r="30" spans="2:14" s="71" customFormat="1" ht="14.65" customHeight="1">
      <c r="B30" s="79" t="s">
        <v>278</v>
      </c>
      <c r="C30" s="80">
        <v>10044187</v>
      </c>
      <c r="D30" s="80">
        <v>10019674</v>
      </c>
      <c r="E30" s="79" t="s">
        <v>276</v>
      </c>
      <c r="F30" s="81">
        <v>41390</v>
      </c>
      <c r="G30" s="82">
        <v>6.2530000000000001</v>
      </c>
      <c r="H30" s="83">
        <f t="shared" si="0"/>
        <v>6253</v>
      </c>
      <c r="I30" s="84">
        <f t="shared" si="1"/>
        <v>7.2372685185185179E-2</v>
      </c>
      <c r="J30" s="83">
        <v>0.41699999999999998</v>
      </c>
      <c r="K30" s="83" t="s">
        <v>277</v>
      </c>
      <c r="L30" s="83">
        <v>0.58899999999999997</v>
      </c>
      <c r="M30" s="83" t="s">
        <v>277</v>
      </c>
      <c r="N30" s="84">
        <f t="shared" si="2"/>
        <v>1.0783726851851851</v>
      </c>
    </row>
    <row r="31" spans="2:14" s="71" customFormat="1" ht="14.65" customHeight="1">
      <c r="B31" s="79" t="s">
        <v>278</v>
      </c>
      <c r="C31" s="80">
        <v>10044187</v>
      </c>
      <c r="D31" s="80">
        <v>10019674</v>
      </c>
      <c r="E31" s="79" t="s">
        <v>276</v>
      </c>
      <c r="F31" s="81">
        <v>41391</v>
      </c>
      <c r="G31" s="82">
        <v>6.8490000000000002</v>
      </c>
      <c r="H31" s="83">
        <f t="shared" si="0"/>
        <v>6849</v>
      </c>
      <c r="I31" s="84">
        <f t="shared" si="1"/>
        <v>7.9270833333333332E-2</v>
      </c>
      <c r="J31" s="83">
        <v>0.23699999999999999</v>
      </c>
      <c r="K31" s="83" t="s">
        <v>277</v>
      </c>
      <c r="L31" s="83">
        <v>0.63500000000000001</v>
      </c>
      <c r="M31" s="83" t="s">
        <v>277</v>
      </c>
      <c r="N31" s="84">
        <f t="shared" si="2"/>
        <v>0.95127083333333329</v>
      </c>
    </row>
    <row r="32" spans="2:14" s="71" customFormat="1" ht="14.65" customHeight="1">
      <c r="B32" s="79" t="s">
        <v>278</v>
      </c>
      <c r="C32" s="80">
        <v>10044187</v>
      </c>
      <c r="D32" s="80">
        <v>10019674</v>
      </c>
      <c r="E32" s="79" t="s">
        <v>276</v>
      </c>
      <c r="F32" s="81">
        <v>41392</v>
      </c>
      <c r="G32" s="82">
        <v>5.4509999999999996</v>
      </c>
      <c r="H32" s="83">
        <f t="shared" si="0"/>
        <v>5451</v>
      </c>
      <c r="I32" s="84">
        <f t="shared" si="1"/>
        <v>6.3090277777777773E-2</v>
      </c>
      <c r="J32" s="83">
        <v>0.191</v>
      </c>
      <c r="K32" s="83" t="s">
        <v>277</v>
      </c>
      <c r="L32" s="83">
        <v>0.6</v>
      </c>
      <c r="M32" s="83" t="s">
        <v>277</v>
      </c>
      <c r="N32" s="84">
        <f t="shared" si="2"/>
        <v>0.85409027777777768</v>
      </c>
    </row>
    <row r="33" spans="2:14" s="71" customFormat="1" ht="14.65" customHeight="1">
      <c r="B33" s="79" t="s">
        <v>278</v>
      </c>
      <c r="C33" s="80">
        <v>10044187</v>
      </c>
      <c r="D33" s="80">
        <v>10019674</v>
      </c>
      <c r="E33" s="79" t="s">
        <v>276</v>
      </c>
      <c r="F33" s="81">
        <v>41393</v>
      </c>
      <c r="G33" s="82">
        <v>6.63</v>
      </c>
      <c r="H33" s="83">
        <f t="shared" si="0"/>
        <v>6630</v>
      </c>
      <c r="I33" s="84">
        <f t="shared" si="1"/>
        <v>7.6736111111111102E-2</v>
      </c>
      <c r="J33" s="83">
        <v>0.19700000000000001</v>
      </c>
      <c r="K33" s="83" t="s">
        <v>277</v>
      </c>
      <c r="L33" s="83">
        <v>0.58399999999999996</v>
      </c>
      <c r="M33" s="83" t="s">
        <v>277</v>
      </c>
      <c r="N33" s="84">
        <f t="shared" si="2"/>
        <v>0.85773611111111103</v>
      </c>
    </row>
    <row r="34" spans="2:14" s="71" customFormat="1" ht="14.65" customHeight="1">
      <c r="B34" s="79" t="s">
        <v>278</v>
      </c>
      <c r="C34" s="80">
        <v>10044187</v>
      </c>
      <c r="D34" s="80">
        <v>10019674</v>
      </c>
      <c r="E34" s="79" t="s">
        <v>276</v>
      </c>
      <c r="F34" s="81">
        <v>41394</v>
      </c>
      <c r="G34" s="82">
        <v>6.1079999999999997</v>
      </c>
      <c r="H34" s="83">
        <f t="shared" si="0"/>
        <v>6108</v>
      </c>
      <c r="I34" s="84">
        <f t="shared" si="1"/>
        <v>7.0694444444444435E-2</v>
      </c>
      <c r="J34" s="83">
        <v>0.23100000000000001</v>
      </c>
      <c r="K34" s="83" t="s">
        <v>277</v>
      </c>
      <c r="L34" s="83">
        <v>0.59099999999999997</v>
      </c>
      <c r="M34" s="83" t="s">
        <v>277</v>
      </c>
      <c r="N34" s="84">
        <f t="shared" si="2"/>
        <v>0.89269444444444446</v>
      </c>
    </row>
    <row r="35" spans="2:14" s="71" customFormat="1" ht="14.65" customHeight="1">
      <c r="B35" s="79" t="s">
        <v>278</v>
      </c>
      <c r="C35" s="80">
        <v>10044187</v>
      </c>
      <c r="D35" s="80">
        <v>10019674</v>
      </c>
      <c r="E35" s="79" t="s">
        <v>276</v>
      </c>
      <c r="F35" s="81">
        <v>41395</v>
      </c>
      <c r="G35" s="82">
        <v>5.67</v>
      </c>
      <c r="H35" s="83">
        <f t="shared" si="0"/>
        <v>5670</v>
      </c>
      <c r="I35" s="84">
        <f t="shared" si="1"/>
        <v>6.5624999999999989E-2</v>
      </c>
      <c r="J35" s="83">
        <v>0.224</v>
      </c>
      <c r="K35" s="83" t="s">
        <v>277</v>
      </c>
      <c r="L35" s="83">
        <v>0.60599999999999998</v>
      </c>
      <c r="M35" s="83" t="s">
        <v>277</v>
      </c>
      <c r="N35" s="84">
        <f t="shared" si="2"/>
        <v>0.895625</v>
      </c>
    </row>
    <row r="36" spans="2:14" s="71" customFormat="1" ht="14.65" customHeight="1">
      <c r="B36" s="79" t="s">
        <v>278</v>
      </c>
      <c r="C36" s="80">
        <v>10044187</v>
      </c>
      <c r="D36" s="80">
        <v>10019674</v>
      </c>
      <c r="E36" s="79" t="s">
        <v>276</v>
      </c>
      <c r="F36" s="81">
        <v>41396</v>
      </c>
      <c r="G36" s="82">
        <v>5.992</v>
      </c>
      <c r="H36" s="83">
        <f t="shared" si="0"/>
        <v>5992</v>
      </c>
      <c r="I36" s="84">
        <f t="shared" si="1"/>
        <v>6.9351851851851845E-2</v>
      </c>
      <c r="J36" s="83">
        <v>0.16500000000000001</v>
      </c>
      <c r="K36" s="83" t="s">
        <v>277</v>
      </c>
      <c r="L36" s="83">
        <v>0.48399999999999999</v>
      </c>
      <c r="M36" s="83" t="s">
        <v>277</v>
      </c>
      <c r="N36" s="84">
        <f t="shared" si="2"/>
        <v>0.71835185185185191</v>
      </c>
    </row>
    <row r="37" spans="2:14" s="71" customFormat="1" ht="14.65" customHeight="1">
      <c r="B37" s="79" t="s">
        <v>278</v>
      </c>
      <c r="C37" s="80">
        <v>10044187</v>
      </c>
      <c r="D37" s="80">
        <v>10019674</v>
      </c>
      <c r="E37" s="79" t="s">
        <v>276</v>
      </c>
      <c r="F37" s="81">
        <v>41397</v>
      </c>
      <c r="G37" s="82">
        <v>9.0869999999999997</v>
      </c>
      <c r="H37" s="83">
        <f t="shared" si="0"/>
        <v>9087</v>
      </c>
      <c r="I37" s="84">
        <f t="shared" si="1"/>
        <v>0.10517361111111111</v>
      </c>
      <c r="J37" s="83">
        <v>0.16200000000000001</v>
      </c>
      <c r="K37" s="83" t="s">
        <v>277</v>
      </c>
      <c r="L37" s="83">
        <v>0.44800000000000001</v>
      </c>
      <c r="M37" s="83" t="s">
        <v>277</v>
      </c>
      <c r="N37" s="84">
        <f t="shared" si="2"/>
        <v>0.71517361111111111</v>
      </c>
    </row>
    <row r="38" spans="2:14" s="71" customFormat="1" ht="14.65" customHeight="1">
      <c r="B38" s="79" t="s">
        <v>278</v>
      </c>
      <c r="C38" s="80">
        <v>10044187</v>
      </c>
      <c r="D38" s="80">
        <v>10019674</v>
      </c>
      <c r="E38" s="79" t="s">
        <v>276</v>
      </c>
      <c r="F38" s="81">
        <v>41398</v>
      </c>
      <c r="G38" s="82">
        <v>9.1280000000000001</v>
      </c>
      <c r="H38" s="83">
        <f t="shared" si="0"/>
        <v>9128</v>
      </c>
      <c r="I38" s="84">
        <f t="shared" si="1"/>
        <v>0.10564814814814814</v>
      </c>
      <c r="J38" s="83">
        <v>0.155</v>
      </c>
      <c r="K38" s="83" t="s">
        <v>277</v>
      </c>
      <c r="L38" s="83">
        <v>0.44900000000000001</v>
      </c>
      <c r="M38" s="83" t="s">
        <v>277</v>
      </c>
      <c r="N38" s="84">
        <f t="shared" si="2"/>
        <v>0.70964814814814814</v>
      </c>
    </row>
    <row r="39" spans="2:14" s="71" customFormat="1" ht="14.65" customHeight="1">
      <c r="B39" s="79" t="s">
        <v>278</v>
      </c>
      <c r="C39" s="80">
        <v>10044187</v>
      </c>
      <c r="D39" s="80">
        <v>10019674</v>
      </c>
      <c r="E39" s="79" t="s">
        <v>276</v>
      </c>
      <c r="F39" s="81">
        <v>41399</v>
      </c>
      <c r="G39" s="82">
        <v>8.2539999999999996</v>
      </c>
      <c r="H39" s="83">
        <f t="shared" si="0"/>
        <v>8254</v>
      </c>
      <c r="I39" s="84">
        <f t="shared" si="1"/>
        <v>9.5532407407407399E-2</v>
      </c>
      <c r="J39" s="83">
        <v>0.13700000000000001</v>
      </c>
      <c r="K39" s="83" t="s">
        <v>277</v>
      </c>
      <c r="L39" s="83">
        <v>0.45500000000000002</v>
      </c>
      <c r="M39" s="83" t="s">
        <v>277</v>
      </c>
      <c r="N39" s="84">
        <f t="shared" si="2"/>
        <v>0.6875324074074074</v>
      </c>
    </row>
    <row r="40" spans="2:14" s="71" customFormat="1" ht="14.65" customHeight="1">
      <c r="B40" s="79" t="s">
        <v>278</v>
      </c>
      <c r="C40" s="80">
        <v>10044187</v>
      </c>
      <c r="D40" s="80">
        <v>10019674</v>
      </c>
      <c r="E40" s="79" t="s">
        <v>276</v>
      </c>
      <c r="F40" s="81">
        <v>41400</v>
      </c>
      <c r="G40" s="82">
        <v>6.681</v>
      </c>
      <c r="H40" s="83">
        <f t="shared" si="0"/>
        <v>6681</v>
      </c>
      <c r="I40" s="84">
        <f t="shared" si="1"/>
        <v>7.7326388888888889E-2</v>
      </c>
      <c r="J40" s="83">
        <v>0.13400000000000001</v>
      </c>
      <c r="K40" s="83" t="s">
        <v>277</v>
      </c>
      <c r="L40" s="83">
        <v>0.46600000000000003</v>
      </c>
      <c r="M40" s="83" t="s">
        <v>277</v>
      </c>
      <c r="N40" s="84">
        <f t="shared" si="2"/>
        <v>0.67732638888888896</v>
      </c>
    </row>
    <row r="41" spans="2:14" s="71" customFormat="1" ht="14.65" customHeight="1">
      <c r="B41" s="79" t="s">
        <v>278</v>
      </c>
      <c r="C41" s="80">
        <v>10044187</v>
      </c>
      <c r="D41" s="80">
        <v>10019674</v>
      </c>
      <c r="E41" s="79" t="s">
        <v>276</v>
      </c>
      <c r="F41" s="81">
        <v>41401</v>
      </c>
      <c r="G41" s="82">
        <v>7.3659999999999997</v>
      </c>
      <c r="H41" s="83">
        <f t="shared" si="0"/>
        <v>7366</v>
      </c>
      <c r="I41" s="84">
        <f t="shared" si="1"/>
        <v>8.5254629629629625E-2</v>
      </c>
      <c r="J41" s="83">
        <v>0.216</v>
      </c>
      <c r="K41" s="83" t="s">
        <v>277</v>
      </c>
      <c r="L41" s="83">
        <v>0.47199999999999998</v>
      </c>
      <c r="M41" s="83" t="s">
        <v>277</v>
      </c>
      <c r="N41" s="84">
        <f t="shared" si="2"/>
        <v>0.77325462962962965</v>
      </c>
    </row>
    <row r="42" spans="2:14" s="71" customFormat="1" ht="14.65" customHeight="1">
      <c r="B42" s="79" t="s">
        <v>278</v>
      </c>
      <c r="C42" s="80">
        <v>10044187</v>
      </c>
      <c r="D42" s="80">
        <v>10019674</v>
      </c>
      <c r="E42" s="79" t="s">
        <v>276</v>
      </c>
      <c r="F42" s="81">
        <v>41402</v>
      </c>
      <c r="G42" s="82">
        <v>10.564</v>
      </c>
      <c r="H42" s="83">
        <f t="shared" si="0"/>
        <v>10564</v>
      </c>
      <c r="I42" s="84">
        <f t="shared" si="1"/>
        <v>0.12226851851851851</v>
      </c>
      <c r="J42" s="83">
        <v>0.19400000000000001</v>
      </c>
      <c r="K42" s="83" t="s">
        <v>277</v>
      </c>
      <c r="L42" s="83">
        <v>0.55000000000000004</v>
      </c>
      <c r="M42" s="83" t="s">
        <v>277</v>
      </c>
      <c r="N42" s="84">
        <f t="shared" si="2"/>
        <v>0.8662685185185186</v>
      </c>
    </row>
    <row r="43" spans="2:14" s="71" customFormat="1" ht="14.65" customHeight="1">
      <c r="B43" s="79" t="s">
        <v>278</v>
      </c>
      <c r="C43" s="80">
        <v>10044187</v>
      </c>
      <c r="D43" s="80">
        <v>10019674</v>
      </c>
      <c r="E43" s="79" t="s">
        <v>276</v>
      </c>
      <c r="F43" s="81">
        <v>41403</v>
      </c>
      <c r="G43" s="82">
        <v>8.5429999999999993</v>
      </c>
      <c r="H43" s="83">
        <f t="shared" si="0"/>
        <v>8543</v>
      </c>
      <c r="I43" s="84">
        <f t="shared" si="1"/>
        <v>9.8877314814814793E-2</v>
      </c>
      <c r="J43" s="83">
        <v>0.14699999999999999</v>
      </c>
      <c r="K43" s="83" t="s">
        <v>277</v>
      </c>
      <c r="L43" s="83">
        <v>0.48399999999999999</v>
      </c>
      <c r="M43" s="83" t="s">
        <v>277</v>
      </c>
      <c r="N43" s="84">
        <f t="shared" si="2"/>
        <v>0.72987731481481477</v>
      </c>
    </row>
    <row r="44" spans="2:14" s="71" customFormat="1" ht="14.65" customHeight="1">
      <c r="B44" s="79" t="s">
        <v>278</v>
      </c>
      <c r="C44" s="80">
        <v>10044187</v>
      </c>
      <c r="D44" s="80">
        <v>10019674</v>
      </c>
      <c r="E44" s="79" t="s">
        <v>276</v>
      </c>
      <c r="F44" s="81">
        <v>41404</v>
      </c>
      <c r="G44" s="82">
        <v>5.6440000000000001</v>
      </c>
      <c r="H44" s="83">
        <f t="shared" si="0"/>
        <v>5644</v>
      </c>
      <c r="I44" s="84">
        <f t="shared" si="1"/>
        <v>6.5324074074074076E-2</v>
      </c>
      <c r="J44" s="83">
        <v>0.23100000000000001</v>
      </c>
      <c r="K44" s="83" t="s">
        <v>277</v>
      </c>
      <c r="L44" s="83">
        <v>0.49099999999999999</v>
      </c>
      <c r="M44" s="83" t="s">
        <v>277</v>
      </c>
      <c r="N44" s="84">
        <f t="shared" si="2"/>
        <v>0.78732407407407412</v>
      </c>
    </row>
    <row r="45" spans="2:14" s="71" customFormat="1" ht="14.65" customHeight="1">
      <c r="B45" s="79" t="s">
        <v>278</v>
      </c>
      <c r="C45" s="80">
        <v>10044187</v>
      </c>
      <c r="D45" s="80">
        <v>10019674</v>
      </c>
      <c r="E45" s="79" t="s">
        <v>276</v>
      </c>
      <c r="F45" s="81">
        <v>41405</v>
      </c>
      <c r="G45" s="82">
        <v>7.5030000000000001</v>
      </c>
      <c r="H45" s="83">
        <f t="shared" si="0"/>
        <v>7503</v>
      </c>
      <c r="I45" s="84">
        <f t="shared" si="1"/>
        <v>8.684027777777778E-2</v>
      </c>
      <c r="J45" s="83">
        <v>0.47</v>
      </c>
      <c r="K45" s="83" t="s">
        <v>277</v>
      </c>
      <c r="L45" s="83">
        <v>0.60699999999999998</v>
      </c>
      <c r="M45" s="83" t="s">
        <v>277</v>
      </c>
      <c r="N45" s="84">
        <f t="shared" si="2"/>
        <v>1.1638402777777777</v>
      </c>
    </row>
    <row r="46" spans="2:14" s="71" customFormat="1" ht="14.65" customHeight="1">
      <c r="B46" s="79" t="s">
        <v>278</v>
      </c>
      <c r="C46" s="80">
        <v>10044187</v>
      </c>
      <c r="D46" s="80">
        <v>10019674</v>
      </c>
      <c r="E46" s="79" t="s">
        <v>276</v>
      </c>
      <c r="F46" s="81">
        <v>41406</v>
      </c>
      <c r="G46" s="82">
        <v>7.2309999999999999</v>
      </c>
      <c r="H46" s="83">
        <f t="shared" si="0"/>
        <v>7231</v>
      </c>
      <c r="I46" s="84">
        <f t="shared" si="1"/>
        <v>8.3692129629629616E-2</v>
      </c>
      <c r="J46" s="83">
        <v>0.248</v>
      </c>
      <c r="K46" s="83" t="s">
        <v>277</v>
      </c>
      <c r="L46" s="83">
        <v>0.65600000000000003</v>
      </c>
      <c r="M46" s="83" t="s">
        <v>277</v>
      </c>
      <c r="N46" s="84">
        <f t="shared" si="2"/>
        <v>0.98769212962962971</v>
      </c>
    </row>
    <row r="47" spans="2:14" s="71" customFormat="1" ht="14.65" customHeight="1">
      <c r="B47" s="79" t="s">
        <v>278</v>
      </c>
      <c r="C47" s="80">
        <v>10044187</v>
      </c>
      <c r="D47" s="80">
        <v>10019674</v>
      </c>
      <c r="E47" s="79" t="s">
        <v>276</v>
      </c>
      <c r="F47" s="81">
        <v>41407</v>
      </c>
      <c r="G47" s="82">
        <v>5.6219999999999999</v>
      </c>
      <c r="H47" s="83">
        <f t="shared" si="0"/>
        <v>5622</v>
      </c>
      <c r="I47" s="84">
        <f t="shared" si="1"/>
        <v>6.5069444444444444E-2</v>
      </c>
      <c r="J47" s="83">
        <v>0.14699999999999999</v>
      </c>
      <c r="K47" s="83" t="s">
        <v>277</v>
      </c>
      <c r="L47" s="83">
        <v>0.52500000000000002</v>
      </c>
      <c r="M47" s="83" t="s">
        <v>277</v>
      </c>
      <c r="N47" s="84">
        <f t="shared" si="2"/>
        <v>0.73706944444444444</v>
      </c>
    </row>
    <row r="48" spans="2:14" s="71" customFormat="1" ht="14.65" customHeight="1">
      <c r="B48" s="79" t="s">
        <v>278</v>
      </c>
      <c r="C48" s="80">
        <v>10044187</v>
      </c>
      <c r="D48" s="80">
        <v>10019674</v>
      </c>
      <c r="E48" s="79" t="s">
        <v>276</v>
      </c>
      <c r="F48" s="81">
        <v>41408</v>
      </c>
      <c r="G48" s="82">
        <v>6.4119999999999999</v>
      </c>
      <c r="H48" s="83">
        <f t="shared" si="0"/>
        <v>6412</v>
      </c>
      <c r="I48" s="84">
        <f t="shared" si="1"/>
        <v>7.4212962962962953E-2</v>
      </c>
      <c r="J48" s="83">
        <v>1.01</v>
      </c>
      <c r="K48" s="83" t="s">
        <v>277</v>
      </c>
      <c r="L48" s="83">
        <v>0.68400000000000005</v>
      </c>
      <c r="M48" s="83" t="s">
        <v>277</v>
      </c>
      <c r="N48" s="84">
        <f t="shared" si="2"/>
        <v>1.7682129629629628</v>
      </c>
    </row>
    <row r="49" spans="2:14" s="71" customFormat="1" ht="14.65" customHeight="1">
      <c r="B49" s="79" t="s">
        <v>278</v>
      </c>
      <c r="C49" s="80">
        <v>10044187</v>
      </c>
      <c r="D49" s="80">
        <v>10019674</v>
      </c>
      <c r="E49" s="79" t="s">
        <v>276</v>
      </c>
      <c r="F49" s="81">
        <v>41409</v>
      </c>
      <c r="G49" s="82">
        <v>5.431</v>
      </c>
      <c r="H49" s="83">
        <f t="shared" si="0"/>
        <v>5431</v>
      </c>
      <c r="I49" s="84">
        <f t="shared" si="1"/>
        <v>6.2858796296296288E-2</v>
      </c>
      <c r="J49" s="83">
        <v>0.48299999999999998</v>
      </c>
      <c r="K49" s="83" t="s">
        <v>277</v>
      </c>
      <c r="L49" s="83">
        <v>0.54100000000000004</v>
      </c>
      <c r="M49" s="83" t="s">
        <v>277</v>
      </c>
      <c r="N49" s="84">
        <f t="shared" si="2"/>
        <v>1.0868587962962963</v>
      </c>
    </row>
    <row r="50" spans="2:14" s="71" customFormat="1" ht="14.65" customHeight="1">
      <c r="B50" s="79" t="s">
        <v>278</v>
      </c>
      <c r="C50" s="80">
        <v>10044187</v>
      </c>
      <c r="D50" s="80">
        <v>10019674</v>
      </c>
      <c r="E50" s="79" t="s">
        <v>276</v>
      </c>
      <c r="F50" s="81">
        <v>41410</v>
      </c>
      <c r="G50" s="82">
        <v>5.5090000000000003</v>
      </c>
      <c r="H50" s="83">
        <f t="shared" si="0"/>
        <v>5509</v>
      </c>
      <c r="I50" s="84">
        <f t="shared" si="1"/>
        <v>6.3761574074074068E-2</v>
      </c>
      <c r="J50" s="83">
        <v>0.26400000000000001</v>
      </c>
      <c r="K50" s="83" t="s">
        <v>277</v>
      </c>
      <c r="L50" s="83">
        <v>0.53</v>
      </c>
      <c r="M50" s="83" t="s">
        <v>277</v>
      </c>
      <c r="N50" s="84">
        <f t="shared" si="2"/>
        <v>0.85776157407407405</v>
      </c>
    </row>
    <row r="51" spans="2:14" s="71" customFormat="1" ht="14.65" customHeight="1">
      <c r="B51" s="79" t="s">
        <v>278</v>
      </c>
      <c r="C51" s="80">
        <v>10044187</v>
      </c>
      <c r="D51" s="80">
        <v>10019674</v>
      </c>
      <c r="E51" s="79" t="s">
        <v>276</v>
      </c>
      <c r="F51" s="81">
        <v>41411</v>
      </c>
      <c r="G51" s="82">
        <v>5.1580000000000004</v>
      </c>
      <c r="H51" s="83">
        <f t="shared" si="0"/>
        <v>5158</v>
      </c>
      <c r="I51" s="84">
        <f t="shared" si="1"/>
        <v>5.9699074074074071E-2</v>
      </c>
      <c r="J51" s="83">
        <v>0.218</v>
      </c>
      <c r="K51" s="83" t="s">
        <v>277</v>
      </c>
      <c r="L51" s="83">
        <v>0.48599999999999999</v>
      </c>
      <c r="M51" s="83" t="s">
        <v>277</v>
      </c>
      <c r="N51" s="84">
        <f t="shared" si="2"/>
        <v>0.76369907407407411</v>
      </c>
    </row>
    <row r="52" spans="2:14" s="71" customFormat="1" ht="14.65" customHeight="1">
      <c r="B52" s="79" t="s">
        <v>278</v>
      </c>
      <c r="C52" s="80">
        <v>10044187</v>
      </c>
      <c r="D52" s="80">
        <v>10019674</v>
      </c>
      <c r="E52" s="79" t="s">
        <v>276</v>
      </c>
      <c r="F52" s="81">
        <v>41412</v>
      </c>
      <c r="G52" s="82">
        <v>5.1210000000000004</v>
      </c>
      <c r="H52" s="83">
        <f t="shared" si="0"/>
        <v>5121</v>
      </c>
      <c r="I52" s="84">
        <f t="shared" si="1"/>
        <v>5.9270833333333335E-2</v>
      </c>
      <c r="J52" s="83">
        <v>0.16900000000000001</v>
      </c>
      <c r="K52" s="83" t="s">
        <v>277</v>
      </c>
      <c r="L52" s="83">
        <v>0.48899999999999999</v>
      </c>
      <c r="M52" s="83" t="s">
        <v>277</v>
      </c>
      <c r="N52" s="84">
        <f t="shared" si="2"/>
        <v>0.7172708333333333</v>
      </c>
    </row>
    <row r="53" spans="2:14" s="71" customFormat="1" ht="14.65" customHeight="1">
      <c r="B53" s="79" t="s">
        <v>278</v>
      </c>
      <c r="C53" s="80">
        <v>10044187</v>
      </c>
      <c r="D53" s="80">
        <v>10019674</v>
      </c>
      <c r="E53" s="79" t="s">
        <v>276</v>
      </c>
      <c r="F53" s="81">
        <v>41413</v>
      </c>
      <c r="G53" s="82">
        <v>5.5549999999999997</v>
      </c>
      <c r="H53" s="83">
        <f t="shared" si="0"/>
        <v>5555</v>
      </c>
      <c r="I53" s="84">
        <f t="shared" si="1"/>
        <v>6.429398148148148E-2</v>
      </c>
      <c r="J53" s="83">
        <v>0.16800000000000001</v>
      </c>
      <c r="K53" s="83" t="s">
        <v>277</v>
      </c>
      <c r="L53" s="83">
        <v>0.55800000000000005</v>
      </c>
      <c r="M53" s="83" t="s">
        <v>277</v>
      </c>
      <c r="N53" s="84">
        <f t="shared" si="2"/>
        <v>0.79029398148148156</v>
      </c>
    </row>
    <row r="54" spans="2:14" s="71" customFormat="1" ht="14.65" customHeight="1">
      <c r="B54" s="79" t="s">
        <v>278</v>
      </c>
      <c r="C54" s="80">
        <v>10044187</v>
      </c>
      <c r="D54" s="80">
        <v>10019674</v>
      </c>
      <c r="E54" s="79" t="s">
        <v>276</v>
      </c>
      <c r="F54" s="81">
        <v>41414</v>
      </c>
      <c r="G54" s="82">
        <v>5.7149999999999999</v>
      </c>
      <c r="H54" s="83">
        <f t="shared" si="0"/>
        <v>5715</v>
      </c>
      <c r="I54" s="84">
        <f t="shared" si="1"/>
        <v>6.6145833333333334E-2</v>
      </c>
      <c r="J54" s="83">
        <v>0.184</v>
      </c>
      <c r="K54" s="83" t="s">
        <v>277</v>
      </c>
      <c r="L54" s="83">
        <v>0.55400000000000005</v>
      </c>
      <c r="M54" s="83" t="s">
        <v>277</v>
      </c>
      <c r="N54" s="84">
        <f t="shared" si="2"/>
        <v>0.80414583333333334</v>
      </c>
    </row>
    <row r="55" spans="2:14" s="71" customFormat="1" ht="14.65" customHeight="1">
      <c r="B55" s="79" t="s">
        <v>278</v>
      </c>
      <c r="C55" s="80">
        <v>10044187</v>
      </c>
      <c r="D55" s="80">
        <v>10019674</v>
      </c>
      <c r="E55" s="79" t="s">
        <v>276</v>
      </c>
      <c r="F55" s="81">
        <v>41415</v>
      </c>
      <c r="G55" s="82">
        <v>5.593</v>
      </c>
      <c r="H55" s="83">
        <f t="shared" si="0"/>
        <v>5593</v>
      </c>
      <c r="I55" s="84">
        <f t="shared" si="1"/>
        <v>6.4733796296296289E-2</v>
      </c>
      <c r="J55" s="83">
        <v>0.19</v>
      </c>
      <c r="K55" s="83" t="s">
        <v>277</v>
      </c>
      <c r="L55" s="83">
        <v>0.56299999999999994</v>
      </c>
      <c r="M55" s="83" t="s">
        <v>277</v>
      </c>
      <c r="N55" s="84">
        <f t="shared" si="2"/>
        <v>0.81773379629629628</v>
      </c>
    </row>
    <row r="56" spans="2:14" s="71" customFormat="1" ht="14.65" customHeight="1">
      <c r="B56" s="79" t="s">
        <v>278</v>
      </c>
      <c r="C56" s="80">
        <v>10044187</v>
      </c>
      <c r="D56" s="80">
        <v>10019674</v>
      </c>
      <c r="E56" s="79" t="s">
        <v>276</v>
      </c>
      <c r="F56" s="81">
        <v>41416</v>
      </c>
      <c r="G56" s="82">
        <v>5.8369999999999997</v>
      </c>
      <c r="H56" s="83">
        <f t="shared" si="0"/>
        <v>5837</v>
      </c>
      <c r="I56" s="84">
        <f t="shared" si="1"/>
        <v>6.7557870370370365E-2</v>
      </c>
      <c r="J56" s="83">
        <v>0.153</v>
      </c>
      <c r="K56" s="83" t="s">
        <v>277</v>
      </c>
      <c r="L56" s="83">
        <v>0.53900000000000003</v>
      </c>
      <c r="M56" s="83" t="s">
        <v>277</v>
      </c>
      <c r="N56" s="84">
        <f t="shared" si="2"/>
        <v>0.75955787037037037</v>
      </c>
    </row>
    <row r="57" spans="2:14" s="71" customFormat="1" ht="14.65" customHeight="1">
      <c r="B57" s="79" t="s">
        <v>278</v>
      </c>
      <c r="C57" s="80">
        <v>10044187</v>
      </c>
      <c r="D57" s="80">
        <v>10019674</v>
      </c>
      <c r="E57" s="79" t="s">
        <v>276</v>
      </c>
      <c r="F57" s="81">
        <v>41417</v>
      </c>
      <c r="G57" s="82">
        <v>5.2969999999999997</v>
      </c>
      <c r="H57" s="83">
        <f t="shared" si="0"/>
        <v>5297</v>
      </c>
      <c r="I57" s="84">
        <f t="shared" si="1"/>
        <v>6.130787037037036E-2</v>
      </c>
      <c r="J57" s="83">
        <v>0.15</v>
      </c>
      <c r="K57" s="83" t="s">
        <v>277</v>
      </c>
      <c r="L57" s="83">
        <v>0.443</v>
      </c>
      <c r="M57" s="83" t="s">
        <v>277</v>
      </c>
      <c r="N57" s="84">
        <f t="shared" si="2"/>
        <v>0.65430787037037041</v>
      </c>
    </row>
    <row r="58" spans="2:14" s="71" customFormat="1" ht="14.65" customHeight="1">
      <c r="B58" s="79" t="s">
        <v>278</v>
      </c>
      <c r="C58" s="80">
        <v>10044187</v>
      </c>
      <c r="D58" s="80">
        <v>10019674</v>
      </c>
      <c r="E58" s="79" t="s">
        <v>276</v>
      </c>
      <c r="F58" s="81">
        <v>41418</v>
      </c>
      <c r="G58" s="82">
        <v>5.4340000000000002</v>
      </c>
      <c r="H58" s="83">
        <f t="shared" si="0"/>
        <v>5434</v>
      </c>
      <c r="I58" s="84">
        <f t="shared" si="1"/>
        <v>6.2893518518518515E-2</v>
      </c>
      <c r="J58" s="83">
        <v>0.53800000000000003</v>
      </c>
      <c r="K58" s="83" t="s">
        <v>277</v>
      </c>
      <c r="L58" s="83">
        <v>0.496</v>
      </c>
      <c r="M58" s="83" t="s">
        <v>280</v>
      </c>
      <c r="N58" s="84">
        <f t="shared" si="2"/>
        <v>1.0968935185185185</v>
      </c>
    </row>
    <row r="59" spans="2:14" s="71" customFormat="1" ht="14.65" customHeight="1">
      <c r="B59" s="79" t="s">
        <v>278</v>
      </c>
      <c r="C59" s="80">
        <v>10044187</v>
      </c>
      <c r="D59" s="80">
        <v>10019674</v>
      </c>
      <c r="E59" s="79" t="s">
        <v>276</v>
      </c>
      <c r="F59" s="81">
        <v>41419</v>
      </c>
      <c r="G59" s="82">
        <v>5.4340000000000002</v>
      </c>
      <c r="H59" s="83">
        <f t="shared" si="0"/>
        <v>5434</v>
      </c>
      <c r="I59" s="84">
        <f t="shared" si="1"/>
        <v>6.2893518518518515E-2</v>
      </c>
      <c r="J59" s="83">
        <v>0.25</v>
      </c>
      <c r="K59" s="83" t="s">
        <v>277</v>
      </c>
      <c r="L59" s="83">
        <v>0.499</v>
      </c>
      <c r="M59" s="83" t="s">
        <v>277</v>
      </c>
      <c r="N59" s="84">
        <f t="shared" si="2"/>
        <v>0.81189351851851854</v>
      </c>
    </row>
    <row r="60" spans="2:14" s="71" customFormat="1" ht="14.65" customHeight="1">
      <c r="B60" s="79" t="s">
        <v>278</v>
      </c>
      <c r="C60" s="80">
        <v>10044187</v>
      </c>
      <c r="D60" s="80">
        <v>10019674</v>
      </c>
      <c r="E60" s="79" t="s">
        <v>276</v>
      </c>
      <c r="F60" s="81">
        <v>41420</v>
      </c>
      <c r="G60" s="82">
        <v>5.4340000000000002</v>
      </c>
      <c r="H60" s="83">
        <f t="shared" si="0"/>
        <v>5434</v>
      </c>
      <c r="I60" s="84">
        <f t="shared" si="1"/>
        <v>6.2893518518518515E-2</v>
      </c>
      <c r="J60" s="83">
        <v>0.14099999999999999</v>
      </c>
      <c r="K60" s="83" t="s">
        <v>277</v>
      </c>
      <c r="L60" s="83">
        <v>0.47799999999999998</v>
      </c>
      <c r="M60" s="83" t="s">
        <v>277</v>
      </c>
      <c r="N60" s="84">
        <f t="shared" si="2"/>
        <v>0.68189351851851843</v>
      </c>
    </row>
    <row r="61" spans="2:14" s="71" customFormat="1" ht="14.65" customHeight="1">
      <c r="B61" s="79" t="s">
        <v>278</v>
      </c>
      <c r="C61" s="80">
        <v>10044187</v>
      </c>
      <c r="D61" s="80">
        <v>10019674</v>
      </c>
      <c r="E61" s="79" t="s">
        <v>276</v>
      </c>
      <c r="F61" s="81">
        <v>41421</v>
      </c>
      <c r="G61" s="82">
        <v>3.8090000000000002</v>
      </c>
      <c r="H61" s="83">
        <f t="shared" si="0"/>
        <v>3809</v>
      </c>
      <c r="I61" s="84">
        <f t="shared" si="1"/>
        <v>4.4085648148148145E-2</v>
      </c>
      <c r="J61" s="83">
        <v>0.17299999999999999</v>
      </c>
      <c r="K61" s="83" t="s">
        <v>277</v>
      </c>
      <c r="L61" s="83">
        <v>0.51400000000000001</v>
      </c>
      <c r="M61" s="83" t="s">
        <v>277</v>
      </c>
      <c r="N61" s="84">
        <f t="shared" si="2"/>
        <v>0.73108564814814814</v>
      </c>
    </row>
    <row r="62" spans="2:14" s="71" customFormat="1" ht="14.65" customHeight="1">
      <c r="B62" s="79" t="s">
        <v>278</v>
      </c>
      <c r="C62" s="80">
        <v>10044187</v>
      </c>
      <c r="D62" s="80">
        <v>10019674</v>
      </c>
      <c r="E62" s="79" t="s">
        <v>276</v>
      </c>
      <c r="F62" s="81">
        <v>41422</v>
      </c>
      <c r="G62" s="82">
        <v>4.9850000000000003</v>
      </c>
      <c r="H62" s="83">
        <f t="shared" si="0"/>
        <v>4985</v>
      </c>
      <c r="I62" s="84">
        <f t="shared" si="1"/>
        <v>5.769675925925926E-2</v>
      </c>
      <c r="J62" s="83">
        <v>1.85</v>
      </c>
      <c r="K62" s="83" t="s">
        <v>277</v>
      </c>
      <c r="L62" s="83">
        <v>0.51400000000000001</v>
      </c>
      <c r="M62" s="83" t="s">
        <v>277</v>
      </c>
      <c r="N62" s="84">
        <f t="shared" si="2"/>
        <v>2.4216967592592593</v>
      </c>
    </row>
    <row r="63" spans="2:14" s="71" customFormat="1" ht="14.65" customHeight="1">
      <c r="B63" s="79" t="s">
        <v>278</v>
      </c>
      <c r="C63" s="80">
        <v>10044187</v>
      </c>
      <c r="D63" s="80">
        <v>10019674</v>
      </c>
      <c r="E63" s="79" t="s">
        <v>276</v>
      </c>
      <c r="F63" s="81">
        <v>41423</v>
      </c>
      <c r="G63" s="82">
        <v>5.1150000000000002</v>
      </c>
      <c r="H63" s="83">
        <f t="shared" si="0"/>
        <v>5115</v>
      </c>
      <c r="I63" s="84">
        <f t="shared" si="1"/>
        <v>5.9201388888888887E-2</v>
      </c>
      <c r="J63" s="83">
        <v>0.50700000000000001</v>
      </c>
      <c r="K63" s="83" t="s">
        <v>277</v>
      </c>
      <c r="L63" s="83">
        <v>0.48699999999999999</v>
      </c>
      <c r="M63" s="83" t="s">
        <v>277</v>
      </c>
      <c r="N63" s="84">
        <f t="shared" si="2"/>
        <v>1.0532013888888889</v>
      </c>
    </row>
    <row r="64" spans="2:14" s="71" customFormat="1" ht="14.65" customHeight="1">
      <c r="B64" s="79" t="s">
        <v>278</v>
      </c>
      <c r="C64" s="80">
        <v>10044187</v>
      </c>
      <c r="D64" s="80">
        <v>10019674</v>
      </c>
      <c r="E64" s="79" t="s">
        <v>276</v>
      </c>
      <c r="F64" s="81">
        <v>41424</v>
      </c>
      <c r="G64" s="82">
        <v>4.577</v>
      </c>
      <c r="H64" s="83">
        <f t="shared" si="0"/>
        <v>4577</v>
      </c>
      <c r="I64" s="84">
        <f t="shared" si="1"/>
        <v>5.2974537037037035E-2</v>
      </c>
      <c r="J64" s="83">
        <v>0.56499999999999995</v>
      </c>
      <c r="K64" s="83" t="s">
        <v>277</v>
      </c>
      <c r="L64" s="83">
        <v>0.499</v>
      </c>
      <c r="M64" s="83" t="s">
        <v>277</v>
      </c>
      <c r="N64" s="84">
        <f t="shared" si="2"/>
        <v>1.116974537037037</v>
      </c>
    </row>
    <row r="65" spans="2:14" s="71" customFormat="1" ht="14.65" customHeight="1">
      <c r="B65" s="79" t="s">
        <v>278</v>
      </c>
      <c r="C65" s="80">
        <v>10044187</v>
      </c>
      <c r="D65" s="80">
        <v>10019674</v>
      </c>
      <c r="E65" s="79" t="s">
        <v>276</v>
      </c>
      <c r="F65" s="81">
        <v>41425</v>
      </c>
      <c r="G65" s="82">
        <v>4.9480000000000004</v>
      </c>
      <c r="H65" s="83">
        <f t="shared" si="0"/>
        <v>4948</v>
      </c>
      <c r="I65" s="84">
        <f t="shared" si="1"/>
        <v>5.7268518518518517E-2</v>
      </c>
      <c r="J65" s="83">
        <v>0.27600000000000002</v>
      </c>
      <c r="K65" s="83" t="s">
        <v>277</v>
      </c>
      <c r="L65" s="83">
        <v>0.499</v>
      </c>
      <c r="M65" s="83" t="s">
        <v>277</v>
      </c>
      <c r="N65" s="84">
        <f t="shared" si="2"/>
        <v>0.83226851851851857</v>
      </c>
    </row>
    <row r="66" spans="2:14" s="71" customFormat="1" ht="14.65" customHeight="1">
      <c r="B66" s="79" t="s">
        <v>278</v>
      </c>
      <c r="C66" s="80">
        <v>10044187</v>
      </c>
      <c r="D66" s="80">
        <v>10019674</v>
      </c>
      <c r="E66" s="79" t="s">
        <v>276</v>
      </c>
      <c r="F66" s="81">
        <v>41426</v>
      </c>
      <c r="G66" s="82">
        <v>4.8689999999999998</v>
      </c>
      <c r="H66" s="83">
        <f t="shared" si="0"/>
        <v>4869</v>
      </c>
      <c r="I66" s="84">
        <f t="shared" si="1"/>
        <v>5.6354166666666664E-2</v>
      </c>
      <c r="J66" s="83">
        <v>0.221</v>
      </c>
      <c r="K66" s="83" t="s">
        <v>277</v>
      </c>
      <c r="L66" s="83">
        <v>0.45800000000000002</v>
      </c>
      <c r="M66" s="83" t="s">
        <v>277</v>
      </c>
      <c r="N66" s="84">
        <f t="shared" si="2"/>
        <v>0.73535416666666675</v>
      </c>
    </row>
    <row r="67" spans="2:14" s="71" customFormat="1" ht="14.65" customHeight="1">
      <c r="B67" s="79" t="s">
        <v>278</v>
      </c>
      <c r="C67" s="80">
        <v>10044187</v>
      </c>
      <c r="D67" s="80">
        <v>10019674</v>
      </c>
      <c r="E67" s="79" t="s">
        <v>276</v>
      </c>
      <c r="F67" s="81">
        <v>41427</v>
      </c>
      <c r="G67" s="82">
        <v>4.6890000000000001</v>
      </c>
      <c r="H67" s="83">
        <f t="shared" si="0"/>
        <v>4689</v>
      </c>
      <c r="I67" s="84">
        <f t="shared" si="1"/>
        <v>5.4270833333333331E-2</v>
      </c>
      <c r="J67" s="83">
        <v>0.16400000000000001</v>
      </c>
      <c r="K67" s="83" t="s">
        <v>277</v>
      </c>
      <c r="L67" s="83">
        <v>0.53900000000000003</v>
      </c>
      <c r="M67" s="83" t="s">
        <v>277</v>
      </c>
      <c r="N67" s="84">
        <f t="shared" si="2"/>
        <v>0.75727083333333334</v>
      </c>
    </row>
    <row r="68" spans="2:14" s="71" customFormat="1" ht="14.65" customHeight="1">
      <c r="B68" s="79" t="s">
        <v>278</v>
      </c>
      <c r="C68" s="80">
        <v>10044187</v>
      </c>
      <c r="D68" s="80">
        <v>10019674</v>
      </c>
      <c r="E68" s="79" t="s">
        <v>276</v>
      </c>
      <c r="F68" s="81">
        <v>41428</v>
      </c>
      <c r="G68" s="82">
        <v>4.7679999999999998</v>
      </c>
      <c r="H68" s="83">
        <f t="shared" si="0"/>
        <v>4768</v>
      </c>
      <c r="I68" s="84">
        <f t="shared" si="1"/>
        <v>5.5185185185185177E-2</v>
      </c>
      <c r="J68" s="83">
        <v>0.151</v>
      </c>
      <c r="K68" s="83" t="s">
        <v>277</v>
      </c>
      <c r="L68" s="83">
        <v>0.54300000000000004</v>
      </c>
      <c r="M68" s="83" t="s">
        <v>277</v>
      </c>
      <c r="N68" s="84">
        <f t="shared" si="2"/>
        <v>0.74918518518518518</v>
      </c>
    </row>
    <row r="69" spans="2:14" s="71" customFormat="1" ht="14.65" customHeight="1">
      <c r="B69" s="79" t="s">
        <v>278</v>
      </c>
      <c r="C69" s="80">
        <v>10044187</v>
      </c>
      <c r="D69" s="80">
        <v>10019674</v>
      </c>
      <c r="E69" s="79" t="s">
        <v>276</v>
      </c>
      <c r="F69" s="81">
        <v>41429</v>
      </c>
      <c r="G69" s="82">
        <v>4.8879999999999999</v>
      </c>
      <c r="H69" s="83">
        <f t="shared" ref="H69:H132" si="3">(G69*1000)</f>
        <v>4888</v>
      </c>
      <c r="I69" s="84">
        <f t="shared" ref="I69:I132" si="4">SUM(G69/86.4)</f>
        <v>5.6574074074074068E-2</v>
      </c>
      <c r="J69" s="83">
        <v>0.14000000000000001</v>
      </c>
      <c r="K69" s="83" t="s">
        <v>277</v>
      </c>
      <c r="L69" s="83">
        <v>0.53500000000000003</v>
      </c>
      <c r="M69" s="83" t="s">
        <v>277</v>
      </c>
      <c r="N69" s="84">
        <f t="shared" ref="N69:N132" si="5">SUM(I69+J69+L69)</f>
        <v>0.73157407407407415</v>
      </c>
    </row>
    <row r="70" spans="2:14" s="71" customFormat="1" ht="14.65" customHeight="1">
      <c r="B70" s="79" t="s">
        <v>278</v>
      </c>
      <c r="C70" s="80">
        <v>10044187</v>
      </c>
      <c r="D70" s="80">
        <v>10019674</v>
      </c>
      <c r="E70" s="79" t="s">
        <v>276</v>
      </c>
      <c r="F70" s="81">
        <v>41430</v>
      </c>
      <c r="G70" s="82">
        <v>4.18</v>
      </c>
      <c r="H70" s="83">
        <f t="shared" si="3"/>
        <v>4180</v>
      </c>
      <c r="I70" s="84">
        <f t="shared" si="4"/>
        <v>4.8379629629629627E-2</v>
      </c>
      <c r="J70" s="83">
        <v>0.112</v>
      </c>
      <c r="K70" s="83" t="s">
        <v>277</v>
      </c>
      <c r="L70" s="83">
        <v>0.51</v>
      </c>
      <c r="M70" s="83" t="s">
        <v>277</v>
      </c>
      <c r="N70" s="84">
        <f t="shared" si="5"/>
        <v>0.6703796296296296</v>
      </c>
    </row>
    <row r="71" spans="2:14" s="71" customFormat="1" ht="14.65" customHeight="1">
      <c r="B71" s="79" t="s">
        <v>278</v>
      </c>
      <c r="C71" s="80">
        <v>10044187</v>
      </c>
      <c r="D71" s="80">
        <v>10019674</v>
      </c>
      <c r="E71" s="79" t="s">
        <v>276</v>
      </c>
      <c r="F71" s="81">
        <v>41431</v>
      </c>
      <c r="G71" s="82">
        <v>4.0819999999999999</v>
      </c>
      <c r="H71" s="83">
        <f t="shared" si="3"/>
        <v>4082</v>
      </c>
      <c r="I71" s="84">
        <f t="shared" si="4"/>
        <v>4.7245370370370368E-2</v>
      </c>
      <c r="J71" s="83">
        <v>0.14599999999999999</v>
      </c>
      <c r="K71" s="83" t="s">
        <v>277</v>
      </c>
      <c r="L71" s="83">
        <v>0.51300000000000001</v>
      </c>
      <c r="M71" s="83" t="s">
        <v>277</v>
      </c>
      <c r="N71" s="84">
        <f t="shared" si="5"/>
        <v>0.70624537037037038</v>
      </c>
    </row>
    <row r="72" spans="2:14" s="71" customFormat="1" ht="14.65" customHeight="1">
      <c r="B72" s="79" t="s">
        <v>278</v>
      </c>
      <c r="C72" s="80">
        <v>10044187</v>
      </c>
      <c r="D72" s="80">
        <v>10019674</v>
      </c>
      <c r="E72" s="79" t="s">
        <v>276</v>
      </c>
      <c r="F72" s="81">
        <v>41432</v>
      </c>
      <c r="G72" s="82">
        <v>3.8879999999999999</v>
      </c>
      <c r="H72" s="83">
        <f t="shared" si="3"/>
        <v>3888</v>
      </c>
      <c r="I72" s="84">
        <f t="shared" si="4"/>
        <v>4.4999999999999998E-2</v>
      </c>
      <c r="J72" s="83">
        <v>0.121</v>
      </c>
      <c r="K72" s="83" t="s">
        <v>277</v>
      </c>
      <c r="L72" s="83">
        <v>0.54500000000000004</v>
      </c>
      <c r="M72" s="83" t="s">
        <v>277</v>
      </c>
      <c r="N72" s="84">
        <f t="shared" si="5"/>
        <v>0.71100000000000008</v>
      </c>
    </row>
    <row r="73" spans="2:14" s="71" customFormat="1" ht="14.65" customHeight="1">
      <c r="B73" s="79" t="s">
        <v>278</v>
      </c>
      <c r="C73" s="80">
        <v>10044187</v>
      </c>
      <c r="D73" s="80">
        <v>10019674</v>
      </c>
      <c r="E73" s="79" t="s">
        <v>276</v>
      </c>
      <c r="F73" s="81">
        <v>41433</v>
      </c>
      <c r="G73" s="82">
        <v>6.6870000000000003</v>
      </c>
      <c r="H73" s="83">
        <f t="shared" si="3"/>
        <v>6687</v>
      </c>
      <c r="I73" s="84">
        <f t="shared" si="4"/>
        <v>7.739583333333333E-2</v>
      </c>
      <c r="J73" s="83">
        <v>6.8000000000000005E-2</v>
      </c>
      <c r="K73" s="83" t="s">
        <v>277</v>
      </c>
      <c r="L73" s="83">
        <v>0.46800000000000003</v>
      </c>
      <c r="M73" s="83" t="s">
        <v>277</v>
      </c>
      <c r="N73" s="84">
        <f t="shared" si="5"/>
        <v>0.61339583333333336</v>
      </c>
    </row>
    <row r="74" spans="2:14" s="71" customFormat="1" ht="14.65" customHeight="1">
      <c r="B74" s="79" t="s">
        <v>278</v>
      </c>
      <c r="C74" s="80">
        <v>10044187</v>
      </c>
      <c r="D74" s="80">
        <v>10019674</v>
      </c>
      <c r="E74" s="79" t="s">
        <v>276</v>
      </c>
      <c r="F74" s="81">
        <v>41434</v>
      </c>
      <c r="G74" s="82">
        <v>4.3949999999999996</v>
      </c>
      <c r="H74" s="83">
        <f t="shared" si="3"/>
        <v>4395</v>
      </c>
      <c r="I74" s="84">
        <f t="shared" si="4"/>
        <v>5.0868055555555548E-2</v>
      </c>
      <c r="J74" s="83">
        <v>6.0999999999999999E-2</v>
      </c>
      <c r="K74" s="83" t="s">
        <v>277</v>
      </c>
      <c r="L74" s="83">
        <v>0.46800000000000003</v>
      </c>
      <c r="M74" s="83" t="s">
        <v>277</v>
      </c>
      <c r="N74" s="84">
        <f t="shared" si="5"/>
        <v>0.57986805555555554</v>
      </c>
    </row>
    <row r="75" spans="2:14" s="71" customFormat="1" ht="14.65" customHeight="1">
      <c r="B75" s="79" t="s">
        <v>278</v>
      </c>
      <c r="C75" s="80">
        <v>10044187</v>
      </c>
      <c r="D75" s="80">
        <v>10019674</v>
      </c>
      <c r="E75" s="79" t="s">
        <v>276</v>
      </c>
      <c r="F75" s="81">
        <v>41435</v>
      </c>
      <c r="G75" s="82">
        <v>4.407</v>
      </c>
      <c r="H75" s="83">
        <f t="shared" si="3"/>
        <v>4407</v>
      </c>
      <c r="I75" s="84">
        <f t="shared" si="4"/>
        <v>5.1006944444444438E-2</v>
      </c>
      <c r="J75" s="83">
        <v>0.13800000000000001</v>
      </c>
      <c r="K75" s="83" t="s">
        <v>277</v>
      </c>
      <c r="L75" s="83">
        <v>0.50900000000000001</v>
      </c>
      <c r="M75" s="83" t="s">
        <v>277</v>
      </c>
      <c r="N75" s="84">
        <f t="shared" si="5"/>
        <v>0.69800694444444444</v>
      </c>
    </row>
    <row r="76" spans="2:14" s="71" customFormat="1" ht="14.65" customHeight="1">
      <c r="B76" s="79" t="s">
        <v>278</v>
      </c>
      <c r="C76" s="80">
        <v>10044187</v>
      </c>
      <c r="D76" s="80">
        <v>10019674</v>
      </c>
      <c r="E76" s="79" t="s">
        <v>276</v>
      </c>
      <c r="F76" s="81">
        <v>41436</v>
      </c>
      <c r="G76" s="82">
        <v>4.3230000000000004</v>
      </c>
      <c r="H76" s="83">
        <f t="shared" si="3"/>
        <v>4323</v>
      </c>
      <c r="I76" s="84">
        <f t="shared" si="4"/>
        <v>5.0034722222222223E-2</v>
      </c>
      <c r="J76" s="83">
        <v>6.8000000000000005E-2</v>
      </c>
      <c r="K76" s="83" t="s">
        <v>277</v>
      </c>
      <c r="L76" s="83">
        <v>0.55600000000000005</v>
      </c>
      <c r="M76" s="83" t="s">
        <v>277</v>
      </c>
      <c r="N76" s="84">
        <f t="shared" si="5"/>
        <v>0.67403472222222227</v>
      </c>
    </row>
    <row r="77" spans="2:14" s="71" customFormat="1" ht="14.65" customHeight="1">
      <c r="B77" s="79" t="s">
        <v>278</v>
      </c>
      <c r="C77" s="80">
        <v>10044187</v>
      </c>
      <c r="D77" s="80">
        <v>10019674</v>
      </c>
      <c r="E77" s="79" t="s">
        <v>276</v>
      </c>
      <c r="F77" s="81">
        <v>41437</v>
      </c>
      <c r="G77" s="82">
        <v>4.2469999999999999</v>
      </c>
      <c r="H77" s="83">
        <f t="shared" si="3"/>
        <v>4247</v>
      </c>
      <c r="I77" s="84">
        <f t="shared" si="4"/>
        <v>4.9155092592592591E-2</v>
      </c>
      <c r="J77" s="83">
        <v>0.106</v>
      </c>
      <c r="K77" s="83" t="s">
        <v>277</v>
      </c>
      <c r="L77" s="83">
        <v>0.55300000000000005</v>
      </c>
      <c r="M77" s="83" t="s">
        <v>277</v>
      </c>
      <c r="N77" s="84">
        <f t="shared" si="5"/>
        <v>0.70815509259259257</v>
      </c>
    </row>
    <row r="78" spans="2:14" s="71" customFormat="1" ht="14.65" customHeight="1">
      <c r="B78" s="79" t="s">
        <v>278</v>
      </c>
      <c r="C78" s="80">
        <v>10044187</v>
      </c>
      <c r="D78" s="80">
        <v>10019674</v>
      </c>
      <c r="E78" s="79" t="s">
        <v>276</v>
      </c>
      <c r="F78" s="81">
        <v>41438</v>
      </c>
      <c r="G78" s="82">
        <v>4.4889999999999999</v>
      </c>
      <c r="H78" s="83">
        <f t="shared" si="3"/>
        <v>4489</v>
      </c>
      <c r="I78" s="84">
        <f t="shared" si="4"/>
        <v>5.1956018518518512E-2</v>
      </c>
      <c r="J78" s="83">
        <v>0.14000000000000001</v>
      </c>
      <c r="K78" s="83" t="s">
        <v>277</v>
      </c>
      <c r="L78" s="83">
        <v>0.58699999999999997</v>
      </c>
      <c r="M78" s="83" t="s">
        <v>277</v>
      </c>
      <c r="N78" s="84">
        <f t="shared" si="5"/>
        <v>0.77895601851851848</v>
      </c>
    </row>
    <row r="79" spans="2:14" s="71" customFormat="1" ht="14.65" customHeight="1">
      <c r="B79" s="79" t="s">
        <v>278</v>
      </c>
      <c r="C79" s="80">
        <v>10044187</v>
      </c>
      <c r="D79" s="80">
        <v>10019674</v>
      </c>
      <c r="E79" s="79" t="s">
        <v>276</v>
      </c>
      <c r="F79" s="81">
        <v>41439</v>
      </c>
      <c r="G79" s="82">
        <v>4.3730000000000002</v>
      </c>
      <c r="H79" s="83">
        <f t="shared" si="3"/>
        <v>4373</v>
      </c>
      <c r="I79" s="84">
        <f t="shared" si="4"/>
        <v>5.0613425925925923E-2</v>
      </c>
      <c r="J79" s="83">
        <v>0.128</v>
      </c>
      <c r="K79" s="83" t="s">
        <v>277</v>
      </c>
      <c r="L79" s="83">
        <v>0.52200000000000002</v>
      </c>
      <c r="M79" s="83" t="s">
        <v>277</v>
      </c>
      <c r="N79" s="84">
        <f t="shared" si="5"/>
        <v>0.70061342592592601</v>
      </c>
    </row>
    <row r="80" spans="2:14" s="71" customFormat="1" ht="14.65" customHeight="1">
      <c r="B80" s="79" t="s">
        <v>278</v>
      </c>
      <c r="C80" s="80">
        <v>10044187</v>
      </c>
      <c r="D80" s="80">
        <v>10019674</v>
      </c>
      <c r="E80" s="79" t="s">
        <v>276</v>
      </c>
      <c r="F80" s="81">
        <v>41440</v>
      </c>
      <c r="G80" s="82">
        <v>4.7329999999999997</v>
      </c>
      <c r="H80" s="83">
        <f t="shared" si="3"/>
        <v>4733</v>
      </c>
      <c r="I80" s="84">
        <f t="shared" si="4"/>
        <v>5.4780092592592582E-2</v>
      </c>
      <c r="J80" s="83">
        <v>0.42199999999999999</v>
      </c>
      <c r="K80" s="83" t="s">
        <v>277</v>
      </c>
      <c r="L80" s="83">
        <v>0.54600000000000004</v>
      </c>
      <c r="M80" s="83" t="s">
        <v>277</v>
      </c>
      <c r="N80" s="84">
        <f t="shared" si="5"/>
        <v>1.0227800925925927</v>
      </c>
    </row>
    <row r="81" spans="2:14" s="71" customFormat="1" ht="14.65" customHeight="1">
      <c r="B81" s="79" t="s">
        <v>278</v>
      </c>
      <c r="C81" s="80">
        <v>10044187</v>
      </c>
      <c r="D81" s="80">
        <v>10019674</v>
      </c>
      <c r="E81" s="79" t="s">
        <v>276</v>
      </c>
      <c r="F81" s="81">
        <v>41441</v>
      </c>
      <c r="G81" s="82">
        <v>4.6829999999999998</v>
      </c>
      <c r="H81" s="83">
        <f t="shared" si="3"/>
        <v>4683</v>
      </c>
      <c r="I81" s="84">
        <f t="shared" si="4"/>
        <v>5.4201388888888882E-2</v>
      </c>
      <c r="J81" s="83">
        <v>0.17199999999999999</v>
      </c>
      <c r="K81" s="83" t="s">
        <v>277</v>
      </c>
      <c r="L81" s="83">
        <v>0.56200000000000006</v>
      </c>
      <c r="M81" s="83" t="s">
        <v>277</v>
      </c>
      <c r="N81" s="84">
        <f t="shared" si="5"/>
        <v>0.78820138888888891</v>
      </c>
    </row>
    <row r="82" spans="2:14" s="71" customFormat="1" ht="14.65" customHeight="1">
      <c r="B82" s="79" t="s">
        <v>278</v>
      </c>
      <c r="C82" s="80">
        <v>10044187</v>
      </c>
      <c r="D82" s="80">
        <v>10019674</v>
      </c>
      <c r="E82" s="79" t="s">
        <v>276</v>
      </c>
      <c r="F82" s="81">
        <v>41442</v>
      </c>
      <c r="G82" s="82">
        <v>4.0599999999999996</v>
      </c>
      <c r="H82" s="83">
        <f t="shared" si="3"/>
        <v>4059.9999999999995</v>
      </c>
      <c r="I82" s="84">
        <f t="shared" si="4"/>
        <v>4.6990740740740736E-2</v>
      </c>
      <c r="J82" s="83">
        <v>0.13400000000000001</v>
      </c>
      <c r="K82" s="83" t="s">
        <v>277</v>
      </c>
      <c r="L82" s="83">
        <v>0.54600000000000004</v>
      </c>
      <c r="M82" s="83" t="s">
        <v>277</v>
      </c>
      <c r="N82" s="84">
        <f t="shared" si="5"/>
        <v>0.72699074074074077</v>
      </c>
    </row>
    <row r="83" spans="2:14" s="71" customFormat="1" ht="14.65" customHeight="1">
      <c r="B83" s="79" t="s">
        <v>278</v>
      </c>
      <c r="C83" s="80">
        <v>10044187</v>
      </c>
      <c r="D83" s="80">
        <v>10019674</v>
      </c>
      <c r="E83" s="79" t="s">
        <v>276</v>
      </c>
      <c r="F83" s="81">
        <v>41443</v>
      </c>
      <c r="G83" s="82">
        <v>4.7249999999999996</v>
      </c>
      <c r="H83" s="83">
        <f t="shared" si="3"/>
        <v>4725</v>
      </c>
      <c r="I83" s="84">
        <f t="shared" si="4"/>
        <v>5.4687499999999993E-2</v>
      </c>
      <c r="J83" s="83">
        <v>0.09</v>
      </c>
      <c r="K83" s="83" t="s">
        <v>277</v>
      </c>
      <c r="L83" s="83">
        <v>0.45500000000000002</v>
      </c>
      <c r="M83" s="83" t="s">
        <v>277</v>
      </c>
      <c r="N83" s="84">
        <f t="shared" si="5"/>
        <v>0.59968750000000004</v>
      </c>
    </row>
    <row r="84" spans="2:14" s="71" customFormat="1" ht="14.65" customHeight="1">
      <c r="B84" s="79" t="s">
        <v>278</v>
      </c>
      <c r="C84" s="80">
        <v>10044187</v>
      </c>
      <c r="D84" s="80">
        <v>10019674</v>
      </c>
      <c r="E84" s="79" t="s">
        <v>276</v>
      </c>
      <c r="F84" s="81">
        <v>41444</v>
      </c>
      <c r="G84" s="82">
        <v>4.24</v>
      </c>
      <c r="H84" s="83">
        <f t="shared" si="3"/>
        <v>4240</v>
      </c>
      <c r="I84" s="84">
        <f t="shared" si="4"/>
        <v>4.9074074074074076E-2</v>
      </c>
      <c r="J84" s="83">
        <v>8.8999999999999996E-2</v>
      </c>
      <c r="K84" s="83" t="s">
        <v>277</v>
      </c>
      <c r="L84" s="83">
        <v>0.41599999999999998</v>
      </c>
      <c r="M84" s="83" t="s">
        <v>277</v>
      </c>
      <c r="N84" s="84">
        <f t="shared" si="5"/>
        <v>0.55407407407407405</v>
      </c>
    </row>
    <row r="85" spans="2:14" s="71" customFormat="1" ht="14.65" customHeight="1">
      <c r="B85" s="79" t="s">
        <v>278</v>
      </c>
      <c r="C85" s="80">
        <v>10044187</v>
      </c>
      <c r="D85" s="80">
        <v>10019674</v>
      </c>
      <c r="E85" s="79" t="s">
        <v>276</v>
      </c>
      <c r="F85" s="81">
        <v>41445</v>
      </c>
      <c r="G85" s="82">
        <v>4.577</v>
      </c>
      <c r="H85" s="83">
        <f t="shared" si="3"/>
        <v>4577</v>
      </c>
      <c r="I85" s="84">
        <f t="shared" si="4"/>
        <v>5.2974537037037035E-2</v>
      </c>
      <c r="J85" s="83">
        <v>0.08</v>
      </c>
      <c r="K85" s="83" t="s">
        <v>277</v>
      </c>
      <c r="L85" s="83">
        <v>0.42599999999999999</v>
      </c>
      <c r="M85" s="83" t="s">
        <v>277</v>
      </c>
      <c r="N85" s="84">
        <f t="shared" si="5"/>
        <v>0.55897453703703703</v>
      </c>
    </row>
    <row r="86" spans="2:14" s="71" customFormat="1" ht="14.65" customHeight="1">
      <c r="B86" s="79" t="s">
        <v>278</v>
      </c>
      <c r="C86" s="80">
        <v>10044187</v>
      </c>
      <c r="D86" s="80">
        <v>10019674</v>
      </c>
      <c r="E86" s="79" t="s">
        <v>276</v>
      </c>
      <c r="F86" s="81">
        <v>41446</v>
      </c>
      <c r="G86" s="82">
        <v>3.1669999999999998</v>
      </c>
      <c r="H86" s="83">
        <f t="shared" si="3"/>
        <v>3167</v>
      </c>
      <c r="I86" s="84">
        <f t="shared" si="4"/>
        <v>3.6655092592592586E-2</v>
      </c>
      <c r="J86" s="83">
        <v>0.13400000000000001</v>
      </c>
      <c r="K86" s="83" t="s">
        <v>277</v>
      </c>
      <c r="L86" s="83">
        <v>0.41</v>
      </c>
      <c r="M86" s="83" t="s">
        <v>277</v>
      </c>
      <c r="N86" s="84">
        <f t="shared" si="5"/>
        <v>0.58065509259259263</v>
      </c>
    </row>
    <row r="87" spans="2:14" s="71" customFormat="1" ht="14.65" customHeight="1">
      <c r="B87" s="79" t="s">
        <v>278</v>
      </c>
      <c r="C87" s="80">
        <v>10044187</v>
      </c>
      <c r="D87" s="80">
        <v>10019674</v>
      </c>
      <c r="E87" s="79" t="s">
        <v>276</v>
      </c>
      <c r="F87" s="81">
        <v>41447</v>
      </c>
      <c r="G87" s="82">
        <v>8.6240000000000006</v>
      </c>
      <c r="H87" s="83">
        <f t="shared" si="3"/>
        <v>8624</v>
      </c>
      <c r="I87" s="84">
        <f t="shared" si="4"/>
        <v>9.9814814814814815E-2</v>
      </c>
      <c r="J87" s="83">
        <v>0.25900000000000001</v>
      </c>
      <c r="K87" s="83" t="s">
        <v>277</v>
      </c>
      <c r="L87" s="83">
        <v>0.46899999999999997</v>
      </c>
      <c r="M87" s="83" t="s">
        <v>277</v>
      </c>
      <c r="N87" s="84">
        <f t="shared" si="5"/>
        <v>0.82781481481481478</v>
      </c>
    </row>
    <row r="88" spans="2:14" s="71" customFormat="1" ht="14.65" customHeight="1">
      <c r="B88" s="79" t="s">
        <v>278</v>
      </c>
      <c r="C88" s="80">
        <v>10044187</v>
      </c>
      <c r="D88" s="80">
        <v>10019674</v>
      </c>
      <c r="E88" s="79" t="s">
        <v>276</v>
      </c>
      <c r="F88" s="81">
        <v>41448</v>
      </c>
      <c r="G88" s="82">
        <v>7.1150000000000002</v>
      </c>
      <c r="H88" s="83">
        <f t="shared" si="3"/>
        <v>7115</v>
      </c>
      <c r="I88" s="84">
        <f t="shared" si="4"/>
        <v>8.2349537037037041E-2</v>
      </c>
      <c r="J88" s="83">
        <v>0.125</v>
      </c>
      <c r="K88" s="83" t="s">
        <v>277</v>
      </c>
      <c r="L88" s="83">
        <v>0.48</v>
      </c>
      <c r="M88" s="83" t="s">
        <v>277</v>
      </c>
      <c r="N88" s="84">
        <f t="shared" si="5"/>
        <v>0.68734953703703705</v>
      </c>
    </row>
    <row r="89" spans="2:14" s="71" customFormat="1" ht="14.65" customHeight="1">
      <c r="B89" s="79" t="s">
        <v>278</v>
      </c>
      <c r="C89" s="80">
        <v>10044187</v>
      </c>
      <c r="D89" s="80">
        <v>10019674</v>
      </c>
      <c r="E89" s="79" t="s">
        <v>276</v>
      </c>
      <c r="F89" s="81">
        <v>41449</v>
      </c>
      <c r="G89" s="82">
        <v>6.7510000000000003</v>
      </c>
      <c r="H89" s="83">
        <f t="shared" si="3"/>
        <v>6751</v>
      </c>
      <c r="I89" s="84">
        <f t="shared" si="4"/>
        <v>7.8136574074074067E-2</v>
      </c>
      <c r="J89" s="83">
        <v>0.13300000000000001</v>
      </c>
      <c r="K89" s="83" t="s">
        <v>277</v>
      </c>
      <c r="L89" s="83">
        <v>0.48099999999999998</v>
      </c>
      <c r="M89" s="83" t="s">
        <v>277</v>
      </c>
      <c r="N89" s="84">
        <f t="shared" si="5"/>
        <v>0.69213657407407403</v>
      </c>
    </row>
    <row r="90" spans="2:14" s="71" customFormat="1" ht="14.65" customHeight="1">
      <c r="B90" s="79" t="s">
        <v>278</v>
      </c>
      <c r="C90" s="80">
        <v>10044187</v>
      </c>
      <c r="D90" s="80">
        <v>10019674</v>
      </c>
      <c r="E90" s="79" t="s">
        <v>276</v>
      </c>
      <c r="F90" s="81">
        <v>41450</v>
      </c>
      <c r="G90" s="82">
        <v>7.016</v>
      </c>
      <c r="H90" s="83">
        <f t="shared" si="3"/>
        <v>7016</v>
      </c>
      <c r="I90" s="84">
        <f t="shared" si="4"/>
        <v>8.1203703703703695E-2</v>
      </c>
      <c r="J90" s="83">
        <v>0.14000000000000001</v>
      </c>
      <c r="K90" s="83" t="s">
        <v>277</v>
      </c>
      <c r="L90" s="83">
        <v>0.503</v>
      </c>
      <c r="M90" s="83" t="s">
        <v>277</v>
      </c>
      <c r="N90" s="84">
        <f t="shared" si="5"/>
        <v>0.72420370370370368</v>
      </c>
    </row>
    <row r="91" spans="2:14" s="71" customFormat="1" ht="14.65" customHeight="1">
      <c r="B91" s="79" t="s">
        <v>278</v>
      </c>
      <c r="C91" s="80">
        <v>10044187</v>
      </c>
      <c r="D91" s="80">
        <v>10019674</v>
      </c>
      <c r="E91" s="79" t="s">
        <v>276</v>
      </c>
      <c r="F91" s="81">
        <v>41451</v>
      </c>
      <c r="G91" s="82">
        <v>6.1360000000000001</v>
      </c>
      <c r="H91" s="83">
        <f t="shared" si="3"/>
        <v>6136</v>
      </c>
      <c r="I91" s="84">
        <f t="shared" si="4"/>
        <v>7.1018518518518509E-2</v>
      </c>
      <c r="J91" s="83">
        <v>0.159</v>
      </c>
      <c r="K91" s="83" t="s">
        <v>277</v>
      </c>
      <c r="L91" s="83">
        <v>0.48699999999999999</v>
      </c>
      <c r="M91" s="83" t="s">
        <v>277</v>
      </c>
      <c r="N91" s="84">
        <f t="shared" si="5"/>
        <v>0.7170185185185185</v>
      </c>
    </row>
    <row r="92" spans="2:14" s="71" customFormat="1" ht="14.65" customHeight="1">
      <c r="B92" s="79" t="s">
        <v>278</v>
      </c>
      <c r="C92" s="80">
        <v>10044187</v>
      </c>
      <c r="D92" s="80">
        <v>10019674</v>
      </c>
      <c r="E92" s="79" t="s">
        <v>276</v>
      </c>
      <c r="F92" s="81">
        <v>41452</v>
      </c>
      <c r="G92" s="82">
        <v>7.5570000000000004</v>
      </c>
      <c r="H92" s="83">
        <f t="shared" si="3"/>
        <v>7557</v>
      </c>
      <c r="I92" s="84">
        <f t="shared" si="4"/>
        <v>8.7465277777777781E-2</v>
      </c>
      <c r="J92" s="83">
        <v>9.9000000000000005E-2</v>
      </c>
      <c r="K92" s="83" t="s">
        <v>277</v>
      </c>
      <c r="L92" s="83">
        <v>0.43</v>
      </c>
      <c r="M92" s="83" t="s">
        <v>277</v>
      </c>
      <c r="N92" s="84">
        <f t="shared" si="5"/>
        <v>0.61646527777777771</v>
      </c>
    </row>
    <row r="93" spans="2:14" s="71" customFormat="1" ht="14.65" customHeight="1">
      <c r="B93" s="79" t="s">
        <v>278</v>
      </c>
      <c r="C93" s="80">
        <v>10044187</v>
      </c>
      <c r="D93" s="80">
        <v>10019674</v>
      </c>
      <c r="E93" s="79" t="s">
        <v>276</v>
      </c>
      <c r="F93" s="81">
        <v>41453</v>
      </c>
      <c r="G93" s="82">
        <v>6.46</v>
      </c>
      <c r="H93" s="83">
        <f t="shared" si="3"/>
        <v>6460</v>
      </c>
      <c r="I93" s="84">
        <f t="shared" si="4"/>
        <v>7.4768518518518512E-2</v>
      </c>
      <c r="J93" s="83">
        <v>0.113</v>
      </c>
      <c r="K93" s="83" t="s">
        <v>277</v>
      </c>
      <c r="L93" s="83">
        <v>0.45800000000000002</v>
      </c>
      <c r="M93" s="83" t="s">
        <v>277</v>
      </c>
      <c r="N93" s="84">
        <f t="shared" si="5"/>
        <v>0.64576851851851846</v>
      </c>
    </row>
    <row r="94" spans="2:14" s="71" customFormat="1" ht="14.65" customHeight="1">
      <c r="B94" s="79" t="s">
        <v>278</v>
      </c>
      <c r="C94" s="80">
        <v>10044187</v>
      </c>
      <c r="D94" s="80">
        <v>10019674</v>
      </c>
      <c r="E94" s="79" t="s">
        <v>276</v>
      </c>
      <c r="F94" s="81">
        <v>41454</v>
      </c>
      <c r="G94" s="82">
        <v>5.7439999999999998</v>
      </c>
      <c r="H94" s="83">
        <f t="shared" si="3"/>
        <v>5744</v>
      </c>
      <c r="I94" s="84">
        <f t="shared" si="4"/>
        <v>6.6481481481481475E-2</v>
      </c>
      <c r="J94" s="83">
        <v>0.10100000000000001</v>
      </c>
      <c r="K94" s="83" t="s">
        <v>277</v>
      </c>
      <c r="L94" s="83">
        <v>0.43099999999999999</v>
      </c>
      <c r="M94" s="83" t="s">
        <v>277</v>
      </c>
      <c r="N94" s="84">
        <f t="shared" si="5"/>
        <v>0.5984814814814815</v>
      </c>
    </row>
    <row r="95" spans="2:14" s="71" customFormat="1" ht="14.65" customHeight="1">
      <c r="B95" s="79" t="s">
        <v>278</v>
      </c>
      <c r="C95" s="80">
        <v>10044187</v>
      </c>
      <c r="D95" s="80">
        <v>10019674</v>
      </c>
      <c r="E95" s="79" t="s">
        <v>276</v>
      </c>
      <c r="F95" s="81">
        <v>41455</v>
      </c>
      <c r="G95" s="82">
        <v>5.7359999999999998</v>
      </c>
      <c r="H95" s="83">
        <f t="shared" si="3"/>
        <v>5736</v>
      </c>
      <c r="I95" s="84">
        <f t="shared" si="4"/>
        <v>6.6388888888888886E-2</v>
      </c>
      <c r="J95" s="83">
        <v>8.3000000000000004E-2</v>
      </c>
      <c r="K95" s="83" t="s">
        <v>277</v>
      </c>
      <c r="L95" s="83">
        <v>0.40400000000000003</v>
      </c>
      <c r="M95" s="83" t="s">
        <v>277</v>
      </c>
      <c r="N95" s="84">
        <f t="shared" si="5"/>
        <v>0.55338888888888893</v>
      </c>
    </row>
    <row r="96" spans="2:14" s="71" customFormat="1" ht="14.65" customHeight="1">
      <c r="B96" s="79" t="s">
        <v>278</v>
      </c>
      <c r="C96" s="80">
        <v>10044187</v>
      </c>
      <c r="D96" s="80">
        <v>10019674</v>
      </c>
      <c r="E96" s="79" t="s">
        <v>276</v>
      </c>
      <c r="F96" s="81">
        <v>41456</v>
      </c>
      <c r="G96" s="82">
        <v>6.234</v>
      </c>
      <c r="H96" s="83">
        <f t="shared" si="3"/>
        <v>6234</v>
      </c>
      <c r="I96" s="84">
        <f t="shared" si="4"/>
        <v>7.2152777777777774E-2</v>
      </c>
      <c r="J96" s="83">
        <v>0.08</v>
      </c>
      <c r="K96" s="83" t="s">
        <v>277</v>
      </c>
      <c r="L96" s="83">
        <v>0.38700000000000001</v>
      </c>
      <c r="M96" s="83" t="s">
        <v>277</v>
      </c>
      <c r="N96" s="84">
        <f t="shared" si="5"/>
        <v>0.53915277777777781</v>
      </c>
    </row>
    <row r="97" spans="2:14" s="71" customFormat="1" ht="14.65" customHeight="1">
      <c r="B97" s="79" t="s">
        <v>278</v>
      </c>
      <c r="C97" s="80">
        <v>10044187</v>
      </c>
      <c r="D97" s="80">
        <v>10019674</v>
      </c>
      <c r="E97" s="79" t="s">
        <v>276</v>
      </c>
      <c r="F97" s="81">
        <v>41457</v>
      </c>
      <c r="G97" s="82">
        <v>7.2489999999999997</v>
      </c>
      <c r="H97" s="83">
        <f t="shared" si="3"/>
        <v>7249</v>
      </c>
      <c r="I97" s="84">
        <f t="shared" si="4"/>
        <v>8.3900462962962954E-2</v>
      </c>
      <c r="J97" s="83">
        <v>8.7999999999999995E-2</v>
      </c>
      <c r="K97" s="83" t="s">
        <v>277</v>
      </c>
      <c r="L97" s="83">
        <v>0.41199999999999998</v>
      </c>
      <c r="M97" s="83" t="s">
        <v>277</v>
      </c>
      <c r="N97" s="84">
        <f t="shared" si="5"/>
        <v>0.58390046296296294</v>
      </c>
    </row>
    <row r="98" spans="2:14" s="71" customFormat="1" ht="14.65" customHeight="1">
      <c r="B98" s="79" t="s">
        <v>278</v>
      </c>
      <c r="C98" s="80">
        <v>10044187</v>
      </c>
      <c r="D98" s="80">
        <v>10019674</v>
      </c>
      <c r="E98" s="79" t="s">
        <v>276</v>
      </c>
      <c r="F98" s="81">
        <v>41458</v>
      </c>
      <c r="G98" s="82">
        <v>7.2789999999999999</v>
      </c>
      <c r="H98" s="83">
        <f t="shared" si="3"/>
        <v>7279</v>
      </c>
      <c r="I98" s="84">
        <f t="shared" si="4"/>
        <v>8.4247685185185175E-2</v>
      </c>
      <c r="J98" s="83">
        <v>9.5000000000000001E-2</v>
      </c>
      <c r="K98" s="83" t="s">
        <v>277</v>
      </c>
      <c r="L98" s="83">
        <v>0.432</v>
      </c>
      <c r="M98" s="83" t="s">
        <v>277</v>
      </c>
      <c r="N98" s="84">
        <f t="shared" si="5"/>
        <v>0.61124768518518513</v>
      </c>
    </row>
    <row r="99" spans="2:14" s="71" customFormat="1" ht="14.65" customHeight="1">
      <c r="B99" s="79" t="s">
        <v>278</v>
      </c>
      <c r="C99" s="80">
        <v>10044187</v>
      </c>
      <c r="D99" s="80">
        <v>10019674</v>
      </c>
      <c r="E99" s="79" t="s">
        <v>276</v>
      </c>
      <c r="F99" s="81">
        <v>41459</v>
      </c>
      <c r="G99" s="82">
        <v>5.4580000000000002</v>
      </c>
      <c r="H99" s="83">
        <f t="shared" si="3"/>
        <v>5458</v>
      </c>
      <c r="I99" s="84">
        <f t="shared" si="4"/>
        <v>6.3171296296296295E-2</v>
      </c>
      <c r="J99" s="83">
        <v>6.7000000000000004E-2</v>
      </c>
      <c r="K99" s="83" t="s">
        <v>277</v>
      </c>
      <c r="L99" s="83">
        <v>0.40799999999999997</v>
      </c>
      <c r="M99" s="83" t="s">
        <v>277</v>
      </c>
      <c r="N99" s="84">
        <f t="shared" si="5"/>
        <v>0.53817129629629634</v>
      </c>
    </row>
    <row r="100" spans="2:14" s="71" customFormat="1" ht="14.65" customHeight="1">
      <c r="B100" s="79" t="s">
        <v>278</v>
      </c>
      <c r="C100" s="80">
        <v>10044187</v>
      </c>
      <c r="D100" s="80">
        <v>10019674</v>
      </c>
      <c r="E100" s="79" t="s">
        <v>276</v>
      </c>
      <c r="F100" s="81">
        <v>41460</v>
      </c>
      <c r="G100" s="82">
        <v>5.1959999999999997</v>
      </c>
      <c r="H100" s="83">
        <f t="shared" si="3"/>
        <v>5196</v>
      </c>
      <c r="I100" s="84">
        <f t="shared" si="4"/>
        <v>6.0138888888888881E-2</v>
      </c>
      <c r="J100" s="83">
        <v>6.0999999999999999E-2</v>
      </c>
      <c r="K100" s="83" t="s">
        <v>277</v>
      </c>
      <c r="L100" s="83">
        <v>0.38200000000000001</v>
      </c>
      <c r="M100" s="83" t="s">
        <v>277</v>
      </c>
      <c r="N100" s="84">
        <f t="shared" si="5"/>
        <v>0.50313888888888891</v>
      </c>
    </row>
    <row r="101" spans="2:14" s="71" customFormat="1" ht="14.65" customHeight="1">
      <c r="B101" s="79" t="s">
        <v>278</v>
      </c>
      <c r="C101" s="80">
        <v>10044187</v>
      </c>
      <c r="D101" s="80">
        <v>10019674</v>
      </c>
      <c r="E101" s="79" t="s">
        <v>276</v>
      </c>
      <c r="F101" s="81">
        <v>41461</v>
      </c>
      <c r="G101" s="82">
        <v>5.5469999999999997</v>
      </c>
      <c r="H101" s="83">
        <f t="shared" si="3"/>
        <v>5547</v>
      </c>
      <c r="I101" s="84">
        <f t="shared" si="4"/>
        <v>6.4201388888888877E-2</v>
      </c>
      <c r="J101" s="83">
        <v>0.06</v>
      </c>
      <c r="K101" s="83" t="s">
        <v>277</v>
      </c>
      <c r="L101" s="83">
        <v>0.36099999999999999</v>
      </c>
      <c r="M101" s="83" t="s">
        <v>277</v>
      </c>
      <c r="N101" s="84">
        <f t="shared" si="5"/>
        <v>0.48520138888888886</v>
      </c>
    </row>
    <row r="102" spans="2:14" s="71" customFormat="1" ht="14.65" customHeight="1">
      <c r="B102" s="79" t="s">
        <v>278</v>
      </c>
      <c r="C102" s="80">
        <v>10044187</v>
      </c>
      <c r="D102" s="80">
        <v>10019674</v>
      </c>
      <c r="E102" s="79" t="s">
        <v>276</v>
      </c>
      <c r="F102" s="81">
        <v>41462</v>
      </c>
      <c r="G102" s="82">
        <v>5.7160000000000002</v>
      </c>
      <c r="H102" s="83">
        <f t="shared" si="3"/>
        <v>5716</v>
      </c>
      <c r="I102" s="84">
        <f t="shared" si="4"/>
        <v>6.6157407407407401E-2</v>
      </c>
      <c r="J102" s="83">
        <v>0.06</v>
      </c>
      <c r="K102" s="83" t="s">
        <v>277</v>
      </c>
      <c r="L102" s="83">
        <v>0.35299999999999998</v>
      </c>
      <c r="M102" s="83" t="s">
        <v>277</v>
      </c>
      <c r="N102" s="84">
        <f t="shared" si="5"/>
        <v>0.47915740740740737</v>
      </c>
    </row>
    <row r="103" spans="2:14" s="71" customFormat="1" ht="14.65" customHeight="1">
      <c r="B103" s="79" t="s">
        <v>278</v>
      </c>
      <c r="C103" s="80">
        <v>10044187</v>
      </c>
      <c r="D103" s="80">
        <v>10019674</v>
      </c>
      <c r="E103" s="79" t="s">
        <v>276</v>
      </c>
      <c r="F103" s="81">
        <v>41463</v>
      </c>
      <c r="G103" s="82">
        <v>5.59</v>
      </c>
      <c r="H103" s="83">
        <f t="shared" si="3"/>
        <v>5590</v>
      </c>
      <c r="I103" s="84">
        <f t="shared" si="4"/>
        <v>6.4699074074074062E-2</v>
      </c>
      <c r="J103" s="83">
        <v>0.06</v>
      </c>
      <c r="K103" s="83" t="s">
        <v>277</v>
      </c>
      <c r="L103" s="83">
        <v>0.32300000000000001</v>
      </c>
      <c r="M103" s="83" t="s">
        <v>277</v>
      </c>
      <c r="N103" s="84">
        <f t="shared" si="5"/>
        <v>0.44769907407407405</v>
      </c>
    </row>
    <row r="104" spans="2:14" s="71" customFormat="1" ht="14.65" customHeight="1">
      <c r="B104" s="79" t="s">
        <v>278</v>
      </c>
      <c r="C104" s="80">
        <v>10044187</v>
      </c>
      <c r="D104" s="80">
        <v>10019674</v>
      </c>
      <c r="E104" s="79" t="s">
        <v>276</v>
      </c>
      <c r="F104" s="81">
        <v>41464</v>
      </c>
      <c r="G104" s="82">
        <v>7.7130000000000001</v>
      </c>
      <c r="H104" s="83">
        <f t="shared" si="3"/>
        <v>7713</v>
      </c>
      <c r="I104" s="84">
        <f t="shared" si="4"/>
        <v>8.9270833333333327E-2</v>
      </c>
      <c r="J104" s="83">
        <v>5.3999999999999999E-2</v>
      </c>
      <c r="K104" s="83" t="s">
        <v>277</v>
      </c>
      <c r="L104" s="83">
        <v>0.29599999999999999</v>
      </c>
      <c r="M104" s="83" t="s">
        <v>277</v>
      </c>
      <c r="N104" s="84">
        <f t="shared" si="5"/>
        <v>0.43927083333333328</v>
      </c>
    </row>
    <row r="105" spans="2:14" s="71" customFormat="1" ht="14.65" customHeight="1">
      <c r="B105" s="79" t="s">
        <v>278</v>
      </c>
      <c r="C105" s="80">
        <v>10044187</v>
      </c>
      <c r="D105" s="80">
        <v>10019674</v>
      </c>
      <c r="E105" s="79" t="s">
        <v>276</v>
      </c>
      <c r="F105" s="81">
        <v>41465</v>
      </c>
      <c r="G105" s="82">
        <v>8.5860000000000003</v>
      </c>
      <c r="H105" s="83">
        <f t="shared" si="3"/>
        <v>8586</v>
      </c>
      <c r="I105" s="84">
        <f t="shared" si="4"/>
        <v>9.9374999999999991E-2</v>
      </c>
      <c r="J105" s="83">
        <v>5.7000000000000002E-2</v>
      </c>
      <c r="K105" s="83" t="s">
        <v>277</v>
      </c>
      <c r="L105" s="83">
        <v>0.28199999999999997</v>
      </c>
      <c r="M105" s="83" t="s">
        <v>277</v>
      </c>
      <c r="N105" s="84">
        <f t="shared" si="5"/>
        <v>0.43837499999999996</v>
      </c>
    </row>
    <row r="106" spans="2:14" s="71" customFormat="1" ht="14.65" customHeight="1">
      <c r="B106" s="79" t="s">
        <v>278</v>
      </c>
      <c r="C106" s="80">
        <v>10044187</v>
      </c>
      <c r="D106" s="80">
        <v>10019674</v>
      </c>
      <c r="E106" s="79" t="s">
        <v>276</v>
      </c>
      <c r="F106" s="81">
        <v>41466</v>
      </c>
      <c r="G106" s="82">
        <v>7.9859999999999998</v>
      </c>
      <c r="H106" s="83">
        <f t="shared" si="3"/>
        <v>7986</v>
      </c>
      <c r="I106" s="84">
        <f t="shared" si="4"/>
        <v>9.2430555555555544E-2</v>
      </c>
      <c r="J106" s="83">
        <v>5.8000000000000003E-2</v>
      </c>
      <c r="K106" s="83" t="s">
        <v>277</v>
      </c>
      <c r="L106" s="83">
        <v>0.26800000000000002</v>
      </c>
      <c r="M106" s="83" t="s">
        <v>277</v>
      </c>
      <c r="N106" s="84">
        <f t="shared" si="5"/>
        <v>0.41843055555555553</v>
      </c>
    </row>
    <row r="107" spans="2:14" s="71" customFormat="1" ht="14.65" customHeight="1">
      <c r="B107" s="79" t="s">
        <v>278</v>
      </c>
      <c r="C107" s="80">
        <v>10044187</v>
      </c>
      <c r="D107" s="80">
        <v>10019674</v>
      </c>
      <c r="E107" s="79" t="s">
        <v>276</v>
      </c>
      <c r="F107" s="81">
        <v>41467</v>
      </c>
      <c r="G107" s="82">
        <v>8.4209999999999994</v>
      </c>
      <c r="H107" s="83">
        <f t="shared" si="3"/>
        <v>8421</v>
      </c>
      <c r="I107" s="84">
        <f t="shared" si="4"/>
        <v>9.7465277777777762E-2</v>
      </c>
      <c r="J107" s="83">
        <v>5.8999999999999997E-2</v>
      </c>
      <c r="K107" s="83" t="s">
        <v>277</v>
      </c>
      <c r="L107" s="83">
        <v>0.27200000000000002</v>
      </c>
      <c r="M107" s="83" t="s">
        <v>277</v>
      </c>
      <c r="N107" s="84">
        <f t="shared" si="5"/>
        <v>0.42846527777777776</v>
      </c>
    </row>
    <row r="108" spans="2:14" s="71" customFormat="1" ht="14.65" customHeight="1">
      <c r="B108" s="79" t="s">
        <v>278</v>
      </c>
      <c r="C108" s="80">
        <v>10044187</v>
      </c>
      <c r="D108" s="80">
        <v>10019674</v>
      </c>
      <c r="E108" s="79" t="s">
        <v>276</v>
      </c>
      <c r="F108" s="81">
        <v>41468</v>
      </c>
      <c r="G108" s="82">
        <v>8.2680000000000007</v>
      </c>
      <c r="H108" s="83">
        <f t="shared" si="3"/>
        <v>8268</v>
      </c>
      <c r="I108" s="84">
        <f t="shared" si="4"/>
        <v>9.5694444444444443E-2</v>
      </c>
      <c r="J108" s="83">
        <v>0.06</v>
      </c>
      <c r="K108" s="83" t="s">
        <v>277</v>
      </c>
      <c r="L108" s="83">
        <v>0.27500000000000002</v>
      </c>
      <c r="M108" s="83" t="s">
        <v>277</v>
      </c>
      <c r="N108" s="84">
        <f t="shared" si="5"/>
        <v>0.43069444444444449</v>
      </c>
    </row>
    <row r="109" spans="2:14" s="71" customFormat="1" ht="14.65" customHeight="1">
      <c r="B109" s="79" t="s">
        <v>278</v>
      </c>
      <c r="C109" s="80">
        <v>10044187</v>
      </c>
      <c r="D109" s="80">
        <v>10019674</v>
      </c>
      <c r="E109" s="79" t="s">
        <v>276</v>
      </c>
      <c r="F109" s="81">
        <v>41469</v>
      </c>
      <c r="G109" s="82">
        <v>8.9079999999999995</v>
      </c>
      <c r="H109" s="83">
        <f t="shared" si="3"/>
        <v>8908</v>
      </c>
      <c r="I109" s="84">
        <f t="shared" si="4"/>
        <v>0.10310185185185183</v>
      </c>
      <c r="J109" s="83">
        <v>6.0999999999999999E-2</v>
      </c>
      <c r="K109" s="83" t="s">
        <v>277</v>
      </c>
      <c r="L109" s="83">
        <v>0.27800000000000002</v>
      </c>
      <c r="M109" s="83" t="s">
        <v>277</v>
      </c>
      <c r="N109" s="84">
        <f t="shared" si="5"/>
        <v>0.44210185185185186</v>
      </c>
    </row>
    <row r="110" spans="2:14" s="71" customFormat="1" ht="14.65" customHeight="1">
      <c r="B110" s="79" t="s">
        <v>278</v>
      </c>
      <c r="C110" s="80">
        <v>10044187</v>
      </c>
      <c r="D110" s="80">
        <v>10019674</v>
      </c>
      <c r="E110" s="79" t="s">
        <v>276</v>
      </c>
      <c r="F110" s="81">
        <v>41470</v>
      </c>
      <c r="G110" s="82">
        <v>8.6539999999999999</v>
      </c>
      <c r="H110" s="83">
        <f t="shared" si="3"/>
        <v>8654</v>
      </c>
      <c r="I110" s="84">
        <f t="shared" si="4"/>
        <v>0.10016203703703704</v>
      </c>
      <c r="J110" s="83">
        <v>6.8000000000000005E-2</v>
      </c>
      <c r="K110" s="83" t="s">
        <v>277</v>
      </c>
      <c r="L110" s="83">
        <v>0.28899999999999998</v>
      </c>
      <c r="M110" s="83" t="s">
        <v>277</v>
      </c>
      <c r="N110" s="84">
        <f t="shared" si="5"/>
        <v>0.45716203703703701</v>
      </c>
    </row>
    <row r="111" spans="2:14" s="71" customFormat="1" ht="14.65" customHeight="1">
      <c r="B111" s="79" t="s">
        <v>278</v>
      </c>
      <c r="C111" s="80">
        <v>10044187</v>
      </c>
      <c r="D111" s="80">
        <v>10019674</v>
      </c>
      <c r="E111" s="79" t="s">
        <v>276</v>
      </c>
      <c r="F111" s="81">
        <v>41471</v>
      </c>
      <c r="G111" s="82">
        <v>8.9380000000000006</v>
      </c>
      <c r="H111" s="83">
        <f t="shared" si="3"/>
        <v>8938</v>
      </c>
      <c r="I111" s="84">
        <f t="shared" si="4"/>
        <v>0.10344907407407407</v>
      </c>
      <c r="J111" s="83">
        <v>6.8000000000000005E-2</v>
      </c>
      <c r="K111" s="83" t="s">
        <v>277</v>
      </c>
      <c r="L111" s="83">
        <v>0.29199999999999998</v>
      </c>
      <c r="M111" s="83" t="s">
        <v>277</v>
      </c>
      <c r="N111" s="84">
        <f t="shared" si="5"/>
        <v>0.46344907407407404</v>
      </c>
    </row>
    <row r="112" spans="2:14" s="71" customFormat="1" ht="14.65" customHeight="1">
      <c r="B112" s="79" t="s">
        <v>278</v>
      </c>
      <c r="C112" s="80">
        <v>10044187</v>
      </c>
      <c r="D112" s="80">
        <v>10019674</v>
      </c>
      <c r="E112" s="79" t="s">
        <v>276</v>
      </c>
      <c r="F112" s="81">
        <v>41472</v>
      </c>
      <c r="G112" s="82">
        <v>8.5370000000000008</v>
      </c>
      <c r="H112" s="83">
        <f t="shared" si="3"/>
        <v>8537</v>
      </c>
      <c r="I112" s="84">
        <f t="shared" si="4"/>
        <v>9.8807870370370379E-2</v>
      </c>
      <c r="J112" s="83">
        <v>6.8000000000000005E-2</v>
      </c>
      <c r="K112" s="83" t="s">
        <v>277</v>
      </c>
      <c r="L112" s="83">
        <v>0.28999999999999998</v>
      </c>
      <c r="M112" s="83" t="s">
        <v>279</v>
      </c>
      <c r="N112" s="84">
        <f t="shared" si="5"/>
        <v>0.45680787037037035</v>
      </c>
    </row>
    <row r="113" spans="2:14" s="71" customFormat="1" ht="14.65" customHeight="1">
      <c r="B113" s="79" t="s">
        <v>278</v>
      </c>
      <c r="C113" s="80">
        <v>10044187</v>
      </c>
      <c r="D113" s="80">
        <v>10019674</v>
      </c>
      <c r="E113" s="79" t="s">
        <v>276</v>
      </c>
      <c r="F113" s="81">
        <v>41473</v>
      </c>
      <c r="G113" s="82">
        <v>8.9870000000000001</v>
      </c>
      <c r="H113" s="83">
        <f t="shared" si="3"/>
        <v>8987</v>
      </c>
      <c r="I113" s="84">
        <f t="shared" si="4"/>
        <v>0.10401620370370369</v>
      </c>
      <c r="J113" s="83">
        <v>0.05</v>
      </c>
      <c r="K113" s="83" t="s">
        <v>277</v>
      </c>
      <c r="L113" s="83">
        <v>0.25600000000000001</v>
      </c>
      <c r="M113" s="83" t="s">
        <v>279</v>
      </c>
      <c r="N113" s="84">
        <f t="shared" si="5"/>
        <v>0.41001620370370373</v>
      </c>
    </row>
    <row r="114" spans="2:14" s="71" customFormat="1" ht="14.65" customHeight="1">
      <c r="B114" s="79" t="s">
        <v>278</v>
      </c>
      <c r="C114" s="80">
        <v>10044187</v>
      </c>
      <c r="D114" s="80">
        <v>10019674</v>
      </c>
      <c r="E114" s="79" t="s">
        <v>276</v>
      </c>
      <c r="F114" s="81">
        <v>41474</v>
      </c>
      <c r="G114" s="82">
        <v>6.3390000000000004</v>
      </c>
      <c r="H114" s="83">
        <f t="shared" si="3"/>
        <v>6339</v>
      </c>
      <c r="I114" s="84">
        <f t="shared" si="4"/>
        <v>7.3368055555555561E-2</v>
      </c>
      <c r="J114" s="83">
        <v>4.5999999999999999E-2</v>
      </c>
      <c r="K114" s="83" t="s">
        <v>277</v>
      </c>
      <c r="L114" s="83">
        <v>0.25600000000000001</v>
      </c>
      <c r="M114" s="83" t="s">
        <v>279</v>
      </c>
      <c r="N114" s="84">
        <f t="shared" si="5"/>
        <v>0.37536805555555558</v>
      </c>
    </row>
    <row r="115" spans="2:14" s="71" customFormat="1" ht="14.65" customHeight="1">
      <c r="B115" s="79" t="s">
        <v>278</v>
      </c>
      <c r="C115" s="80">
        <v>10044187</v>
      </c>
      <c r="D115" s="80">
        <v>10019674</v>
      </c>
      <c r="E115" s="79" t="s">
        <v>276</v>
      </c>
      <c r="F115" s="81">
        <v>41475</v>
      </c>
      <c r="G115" s="82">
        <v>10.026999999999999</v>
      </c>
      <c r="H115" s="83">
        <f t="shared" si="3"/>
        <v>10027</v>
      </c>
      <c r="I115" s="84">
        <f t="shared" si="4"/>
        <v>0.11605324074074072</v>
      </c>
      <c r="J115" s="83">
        <v>4.2999999999999997E-2</v>
      </c>
      <c r="K115" s="83" t="s">
        <v>277</v>
      </c>
      <c r="L115" s="83">
        <v>0.25600000000000001</v>
      </c>
      <c r="M115" s="83" t="s">
        <v>279</v>
      </c>
      <c r="N115" s="84">
        <f t="shared" si="5"/>
        <v>0.41505324074074074</v>
      </c>
    </row>
    <row r="116" spans="2:14" s="71" customFormat="1" ht="14.65" customHeight="1">
      <c r="B116" s="79" t="s">
        <v>278</v>
      </c>
      <c r="C116" s="80">
        <v>10044187</v>
      </c>
      <c r="D116" s="80">
        <v>10019674</v>
      </c>
      <c r="E116" s="79" t="s">
        <v>276</v>
      </c>
      <c r="F116" s="81">
        <v>41476</v>
      </c>
      <c r="G116" s="82">
        <v>7.9180000000000001</v>
      </c>
      <c r="H116" s="83">
        <f t="shared" si="3"/>
        <v>7918</v>
      </c>
      <c r="I116" s="84">
        <f t="shared" si="4"/>
        <v>9.1643518518518513E-2</v>
      </c>
      <c r="J116" s="83">
        <v>4.7E-2</v>
      </c>
      <c r="K116" s="83" t="s">
        <v>277</v>
      </c>
      <c r="L116" s="83">
        <v>0.27100000000000002</v>
      </c>
      <c r="M116" s="83" t="s">
        <v>279</v>
      </c>
      <c r="N116" s="84">
        <f t="shared" si="5"/>
        <v>0.40964351851851855</v>
      </c>
    </row>
    <row r="117" spans="2:14" s="71" customFormat="1" ht="14.65" customHeight="1">
      <c r="B117" s="79" t="s">
        <v>278</v>
      </c>
      <c r="C117" s="80">
        <v>10044187</v>
      </c>
      <c r="D117" s="80">
        <v>10019674</v>
      </c>
      <c r="E117" s="79" t="s">
        <v>276</v>
      </c>
      <c r="F117" s="81">
        <v>41477</v>
      </c>
      <c r="G117" s="82">
        <v>9.7889999999999997</v>
      </c>
      <c r="H117" s="83">
        <f t="shared" si="3"/>
        <v>9789</v>
      </c>
      <c r="I117" s="84">
        <f t="shared" si="4"/>
        <v>0.1132986111111111</v>
      </c>
      <c r="J117" s="83">
        <v>5.6000000000000001E-2</v>
      </c>
      <c r="K117" s="83" t="s">
        <v>277</v>
      </c>
      <c r="L117" s="83">
        <v>0.33300000000000002</v>
      </c>
      <c r="M117" s="83" t="s">
        <v>277</v>
      </c>
      <c r="N117" s="84">
        <f t="shared" si="5"/>
        <v>0.50229861111111118</v>
      </c>
    </row>
    <row r="118" spans="2:14" s="71" customFormat="1" ht="14.65" customHeight="1">
      <c r="B118" s="79" t="s">
        <v>278</v>
      </c>
      <c r="C118" s="80">
        <v>10044187</v>
      </c>
      <c r="D118" s="80">
        <v>10019674</v>
      </c>
      <c r="E118" s="79" t="s">
        <v>276</v>
      </c>
      <c r="F118" s="81">
        <v>41478</v>
      </c>
      <c r="G118" s="82">
        <v>7.9349999999999996</v>
      </c>
      <c r="H118" s="83">
        <f t="shared" si="3"/>
        <v>7935</v>
      </c>
      <c r="I118" s="84">
        <f t="shared" si="4"/>
        <v>9.1840277777777771E-2</v>
      </c>
      <c r="J118" s="83">
        <v>0.114</v>
      </c>
      <c r="K118" s="83" t="s">
        <v>277</v>
      </c>
      <c r="L118" s="83">
        <v>0.35199999999999998</v>
      </c>
      <c r="M118" s="83" t="s">
        <v>277</v>
      </c>
      <c r="N118" s="84">
        <f t="shared" si="5"/>
        <v>0.55784027777777778</v>
      </c>
    </row>
    <row r="119" spans="2:14" s="71" customFormat="1" ht="14.65" customHeight="1">
      <c r="B119" s="79" t="s">
        <v>278</v>
      </c>
      <c r="C119" s="80">
        <v>10044187</v>
      </c>
      <c r="D119" s="80">
        <v>10019674</v>
      </c>
      <c r="E119" s="79" t="s">
        <v>276</v>
      </c>
      <c r="F119" s="81">
        <v>41479</v>
      </c>
      <c r="G119" s="82">
        <v>8.2279999999999998</v>
      </c>
      <c r="H119" s="83">
        <f t="shared" si="3"/>
        <v>8228</v>
      </c>
      <c r="I119" s="84">
        <f t="shared" si="4"/>
        <v>9.5231481481481473E-2</v>
      </c>
      <c r="J119" s="83">
        <v>0.28199999999999997</v>
      </c>
      <c r="K119" s="83" t="s">
        <v>277</v>
      </c>
      <c r="L119" s="83">
        <v>0.376</v>
      </c>
      <c r="M119" s="83" t="s">
        <v>277</v>
      </c>
      <c r="N119" s="84">
        <f t="shared" si="5"/>
        <v>0.75323148148148145</v>
      </c>
    </row>
    <row r="120" spans="2:14" s="71" customFormat="1" ht="14.65" customHeight="1">
      <c r="B120" s="79" t="s">
        <v>278</v>
      </c>
      <c r="C120" s="80">
        <v>10044187</v>
      </c>
      <c r="D120" s="80">
        <v>10019674</v>
      </c>
      <c r="E120" s="79" t="s">
        <v>276</v>
      </c>
      <c r="F120" s="81">
        <v>41480</v>
      </c>
      <c r="G120" s="82">
        <v>8.0229999999999997</v>
      </c>
      <c r="H120" s="83">
        <f t="shared" si="3"/>
        <v>8023</v>
      </c>
      <c r="I120" s="84">
        <f t="shared" si="4"/>
        <v>9.2858796296296287E-2</v>
      </c>
      <c r="J120" s="83">
        <v>0.66600000000000004</v>
      </c>
      <c r="K120" s="83" t="s">
        <v>277</v>
      </c>
      <c r="L120" s="83">
        <v>0.7</v>
      </c>
      <c r="M120" s="83" t="s">
        <v>277</v>
      </c>
      <c r="N120" s="84">
        <f t="shared" si="5"/>
        <v>1.4588587962962962</v>
      </c>
    </row>
    <row r="121" spans="2:14" s="71" customFormat="1" ht="14.65" customHeight="1">
      <c r="B121" s="79" t="s">
        <v>278</v>
      </c>
      <c r="C121" s="80">
        <v>10044187</v>
      </c>
      <c r="D121" s="80">
        <v>10019674</v>
      </c>
      <c r="E121" s="79" t="s">
        <v>276</v>
      </c>
      <c r="F121" s="81">
        <v>41481</v>
      </c>
      <c r="G121" s="82">
        <v>8.7810000000000006</v>
      </c>
      <c r="H121" s="83">
        <f t="shared" si="3"/>
        <v>8781</v>
      </c>
      <c r="I121" s="84">
        <f t="shared" si="4"/>
        <v>0.10163194444444444</v>
      </c>
      <c r="J121" s="83">
        <v>9.5000000000000001E-2</v>
      </c>
      <c r="K121" s="83" t="s">
        <v>277</v>
      </c>
      <c r="L121" s="83">
        <v>0.45500000000000002</v>
      </c>
      <c r="M121" s="83" t="s">
        <v>277</v>
      </c>
      <c r="N121" s="84">
        <f t="shared" si="5"/>
        <v>0.6516319444444445</v>
      </c>
    </row>
    <row r="122" spans="2:14" s="71" customFormat="1" ht="14.65" customHeight="1">
      <c r="B122" s="79" t="s">
        <v>278</v>
      </c>
      <c r="C122" s="80">
        <v>10044187</v>
      </c>
      <c r="D122" s="80">
        <v>10019674</v>
      </c>
      <c r="E122" s="79" t="s">
        <v>276</v>
      </c>
      <c r="F122" s="81">
        <v>41482</v>
      </c>
      <c r="G122" s="82">
        <v>8.0950000000000006</v>
      </c>
      <c r="H122" s="83">
        <f t="shared" si="3"/>
        <v>8095.0000000000009</v>
      </c>
      <c r="I122" s="84">
        <f t="shared" si="4"/>
        <v>9.3692129629629625E-2</v>
      </c>
      <c r="J122" s="83">
        <v>0.247</v>
      </c>
      <c r="K122" s="83" t="s">
        <v>277</v>
      </c>
      <c r="L122" s="83">
        <v>0.42</v>
      </c>
      <c r="M122" s="83" t="s">
        <v>277</v>
      </c>
      <c r="N122" s="84">
        <f t="shared" si="5"/>
        <v>0.76069212962962962</v>
      </c>
    </row>
    <row r="123" spans="2:14" s="71" customFormat="1" ht="14.65" customHeight="1">
      <c r="B123" s="79" t="s">
        <v>278</v>
      </c>
      <c r="C123" s="80">
        <v>10044187</v>
      </c>
      <c r="D123" s="80">
        <v>10019674</v>
      </c>
      <c r="E123" s="79" t="s">
        <v>276</v>
      </c>
      <c r="F123" s="81">
        <v>41483</v>
      </c>
      <c r="G123" s="82">
        <v>8.6509999999999998</v>
      </c>
      <c r="H123" s="83">
        <f t="shared" si="3"/>
        <v>8651</v>
      </c>
      <c r="I123" s="84">
        <f t="shared" si="4"/>
        <v>0.10012731481481481</v>
      </c>
      <c r="J123" s="83">
        <v>0.26600000000000001</v>
      </c>
      <c r="K123" s="83" t="s">
        <v>277</v>
      </c>
      <c r="L123" s="83">
        <v>0.51800000000000002</v>
      </c>
      <c r="M123" s="83" t="s">
        <v>277</v>
      </c>
      <c r="N123" s="84">
        <f t="shared" si="5"/>
        <v>0.88412731481481477</v>
      </c>
    </row>
    <row r="124" spans="2:14" s="71" customFormat="1" ht="14.65" customHeight="1">
      <c r="B124" s="79" t="s">
        <v>278</v>
      </c>
      <c r="C124" s="80">
        <v>10044187</v>
      </c>
      <c r="D124" s="80">
        <v>10019674</v>
      </c>
      <c r="E124" s="79" t="s">
        <v>276</v>
      </c>
      <c r="F124" s="81">
        <v>41484</v>
      </c>
      <c r="G124" s="82">
        <v>7.5380000000000003</v>
      </c>
      <c r="H124" s="83">
        <f t="shared" si="3"/>
        <v>7538</v>
      </c>
      <c r="I124" s="84">
        <f t="shared" si="4"/>
        <v>8.7245370370370362E-2</v>
      </c>
      <c r="J124" s="83">
        <v>0.2</v>
      </c>
      <c r="K124" s="83" t="s">
        <v>277</v>
      </c>
      <c r="L124" s="83">
        <v>0.49299999999999999</v>
      </c>
      <c r="M124" s="83" t="s">
        <v>277</v>
      </c>
      <c r="N124" s="84">
        <f t="shared" si="5"/>
        <v>0.78024537037037034</v>
      </c>
    </row>
    <row r="125" spans="2:14" s="71" customFormat="1" ht="14.65" customHeight="1">
      <c r="B125" s="79" t="s">
        <v>278</v>
      </c>
      <c r="C125" s="80">
        <v>10044187</v>
      </c>
      <c r="D125" s="80">
        <v>10019674</v>
      </c>
      <c r="E125" s="79" t="s">
        <v>276</v>
      </c>
      <c r="F125" s="81">
        <v>41485</v>
      </c>
      <c r="G125" s="82">
        <v>7.3579999999999997</v>
      </c>
      <c r="H125" s="83">
        <f t="shared" si="3"/>
        <v>7358</v>
      </c>
      <c r="I125" s="84">
        <f t="shared" si="4"/>
        <v>8.5162037037037022E-2</v>
      </c>
      <c r="J125" s="83">
        <v>0.96499999999999997</v>
      </c>
      <c r="K125" s="83" t="s">
        <v>277</v>
      </c>
      <c r="L125" s="83">
        <v>0.69899999999999995</v>
      </c>
      <c r="M125" s="83" t="s">
        <v>277</v>
      </c>
      <c r="N125" s="84">
        <f t="shared" si="5"/>
        <v>1.7491620370370371</v>
      </c>
    </row>
    <row r="126" spans="2:14" s="71" customFormat="1" ht="14.65" customHeight="1">
      <c r="B126" s="79" t="s">
        <v>278</v>
      </c>
      <c r="C126" s="80">
        <v>10044187</v>
      </c>
      <c r="D126" s="80">
        <v>10019674</v>
      </c>
      <c r="E126" s="79" t="s">
        <v>276</v>
      </c>
      <c r="F126" s="81">
        <v>41486</v>
      </c>
      <c r="G126" s="82">
        <v>7.508</v>
      </c>
      <c r="H126" s="83">
        <f t="shared" si="3"/>
        <v>7508</v>
      </c>
      <c r="I126" s="84">
        <f t="shared" si="4"/>
        <v>8.6898148148148141E-2</v>
      </c>
      <c r="J126" s="83">
        <v>0.18099999999999999</v>
      </c>
      <c r="K126" s="83" t="s">
        <v>277</v>
      </c>
      <c r="L126" s="83">
        <v>0.58599999999999997</v>
      </c>
      <c r="M126" s="83" t="s">
        <v>277</v>
      </c>
      <c r="N126" s="84">
        <f t="shared" si="5"/>
        <v>0.85389814814814813</v>
      </c>
    </row>
    <row r="127" spans="2:14" s="71" customFormat="1" ht="14.65" customHeight="1">
      <c r="B127" s="79" t="s">
        <v>278</v>
      </c>
      <c r="C127" s="80">
        <v>10044187</v>
      </c>
      <c r="D127" s="80">
        <v>10019674</v>
      </c>
      <c r="E127" s="79" t="s">
        <v>276</v>
      </c>
      <c r="F127" s="81">
        <v>41487</v>
      </c>
      <c r="G127" s="82">
        <v>3.8479999999999999</v>
      </c>
      <c r="H127" s="83">
        <f t="shared" si="3"/>
        <v>3848</v>
      </c>
      <c r="I127" s="84">
        <f t="shared" si="4"/>
        <v>4.4537037037037035E-2</v>
      </c>
      <c r="J127" s="83">
        <v>8.8999999999999996E-2</v>
      </c>
      <c r="K127" s="83" t="s">
        <v>277</v>
      </c>
      <c r="L127" s="83">
        <v>0.498</v>
      </c>
      <c r="M127" s="83" t="s">
        <v>277</v>
      </c>
      <c r="N127" s="84">
        <f t="shared" si="5"/>
        <v>0.63153703703703701</v>
      </c>
    </row>
    <row r="128" spans="2:14" s="71" customFormat="1" ht="14.65" customHeight="1">
      <c r="B128" s="79" t="s">
        <v>278</v>
      </c>
      <c r="C128" s="80">
        <v>10044187</v>
      </c>
      <c r="D128" s="80">
        <v>10019674</v>
      </c>
      <c r="E128" s="79" t="s">
        <v>276</v>
      </c>
      <c r="F128" s="81">
        <v>41488</v>
      </c>
      <c r="G128" s="82">
        <v>8.6590000000000007</v>
      </c>
      <c r="H128" s="83">
        <f t="shared" si="3"/>
        <v>8659</v>
      </c>
      <c r="I128" s="84">
        <f t="shared" si="4"/>
        <v>0.10021990740740741</v>
      </c>
      <c r="J128" s="83">
        <v>0.13300000000000001</v>
      </c>
      <c r="K128" s="83" t="s">
        <v>277</v>
      </c>
      <c r="L128" s="83">
        <v>0.58799999999999997</v>
      </c>
      <c r="M128" s="83" t="s">
        <v>280</v>
      </c>
      <c r="N128" s="84">
        <f t="shared" si="5"/>
        <v>0.82121990740740736</v>
      </c>
    </row>
    <row r="129" spans="2:14" s="71" customFormat="1" ht="14.65" customHeight="1">
      <c r="B129" s="79" t="s">
        <v>278</v>
      </c>
      <c r="C129" s="80">
        <v>10044187</v>
      </c>
      <c r="D129" s="80">
        <v>10019674</v>
      </c>
      <c r="E129" s="79" t="s">
        <v>276</v>
      </c>
      <c r="F129" s="81">
        <v>41489</v>
      </c>
      <c r="G129" s="82">
        <v>9.4239999999999995</v>
      </c>
      <c r="H129" s="83">
        <f t="shared" si="3"/>
        <v>9424</v>
      </c>
      <c r="I129" s="84">
        <f t="shared" si="4"/>
        <v>0.10907407407407406</v>
      </c>
      <c r="J129" s="83">
        <v>0.13900000000000001</v>
      </c>
      <c r="K129" s="83" t="s">
        <v>277</v>
      </c>
      <c r="L129" s="83">
        <v>0.63600000000000001</v>
      </c>
      <c r="M129" s="83" t="s">
        <v>280</v>
      </c>
      <c r="N129" s="84">
        <f t="shared" si="5"/>
        <v>0.88407407407407401</v>
      </c>
    </row>
    <row r="130" spans="2:14" s="71" customFormat="1" ht="14.65" customHeight="1">
      <c r="B130" s="79" t="s">
        <v>278</v>
      </c>
      <c r="C130" s="80">
        <v>10044187</v>
      </c>
      <c r="D130" s="80">
        <v>10019674</v>
      </c>
      <c r="E130" s="79" t="s">
        <v>276</v>
      </c>
      <c r="F130" s="81">
        <v>41490</v>
      </c>
      <c r="G130" s="82">
        <v>6.2190000000000003</v>
      </c>
      <c r="H130" s="83">
        <f t="shared" si="3"/>
        <v>6219</v>
      </c>
      <c r="I130" s="84">
        <f t="shared" si="4"/>
        <v>7.1979166666666664E-2</v>
      </c>
      <c r="J130" s="83">
        <v>6.7000000000000004E-2</v>
      </c>
      <c r="K130" s="83" t="s">
        <v>277</v>
      </c>
      <c r="L130" s="83">
        <v>0.41799999999999998</v>
      </c>
      <c r="M130" s="83" t="s">
        <v>280</v>
      </c>
      <c r="N130" s="84">
        <f t="shared" si="5"/>
        <v>0.55697916666666658</v>
      </c>
    </row>
    <row r="131" spans="2:14" s="71" customFormat="1" ht="14.65" customHeight="1">
      <c r="B131" s="79" t="s">
        <v>278</v>
      </c>
      <c r="C131" s="80">
        <v>10044187</v>
      </c>
      <c r="D131" s="80">
        <v>10019674</v>
      </c>
      <c r="E131" s="79" t="s">
        <v>276</v>
      </c>
      <c r="F131" s="81">
        <v>41491</v>
      </c>
      <c r="G131" s="82">
        <v>8.3490000000000002</v>
      </c>
      <c r="H131" s="83">
        <f t="shared" si="3"/>
        <v>8349</v>
      </c>
      <c r="I131" s="84">
        <f t="shared" si="4"/>
        <v>9.6631944444444437E-2</v>
      </c>
      <c r="J131" s="83">
        <v>1.05</v>
      </c>
      <c r="K131" s="83" t="s">
        <v>277</v>
      </c>
      <c r="L131" s="83">
        <v>0.621</v>
      </c>
      <c r="M131" s="83" t="s">
        <v>280</v>
      </c>
      <c r="N131" s="84">
        <f t="shared" si="5"/>
        <v>1.7676319444444444</v>
      </c>
    </row>
    <row r="132" spans="2:14" s="71" customFormat="1" ht="14.65" customHeight="1">
      <c r="B132" s="79" t="s">
        <v>278</v>
      </c>
      <c r="C132" s="80">
        <v>10044187</v>
      </c>
      <c r="D132" s="80">
        <v>10019674</v>
      </c>
      <c r="E132" s="79" t="s">
        <v>276</v>
      </c>
      <c r="F132" s="81">
        <v>41492</v>
      </c>
      <c r="G132" s="82">
        <v>7.633</v>
      </c>
      <c r="H132" s="83">
        <f t="shared" si="3"/>
        <v>7633</v>
      </c>
      <c r="I132" s="84">
        <f t="shared" si="4"/>
        <v>8.83449074074074E-2</v>
      </c>
      <c r="J132" s="83">
        <v>0.249</v>
      </c>
      <c r="K132" s="83" t="s">
        <v>277</v>
      </c>
      <c r="L132" s="83">
        <v>0.67700000000000005</v>
      </c>
      <c r="M132" s="83" t="s">
        <v>280</v>
      </c>
      <c r="N132" s="84">
        <f t="shared" si="5"/>
        <v>1.0143449074074073</v>
      </c>
    </row>
    <row r="133" spans="2:14" s="71" customFormat="1" ht="14.65" customHeight="1">
      <c r="B133" s="79" t="s">
        <v>278</v>
      </c>
      <c r="C133" s="80">
        <v>10044187</v>
      </c>
      <c r="D133" s="80">
        <v>10019674</v>
      </c>
      <c r="E133" s="79" t="s">
        <v>276</v>
      </c>
      <c r="F133" s="81">
        <v>41493</v>
      </c>
      <c r="G133" s="82">
        <v>7.3559999999999999</v>
      </c>
      <c r="H133" s="83">
        <f t="shared" ref="H133:H196" si="6">(G133*1000)</f>
        <v>7356</v>
      </c>
      <c r="I133" s="84">
        <f t="shared" ref="I133:I196" si="7">SUM(G133/86.4)</f>
        <v>8.5138888888888875E-2</v>
      </c>
      <c r="J133" s="83">
        <v>8.5999999999999993E-2</v>
      </c>
      <c r="K133" s="83" t="s">
        <v>277</v>
      </c>
      <c r="L133" s="83">
        <v>0.56799999999999995</v>
      </c>
      <c r="M133" s="83" t="s">
        <v>280</v>
      </c>
      <c r="N133" s="84">
        <f t="shared" ref="N133:N196" si="8">SUM(I133+J133+L133)</f>
        <v>0.73913888888888879</v>
      </c>
    </row>
    <row r="134" spans="2:14" s="71" customFormat="1" ht="14.65" customHeight="1">
      <c r="B134" s="79" t="s">
        <v>278</v>
      </c>
      <c r="C134" s="80">
        <v>10044187</v>
      </c>
      <c r="D134" s="80">
        <v>10019674</v>
      </c>
      <c r="E134" s="79" t="s">
        <v>276</v>
      </c>
      <c r="F134" s="81">
        <v>41494</v>
      </c>
      <c r="G134" s="82">
        <v>7.7720000000000002</v>
      </c>
      <c r="H134" s="83">
        <f t="shared" si="6"/>
        <v>7772</v>
      </c>
      <c r="I134" s="84">
        <f t="shared" si="7"/>
        <v>8.9953703703703702E-2</v>
      </c>
      <c r="J134" s="83">
        <v>6.3E-2</v>
      </c>
      <c r="K134" s="83" t="s">
        <v>277</v>
      </c>
      <c r="L134" s="83">
        <v>0.433</v>
      </c>
      <c r="M134" s="83" t="s">
        <v>280</v>
      </c>
      <c r="N134" s="84">
        <f t="shared" si="8"/>
        <v>0.5859537037037037</v>
      </c>
    </row>
    <row r="135" spans="2:14" s="71" customFormat="1" ht="14.65" customHeight="1">
      <c r="B135" s="79" t="s">
        <v>278</v>
      </c>
      <c r="C135" s="80">
        <v>10044187</v>
      </c>
      <c r="D135" s="80">
        <v>10019674</v>
      </c>
      <c r="E135" s="79" t="s">
        <v>276</v>
      </c>
      <c r="F135" s="81">
        <v>41495</v>
      </c>
      <c r="G135" s="82">
        <v>5.7</v>
      </c>
      <c r="H135" s="83">
        <f t="shared" si="6"/>
        <v>5700</v>
      </c>
      <c r="I135" s="84">
        <f t="shared" si="7"/>
        <v>6.5972222222222224E-2</v>
      </c>
      <c r="J135" s="83">
        <v>6.6000000000000003E-2</v>
      </c>
      <c r="K135" s="83" t="s">
        <v>277</v>
      </c>
      <c r="L135" s="83">
        <v>0.35599999999999998</v>
      </c>
      <c r="M135" s="83" t="s">
        <v>280</v>
      </c>
      <c r="N135" s="84">
        <f t="shared" si="8"/>
        <v>0.4879722222222222</v>
      </c>
    </row>
    <row r="136" spans="2:14" s="71" customFormat="1" ht="14.65" customHeight="1">
      <c r="B136" s="79" t="s">
        <v>278</v>
      </c>
      <c r="C136" s="80">
        <v>10044187</v>
      </c>
      <c r="D136" s="80">
        <v>10019674</v>
      </c>
      <c r="E136" s="79" t="s">
        <v>276</v>
      </c>
      <c r="F136" s="81">
        <v>41496</v>
      </c>
      <c r="G136" s="82">
        <v>8.8369999999999997</v>
      </c>
      <c r="H136" s="83">
        <f t="shared" si="6"/>
        <v>8837</v>
      </c>
      <c r="I136" s="84">
        <f t="shared" si="7"/>
        <v>0.10228009259259259</v>
      </c>
      <c r="J136" s="83">
        <v>0.06</v>
      </c>
      <c r="K136" s="83" t="s">
        <v>277</v>
      </c>
      <c r="L136" s="83">
        <v>0.28399999999999997</v>
      </c>
      <c r="M136" s="83" t="s">
        <v>280</v>
      </c>
      <c r="N136" s="84">
        <f t="shared" si="8"/>
        <v>0.44628009259259255</v>
      </c>
    </row>
    <row r="137" spans="2:14" s="71" customFormat="1" ht="14.65" customHeight="1">
      <c r="B137" s="79" t="s">
        <v>278</v>
      </c>
      <c r="C137" s="80">
        <v>10044187</v>
      </c>
      <c r="D137" s="80">
        <v>10019674</v>
      </c>
      <c r="E137" s="79" t="s">
        <v>276</v>
      </c>
      <c r="F137" s="81">
        <v>41497</v>
      </c>
      <c r="G137" s="82">
        <v>7.4349999999999996</v>
      </c>
      <c r="H137" s="83">
        <f t="shared" si="6"/>
        <v>7435</v>
      </c>
      <c r="I137" s="84">
        <f t="shared" si="7"/>
        <v>8.6053240740740736E-2</v>
      </c>
      <c r="J137" s="83">
        <v>5.8999999999999997E-2</v>
      </c>
      <c r="K137" s="83" t="s">
        <v>277</v>
      </c>
      <c r="L137" s="83">
        <v>0.245</v>
      </c>
      <c r="M137" s="83" t="s">
        <v>280</v>
      </c>
      <c r="N137" s="84">
        <f t="shared" si="8"/>
        <v>0.39005324074074071</v>
      </c>
    </row>
    <row r="138" spans="2:14" s="71" customFormat="1" ht="14.65" customHeight="1">
      <c r="B138" s="79" t="s">
        <v>278</v>
      </c>
      <c r="C138" s="80">
        <v>10044187</v>
      </c>
      <c r="D138" s="80">
        <v>10019674</v>
      </c>
      <c r="E138" s="79" t="s">
        <v>276</v>
      </c>
      <c r="F138" s="81">
        <v>41498</v>
      </c>
      <c r="G138" s="82">
        <v>7.2709999999999999</v>
      </c>
      <c r="H138" s="83">
        <f t="shared" si="6"/>
        <v>7271</v>
      </c>
      <c r="I138" s="84">
        <f t="shared" si="7"/>
        <v>8.4155092592592587E-2</v>
      </c>
      <c r="J138" s="83">
        <v>0.06</v>
      </c>
      <c r="K138" s="83" t="s">
        <v>277</v>
      </c>
      <c r="L138" s="83">
        <v>0.249</v>
      </c>
      <c r="M138" s="83" t="s">
        <v>280</v>
      </c>
      <c r="N138" s="84">
        <f t="shared" si="8"/>
        <v>0.39315509259259257</v>
      </c>
    </row>
    <row r="139" spans="2:14" s="71" customFormat="1" ht="14.65" customHeight="1">
      <c r="B139" s="79" t="s">
        <v>278</v>
      </c>
      <c r="C139" s="80">
        <v>10044187</v>
      </c>
      <c r="D139" s="80">
        <v>10019674</v>
      </c>
      <c r="E139" s="79" t="s">
        <v>276</v>
      </c>
      <c r="F139" s="81">
        <v>41499</v>
      </c>
      <c r="G139" s="82">
        <v>7.1689999999999996</v>
      </c>
      <c r="H139" s="83">
        <f t="shared" si="6"/>
        <v>7169</v>
      </c>
      <c r="I139" s="84">
        <f t="shared" si="7"/>
        <v>8.2974537037037027E-2</v>
      </c>
      <c r="J139" s="83">
        <v>7.0999999999999994E-2</v>
      </c>
      <c r="K139" s="83" t="s">
        <v>277</v>
      </c>
      <c r="L139" s="83">
        <v>0.24</v>
      </c>
      <c r="M139" s="83" t="s">
        <v>280</v>
      </c>
      <c r="N139" s="84">
        <f t="shared" si="8"/>
        <v>0.393974537037037</v>
      </c>
    </row>
    <row r="140" spans="2:14" s="71" customFormat="1" ht="14.65" customHeight="1">
      <c r="B140" s="79" t="s">
        <v>278</v>
      </c>
      <c r="C140" s="80">
        <v>10044187</v>
      </c>
      <c r="D140" s="80">
        <v>10019674</v>
      </c>
      <c r="E140" s="79" t="s">
        <v>276</v>
      </c>
      <c r="F140" s="81">
        <v>41500</v>
      </c>
      <c r="G140" s="82">
        <v>7.55</v>
      </c>
      <c r="H140" s="83">
        <f t="shared" si="6"/>
        <v>7550</v>
      </c>
      <c r="I140" s="84">
        <f t="shared" si="7"/>
        <v>8.7384259259259245E-2</v>
      </c>
      <c r="J140" s="83">
        <v>7.9000000000000001E-2</v>
      </c>
      <c r="K140" s="83" t="s">
        <v>277</v>
      </c>
      <c r="L140" s="83">
        <v>0.22600000000000001</v>
      </c>
      <c r="M140" s="83" t="s">
        <v>280</v>
      </c>
      <c r="N140" s="84">
        <f t="shared" si="8"/>
        <v>0.39238425925925924</v>
      </c>
    </row>
    <row r="141" spans="2:14" s="71" customFormat="1" ht="14.65" customHeight="1">
      <c r="B141" s="79" t="s">
        <v>278</v>
      </c>
      <c r="C141" s="80">
        <v>10044187</v>
      </c>
      <c r="D141" s="80">
        <v>10019674</v>
      </c>
      <c r="E141" s="79" t="s">
        <v>276</v>
      </c>
      <c r="F141" s="81">
        <v>41501</v>
      </c>
      <c r="G141" s="82">
        <v>7.55</v>
      </c>
      <c r="H141" s="83">
        <f t="shared" si="6"/>
        <v>7550</v>
      </c>
      <c r="I141" s="84">
        <f t="shared" si="7"/>
        <v>8.7384259259259245E-2</v>
      </c>
      <c r="J141" s="83">
        <v>0.10199999999999999</v>
      </c>
      <c r="K141" s="83" t="s">
        <v>277</v>
      </c>
      <c r="L141" s="83">
        <v>0.34300000000000003</v>
      </c>
      <c r="M141" s="83" t="s">
        <v>280</v>
      </c>
      <c r="N141" s="84">
        <f t="shared" si="8"/>
        <v>0.53238425925925925</v>
      </c>
    </row>
    <row r="142" spans="2:14" s="71" customFormat="1" ht="14.65" customHeight="1">
      <c r="B142" s="79" t="s">
        <v>278</v>
      </c>
      <c r="C142" s="80">
        <v>10044187</v>
      </c>
      <c r="D142" s="80">
        <v>10019674</v>
      </c>
      <c r="E142" s="79" t="s">
        <v>276</v>
      </c>
      <c r="F142" s="81">
        <v>41502</v>
      </c>
      <c r="G142" s="82">
        <v>6.0010000000000003</v>
      </c>
      <c r="H142" s="83">
        <f t="shared" si="6"/>
        <v>6001</v>
      </c>
      <c r="I142" s="84">
        <f t="shared" si="7"/>
        <v>6.9456018518518514E-2</v>
      </c>
      <c r="J142" s="83">
        <v>0.124</v>
      </c>
      <c r="K142" s="83" t="s">
        <v>277</v>
      </c>
      <c r="L142" s="83">
        <v>0.44800000000000001</v>
      </c>
      <c r="M142" s="83" t="s">
        <v>280</v>
      </c>
      <c r="N142" s="84">
        <f t="shared" si="8"/>
        <v>0.64145601851851852</v>
      </c>
    </row>
    <row r="143" spans="2:14" s="71" customFormat="1" ht="14.65" customHeight="1">
      <c r="B143" s="79" t="s">
        <v>278</v>
      </c>
      <c r="C143" s="80">
        <v>10044187</v>
      </c>
      <c r="D143" s="80">
        <v>10019674</v>
      </c>
      <c r="E143" s="79" t="s">
        <v>276</v>
      </c>
      <c r="F143" s="81">
        <v>41503</v>
      </c>
      <c r="G143" s="82">
        <v>6.2670000000000003</v>
      </c>
      <c r="H143" s="83">
        <f t="shared" si="6"/>
        <v>6267</v>
      </c>
      <c r="I143" s="84">
        <f t="shared" si="7"/>
        <v>7.2534722222222223E-2</v>
      </c>
      <c r="J143" s="83">
        <v>0.10100000000000001</v>
      </c>
      <c r="K143" s="83" t="s">
        <v>277</v>
      </c>
      <c r="L143" s="83">
        <v>0.41599999999999998</v>
      </c>
      <c r="M143" s="83" t="s">
        <v>280</v>
      </c>
      <c r="N143" s="84">
        <f t="shared" si="8"/>
        <v>0.58953472222222225</v>
      </c>
    </row>
    <row r="144" spans="2:14" s="71" customFormat="1" ht="14.65" customHeight="1">
      <c r="B144" s="79" t="s">
        <v>278</v>
      </c>
      <c r="C144" s="80">
        <v>10044187</v>
      </c>
      <c r="D144" s="80">
        <v>10019674</v>
      </c>
      <c r="E144" s="79" t="s">
        <v>276</v>
      </c>
      <c r="F144" s="81">
        <v>41504</v>
      </c>
      <c r="G144" s="82">
        <v>6.3869999999999996</v>
      </c>
      <c r="H144" s="83">
        <f t="shared" si="6"/>
        <v>6387</v>
      </c>
      <c r="I144" s="84">
        <f t="shared" si="7"/>
        <v>7.3923611111111107E-2</v>
      </c>
      <c r="J144" s="83">
        <v>8.4000000000000005E-2</v>
      </c>
      <c r="K144" s="83" t="s">
        <v>277</v>
      </c>
      <c r="L144" s="83">
        <v>0.313</v>
      </c>
      <c r="M144" s="83" t="s">
        <v>280</v>
      </c>
      <c r="N144" s="84">
        <f t="shared" si="8"/>
        <v>0.47092361111111114</v>
      </c>
    </row>
    <row r="145" spans="2:14" s="71" customFormat="1" ht="14.65" customHeight="1">
      <c r="B145" s="79" t="s">
        <v>278</v>
      </c>
      <c r="C145" s="80">
        <v>10044187</v>
      </c>
      <c r="D145" s="80">
        <v>10019674</v>
      </c>
      <c r="E145" s="79" t="s">
        <v>276</v>
      </c>
      <c r="F145" s="81">
        <v>41505</v>
      </c>
      <c r="G145" s="82">
        <v>6.8650000000000002</v>
      </c>
      <c r="H145" s="83">
        <f t="shared" si="6"/>
        <v>6865</v>
      </c>
      <c r="I145" s="84">
        <f t="shared" si="7"/>
        <v>7.9456018518518509E-2</v>
      </c>
      <c r="J145" s="83">
        <v>8.6999999999999994E-2</v>
      </c>
      <c r="K145" s="83" t="s">
        <v>277</v>
      </c>
      <c r="L145" s="83">
        <v>0.38</v>
      </c>
      <c r="M145" s="83" t="s">
        <v>280</v>
      </c>
      <c r="N145" s="84">
        <f t="shared" si="8"/>
        <v>0.54645601851851855</v>
      </c>
    </row>
    <row r="146" spans="2:14" s="71" customFormat="1" ht="14.65" customHeight="1">
      <c r="B146" s="79" t="s">
        <v>278</v>
      </c>
      <c r="C146" s="80">
        <v>10044187</v>
      </c>
      <c r="D146" s="80">
        <v>10019674</v>
      </c>
      <c r="E146" s="79" t="s">
        <v>276</v>
      </c>
      <c r="F146" s="81">
        <v>41506</v>
      </c>
      <c r="G146" s="82">
        <v>6.5990000000000002</v>
      </c>
      <c r="H146" s="83">
        <f t="shared" si="6"/>
        <v>6599</v>
      </c>
      <c r="I146" s="84">
        <f t="shared" si="7"/>
        <v>7.6377314814814815E-2</v>
      </c>
      <c r="J146" s="83">
        <v>0.08</v>
      </c>
      <c r="K146" s="83" t="s">
        <v>277</v>
      </c>
      <c r="L146" s="83">
        <v>0.29899999999999999</v>
      </c>
      <c r="M146" s="83" t="s">
        <v>280</v>
      </c>
      <c r="N146" s="84">
        <f t="shared" si="8"/>
        <v>0.4553773148148148</v>
      </c>
    </row>
    <row r="147" spans="2:14" s="71" customFormat="1" ht="14.65" customHeight="1">
      <c r="B147" s="79" t="s">
        <v>278</v>
      </c>
      <c r="C147" s="80">
        <v>10044187</v>
      </c>
      <c r="D147" s="80">
        <v>10019674</v>
      </c>
      <c r="E147" s="79" t="s">
        <v>276</v>
      </c>
      <c r="F147" s="81">
        <v>41507</v>
      </c>
      <c r="G147" s="82">
        <v>7.2229999999999999</v>
      </c>
      <c r="H147" s="83">
        <f t="shared" si="6"/>
        <v>7223</v>
      </c>
      <c r="I147" s="84">
        <f t="shared" si="7"/>
        <v>8.3599537037037028E-2</v>
      </c>
      <c r="J147" s="83">
        <v>0.1</v>
      </c>
      <c r="K147" s="83" t="s">
        <v>277</v>
      </c>
      <c r="L147" s="83">
        <v>0.28599999999999998</v>
      </c>
      <c r="M147" s="83" t="s">
        <v>277</v>
      </c>
      <c r="N147" s="84">
        <f t="shared" si="8"/>
        <v>0.469599537037037</v>
      </c>
    </row>
    <row r="148" spans="2:14" s="71" customFormat="1" ht="14.65" customHeight="1">
      <c r="B148" s="79" t="s">
        <v>278</v>
      </c>
      <c r="C148" s="80">
        <v>10044187</v>
      </c>
      <c r="D148" s="80">
        <v>10019674</v>
      </c>
      <c r="E148" s="79" t="s">
        <v>276</v>
      </c>
      <c r="F148" s="81">
        <v>41508</v>
      </c>
      <c r="G148" s="82">
        <v>6.6959999999999997</v>
      </c>
      <c r="H148" s="83">
        <f t="shared" si="6"/>
        <v>6696</v>
      </c>
      <c r="I148" s="84">
        <f t="shared" si="7"/>
        <v>7.7499999999999986E-2</v>
      </c>
      <c r="J148" s="83">
        <v>0.14599999999999999</v>
      </c>
      <c r="K148" s="83" t="s">
        <v>277</v>
      </c>
      <c r="L148" s="83">
        <v>0.38800000000000001</v>
      </c>
      <c r="M148" s="83" t="s">
        <v>277</v>
      </c>
      <c r="N148" s="84">
        <f t="shared" si="8"/>
        <v>0.61149999999999993</v>
      </c>
    </row>
    <row r="149" spans="2:14" s="71" customFormat="1" ht="14.65" customHeight="1">
      <c r="B149" s="79" t="s">
        <v>278</v>
      </c>
      <c r="C149" s="80">
        <v>10044187</v>
      </c>
      <c r="D149" s="80">
        <v>10019674</v>
      </c>
      <c r="E149" s="79" t="s">
        <v>276</v>
      </c>
      <c r="F149" s="81">
        <v>41509</v>
      </c>
      <c r="G149" s="82">
        <v>6.4139999999999997</v>
      </c>
      <c r="H149" s="83">
        <f t="shared" si="6"/>
        <v>6414</v>
      </c>
      <c r="I149" s="84">
        <f t="shared" si="7"/>
        <v>7.42361111111111E-2</v>
      </c>
      <c r="J149" s="83">
        <v>0.124</v>
      </c>
      <c r="K149" s="83" t="s">
        <v>277</v>
      </c>
      <c r="L149" s="83">
        <v>0.38300000000000001</v>
      </c>
      <c r="M149" s="83" t="s">
        <v>277</v>
      </c>
      <c r="N149" s="84">
        <f t="shared" si="8"/>
        <v>0.58123611111111106</v>
      </c>
    </row>
    <row r="150" spans="2:14" s="71" customFormat="1" ht="14.65" customHeight="1">
      <c r="B150" s="79" t="s">
        <v>278</v>
      </c>
      <c r="C150" s="80">
        <v>10044187</v>
      </c>
      <c r="D150" s="80">
        <v>10019674</v>
      </c>
      <c r="E150" s="79" t="s">
        <v>276</v>
      </c>
      <c r="F150" s="81">
        <v>41510</v>
      </c>
      <c r="G150" s="82">
        <v>6.41</v>
      </c>
      <c r="H150" s="83">
        <f t="shared" si="6"/>
        <v>6410</v>
      </c>
      <c r="I150" s="84">
        <f t="shared" si="7"/>
        <v>7.4189814814814806E-2</v>
      </c>
      <c r="J150" s="83">
        <v>0.78</v>
      </c>
      <c r="K150" s="83" t="s">
        <v>277</v>
      </c>
      <c r="L150" s="83">
        <v>0.47899999999999998</v>
      </c>
      <c r="M150" s="83" t="s">
        <v>277</v>
      </c>
      <c r="N150" s="84">
        <f t="shared" si="8"/>
        <v>1.3331898148148147</v>
      </c>
    </row>
    <row r="151" spans="2:14" s="71" customFormat="1" ht="14.65" customHeight="1">
      <c r="B151" s="79" t="s">
        <v>278</v>
      </c>
      <c r="C151" s="80">
        <v>10044187</v>
      </c>
      <c r="D151" s="80">
        <v>10019674</v>
      </c>
      <c r="E151" s="79" t="s">
        <v>276</v>
      </c>
      <c r="F151" s="81">
        <v>41511</v>
      </c>
      <c r="G151" s="82">
        <v>6.617</v>
      </c>
      <c r="H151" s="83">
        <f t="shared" si="6"/>
        <v>6617</v>
      </c>
      <c r="I151" s="84">
        <f t="shared" si="7"/>
        <v>7.6585648148148139E-2</v>
      </c>
      <c r="J151" s="83">
        <v>0.68</v>
      </c>
      <c r="K151" s="83" t="s">
        <v>277</v>
      </c>
      <c r="L151" s="83">
        <v>0.502</v>
      </c>
      <c r="M151" s="83" t="s">
        <v>277</v>
      </c>
      <c r="N151" s="84">
        <f t="shared" si="8"/>
        <v>1.2585856481481481</v>
      </c>
    </row>
    <row r="152" spans="2:14" s="71" customFormat="1" ht="14.65" customHeight="1">
      <c r="B152" s="79" t="s">
        <v>278</v>
      </c>
      <c r="C152" s="80">
        <v>10044187</v>
      </c>
      <c r="D152" s="80">
        <v>10019674</v>
      </c>
      <c r="E152" s="79" t="s">
        <v>276</v>
      </c>
      <c r="F152" s="81">
        <v>41512</v>
      </c>
      <c r="G152" s="82">
        <v>6.14</v>
      </c>
      <c r="H152" s="83">
        <f t="shared" si="6"/>
        <v>6140</v>
      </c>
      <c r="I152" s="84">
        <f t="shared" si="7"/>
        <v>7.1064814814814803E-2</v>
      </c>
      <c r="J152" s="83">
        <v>0.125</v>
      </c>
      <c r="K152" s="83" t="s">
        <v>277</v>
      </c>
      <c r="L152" s="83">
        <v>0.45700000000000002</v>
      </c>
      <c r="M152" s="83" t="s">
        <v>277</v>
      </c>
      <c r="N152" s="84">
        <f t="shared" si="8"/>
        <v>0.65306481481481482</v>
      </c>
    </row>
    <row r="153" spans="2:14" s="71" customFormat="1" ht="14.65" customHeight="1">
      <c r="B153" s="79" t="s">
        <v>278</v>
      </c>
      <c r="C153" s="80">
        <v>10044187</v>
      </c>
      <c r="D153" s="80">
        <v>10019674</v>
      </c>
      <c r="E153" s="79" t="s">
        <v>276</v>
      </c>
      <c r="F153" s="81">
        <v>41513</v>
      </c>
      <c r="G153" s="82">
        <v>6.673</v>
      </c>
      <c r="H153" s="83">
        <f t="shared" si="6"/>
        <v>6673</v>
      </c>
      <c r="I153" s="84">
        <f t="shared" si="7"/>
        <v>7.7233796296296287E-2</v>
      </c>
      <c r="J153" s="83">
        <v>7.6999999999999999E-2</v>
      </c>
      <c r="K153" s="83" t="s">
        <v>277</v>
      </c>
      <c r="L153" s="83">
        <v>0.433</v>
      </c>
      <c r="M153" s="83" t="s">
        <v>277</v>
      </c>
      <c r="N153" s="84">
        <f t="shared" si="8"/>
        <v>0.58723379629629635</v>
      </c>
    </row>
    <row r="154" spans="2:14" s="71" customFormat="1" ht="14.65" customHeight="1">
      <c r="B154" s="79" t="s">
        <v>278</v>
      </c>
      <c r="C154" s="80">
        <v>10044187</v>
      </c>
      <c r="D154" s="80">
        <v>10019674</v>
      </c>
      <c r="E154" s="79" t="s">
        <v>276</v>
      </c>
      <c r="F154" s="81">
        <v>41514</v>
      </c>
      <c r="G154" s="82">
        <v>6.1139999999999999</v>
      </c>
      <c r="H154" s="83">
        <f t="shared" si="6"/>
        <v>6114</v>
      </c>
      <c r="I154" s="84">
        <f t="shared" si="7"/>
        <v>7.0763888888888876E-2</v>
      </c>
      <c r="J154" s="83">
        <v>6.0999999999999999E-2</v>
      </c>
      <c r="K154" s="83" t="s">
        <v>277</v>
      </c>
      <c r="L154" s="83">
        <v>0.46</v>
      </c>
      <c r="M154" s="83" t="s">
        <v>277</v>
      </c>
      <c r="N154" s="84">
        <f t="shared" si="8"/>
        <v>0.59176388888888887</v>
      </c>
    </row>
    <row r="155" spans="2:14" s="71" customFormat="1" ht="14.65" customHeight="1">
      <c r="B155" s="79" t="s">
        <v>278</v>
      </c>
      <c r="C155" s="80">
        <v>10044187</v>
      </c>
      <c r="D155" s="80">
        <v>10019674</v>
      </c>
      <c r="E155" s="79" t="s">
        <v>276</v>
      </c>
      <c r="F155" s="81">
        <v>41515</v>
      </c>
      <c r="G155" s="82">
        <v>5.9379999999999997</v>
      </c>
      <c r="H155" s="83">
        <f t="shared" si="6"/>
        <v>5938</v>
      </c>
      <c r="I155" s="84">
        <f t="shared" si="7"/>
        <v>6.8726851851851845E-2</v>
      </c>
      <c r="J155" s="83">
        <v>5.6000000000000001E-2</v>
      </c>
      <c r="K155" s="83" t="s">
        <v>277</v>
      </c>
      <c r="L155" s="83">
        <v>0.41699999999999998</v>
      </c>
      <c r="M155" s="83" t="s">
        <v>277</v>
      </c>
      <c r="N155" s="84">
        <f t="shared" si="8"/>
        <v>0.54172685185185188</v>
      </c>
    </row>
    <row r="156" spans="2:14" s="71" customFormat="1" ht="14.65" customHeight="1">
      <c r="B156" s="79" t="s">
        <v>278</v>
      </c>
      <c r="C156" s="80">
        <v>10044187</v>
      </c>
      <c r="D156" s="80">
        <v>10019674</v>
      </c>
      <c r="E156" s="79" t="s">
        <v>276</v>
      </c>
      <c r="F156" s="81">
        <v>41516</v>
      </c>
      <c r="G156" s="82">
        <v>5.5739999999999998</v>
      </c>
      <c r="H156" s="83">
        <f t="shared" si="6"/>
        <v>5574</v>
      </c>
      <c r="I156" s="84">
        <f t="shared" si="7"/>
        <v>6.4513888888888885E-2</v>
      </c>
      <c r="J156" s="83">
        <v>5.8000000000000003E-2</v>
      </c>
      <c r="K156" s="83" t="s">
        <v>277</v>
      </c>
      <c r="L156" s="83">
        <v>0.36699999999999999</v>
      </c>
      <c r="M156" s="83" t="s">
        <v>277</v>
      </c>
      <c r="N156" s="84">
        <f t="shared" si="8"/>
        <v>0.48951388888888892</v>
      </c>
    </row>
    <row r="157" spans="2:14" s="71" customFormat="1" ht="14.65" customHeight="1">
      <c r="B157" s="79" t="s">
        <v>278</v>
      </c>
      <c r="C157" s="80">
        <v>10044187</v>
      </c>
      <c r="D157" s="80">
        <v>10019674</v>
      </c>
      <c r="E157" s="79" t="s">
        <v>276</v>
      </c>
      <c r="F157" s="81">
        <v>41517</v>
      </c>
      <c r="G157" s="82">
        <v>5.0609999999999999</v>
      </c>
      <c r="H157" s="83">
        <f t="shared" si="6"/>
        <v>5061</v>
      </c>
      <c r="I157" s="84">
        <f t="shared" si="7"/>
        <v>5.8576388888888886E-2</v>
      </c>
      <c r="J157" s="83">
        <v>5.5E-2</v>
      </c>
      <c r="K157" s="83" t="s">
        <v>277</v>
      </c>
      <c r="L157" s="83">
        <v>0.307</v>
      </c>
      <c r="M157" s="83" t="s">
        <v>277</v>
      </c>
      <c r="N157" s="84">
        <f t="shared" si="8"/>
        <v>0.42057638888888887</v>
      </c>
    </row>
    <row r="158" spans="2:14" s="71" customFormat="1" ht="14.65" customHeight="1">
      <c r="B158" s="79" t="s">
        <v>278</v>
      </c>
      <c r="C158" s="80">
        <v>10044187</v>
      </c>
      <c r="D158" s="80">
        <v>10019674</v>
      </c>
      <c r="E158" s="79" t="s">
        <v>276</v>
      </c>
      <c r="F158" s="81">
        <v>41518</v>
      </c>
      <c r="G158" s="82">
        <v>5.7110000000000003</v>
      </c>
      <c r="H158" s="83">
        <f t="shared" si="6"/>
        <v>5711</v>
      </c>
      <c r="I158" s="84">
        <f t="shared" si="7"/>
        <v>6.609953703703704E-2</v>
      </c>
      <c r="J158" s="83">
        <v>6.0999999999999999E-2</v>
      </c>
      <c r="K158" s="83" t="s">
        <v>277</v>
      </c>
      <c r="L158" s="83">
        <v>0.307</v>
      </c>
      <c r="M158" s="83" t="s">
        <v>277</v>
      </c>
      <c r="N158" s="84">
        <f t="shared" si="8"/>
        <v>0.43409953703703702</v>
      </c>
    </row>
    <row r="159" spans="2:14" s="71" customFormat="1" ht="14.65" customHeight="1">
      <c r="B159" s="79" t="s">
        <v>278</v>
      </c>
      <c r="C159" s="80">
        <v>10044187</v>
      </c>
      <c r="D159" s="80">
        <v>10019674</v>
      </c>
      <c r="E159" s="79" t="s">
        <v>276</v>
      </c>
      <c r="F159" s="81">
        <v>41519</v>
      </c>
      <c r="G159" s="82">
        <v>7.5890000000000004</v>
      </c>
      <c r="H159" s="83">
        <f t="shared" si="6"/>
        <v>7589</v>
      </c>
      <c r="I159" s="84">
        <f t="shared" si="7"/>
        <v>8.7835648148148149E-2</v>
      </c>
      <c r="J159" s="83">
        <v>5.3999999999999999E-2</v>
      </c>
      <c r="K159" s="83" t="s">
        <v>277</v>
      </c>
      <c r="L159" s="83">
        <v>0.308</v>
      </c>
      <c r="M159" s="83" t="s">
        <v>277</v>
      </c>
      <c r="N159" s="84">
        <f t="shared" si="8"/>
        <v>0.44983564814814814</v>
      </c>
    </row>
    <row r="160" spans="2:14" s="71" customFormat="1" ht="14.65" customHeight="1">
      <c r="B160" s="79" t="s">
        <v>278</v>
      </c>
      <c r="C160" s="80">
        <v>10044187</v>
      </c>
      <c r="D160" s="80">
        <v>10019674</v>
      </c>
      <c r="E160" s="79" t="s">
        <v>276</v>
      </c>
      <c r="F160" s="81">
        <v>41520</v>
      </c>
      <c r="G160" s="82">
        <v>4.2300000000000004</v>
      </c>
      <c r="H160" s="83">
        <f t="shared" si="6"/>
        <v>4230</v>
      </c>
      <c r="I160" s="84">
        <f t="shared" si="7"/>
        <v>4.8958333333333333E-2</v>
      </c>
      <c r="J160" s="83">
        <v>5.1999999999999998E-2</v>
      </c>
      <c r="K160" s="83" t="s">
        <v>277</v>
      </c>
      <c r="L160" s="83">
        <v>0.29599999999999999</v>
      </c>
      <c r="M160" s="83" t="s">
        <v>277</v>
      </c>
      <c r="N160" s="84">
        <f t="shared" si="8"/>
        <v>0.3969583333333333</v>
      </c>
    </row>
    <row r="161" spans="2:14" s="71" customFormat="1" ht="14.65" customHeight="1">
      <c r="B161" s="79" t="s">
        <v>278</v>
      </c>
      <c r="C161" s="80">
        <v>10044187</v>
      </c>
      <c r="D161" s="80">
        <v>10019674</v>
      </c>
      <c r="E161" s="79" t="s">
        <v>276</v>
      </c>
      <c r="F161" s="81">
        <v>41521</v>
      </c>
      <c r="G161" s="82">
        <v>4.3040000000000003</v>
      </c>
      <c r="H161" s="83">
        <f t="shared" si="6"/>
        <v>4304</v>
      </c>
      <c r="I161" s="84">
        <f t="shared" si="7"/>
        <v>4.9814814814814812E-2</v>
      </c>
      <c r="J161" s="83">
        <v>5.8000000000000003E-2</v>
      </c>
      <c r="K161" s="83" t="s">
        <v>277</v>
      </c>
      <c r="L161" s="83">
        <v>0.26800000000000002</v>
      </c>
      <c r="M161" s="83" t="s">
        <v>280</v>
      </c>
      <c r="N161" s="84">
        <f t="shared" si="8"/>
        <v>0.37581481481481482</v>
      </c>
    </row>
    <row r="162" spans="2:14" s="71" customFormat="1" ht="14.65" customHeight="1">
      <c r="B162" s="79" t="s">
        <v>278</v>
      </c>
      <c r="C162" s="80">
        <v>10044187</v>
      </c>
      <c r="D162" s="80">
        <v>10019674</v>
      </c>
      <c r="E162" s="79" t="s">
        <v>276</v>
      </c>
      <c r="F162" s="81">
        <v>41522</v>
      </c>
      <c r="G162" s="82">
        <v>5.5069999999999997</v>
      </c>
      <c r="H162" s="83">
        <f t="shared" si="6"/>
        <v>5507</v>
      </c>
      <c r="I162" s="84">
        <f t="shared" si="7"/>
        <v>6.3738425925925921E-2</v>
      </c>
      <c r="J162" s="83">
        <v>5.1999999999999998E-2</v>
      </c>
      <c r="K162" s="83" t="s">
        <v>277</v>
      </c>
      <c r="L162" s="83">
        <v>0.33700000000000002</v>
      </c>
      <c r="M162" s="83" t="s">
        <v>277</v>
      </c>
      <c r="N162" s="84">
        <f t="shared" si="8"/>
        <v>0.45273842592592595</v>
      </c>
    </row>
    <row r="163" spans="2:14" s="71" customFormat="1" ht="14.65" customHeight="1">
      <c r="B163" s="79" t="s">
        <v>278</v>
      </c>
      <c r="C163" s="80">
        <v>10044187</v>
      </c>
      <c r="D163" s="80">
        <v>10019674</v>
      </c>
      <c r="E163" s="79" t="s">
        <v>276</v>
      </c>
      <c r="F163" s="81">
        <v>41523</v>
      </c>
      <c r="G163" s="82">
        <v>5.2</v>
      </c>
      <c r="H163" s="83">
        <f t="shared" si="6"/>
        <v>5200</v>
      </c>
      <c r="I163" s="84">
        <f t="shared" si="7"/>
        <v>6.0185185185185182E-2</v>
      </c>
      <c r="J163" s="83">
        <v>6.7000000000000004E-2</v>
      </c>
      <c r="K163" s="83" t="s">
        <v>277</v>
      </c>
      <c r="L163" s="83">
        <v>0.38500000000000001</v>
      </c>
      <c r="M163" s="83" t="s">
        <v>277</v>
      </c>
      <c r="N163" s="84">
        <f t="shared" si="8"/>
        <v>0.51218518518518519</v>
      </c>
    </row>
    <row r="164" spans="2:14" s="71" customFormat="1" ht="14.65" customHeight="1">
      <c r="B164" s="79" t="s">
        <v>278</v>
      </c>
      <c r="C164" s="80">
        <v>10044187</v>
      </c>
      <c r="D164" s="80">
        <v>10019674</v>
      </c>
      <c r="E164" s="79" t="s">
        <v>276</v>
      </c>
      <c r="F164" s="81">
        <v>41524</v>
      </c>
      <c r="G164" s="82">
        <v>5.492</v>
      </c>
      <c r="H164" s="83">
        <f t="shared" si="6"/>
        <v>5492</v>
      </c>
      <c r="I164" s="84">
        <f t="shared" si="7"/>
        <v>6.356481481481481E-2</v>
      </c>
      <c r="J164" s="83">
        <v>6.7000000000000004E-2</v>
      </c>
      <c r="K164" s="83" t="s">
        <v>277</v>
      </c>
      <c r="L164" s="83">
        <v>0.36699999999999999</v>
      </c>
      <c r="M164" s="83" t="s">
        <v>277</v>
      </c>
      <c r="N164" s="84">
        <f t="shared" si="8"/>
        <v>0.49756481481481479</v>
      </c>
    </row>
    <row r="165" spans="2:14" s="71" customFormat="1" ht="14.65" customHeight="1">
      <c r="B165" s="79" t="s">
        <v>278</v>
      </c>
      <c r="C165" s="80">
        <v>10044187</v>
      </c>
      <c r="D165" s="80">
        <v>10019674</v>
      </c>
      <c r="E165" s="79" t="s">
        <v>276</v>
      </c>
      <c r="F165" s="81">
        <v>41525</v>
      </c>
      <c r="G165" s="82">
        <v>4.8949999999999996</v>
      </c>
      <c r="H165" s="83">
        <f t="shared" si="6"/>
        <v>4895</v>
      </c>
      <c r="I165" s="84">
        <f t="shared" si="7"/>
        <v>5.6655092592592583E-2</v>
      </c>
      <c r="J165" s="83">
        <v>0.183</v>
      </c>
      <c r="K165" s="83" t="s">
        <v>277</v>
      </c>
      <c r="L165" s="83">
        <v>0.47299999999999998</v>
      </c>
      <c r="M165" s="83" t="s">
        <v>277</v>
      </c>
      <c r="N165" s="84">
        <f t="shared" si="8"/>
        <v>0.71265509259259252</v>
      </c>
    </row>
    <row r="166" spans="2:14" s="71" customFormat="1" ht="14.65" customHeight="1">
      <c r="B166" s="79" t="s">
        <v>278</v>
      </c>
      <c r="C166" s="80">
        <v>10044187</v>
      </c>
      <c r="D166" s="80">
        <v>10019674</v>
      </c>
      <c r="E166" s="79" t="s">
        <v>276</v>
      </c>
      <c r="F166" s="81">
        <v>41526</v>
      </c>
      <c r="G166" s="82">
        <v>5.61</v>
      </c>
      <c r="H166" s="83">
        <f t="shared" si="6"/>
        <v>5610</v>
      </c>
      <c r="I166" s="84">
        <f t="shared" si="7"/>
        <v>6.4930555555555561E-2</v>
      </c>
      <c r="J166" s="83">
        <v>0.44900000000000001</v>
      </c>
      <c r="K166" s="83" t="s">
        <v>277</v>
      </c>
      <c r="L166" s="83">
        <v>0.56999999999999995</v>
      </c>
      <c r="M166" s="83" t="s">
        <v>277</v>
      </c>
      <c r="N166" s="84">
        <f t="shared" si="8"/>
        <v>1.0839305555555554</v>
      </c>
    </row>
    <row r="167" spans="2:14" s="71" customFormat="1" ht="14.65" customHeight="1">
      <c r="B167" s="79" t="s">
        <v>278</v>
      </c>
      <c r="C167" s="80">
        <v>10044187</v>
      </c>
      <c r="D167" s="80">
        <v>10019674</v>
      </c>
      <c r="E167" s="79" t="s">
        <v>276</v>
      </c>
      <c r="F167" s="81">
        <v>41527</v>
      </c>
      <c r="G167" s="82">
        <v>4.8890000000000002</v>
      </c>
      <c r="H167" s="83">
        <f t="shared" si="6"/>
        <v>4889</v>
      </c>
      <c r="I167" s="84">
        <f t="shared" si="7"/>
        <v>5.6585648148148149E-2</v>
      </c>
      <c r="J167" s="83">
        <v>0.14299999999999999</v>
      </c>
      <c r="K167" s="83" t="s">
        <v>277</v>
      </c>
      <c r="L167" s="83">
        <v>0.54300000000000004</v>
      </c>
      <c r="M167" s="83" t="s">
        <v>277</v>
      </c>
      <c r="N167" s="84">
        <f t="shared" si="8"/>
        <v>0.7425856481481482</v>
      </c>
    </row>
    <row r="168" spans="2:14" s="71" customFormat="1" ht="14.65" customHeight="1">
      <c r="B168" s="79" t="s">
        <v>278</v>
      </c>
      <c r="C168" s="80">
        <v>10044187</v>
      </c>
      <c r="D168" s="80">
        <v>10019674</v>
      </c>
      <c r="E168" s="79" t="s">
        <v>276</v>
      </c>
      <c r="F168" s="81">
        <v>41528</v>
      </c>
      <c r="G168" s="82">
        <v>5.5030000000000001</v>
      </c>
      <c r="H168" s="83">
        <f t="shared" si="6"/>
        <v>5503</v>
      </c>
      <c r="I168" s="84">
        <f t="shared" si="7"/>
        <v>6.3692129629629626E-2</v>
      </c>
      <c r="J168" s="83">
        <v>9.1999999999999998E-2</v>
      </c>
      <c r="K168" s="83" t="s">
        <v>277</v>
      </c>
      <c r="L168" s="83">
        <v>0.432</v>
      </c>
      <c r="M168" s="83" t="s">
        <v>277</v>
      </c>
      <c r="N168" s="84">
        <f t="shared" si="8"/>
        <v>0.58769212962962958</v>
      </c>
    </row>
    <row r="169" spans="2:14" s="71" customFormat="1" ht="14.65" customHeight="1">
      <c r="B169" s="79" t="s">
        <v>278</v>
      </c>
      <c r="C169" s="80">
        <v>10044187</v>
      </c>
      <c r="D169" s="80">
        <v>10019674</v>
      </c>
      <c r="E169" s="79" t="s">
        <v>276</v>
      </c>
      <c r="F169" s="81">
        <v>41529</v>
      </c>
      <c r="G169" s="82">
        <v>4.5599999999999996</v>
      </c>
      <c r="H169" s="83">
        <f t="shared" si="6"/>
        <v>4560</v>
      </c>
      <c r="I169" s="84">
        <f t="shared" si="7"/>
        <v>5.2777777777777771E-2</v>
      </c>
      <c r="J169" s="83">
        <v>0.13800000000000001</v>
      </c>
      <c r="K169" s="83" t="s">
        <v>277</v>
      </c>
      <c r="L169" s="83">
        <v>0.46</v>
      </c>
      <c r="M169" s="83" t="s">
        <v>277</v>
      </c>
      <c r="N169" s="84">
        <f t="shared" si="8"/>
        <v>0.65077777777777779</v>
      </c>
    </row>
    <row r="170" spans="2:14" s="71" customFormat="1" ht="14.65" customHeight="1">
      <c r="B170" s="79" t="s">
        <v>278</v>
      </c>
      <c r="C170" s="80">
        <v>10044187</v>
      </c>
      <c r="D170" s="80">
        <v>10019674</v>
      </c>
      <c r="E170" s="79" t="s">
        <v>276</v>
      </c>
      <c r="F170" s="81">
        <v>41530</v>
      </c>
      <c r="G170" s="82">
        <v>4.8879999999999999</v>
      </c>
      <c r="H170" s="83">
        <f t="shared" si="6"/>
        <v>4888</v>
      </c>
      <c r="I170" s="84">
        <f t="shared" si="7"/>
        <v>5.6574074074074068E-2</v>
      </c>
      <c r="J170" s="83">
        <v>3.48</v>
      </c>
      <c r="K170" s="83" t="s">
        <v>277</v>
      </c>
      <c r="L170" s="83">
        <v>0.56100000000000005</v>
      </c>
      <c r="M170" s="83" t="s">
        <v>277</v>
      </c>
      <c r="N170" s="84">
        <f t="shared" si="8"/>
        <v>4.0975740740740738</v>
      </c>
    </row>
    <row r="171" spans="2:14" s="71" customFormat="1" ht="14.65" customHeight="1">
      <c r="B171" s="79" t="s">
        <v>278</v>
      </c>
      <c r="C171" s="80">
        <v>10044187</v>
      </c>
      <c r="D171" s="80">
        <v>10019674</v>
      </c>
      <c r="E171" s="79" t="s">
        <v>276</v>
      </c>
      <c r="F171" s="81">
        <v>41531</v>
      </c>
      <c r="G171" s="82">
        <v>4.7110000000000003</v>
      </c>
      <c r="H171" s="83">
        <f t="shared" si="6"/>
        <v>4711</v>
      </c>
      <c r="I171" s="84">
        <f t="shared" si="7"/>
        <v>5.4525462962962963E-2</v>
      </c>
      <c r="J171" s="83">
        <v>1.76</v>
      </c>
      <c r="K171" s="83" t="s">
        <v>277</v>
      </c>
      <c r="L171" s="83">
        <v>0.59699999999999998</v>
      </c>
      <c r="M171" s="83" t="s">
        <v>277</v>
      </c>
      <c r="N171" s="84">
        <f t="shared" si="8"/>
        <v>2.4115254629629632</v>
      </c>
    </row>
    <row r="172" spans="2:14" s="71" customFormat="1" ht="14.65" customHeight="1">
      <c r="B172" s="79" t="s">
        <v>278</v>
      </c>
      <c r="C172" s="80">
        <v>10044187</v>
      </c>
      <c r="D172" s="80">
        <v>10019674</v>
      </c>
      <c r="E172" s="79" t="s">
        <v>276</v>
      </c>
      <c r="F172" s="81">
        <v>41532</v>
      </c>
      <c r="G172" s="82">
        <v>4.7590000000000003</v>
      </c>
      <c r="H172" s="83">
        <f t="shared" si="6"/>
        <v>4759</v>
      </c>
      <c r="I172" s="84">
        <f t="shared" si="7"/>
        <v>5.5081018518518522E-2</v>
      </c>
      <c r="J172" s="83">
        <v>0.252</v>
      </c>
      <c r="K172" s="83" t="s">
        <v>277</v>
      </c>
      <c r="L172" s="83">
        <v>0.57099999999999995</v>
      </c>
      <c r="M172" s="83" t="s">
        <v>277</v>
      </c>
      <c r="N172" s="84">
        <f t="shared" si="8"/>
        <v>0.8780810185185185</v>
      </c>
    </row>
    <row r="173" spans="2:14" s="71" customFormat="1" ht="14.65" customHeight="1">
      <c r="B173" s="79" t="s">
        <v>278</v>
      </c>
      <c r="C173" s="80">
        <v>10044187</v>
      </c>
      <c r="D173" s="80">
        <v>10019674</v>
      </c>
      <c r="E173" s="79" t="s">
        <v>276</v>
      </c>
      <c r="F173" s="81">
        <v>41533</v>
      </c>
      <c r="G173" s="82">
        <v>4.7380000000000004</v>
      </c>
      <c r="H173" s="83">
        <f t="shared" si="6"/>
        <v>4738</v>
      </c>
      <c r="I173" s="84">
        <f t="shared" si="7"/>
        <v>5.4837962962962963E-2</v>
      </c>
      <c r="J173" s="83">
        <v>0.188</v>
      </c>
      <c r="K173" s="83" t="s">
        <v>277</v>
      </c>
      <c r="L173" s="83">
        <v>0.57299999999999995</v>
      </c>
      <c r="M173" s="83" t="s">
        <v>277</v>
      </c>
      <c r="N173" s="84">
        <f t="shared" si="8"/>
        <v>0.81583796296296285</v>
      </c>
    </row>
    <row r="174" spans="2:14" s="71" customFormat="1" ht="14.65" customHeight="1">
      <c r="B174" s="79" t="s">
        <v>278</v>
      </c>
      <c r="C174" s="80">
        <v>10044187</v>
      </c>
      <c r="D174" s="80">
        <v>10019674</v>
      </c>
      <c r="E174" s="79" t="s">
        <v>276</v>
      </c>
      <c r="F174" s="81">
        <v>41534</v>
      </c>
      <c r="G174" s="82">
        <v>6.15</v>
      </c>
      <c r="H174" s="83">
        <f t="shared" si="6"/>
        <v>6150</v>
      </c>
      <c r="I174" s="84">
        <f t="shared" si="7"/>
        <v>7.1180555555555552E-2</v>
      </c>
      <c r="J174" s="83">
        <v>0.438</v>
      </c>
      <c r="K174" s="83" t="s">
        <v>277</v>
      </c>
      <c r="L174" s="83">
        <v>0.57499999999999996</v>
      </c>
      <c r="M174" s="83" t="s">
        <v>277</v>
      </c>
      <c r="N174" s="84">
        <f t="shared" si="8"/>
        <v>1.0841805555555555</v>
      </c>
    </row>
    <row r="175" spans="2:14" s="71" customFormat="1" ht="14.65" customHeight="1">
      <c r="B175" s="79" t="s">
        <v>278</v>
      </c>
      <c r="C175" s="80">
        <v>10044187</v>
      </c>
      <c r="D175" s="80">
        <v>10019674</v>
      </c>
      <c r="E175" s="79" t="s">
        <v>276</v>
      </c>
      <c r="F175" s="81">
        <v>41535</v>
      </c>
      <c r="G175" s="82">
        <v>5.45</v>
      </c>
      <c r="H175" s="83">
        <f t="shared" si="6"/>
        <v>5450</v>
      </c>
      <c r="I175" s="84">
        <f t="shared" si="7"/>
        <v>6.3078703703703706E-2</v>
      </c>
      <c r="J175" s="83">
        <v>0.17799999999999999</v>
      </c>
      <c r="K175" s="83" t="s">
        <v>277</v>
      </c>
      <c r="L175" s="83">
        <v>0.55600000000000005</v>
      </c>
      <c r="M175" s="83" t="s">
        <v>277</v>
      </c>
      <c r="N175" s="84">
        <f t="shared" si="8"/>
        <v>0.79707870370370371</v>
      </c>
    </row>
    <row r="176" spans="2:14" s="71" customFormat="1" ht="14.65" customHeight="1">
      <c r="B176" s="79" t="s">
        <v>278</v>
      </c>
      <c r="C176" s="80">
        <v>10044187</v>
      </c>
      <c r="D176" s="80">
        <v>10019674</v>
      </c>
      <c r="E176" s="79" t="s">
        <v>276</v>
      </c>
      <c r="F176" s="81">
        <v>41536</v>
      </c>
      <c r="G176" s="82">
        <v>6.3559999999999999</v>
      </c>
      <c r="H176" s="83">
        <f t="shared" si="6"/>
        <v>6356</v>
      </c>
      <c r="I176" s="84">
        <f t="shared" si="7"/>
        <v>7.3564814814814805E-2</v>
      </c>
      <c r="J176" s="83">
        <v>0.11600000000000001</v>
      </c>
      <c r="K176" s="83" t="s">
        <v>277</v>
      </c>
      <c r="L176" s="83">
        <v>0.45300000000000001</v>
      </c>
      <c r="M176" s="83" t="s">
        <v>277</v>
      </c>
      <c r="N176" s="84">
        <f t="shared" si="8"/>
        <v>0.64256481481481487</v>
      </c>
    </row>
    <row r="177" spans="2:14" s="71" customFormat="1" ht="14.65" customHeight="1">
      <c r="B177" s="79" t="s">
        <v>278</v>
      </c>
      <c r="C177" s="80">
        <v>10044187</v>
      </c>
      <c r="D177" s="80">
        <v>10019674</v>
      </c>
      <c r="E177" s="79" t="s">
        <v>276</v>
      </c>
      <c r="F177" s="81">
        <v>41537</v>
      </c>
      <c r="G177" s="82">
        <v>5.4379999999999997</v>
      </c>
      <c r="H177" s="83">
        <f t="shared" si="6"/>
        <v>5438</v>
      </c>
      <c r="I177" s="84">
        <f t="shared" si="7"/>
        <v>6.293981481481481E-2</v>
      </c>
      <c r="J177" s="83">
        <v>0.10299999999999999</v>
      </c>
      <c r="K177" s="83" t="s">
        <v>277</v>
      </c>
      <c r="L177" s="83">
        <v>0.42499999999999999</v>
      </c>
      <c r="M177" s="83" t="s">
        <v>277</v>
      </c>
      <c r="N177" s="84">
        <f t="shared" si="8"/>
        <v>0.59093981481481483</v>
      </c>
    </row>
    <row r="178" spans="2:14" s="71" customFormat="1" ht="14.65" customHeight="1">
      <c r="B178" s="79" t="s">
        <v>278</v>
      </c>
      <c r="C178" s="80">
        <v>10044187</v>
      </c>
      <c r="D178" s="80">
        <v>10019674</v>
      </c>
      <c r="E178" s="79" t="s">
        <v>276</v>
      </c>
      <c r="F178" s="81">
        <v>41538</v>
      </c>
      <c r="G178" s="82">
        <v>5.7229999999999999</v>
      </c>
      <c r="H178" s="83">
        <f t="shared" si="6"/>
        <v>5723</v>
      </c>
      <c r="I178" s="84">
        <f t="shared" si="7"/>
        <v>6.6238425925925923E-2</v>
      </c>
      <c r="J178" s="83">
        <v>7.3999999999999996E-2</v>
      </c>
      <c r="K178" s="83" t="s">
        <v>277</v>
      </c>
      <c r="L178" s="83">
        <v>0.36599999999999999</v>
      </c>
      <c r="M178" s="83" t="s">
        <v>277</v>
      </c>
      <c r="N178" s="84">
        <f t="shared" si="8"/>
        <v>0.50623842592592594</v>
      </c>
    </row>
    <row r="179" spans="2:14" s="71" customFormat="1" ht="14.65" customHeight="1">
      <c r="B179" s="79" t="s">
        <v>278</v>
      </c>
      <c r="C179" s="80">
        <v>10044187</v>
      </c>
      <c r="D179" s="80">
        <v>10019674</v>
      </c>
      <c r="E179" s="79" t="s">
        <v>276</v>
      </c>
      <c r="F179" s="81">
        <v>41539</v>
      </c>
      <c r="G179" s="82">
        <v>5.7240000000000002</v>
      </c>
      <c r="H179" s="83">
        <f t="shared" si="6"/>
        <v>5724</v>
      </c>
      <c r="I179" s="84">
        <f t="shared" si="7"/>
        <v>6.6250000000000003E-2</v>
      </c>
      <c r="J179" s="83">
        <v>7.1999999999999995E-2</v>
      </c>
      <c r="K179" s="83" t="s">
        <v>277</v>
      </c>
      <c r="L179" s="83">
        <v>0.34499999999999997</v>
      </c>
      <c r="M179" s="83" t="s">
        <v>277</v>
      </c>
      <c r="N179" s="84">
        <f t="shared" si="8"/>
        <v>0.48324999999999996</v>
      </c>
    </row>
    <row r="180" spans="2:14" s="71" customFormat="1" ht="14.65" customHeight="1">
      <c r="B180" s="79" t="s">
        <v>278</v>
      </c>
      <c r="C180" s="80">
        <v>10044187</v>
      </c>
      <c r="D180" s="80">
        <v>10019674</v>
      </c>
      <c r="E180" s="79" t="s">
        <v>276</v>
      </c>
      <c r="F180" s="81">
        <v>41540</v>
      </c>
      <c r="G180" s="82">
        <v>5.7430000000000003</v>
      </c>
      <c r="H180" s="83">
        <f t="shared" si="6"/>
        <v>5743</v>
      </c>
      <c r="I180" s="84">
        <f t="shared" si="7"/>
        <v>6.6469907407407408E-2</v>
      </c>
      <c r="J180" s="83">
        <v>7.9000000000000001E-2</v>
      </c>
      <c r="K180" s="83" t="s">
        <v>277</v>
      </c>
      <c r="L180" s="83">
        <v>0.34300000000000003</v>
      </c>
      <c r="M180" s="83" t="s">
        <v>277</v>
      </c>
      <c r="N180" s="84">
        <f t="shared" si="8"/>
        <v>0.48846990740740742</v>
      </c>
    </row>
    <row r="181" spans="2:14" s="71" customFormat="1" ht="14.65" customHeight="1">
      <c r="B181" s="79" t="s">
        <v>278</v>
      </c>
      <c r="C181" s="80">
        <v>10044187</v>
      </c>
      <c r="D181" s="80">
        <v>10019674</v>
      </c>
      <c r="E181" s="79" t="s">
        <v>276</v>
      </c>
      <c r="F181" s="81">
        <v>41541</v>
      </c>
      <c r="G181" s="82">
        <v>5.6820000000000004</v>
      </c>
      <c r="H181" s="83">
        <f t="shared" si="6"/>
        <v>5682</v>
      </c>
      <c r="I181" s="84">
        <f t="shared" si="7"/>
        <v>6.5763888888888886E-2</v>
      </c>
      <c r="J181" s="83">
        <v>0.08</v>
      </c>
      <c r="K181" s="83" t="s">
        <v>277</v>
      </c>
      <c r="L181" s="83">
        <v>0.33200000000000002</v>
      </c>
      <c r="M181" s="83" t="s">
        <v>277</v>
      </c>
      <c r="N181" s="84">
        <f t="shared" si="8"/>
        <v>0.47776388888888888</v>
      </c>
    </row>
    <row r="182" spans="2:14" s="71" customFormat="1" ht="14.65" customHeight="1">
      <c r="B182" s="79" t="s">
        <v>278</v>
      </c>
      <c r="C182" s="80">
        <v>10044187</v>
      </c>
      <c r="D182" s="80">
        <v>10019674</v>
      </c>
      <c r="E182" s="79" t="s">
        <v>276</v>
      </c>
      <c r="F182" s="81">
        <v>41542</v>
      </c>
      <c r="G182" s="82">
        <v>5.63</v>
      </c>
      <c r="H182" s="83">
        <f t="shared" si="6"/>
        <v>5630</v>
      </c>
      <c r="I182" s="84">
        <f t="shared" si="7"/>
        <v>6.5162037037037032E-2</v>
      </c>
      <c r="J182" s="83">
        <v>8.1000000000000003E-2</v>
      </c>
      <c r="K182" s="83" t="s">
        <v>277</v>
      </c>
      <c r="L182" s="83">
        <v>0.32800000000000001</v>
      </c>
      <c r="M182" s="83" t="s">
        <v>277</v>
      </c>
      <c r="N182" s="84">
        <f t="shared" si="8"/>
        <v>0.47416203703703708</v>
      </c>
    </row>
    <row r="183" spans="2:14" s="71" customFormat="1" ht="14.65" customHeight="1">
      <c r="B183" s="79" t="s">
        <v>278</v>
      </c>
      <c r="C183" s="80">
        <v>10044187</v>
      </c>
      <c r="D183" s="80">
        <v>10019674</v>
      </c>
      <c r="E183" s="79" t="s">
        <v>276</v>
      </c>
      <c r="F183" s="81">
        <v>41543</v>
      </c>
      <c r="G183" s="82">
        <v>5.6070000000000002</v>
      </c>
      <c r="H183" s="83">
        <f t="shared" si="6"/>
        <v>5607</v>
      </c>
      <c r="I183" s="84">
        <f t="shared" si="7"/>
        <v>6.4895833333333333E-2</v>
      </c>
      <c r="J183" s="83">
        <v>7.3999999999999996E-2</v>
      </c>
      <c r="K183" s="83" t="s">
        <v>277</v>
      </c>
      <c r="L183" s="83">
        <v>0.33100000000000002</v>
      </c>
      <c r="M183" s="83" t="s">
        <v>277</v>
      </c>
      <c r="N183" s="84">
        <f t="shared" si="8"/>
        <v>0.46989583333333335</v>
      </c>
    </row>
    <row r="184" spans="2:14" s="71" customFormat="1" ht="14.65" customHeight="1">
      <c r="B184" s="79" t="s">
        <v>278</v>
      </c>
      <c r="C184" s="80">
        <v>10044187</v>
      </c>
      <c r="D184" s="80">
        <v>10019674</v>
      </c>
      <c r="E184" s="79" t="s">
        <v>276</v>
      </c>
      <c r="F184" s="81">
        <v>41544</v>
      </c>
      <c r="G184" s="82">
        <v>5.6070000000000002</v>
      </c>
      <c r="H184" s="83">
        <f t="shared" si="6"/>
        <v>5607</v>
      </c>
      <c r="I184" s="84">
        <f t="shared" si="7"/>
        <v>6.4895833333333333E-2</v>
      </c>
      <c r="J184" s="83">
        <v>6.7000000000000004E-2</v>
      </c>
      <c r="K184" s="83" t="s">
        <v>277</v>
      </c>
      <c r="L184" s="83">
        <v>0.39700000000000002</v>
      </c>
      <c r="M184" s="83" t="s">
        <v>277</v>
      </c>
      <c r="N184" s="84">
        <f t="shared" si="8"/>
        <v>0.52889583333333334</v>
      </c>
    </row>
    <row r="185" spans="2:14" s="71" customFormat="1" ht="14.65" customHeight="1">
      <c r="B185" s="79" t="s">
        <v>278</v>
      </c>
      <c r="C185" s="80">
        <v>10044187</v>
      </c>
      <c r="D185" s="80">
        <v>10019674</v>
      </c>
      <c r="E185" s="79" t="s">
        <v>276</v>
      </c>
      <c r="F185" s="81">
        <v>41545</v>
      </c>
      <c r="G185" s="82">
        <v>4.8079999999999998</v>
      </c>
      <c r="H185" s="83">
        <f t="shared" si="6"/>
        <v>4808</v>
      </c>
      <c r="I185" s="84">
        <f t="shared" si="7"/>
        <v>5.5648148148148141E-2</v>
      </c>
      <c r="J185" s="83">
        <v>6.5000000000000002E-2</v>
      </c>
      <c r="K185" s="83" t="s">
        <v>277</v>
      </c>
      <c r="L185" s="83">
        <v>0.39900000000000002</v>
      </c>
      <c r="M185" s="83" t="s">
        <v>277</v>
      </c>
      <c r="N185" s="84">
        <f t="shared" si="8"/>
        <v>0.51964814814814819</v>
      </c>
    </row>
    <row r="186" spans="2:14" s="71" customFormat="1" ht="14.65" customHeight="1">
      <c r="B186" s="79" t="s">
        <v>278</v>
      </c>
      <c r="C186" s="80">
        <v>10044187</v>
      </c>
      <c r="D186" s="80">
        <v>10019674</v>
      </c>
      <c r="E186" s="79" t="s">
        <v>276</v>
      </c>
      <c r="F186" s="81">
        <v>41546</v>
      </c>
      <c r="G186" s="82">
        <v>4.7329999999999997</v>
      </c>
      <c r="H186" s="83">
        <f t="shared" si="6"/>
        <v>4733</v>
      </c>
      <c r="I186" s="84">
        <f t="shared" si="7"/>
        <v>5.4780092592592582E-2</v>
      </c>
      <c r="J186" s="83">
        <v>8.3000000000000004E-2</v>
      </c>
      <c r="K186" s="83" t="s">
        <v>277</v>
      </c>
      <c r="L186" s="83">
        <v>0.378</v>
      </c>
      <c r="M186" s="83" t="s">
        <v>277</v>
      </c>
      <c r="N186" s="84">
        <f t="shared" si="8"/>
        <v>0.51578009259259261</v>
      </c>
    </row>
    <row r="187" spans="2:14" s="71" customFormat="1" ht="14.65" customHeight="1">
      <c r="B187" s="79" t="s">
        <v>278</v>
      </c>
      <c r="C187" s="80">
        <v>10044187</v>
      </c>
      <c r="D187" s="80">
        <v>10019674</v>
      </c>
      <c r="E187" s="79" t="s">
        <v>276</v>
      </c>
      <c r="F187" s="81">
        <v>41547</v>
      </c>
      <c r="G187" s="82">
        <v>4.59</v>
      </c>
      <c r="H187" s="83">
        <f t="shared" si="6"/>
        <v>4590</v>
      </c>
      <c r="I187" s="84">
        <f t="shared" si="7"/>
        <v>5.3124999999999992E-2</v>
      </c>
      <c r="J187" s="83">
        <v>0.105</v>
      </c>
      <c r="K187" s="83" t="s">
        <v>277</v>
      </c>
      <c r="L187" s="83">
        <v>0.42799999999999999</v>
      </c>
      <c r="M187" s="83" t="s">
        <v>277</v>
      </c>
      <c r="N187" s="84">
        <f t="shared" si="8"/>
        <v>0.58612500000000001</v>
      </c>
    </row>
    <row r="188" spans="2:14" s="71" customFormat="1" ht="14.65" customHeight="1">
      <c r="B188" s="79" t="s">
        <v>278</v>
      </c>
      <c r="C188" s="80">
        <v>10044187</v>
      </c>
      <c r="D188" s="80">
        <v>10019674</v>
      </c>
      <c r="E188" s="79" t="s">
        <v>276</v>
      </c>
      <c r="F188" s="81">
        <v>41548</v>
      </c>
      <c r="G188" s="82">
        <v>4.5640000000000001</v>
      </c>
      <c r="H188" s="83">
        <f t="shared" si="6"/>
        <v>4564</v>
      </c>
      <c r="I188" s="84">
        <f t="shared" si="7"/>
        <v>5.2824074074074072E-2</v>
      </c>
      <c r="J188" s="83">
        <v>6.2E-2</v>
      </c>
      <c r="K188" s="83" t="s">
        <v>277</v>
      </c>
      <c r="L188" s="83" t="s">
        <v>283</v>
      </c>
      <c r="M188" s="83" t="s">
        <v>284</v>
      </c>
      <c r="N188" s="84" t="e">
        <f t="shared" si="8"/>
        <v>#VALUE!</v>
      </c>
    </row>
    <row r="189" spans="2:14" s="71" customFormat="1" ht="14.65" customHeight="1">
      <c r="B189" s="79" t="s">
        <v>278</v>
      </c>
      <c r="C189" s="80">
        <v>10044187</v>
      </c>
      <c r="D189" s="80">
        <v>10019674</v>
      </c>
      <c r="E189" s="79" t="s">
        <v>276</v>
      </c>
      <c r="F189" s="81">
        <v>41549</v>
      </c>
      <c r="G189" s="82">
        <v>4.3840000000000003</v>
      </c>
      <c r="H189" s="83">
        <f t="shared" si="6"/>
        <v>4384</v>
      </c>
      <c r="I189" s="84">
        <f t="shared" si="7"/>
        <v>5.0740740740740739E-2</v>
      </c>
      <c r="J189" s="83">
        <v>5.8999999999999997E-2</v>
      </c>
      <c r="K189" s="83" t="s">
        <v>277</v>
      </c>
      <c r="L189" s="83" t="s">
        <v>283</v>
      </c>
      <c r="M189" s="83" t="s">
        <v>284</v>
      </c>
      <c r="N189" s="84" t="e">
        <f t="shared" si="8"/>
        <v>#VALUE!</v>
      </c>
    </row>
    <row r="190" spans="2:14" s="71" customFormat="1" ht="14.65" customHeight="1">
      <c r="B190" s="79" t="s">
        <v>278</v>
      </c>
      <c r="C190" s="80">
        <v>10044187</v>
      </c>
      <c r="D190" s="80">
        <v>10019674</v>
      </c>
      <c r="E190" s="79" t="s">
        <v>276</v>
      </c>
      <c r="F190" s="81">
        <v>41550</v>
      </c>
      <c r="G190" s="82">
        <v>4.077</v>
      </c>
      <c r="H190" s="83">
        <f t="shared" si="6"/>
        <v>4077</v>
      </c>
      <c r="I190" s="84">
        <f t="shared" si="7"/>
        <v>4.7187499999999993E-2</v>
      </c>
      <c r="J190" s="83">
        <v>0.127</v>
      </c>
      <c r="K190" s="83" t="s">
        <v>277</v>
      </c>
      <c r="L190" s="83" t="s">
        <v>283</v>
      </c>
      <c r="M190" s="83" t="s">
        <v>284</v>
      </c>
      <c r="N190" s="84" t="e">
        <f t="shared" si="8"/>
        <v>#VALUE!</v>
      </c>
    </row>
    <row r="191" spans="2:14" s="71" customFormat="1" ht="14.65" customHeight="1">
      <c r="B191" s="79" t="s">
        <v>278</v>
      </c>
      <c r="C191" s="80">
        <v>10044187</v>
      </c>
      <c r="D191" s="80">
        <v>10019674</v>
      </c>
      <c r="E191" s="79" t="s">
        <v>276</v>
      </c>
      <c r="F191" s="81">
        <v>41551</v>
      </c>
      <c r="G191" s="82">
        <v>3.738</v>
      </c>
      <c r="H191" s="83">
        <f t="shared" si="6"/>
        <v>3738</v>
      </c>
      <c r="I191" s="84">
        <f t="shared" si="7"/>
        <v>4.3263888888888886E-2</v>
      </c>
      <c r="J191" s="83">
        <v>6.6000000000000003E-2</v>
      </c>
      <c r="K191" s="83" t="s">
        <v>277</v>
      </c>
      <c r="L191" s="83" t="s">
        <v>283</v>
      </c>
      <c r="M191" s="83" t="s">
        <v>284</v>
      </c>
      <c r="N191" s="84" t="e">
        <f t="shared" si="8"/>
        <v>#VALUE!</v>
      </c>
    </row>
    <row r="192" spans="2:14" s="71" customFormat="1" ht="14.65" customHeight="1">
      <c r="B192" s="79" t="s">
        <v>278</v>
      </c>
      <c r="C192" s="80">
        <v>10044187</v>
      </c>
      <c r="D192" s="80">
        <v>10019674</v>
      </c>
      <c r="E192" s="79" t="s">
        <v>276</v>
      </c>
      <c r="F192" s="81">
        <v>41552</v>
      </c>
      <c r="G192" s="82">
        <v>3.35</v>
      </c>
      <c r="H192" s="83">
        <f t="shared" si="6"/>
        <v>3350</v>
      </c>
      <c r="I192" s="84">
        <f t="shared" si="7"/>
        <v>3.8773148148148147E-2</v>
      </c>
      <c r="J192" s="83">
        <v>5.0999999999999997E-2</v>
      </c>
      <c r="K192" s="83" t="s">
        <v>277</v>
      </c>
      <c r="L192" s="83" t="s">
        <v>283</v>
      </c>
      <c r="M192" s="83" t="s">
        <v>284</v>
      </c>
      <c r="N192" s="84" t="e">
        <f t="shared" si="8"/>
        <v>#VALUE!</v>
      </c>
    </row>
    <row r="193" spans="2:14" s="71" customFormat="1" ht="14.65" customHeight="1">
      <c r="B193" s="79" t="s">
        <v>278</v>
      </c>
      <c r="C193" s="80">
        <v>10044187</v>
      </c>
      <c r="D193" s="80">
        <v>10019674</v>
      </c>
      <c r="E193" s="79" t="s">
        <v>276</v>
      </c>
      <c r="F193" s="81">
        <v>41553</v>
      </c>
      <c r="G193" s="82">
        <v>3.9550000000000001</v>
      </c>
      <c r="H193" s="83">
        <f t="shared" si="6"/>
        <v>3955</v>
      </c>
      <c r="I193" s="84">
        <f t="shared" si="7"/>
        <v>4.5775462962962962E-2</v>
      </c>
      <c r="J193" s="83">
        <v>4.8000000000000001E-2</v>
      </c>
      <c r="K193" s="83" t="s">
        <v>277</v>
      </c>
      <c r="L193" s="83" t="s">
        <v>283</v>
      </c>
      <c r="M193" s="83" t="s">
        <v>284</v>
      </c>
      <c r="N193" s="84" t="e">
        <f t="shared" si="8"/>
        <v>#VALUE!</v>
      </c>
    </row>
    <row r="194" spans="2:14" s="71" customFormat="1" ht="14.65" customHeight="1">
      <c r="B194" s="79" t="s">
        <v>278</v>
      </c>
      <c r="C194" s="80">
        <v>10044187</v>
      </c>
      <c r="D194" s="80">
        <v>10019674</v>
      </c>
      <c r="E194" s="79" t="s">
        <v>276</v>
      </c>
      <c r="F194" s="81">
        <v>41554</v>
      </c>
      <c r="G194" s="82">
        <v>3.2490000000000001</v>
      </c>
      <c r="H194" s="83">
        <f t="shared" si="6"/>
        <v>3249</v>
      </c>
      <c r="I194" s="84">
        <f t="shared" si="7"/>
        <v>3.7604166666666668E-2</v>
      </c>
      <c r="J194" s="83">
        <v>5.3999999999999999E-2</v>
      </c>
      <c r="K194" s="83" t="s">
        <v>277</v>
      </c>
      <c r="L194" s="83" t="s">
        <v>283</v>
      </c>
      <c r="M194" s="83" t="s">
        <v>284</v>
      </c>
      <c r="N194" s="84" t="e">
        <f t="shared" si="8"/>
        <v>#VALUE!</v>
      </c>
    </row>
    <row r="195" spans="2:14" s="71" customFormat="1" ht="14.65" customHeight="1">
      <c r="B195" s="79" t="s">
        <v>278</v>
      </c>
      <c r="C195" s="80">
        <v>10044187</v>
      </c>
      <c r="D195" s="80">
        <v>10019674</v>
      </c>
      <c r="E195" s="79" t="s">
        <v>276</v>
      </c>
      <c r="F195" s="81">
        <v>41555</v>
      </c>
      <c r="G195" s="82">
        <v>3.4049999999999998</v>
      </c>
      <c r="H195" s="83">
        <f t="shared" si="6"/>
        <v>3405</v>
      </c>
      <c r="I195" s="84">
        <f t="shared" si="7"/>
        <v>3.9409722222222214E-2</v>
      </c>
      <c r="J195" s="83">
        <v>5.2999999999999999E-2</v>
      </c>
      <c r="K195" s="83" t="s">
        <v>277</v>
      </c>
      <c r="L195" s="83" t="s">
        <v>283</v>
      </c>
      <c r="M195" s="83" t="s">
        <v>284</v>
      </c>
      <c r="N195" s="84" t="e">
        <f t="shared" si="8"/>
        <v>#VALUE!</v>
      </c>
    </row>
    <row r="196" spans="2:14" s="71" customFormat="1" ht="14.65" customHeight="1">
      <c r="B196" s="79" t="s">
        <v>278</v>
      </c>
      <c r="C196" s="80">
        <v>10044187</v>
      </c>
      <c r="D196" s="80">
        <v>10019674</v>
      </c>
      <c r="E196" s="79" t="s">
        <v>276</v>
      </c>
      <c r="F196" s="81">
        <v>41556</v>
      </c>
      <c r="G196" s="82">
        <v>3.597</v>
      </c>
      <c r="H196" s="83">
        <f t="shared" si="6"/>
        <v>3597</v>
      </c>
      <c r="I196" s="84">
        <f t="shared" si="7"/>
        <v>4.1631944444444444E-2</v>
      </c>
      <c r="J196" s="83">
        <v>5.3999999999999999E-2</v>
      </c>
      <c r="K196" s="83" t="s">
        <v>277</v>
      </c>
      <c r="L196" s="83" t="s">
        <v>283</v>
      </c>
      <c r="M196" s="83" t="s">
        <v>284</v>
      </c>
      <c r="N196" s="84" t="e">
        <f t="shared" si="8"/>
        <v>#VALUE!</v>
      </c>
    </row>
    <row r="197" spans="2:14" s="71" customFormat="1" ht="14.65" customHeight="1">
      <c r="B197" s="79" t="s">
        <v>278</v>
      </c>
      <c r="C197" s="80">
        <v>10044187</v>
      </c>
      <c r="D197" s="80">
        <v>10019674</v>
      </c>
      <c r="E197" s="79" t="s">
        <v>276</v>
      </c>
      <c r="F197" s="81">
        <v>41557</v>
      </c>
      <c r="G197" s="82">
        <v>4.1020000000000003</v>
      </c>
      <c r="H197" s="83">
        <f t="shared" ref="H197:H260" si="9">(G197*1000)</f>
        <v>4102</v>
      </c>
      <c r="I197" s="84">
        <f t="shared" ref="I197:I260" si="10">SUM(G197/86.4)</f>
        <v>4.7476851851851853E-2</v>
      </c>
      <c r="J197" s="83">
        <v>5.3999999999999999E-2</v>
      </c>
      <c r="K197" s="83" t="s">
        <v>277</v>
      </c>
      <c r="L197" s="83">
        <v>0.19</v>
      </c>
      <c r="M197" s="83" t="s">
        <v>277</v>
      </c>
      <c r="N197" s="84">
        <f t="shared" ref="N197:N260" si="11">SUM(I197+J197+L197)</f>
        <v>0.29147685185185185</v>
      </c>
    </row>
    <row r="198" spans="2:14" s="71" customFormat="1" ht="14.65" customHeight="1">
      <c r="B198" s="79" t="s">
        <v>278</v>
      </c>
      <c r="C198" s="80">
        <v>10044187</v>
      </c>
      <c r="D198" s="80">
        <v>10019674</v>
      </c>
      <c r="E198" s="79" t="s">
        <v>276</v>
      </c>
      <c r="F198" s="81">
        <v>41558</v>
      </c>
      <c r="G198" s="82">
        <v>3.3940000000000001</v>
      </c>
      <c r="H198" s="83">
        <f t="shared" si="9"/>
        <v>3394</v>
      </c>
      <c r="I198" s="84">
        <f t="shared" si="10"/>
        <v>3.9282407407407405E-2</v>
      </c>
      <c r="J198" s="83">
        <v>0.161</v>
      </c>
      <c r="K198" s="83" t="s">
        <v>277</v>
      </c>
      <c r="L198" s="83">
        <v>0.28100000000000003</v>
      </c>
      <c r="M198" s="83" t="s">
        <v>277</v>
      </c>
      <c r="N198" s="84">
        <f t="shared" si="11"/>
        <v>0.48128240740740746</v>
      </c>
    </row>
    <row r="199" spans="2:14" s="71" customFormat="1" ht="14.65" customHeight="1">
      <c r="B199" s="79" t="s">
        <v>278</v>
      </c>
      <c r="C199" s="80">
        <v>10044187</v>
      </c>
      <c r="D199" s="80">
        <v>10019674</v>
      </c>
      <c r="E199" s="79" t="s">
        <v>276</v>
      </c>
      <c r="F199" s="81">
        <v>41559</v>
      </c>
      <c r="G199" s="82">
        <v>3.4380000000000002</v>
      </c>
      <c r="H199" s="83">
        <f t="shared" si="9"/>
        <v>3438</v>
      </c>
      <c r="I199" s="84">
        <f t="shared" si="10"/>
        <v>3.9791666666666663E-2</v>
      </c>
      <c r="J199" s="83">
        <v>0.17</v>
      </c>
      <c r="K199" s="83" t="s">
        <v>277</v>
      </c>
      <c r="L199" s="83">
        <v>0.46200000000000002</v>
      </c>
      <c r="M199" s="83" t="s">
        <v>277</v>
      </c>
      <c r="N199" s="84">
        <f t="shared" si="11"/>
        <v>0.67179166666666668</v>
      </c>
    </row>
    <row r="200" spans="2:14" s="71" customFormat="1" ht="14.65" customHeight="1">
      <c r="B200" s="79" t="s">
        <v>278</v>
      </c>
      <c r="C200" s="80">
        <v>10044187</v>
      </c>
      <c r="D200" s="80">
        <v>10019674</v>
      </c>
      <c r="E200" s="79" t="s">
        <v>276</v>
      </c>
      <c r="F200" s="81">
        <v>41560</v>
      </c>
      <c r="G200" s="82">
        <v>3.8519999999999999</v>
      </c>
      <c r="H200" s="83">
        <f t="shared" si="9"/>
        <v>3852</v>
      </c>
      <c r="I200" s="84">
        <f t="shared" si="10"/>
        <v>4.4583333333333329E-2</v>
      </c>
      <c r="J200" s="83">
        <v>0.94799999999999995</v>
      </c>
      <c r="K200" s="83" t="s">
        <v>277</v>
      </c>
      <c r="L200" s="83">
        <v>0.55500000000000005</v>
      </c>
      <c r="M200" s="83" t="s">
        <v>277</v>
      </c>
      <c r="N200" s="84">
        <f t="shared" si="11"/>
        <v>1.5475833333333333</v>
      </c>
    </row>
    <row r="201" spans="2:14" s="71" customFormat="1" ht="14.65" customHeight="1">
      <c r="B201" s="79" t="s">
        <v>278</v>
      </c>
      <c r="C201" s="80">
        <v>10044187</v>
      </c>
      <c r="D201" s="80">
        <v>10019674</v>
      </c>
      <c r="E201" s="79" t="s">
        <v>276</v>
      </c>
      <c r="F201" s="81">
        <v>41561</v>
      </c>
      <c r="G201" s="82">
        <v>3.5670000000000002</v>
      </c>
      <c r="H201" s="83">
        <f t="shared" si="9"/>
        <v>3567</v>
      </c>
      <c r="I201" s="84">
        <f t="shared" si="10"/>
        <v>4.1284722222222223E-2</v>
      </c>
      <c r="J201" s="83">
        <v>0.55500000000000005</v>
      </c>
      <c r="K201" s="83" t="s">
        <v>277</v>
      </c>
      <c r="L201" s="83">
        <v>0.55600000000000005</v>
      </c>
      <c r="M201" s="83" t="s">
        <v>277</v>
      </c>
      <c r="N201" s="84">
        <f t="shared" si="11"/>
        <v>1.1522847222222223</v>
      </c>
    </row>
    <row r="202" spans="2:14" s="71" customFormat="1" ht="14.65" customHeight="1">
      <c r="B202" s="79" t="s">
        <v>278</v>
      </c>
      <c r="C202" s="80">
        <v>10044187</v>
      </c>
      <c r="D202" s="80">
        <v>10019674</v>
      </c>
      <c r="E202" s="79" t="s">
        <v>276</v>
      </c>
      <c r="F202" s="81">
        <v>41562</v>
      </c>
      <c r="G202" s="82">
        <v>3.7410000000000001</v>
      </c>
      <c r="H202" s="83">
        <f t="shared" si="9"/>
        <v>3741</v>
      </c>
      <c r="I202" s="84">
        <f t="shared" si="10"/>
        <v>4.3298611111111107E-2</v>
      </c>
      <c r="J202" s="83">
        <v>0.20300000000000001</v>
      </c>
      <c r="K202" s="83" t="s">
        <v>277</v>
      </c>
      <c r="L202" s="83">
        <v>0.51800000000000002</v>
      </c>
      <c r="M202" s="83" t="s">
        <v>277</v>
      </c>
      <c r="N202" s="84">
        <f t="shared" si="11"/>
        <v>0.76429861111111119</v>
      </c>
    </row>
    <row r="203" spans="2:14" s="71" customFormat="1" ht="14.65" customHeight="1">
      <c r="B203" s="79" t="s">
        <v>278</v>
      </c>
      <c r="C203" s="80">
        <v>10044187</v>
      </c>
      <c r="D203" s="80">
        <v>10019674</v>
      </c>
      <c r="E203" s="79" t="s">
        <v>276</v>
      </c>
      <c r="F203" s="81">
        <v>41563</v>
      </c>
      <c r="G203" s="82">
        <v>3.4710000000000001</v>
      </c>
      <c r="H203" s="83">
        <f t="shared" si="9"/>
        <v>3471</v>
      </c>
      <c r="I203" s="84">
        <f t="shared" si="10"/>
        <v>4.0173611111111111E-2</v>
      </c>
      <c r="J203" s="83">
        <v>0.54100000000000004</v>
      </c>
      <c r="K203" s="83" t="s">
        <v>277</v>
      </c>
      <c r="L203" s="83">
        <v>0.52400000000000002</v>
      </c>
      <c r="M203" s="83" t="s">
        <v>277</v>
      </c>
      <c r="N203" s="84">
        <f t="shared" si="11"/>
        <v>1.1051736111111112</v>
      </c>
    </row>
    <row r="204" spans="2:14" s="71" customFormat="1" ht="14.65" customHeight="1">
      <c r="B204" s="79" t="s">
        <v>278</v>
      </c>
      <c r="C204" s="80">
        <v>10044187</v>
      </c>
      <c r="D204" s="80">
        <v>10019674</v>
      </c>
      <c r="E204" s="79" t="s">
        <v>276</v>
      </c>
      <c r="F204" s="81">
        <v>41564</v>
      </c>
      <c r="G204" s="82">
        <v>3.57</v>
      </c>
      <c r="H204" s="83">
        <f t="shared" si="9"/>
        <v>3570</v>
      </c>
      <c r="I204" s="84">
        <f t="shared" si="10"/>
        <v>4.1319444444444436E-2</v>
      </c>
      <c r="J204" s="83">
        <v>0.13800000000000001</v>
      </c>
      <c r="K204" s="83" t="s">
        <v>277</v>
      </c>
      <c r="L204" s="83">
        <v>0.47799999999999998</v>
      </c>
      <c r="M204" s="83" t="s">
        <v>277</v>
      </c>
      <c r="N204" s="84">
        <f t="shared" si="11"/>
        <v>0.65731944444444446</v>
      </c>
    </row>
    <row r="205" spans="2:14" s="71" customFormat="1" ht="14.65" customHeight="1">
      <c r="B205" s="79" t="s">
        <v>278</v>
      </c>
      <c r="C205" s="80">
        <v>10044187</v>
      </c>
      <c r="D205" s="80">
        <v>10019674</v>
      </c>
      <c r="E205" s="79" t="s">
        <v>276</v>
      </c>
      <c r="F205" s="81">
        <v>41565</v>
      </c>
      <c r="G205" s="82">
        <v>4.032</v>
      </c>
      <c r="H205" s="83">
        <f t="shared" si="9"/>
        <v>4032</v>
      </c>
      <c r="I205" s="84">
        <f t="shared" si="10"/>
        <v>4.6666666666666662E-2</v>
      </c>
      <c r="J205" s="83">
        <v>0.13900000000000001</v>
      </c>
      <c r="K205" s="83" t="s">
        <v>277</v>
      </c>
      <c r="L205" s="83">
        <v>0.372</v>
      </c>
      <c r="M205" s="83" t="s">
        <v>277</v>
      </c>
      <c r="N205" s="84">
        <f t="shared" si="11"/>
        <v>0.55766666666666664</v>
      </c>
    </row>
    <row r="206" spans="2:14" s="71" customFormat="1" ht="14.65" customHeight="1">
      <c r="B206" s="79" t="s">
        <v>278</v>
      </c>
      <c r="C206" s="80">
        <v>10044187</v>
      </c>
      <c r="D206" s="80">
        <v>10019674</v>
      </c>
      <c r="E206" s="79" t="s">
        <v>276</v>
      </c>
      <c r="F206" s="81">
        <v>41566</v>
      </c>
      <c r="G206" s="82">
        <v>3.4079999999999999</v>
      </c>
      <c r="H206" s="83">
        <f t="shared" si="9"/>
        <v>3408</v>
      </c>
      <c r="I206" s="84">
        <f t="shared" si="10"/>
        <v>3.9444444444444442E-2</v>
      </c>
      <c r="J206" s="83">
        <v>0.15</v>
      </c>
      <c r="K206" s="83" t="s">
        <v>277</v>
      </c>
      <c r="L206" s="83">
        <v>0.40600000000000003</v>
      </c>
      <c r="M206" s="83" t="s">
        <v>277</v>
      </c>
      <c r="N206" s="84">
        <f t="shared" si="11"/>
        <v>0.59544444444444444</v>
      </c>
    </row>
    <row r="207" spans="2:14" s="71" customFormat="1" ht="14.65" customHeight="1">
      <c r="B207" s="79" t="s">
        <v>278</v>
      </c>
      <c r="C207" s="80">
        <v>10044187</v>
      </c>
      <c r="D207" s="80">
        <v>10019674</v>
      </c>
      <c r="E207" s="79" t="s">
        <v>276</v>
      </c>
      <c r="F207" s="81">
        <v>41567</v>
      </c>
      <c r="G207" s="82">
        <v>3.5859999999999999</v>
      </c>
      <c r="H207" s="83">
        <f t="shared" si="9"/>
        <v>3586</v>
      </c>
      <c r="I207" s="84">
        <f t="shared" si="10"/>
        <v>4.1504629629629627E-2</v>
      </c>
      <c r="J207" s="83">
        <v>3.14</v>
      </c>
      <c r="K207" s="83" t="s">
        <v>277</v>
      </c>
      <c r="L207" s="83">
        <v>0.55800000000000005</v>
      </c>
      <c r="M207" s="83" t="s">
        <v>277</v>
      </c>
      <c r="N207" s="84">
        <f t="shared" si="11"/>
        <v>3.7395046296296295</v>
      </c>
    </row>
    <row r="208" spans="2:14" s="71" customFormat="1" ht="14.65" customHeight="1">
      <c r="B208" s="79" t="s">
        <v>278</v>
      </c>
      <c r="C208" s="80">
        <v>10044187</v>
      </c>
      <c r="D208" s="80">
        <v>10019674</v>
      </c>
      <c r="E208" s="79" t="s">
        <v>276</v>
      </c>
      <c r="F208" s="81">
        <v>41568</v>
      </c>
      <c r="G208" s="82">
        <v>3.3660000000000001</v>
      </c>
      <c r="H208" s="83">
        <f t="shared" si="9"/>
        <v>3366</v>
      </c>
      <c r="I208" s="84">
        <f t="shared" si="10"/>
        <v>3.8958333333333331E-2</v>
      </c>
      <c r="J208" s="83">
        <v>0.39600000000000002</v>
      </c>
      <c r="K208" s="83" t="s">
        <v>277</v>
      </c>
      <c r="L208" s="83">
        <v>0.56100000000000005</v>
      </c>
      <c r="M208" s="83" t="s">
        <v>277</v>
      </c>
      <c r="N208" s="84">
        <f t="shared" si="11"/>
        <v>0.99595833333333339</v>
      </c>
    </row>
    <row r="209" spans="2:14" s="71" customFormat="1" ht="14.65" customHeight="1">
      <c r="B209" s="79" t="s">
        <v>278</v>
      </c>
      <c r="C209" s="80">
        <v>10044187</v>
      </c>
      <c r="D209" s="80">
        <v>10019674</v>
      </c>
      <c r="E209" s="79" t="s">
        <v>276</v>
      </c>
      <c r="F209" s="81">
        <v>41569</v>
      </c>
      <c r="G209" s="82">
        <v>3.3220000000000001</v>
      </c>
      <c r="H209" s="83">
        <f t="shared" si="9"/>
        <v>3322</v>
      </c>
      <c r="I209" s="84">
        <f t="shared" si="10"/>
        <v>3.8449074074074073E-2</v>
      </c>
      <c r="J209" s="83">
        <v>0.97</v>
      </c>
      <c r="K209" s="83" t="s">
        <v>277</v>
      </c>
      <c r="L209" s="83">
        <v>0.53700000000000003</v>
      </c>
      <c r="M209" s="83" t="s">
        <v>277</v>
      </c>
      <c r="N209" s="84">
        <f t="shared" si="11"/>
        <v>1.5454490740740741</v>
      </c>
    </row>
    <row r="210" spans="2:14" s="71" customFormat="1" ht="14.65" customHeight="1">
      <c r="B210" s="79" t="s">
        <v>278</v>
      </c>
      <c r="C210" s="80">
        <v>10044187</v>
      </c>
      <c r="D210" s="80">
        <v>10019674</v>
      </c>
      <c r="E210" s="79" t="s">
        <v>276</v>
      </c>
      <c r="F210" s="81">
        <v>41570</v>
      </c>
      <c r="G210" s="82">
        <v>3.004</v>
      </c>
      <c r="H210" s="83">
        <f t="shared" si="9"/>
        <v>3004</v>
      </c>
      <c r="I210" s="84">
        <f t="shared" si="10"/>
        <v>3.4768518518518518E-2</v>
      </c>
      <c r="J210" s="83">
        <v>0.65900000000000003</v>
      </c>
      <c r="K210" s="83" t="s">
        <v>277</v>
      </c>
      <c r="L210" s="83">
        <v>0.55700000000000005</v>
      </c>
      <c r="M210" s="83" t="s">
        <v>277</v>
      </c>
      <c r="N210" s="84">
        <f t="shared" si="11"/>
        <v>1.2507685185185187</v>
      </c>
    </row>
    <row r="211" spans="2:14" s="71" customFormat="1" ht="14.65" customHeight="1">
      <c r="B211" s="79" t="s">
        <v>278</v>
      </c>
      <c r="C211" s="80">
        <v>10044187</v>
      </c>
      <c r="D211" s="80">
        <v>10019674</v>
      </c>
      <c r="E211" s="79" t="s">
        <v>276</v>
      </c>
      <c r="F211" s="81">
        <v>41571</v>
      </c>
      <c r="G211" s="82">
        <v>3.2229999999999999</v>
      </c>
      <c r="H211" s="83">
        <f t="shared" si="9"/>
        <v>3223</v>
      </c>
      <c r="I211" s="84">
        <f t="shared" si="10"/>
        <v>3.7303240740740734E-2</v>
      </c>
      <c r="J211" s="83">
        <v>0.26300000000000001</v>
      </c>
      <c r="K211" s="83" t="s">
        <v>277</v>
      </c>
      <c r="L211" s="83">
        <v>0.52800000000000002</v>
      </c>
      <c r="M211" s="83" t="s">
        <v>277</v>
      </c>
      <c r="N211" s="84">
        <f t="shared" si="11"/>
        <v>0.8283032407407408</v>
      </c>
    </row>
    <row r="212" spans="2:14" s="71" customFormat="1" ht="14.65" customHeight="1">
      <c r="B212" s="79" t="s">
        <v>278</v>
      </c>
      <c r="C212" s="80">
        <v>10044187</v>
      </c>
      <c r="D212" s="80">
        <v>10019674</v>
      </c>
      <c r="E212" s="79" t="s">
        <v>276</v>
      </c>
      <c r="F212" s="81">
        <v>41572</v>
      </c>
      <c r="G212" s="82">
        <v>3.1930000000000001</v>
      </c>
      <c r="H212" s="83">
        <f t="shared" si="9"/>
        <v>3193</v>
      </c>
      <c r="I212" s="84">
        <f t="shared" si="10"/>
        <v>3.695601851851852E-2</v>
      </c>
      <c r="J212" s="83">
        <v>0.25600000000000001</v>
      </c>
      <c r="K212" s="83" t="s">
        <v>277</v>
      </c>
      <c r="L212" s="83">
        <v>0.53500000000000003</v>
      </c>
      <c r="M212" s="83" t="s">
        <v>277</v>
      </c>
      <c r="N212" s="84">
        <f t="shared" si="11"/>
        <v>0.82795601851851863</v>
      </c>
    </row>
    <row r="213" spans="2:14" s="71" customFormat="1" ht="14.65" customHeight="1">
      <c r="B213" s="79" t="s">
        <v>278</v>
      </c>
      <c r="C213" s="80">
        <v>10044187</v>
      </c>
      <c r="D213" s="80">
        <v>10019674</v>
      </c>
      <c r="E213" s="79" t="s">
        <v>276</v>
      </c>
      <c r="F213" s="81">
        <v>41573</v>
      </c>
      <c r="G213" s="82">
        <v>0</v>
      </c>
      <c r="H213" s="83">
        <f t="shared" si="9"/>
        <v>0</v>
      </c>
      <c r="I213" s="84">
        <f t="shared" si="10"/>
        <v>0</v>
      </c>
      <c r="J213" s="83">
        <v>0.19</v>
      </c>
      <c r="K213" s="83" t="s">
        <v>277</v>
      </c>
      <c r="L213" s="83">
        <v>0.46700000000000003</v>
      </c>
      <c r="M213" s="83" t="s">
        <v>277</v>
      </c>
      <c r="N213" s="84">
        <f t="shared" si="11"/>
        <v>0.65700000000000003</v>
      </c>
    </row>
    <row r="214" spans="2:14" s="71" customFormat="1" ht="14.65" customHeight="1">
      <c r="B214" s="79" t="s">
        <v>278</v>
      </c>
      <c r="C214" s="80">
        <v>10044187</v>
      </c>
      <c r="D214" s="80">
        <v>10019674</v>
      </c>
      <c r="E214" s="79" t="s">
        <v>276</v>
      </c>
      <c r="F214" s="81">
        <v>41574</v>
      </c>
      <c r="G214" s="82">
        <v>0.91800000000000004</v>
      </c>
      <c r="H214" s="83">
        <f t="shared" si="9"/>
        <v>918</v>
      </c>
      <c r="I214" s="84">
        <f t="shared" si="10"/>
        <v>1.0624999999999999E-2</v>
      </c>
      <c r="J214" s="83">
        <v>3.26</v>
      </c>
      <c r="K214" s="83" t="s">
        <v>277</v>
      </c>
      <c r="L214" s="83">
        <v>0.56599999999999995</v>
      </c>
      <c r="M214" s="83" t="s">
        <v>277</v>
      </c>
      <c r="N214" s="84">
        <f t="shared" si="11"/>
        <v>3.8366249999999997</v>
      </c>
    </row>
    <row r="215" spans="2:14" s="71" customFormat="1" ht="14.65" customHeight="1">
      <c r="B215" s="79" t="s">
        <v>278</v>
      </c>
      <c r="C215" s="80">
        <v>10044187</v>
      </c>
      <c r="D215" s="80">
        <v>10019674</v>
      </c>
      <c r="E215" s="79" t="s">
        <v>276</v>
      </c>
      <c r="F215" s="81">
        <v>41575</v>
      </c>
      <c r="G215" s="82">
        <v>1.3140000000000001</v>
      </c>
      <c r="H215" s="83">
        <f t="shared" si="9"/>
        <v>1314</v>
      </c>
      <c r="I215" s="84">
        <f t="shared" si="10"/>
        <v>1.5208333333333332E-2</v>
      </c>
      <c r="J215" s="83">
        <v>3.85</v>
      </c>
      <c r="K215" s="83" t="s">
        <v>277</v>
      </c>
      <c r="L215" s="83">
        <v>0.38400000000000001</v>
      </c>
      <c r="M215" s="83" t="s">
        <v>277</v>
      </c>
      <c r="N215" s="84">
        <f t="shared" si="11"/>
        <v>4.2492083333333337</v>
      </c>
    </row>
    <row r="216" spans="2:14" s="71" customFormat="1" ht="14.65" customHeight="1">
      <c r="B216" s="79" t="s">
        <v>278</v>
      </c>
      <c r="C216" s="80">
        <v>10044187</v>
      </c>
      <c r="D216" s="80">
        <v>10019674</v>
      </c>
      <c r="E216" s="79" t="s">
        <v>276</v>
      </c>
      <c r="F216" s="81">
        <v>41576</v>
      </c>
      <c r="G216" s="82">
        <v>1.9550000000000001</v>
      </c>
      <c r="H216" s="83">
        <f t="shared" si="9"/>
        <v>1955</v>
      </c>
      <c r="I216" s="84">
        <f t="shared" si="10"/>
        <v>2.2627314814814815E-2</v>
      </c>
      <c r="J216" s="83">
        <v>0.439</v>
      </c>
      <c r="K216" s="83" t="s">
        <v>277</v>
      </c>
      <c r="L216" s="83">
        <v>0.35</v>
      </c>
      <c r="M216" s="83" t="s">
        <v>277</v>
      </c>
      <c r="N216" s="84">
        <f t="shared" si="11"/>
        <v>0.81162731481481476</v>
      </c>
    </row>
    <row r="217" spans="2:14" s="71" customFormat="1" ht="14.65" customHeight="1">
      <c r="B217" s="79" t="s">
        <v>278</v>
      </c>
      <c r="C217" s="80">
        <v>10044187</v>
      </c>
      <c r="D217" s="80">
        <v>10019674</v>
      </c>
      <c r="E217" s="79" t="s">
        <v>276</v>
      </c>
      <c r="F217" s="81">
        <v>41577</v>
      </c>
      <c r="G217" s="82">
        <v>2.2349999999999999</v>
      </c>
      <c r="H217" s="83">
        <f t="shared" si="9"/>
        <v>2235</v>
      </c>
      <c r="I217" s="84">
        <f t="shared" si="10"/>
        <v>2.5868055555555554E-2</v>
      </c>
      <c r="J217" s="83">
        <v>0.23799999999999999</v>
      </c>
      <c r="K217" s="83" t="s">
        <v>277</v>
      </c>
      <c r="L217" s="83">
        <v>0.34200000000000003</v>
      </c>
      <c r="M217" s="83" t="s">
        <v>277</v>
      </c>
      <c r="N217" s="84">
        <f t="shared" si="11"/>
        <v>0.60586805555555556</v>
      </c>
    </row>
    <row r="218" spans="2:14" s="71" customFormat="1" ht="14.65" customHeight="1">
      <c r="B218" s="79" t="s">
        <v>278</v>
      </c>
      <c r="C218" s="80">
        <v>10044187</v>
      </c>
      <c r="D218" s="80">
        <v>10019674</v>
      </c>
      <c r="E218" s="79" t="s">
        <v>276</v>
      </c>
      <c r="F218" s="81">
        <v>41578</v>
      </c>
      <c r="G218" s="82">
        <v>2.3140000000000001</v>
      </c>
      <c r="H218" s="83">
        <f t="shared" si="9"/>
        <v>2314</v>
      </c>
      <c r="I218" s="84">
        <f t="shared" si="10"/>
        <v>2.6782407407407408E-2</v>
      </c>
      <c r="J218" s="83">
        <v>0.218</v>
      </c>
      <c r="K218" s="83" t="s">
        <v>277</v>
      </c>
      <c r="L218" s="83">
        <v>0.40100000000000002</v>
      </c>
      <c r="M218" s="83" t="s">
        <v>277</v>
      </c>
      <c r="N218" s="84">
        <f t="shared" si="11"/>
        <v>0.64578240740740744</v>
      </c>
    </row>
    <row r="219" spans="2:14" s="71" customFormat="1" ht="14.65" customHeight="1">
      <c r="B219" s="79" t="s">
        <v>278</v>
      </c>
      <c r="C219" s="80">
        <v>10044187</v>
      </c>
      <c r="D219" s="80">
        <v>10019674</v>
      </c>
      <c r="E219" s="79" t="s">
        <v>276</v>
      </c>
      <c r="F219" s="81">
        <v>41579</v>
      </c>
      <c r="G219" s="82">
        <v>2.4289999999999998</v>
      </c>
      <c r="H219" s="83">
        <f t="shared" si="9"/>
        <v>2429</v>
      </c>
      <c r="I219" s="84">
        <f t="shared" si="10"/>
        <v>2.8113425925925924E-2</v>
      </c>
      <c r="J219" s="83">
        <v>0.33100000000000002</v>
      </c>
      <c r="K219" s="83" t="s">
        <v>277</v>
      </c>
      <c r="L219" s="83">
        <v>0.45300000000000001</v>
      </c>
      <c r="M219" s="83" t="s">
        <v>277</v>
      </c>
      <c r="N219" s="84">
        <f t="shared" si="11"/>
        <v>0.81211342592592595</v>
      </c>
    </row>
    <row r="220" spans="2:14" s="71" customFormat="1" ht="14.65" customHeight="1">
      <c r="B220" s="79" t="s">
        <v>278</v>
      </c>
      <c r="C220" s="80">
        <v>10044187</v>
      </c>
      <c r="D220" s="80">
        <v>10019674</v>
      </c>
      <c r="E220" s="79" t="s">
        <v>276</v>
      </c>
      <c r="F220" s="81">
        <v>41580</v>
      </c>
      <c r="G220" s="82">
        <v>2.4740000000000002</v>
      </c>
      <c r="H220" s="83">
        <f t="shared" si="9"/>
        <v>2474</v>
      </c>
      <c r="I220" s="84">
        <f t="shared" si="10"/>
        <v>2.8634259259259259E-2</v>
      </c>
      <c r="J220" s="83">
        <v>0.189</v>
      </c>
      <c r="K220" s="83" t="s">
        <v>277</v>
      </c>
      <c r="L220" s="83">
        <v>0.44</v>
      </c>
      <c r="M220" s="83" t="s">
        <v>277</v>
      </c>
      <c r="N220" s="84">
        <f t="shared" si="11"/>
        <v>0.65763425925925922</v>
      </c>
    </row>
    <row r="221" spans="2:14" s="71" customFormat="1" ht="14.65" customHeight="1">
      <c r="B221" s="79" t="s">
        <v>278</v>
      </c>
      <c r="C221" s="80">
        <v>10044187</v>
      </c>
      <c r="D221" s="80">
        <v>10019674</v>
      </c>
      <c r="E221" s="79" t="s">
        <v>276</v>
      </c>
      <c r="F221" s="81">
        <v>41581</v>
      </c>
      <c r="G221" s="82">
        <v>2.218</v>
      </c>
      <c r="H221" s="83">
        <f t="shared" si="9"/>
        <v>2218</v>
      </c>
      <c r="I221" s="84">
        <f t="shared" si="10"/>
        <v>2.5671296296296293E-2</v>
      </c>
      <c r="J221" s="83">
        <v>1.55</v>
      </c>
      <c r="K221" s="83" t="s">
        <v>277</v>
      </c>
      <c r="L221" s="83">
        <v>0.434</v>
      </c>
      <c r="M221" s="83" t="s">
        <v>277</v>
      </c>
      <c r="N221" s="84">
        <f t="shared" si="11"/>
        <v>2.0096712962962964</v>
      </c>
    </row>
    <row r="222" spans="2:14" s="71" customFormat="1" ht="14.65" customHeight="1">
      <c r="B222" s="79" t="s">
        <v>278</v>
      </c>
      <c r="C222" s="80">
        <v>10044187</v>
      </c>
      <c r="D222" s="80">
        <v>10019674</v>
      </c>
      <c r="E222" s="79" t="s">
        <v>276</v>
      </c>
      <c r="F222" s="81">
        <v>41582</v>
      </c>
      <c r="G222" s="82">
        <v>4.694</v>
      </c>
      <c r="H222" s="83">
        <f t="shared" si="9"/>
        <v>4694</v>
      </c>
      <c r="I222" s="84">
        <f t="shared" si="10"/>
        <v>5.4328703703703699E-2</v>
      </c>
      <c r="J222" s="83">
        <v>1.93</v>
      </c>
      <c r="K222" s="83" t="s">
        <v>277</v>
      </c>
      <c r="L222" s="83">
        <v>0.42399999999999999</v>
      </c>
      <c r="M222" s="83" t="s">
        <v>277</v>
      </c>
      <c r="N222" s="84">
        <f t="shared" si="11"/>
        <v>2.4083287037037038</v>
      </c>
    </row>
    <row r="223" spans="2:14" s="71" customFormat="1" ht="14.65" customHeight="1">
      <c r="B223" s="79" t="s">
        <v>278</v>
      </c>
      <c r="C223" s="80">
        <v>10044187</v>
      </c>
      <c r="D223" s="80">
        <v>10019674</v>
      </c>
      <c r="E223" s="79" t="s">
        <v>276</v>
      </c>
      <c r="F223" s="81">
        <v>41583</v>
      </c>
      <c r="G223" s="82">
        <v>1.0529999999999999</v>
      </c>
      <c r="H223" s="83">
        <f t="shared" si="9"/>
        <v>1053</v>
      </c>
      <c r="I223" s="84">
        <f t="shared" si="10"/>
        <v>1.2187499999999999E-2</v>
      </c>
      <c r="J223" s="83">
        <v>2.04</v>
      </c>
      <c r="K223" s="83" t="s">
        <v>277</v>
      </c>
      <c r="L223" s="83">
        <v>0.42199999999999999</v>
      </c>
      <c r="M223" s="83" t="s">
        <v>277</v>
      </c>
      <c r="N223" s="84">
        <f t="shared" si="11"/>
        <v>2.4741875000000002</v>
      </c>
    </row>
    <row r="224" spans="2:14" s="71" customFormat="1" ht="14.65" customHeight="1">
      <c r="B224" s="79" t="s">
        <v>278</v>
      </c>
      <c r="C224" s="80">
        <v>10044187</v>
      </c>
      <c r="D224" s="80">
        <v>10019674</v>
      </c>
      <c r="E224" s="79" t="s">
        <v>276</v>
      </c>
      <c r="F224" s="81">
        <v>41584</v>
      </c>
      <c r="G224" s="82">
        <v>1.448</v>
      </c>
      <c r="H224" s="83">
        <f t="shared" si="9"/>
        <v>1448</v>
      </c>
      <c r="I224" s="84">
        <f t="shared" si="10"/>
        <v>1.6759259259259258E-2</v>
      </c>
      <c r="J224" s="83">
        <v>0.73</v>
      </c>
      <c r="K224" s="83" t="s">
        <v>277</v>
      </c>
      <c r="L224" s="83">
        <v>0.43</v>
      </c>
      <c r="M224" s="83" t="s">
        <v>277</v>
      </c>
      <c r="N224" s="84">
        <f t="shared" si="11"/>
        <v>1.1767592592592593</v>
      </c>
    </row>
    <row r="225" spans="2:14" s="71" customFormat="1" ht="14.65" customHeight="1">
      <c r="B225" s="79" t="s">
        <v>278</v>
      </c>
      <c r="C225" s="80">
        <v>10044187</v>
      </c>
      <c r="D225" s="80">
        <v>10019674</v>
      </c>
      <c r="E225" s="79" t="s">
        <v>276</v>
      </c>
      <c r="F225" s="81">
        <v>41585</v>
      </c>
      <c r="G225" s="82">
        <v>2.1549999999999998</v>
      </c>
      <c r="H225" s="83">
        <f t="shared" si="9"/>
        <v>2155</v>
      </c>
      <c r="I225" s="84">
        <f t="shared" si="10"/>
        <v>2.4942129629629627E-2</v>
      </c>
      <c r="J225" s="83">
        <v>0.435</v>
      </c>
      <c r="K225" s="83" t="s">
        <v>277</v>
      </c>
      <c r="L225" s="83">
        <v>0.41199999999999998</v>
      </c>
      <c r="M225" s="83" t="s">
        <v>277</v>
      </c>
      <c r="N225" s="84">
        <f t="shared" si="11"/>
        <v>0.87194212962962958</v>
      </c>
    </row>
    <row r="226" spans="2:14" s="71" customFormat="1" ht="14.65" customHeight="1">
      <c r="B226" s="79" t="s">
        <v>278</v>
      </c>
      <c r="C226" s="80">
        <v>10044187</v>
      </c>
      <c r="D226" s="80">
        <v>10019674</v>
      </c>
      <c r="E226" s="79" t="s">
        <v>276</v>
      </c>
      <c r="F226" s="81">
        <v>41586</v>
      </c>
      <c r="G226" s="82">
        <v>2.4470000000000001</v>
      </c>
      <c r="H226" s="83">
        <f t="shared" si="9"/>
        <v>2447</v>
      </c>
      <c r="I226" s="84">
        <f t="shared" si="10"/>
        <v>2.8321759259259258E-2</v>
      </c>
      <c r="J226" s="83">
        <v>1.99</v>
      </c>
      <c r="K226" s="83" t="s">
        <v>277</v>
      </c>
      <c r="L226" s="83">
        <v>0.41899999999999998</v>
      </c>
      <c r="M226" s="83" t="s">
        <v>277</v>
      </c>
      <c r="N226" s="84">
        <f t="shared" si="11"/>
        <v>2.4373217592592593</v>
      </c>
    </row>
    <row r="227" spans="2:14" s="71" customFormat="1" ht="14.65" customHeight="1">
      <c r="B227" s="79" t="s">
        <v>278</v>
      </c>
      <c r="C227" s="80">
        <v>10044187</v>
      </c>
      <c r="D227" s="80">
        <v>10019674</v>
      </c>
      <c r="E227" s="79" t="s">
        <v>276</v>
      </c>
      <c r="F227" s="81">
        <v>41587</v>
      </c>
      <c r="G227" s="82">
        <v>2.2719999999999998</v>
      </c>
      <c r="H227" s="83">
        <f t="shared" si="9"/>
        <v>2272</v>
      </c>
      <c r="I227" s="84">
        <f t="shared" si="10"/>
        <v>2.6296296296296293E-2</v>
      </c>
      <c r="J227" s="83">
        <v>0.93300000000000005</v>
      </c>
      <c r="K227" s="83" t="s">
        <v>277</v>
      </c>
      <c r="L227" s="83">
        <v>0.40799999999999997</v>
      </c>
      <c r="M227" s="83" t="s">
        <v>277</v>
      </c>
      <c r="N227" s="84">
        <f t="shared" si="11"/>
        <v>1.3672962962962962</v>
      </c>
    </row>
    <row r="228" spans="2:14" s="71" customFormat="1" ht="14.65" customHeight="1">
      <c r="B228" s="79" t="s">
        <v>278</v>
      </c>
      <c r="C228" s="80">
        <v>10044187</v>
      </c>
      <c r="D228" s="80">
        <v>10019674</v>
      </c>
      <c r="E228" s="79" t="s">
        <v>276</v>
      </c>
      <c r="F228" s="81">
        <v>41588</v>
      </c>
      <c r="G228" s="82">
        <v>2.3479999999999999</v>
      </c>
      <c r="H228" s="83">
        <f t="shared" si="9"/>
        <v>2348</v>
      </c>
      <c r="I228" s="84">
        <f t="shared" si="10"/>
        <v>2.7175925925925923E-2</v>
      </c>
      <c r="J228" s="83">
        <v>0.41099999999999998</v>
      </c>
      <c r="K228" s="83" t="s">
        <v>277</v>
      </c>
      <c r="L228" s="83">
        <v>0.39800000000000002</v>
      </c>
      <c r="M228" s="83" t="s">
        <v>277</v>
      </c>
      <c r="N228" s="84">
        <f t="shared" si="11"/>
        <v>0.83617592592592593</v>
      </c>
    </row>
    <row r="229" spans="2:14" s="71" customFormat="1" ht="14.65" customHeight="1">
      <c r="B229" s="79" t="s">
        <v>278</v>
      </c>
      <c r="C229" s="80">
        <v>10044187</v>
      </c>
      <c r="D229" s="80">
        <v>10019674</v>
      </c>
      <c r="E229" s="79" t="s">
        <v>276</v>
      </c>
      <c r="F229" s="81">
        <v>41589</v>
      </c>
      <c r="G229" s="82">
        <v>2.3260000000000001</v>
      </c>
      <c r="H229" s="83">
        <f t="shared" si="9"/>
        <v>2326</v>
      </c>
      <c r="I229" s="84">
        <f t="shared" si="10"/>
        <v>2.6921296296296294E-2</v>
      </c>
      <c r="J229" s="83">
        <v>0.51200000000000001</v>
      </c>
      <c r="K229" s="83" t="s">
        <v>277</v>
      </c>
      <c r="L229" s="83">
        <v>0.40200000000000002</v>
      </c>
      <c r="M229" s="83" t="s">
        <v>277</v>
      </c>
      <c r="N229" s="84">
        <f t="shared" si="11"/>
        <v>0.94092129629629628</v>
      </c>
    </row>
    <row r="230" spans="2:14" s="71" customFormat="1" ht="14.65" customHeight="1">
      <c r="B230" s="79" t="s">
        <v>278</v>
      </c>
      <c r="C230" s="80">
        <v>10044187</v>
      </c>
      <c r="D230" s="80">
        <v>10019674</v>
      </c>
      <c r="E230" s="79" t="s">
        <v>276</v>
      </c>
      <c r="F230" s="81">
        <v>41590</v>
      </c>
      <c r="G230" s="82">
        <v>2.391</v>
      </c>
      <c r="H230" s="83">
        <f t="shared" si="9"/>
        <v>2391</v>
      </c>
      <c r="I230" s="84">
        <f t="shared" si="10"/>
        <v>2.7673611111111111E-2</v>
      </c>
      <c r="J230" s="83">
        <v>0.46600000000000003</v>
      </c>
      <c r="K230" s="83" t="s">
        <v>277</v>
      </c>
      <c r="L230" s="83">
        <v>0.36299999999999999</v>
      </c>
      <c r="M230" s="83" t="s">
        <v>277</v>
      </c>
      <c r="N230" s="84">
        <f t="shared" si="11"/>
        <v>0.85667361111111107</v>
      </c>
    </row>
    <row r="231" spans="2:14" s="71" customFormat="1" ht="14.65" customHeight="1">
      <c r="B231" s="79" t="s">
        <v>278</v>
      </c>
      <c r="C231" s="80">
        <v>10044187</v>
      </c>
      <c r="D231" s="80">
        <v>10019674</v>
      </c>
      <c r="E231" s="79" t="s">
        <v>276</v>
      </c>
      <c r="F231" s="81">
        <v>41591</v>
      </c>
      <c r="G231" s="82">
        <v>2.4039999999999999</v>
      </c>
      <c r="H231" s="83">
        <f t="shared" si="9"/>
        <v>2404</v>
      </c>
      <c r="I231" s="84">
        <f t="shared" si="10"/>
        <v>2.7824074074074071E-2</v>
      </c>
      <c r="J231" s="83">
        <v>0.26</v>
      </c>
      <c r="K231" s="83" t="s">
        <v>277</v>
      </c>
      <c r="L231" s="83">
        <v>0.41399999999999998</v>
      </c>
      <c r="M231" s="83" t="s">
        <v>277</v>
      </c>
      <c r="N231" s="84">
        <f t="shared" si="11"/>
        <v>0.70182407407407399</v>
      </c>
    </row>
    <row r="232" spans="2:14" s="71" customFormat="1" ht="14.65" customHeight="1">
      <c r="B232" s="79" t="s">
        <v>278</v>
      </c>
      <c r="C232" s="80">
        <v>10044187</v>
      </c>
      <c r="D232" s="80">
        <v>10019674</v>
      </c>
      <c r="E232" s="79" t="s">
        <v>276</v>
      </c>
      <c r="F232" s="81">
        <v>41592</v>
      </c>
      <c r="G232" s="82">
        <v>2.3450000000000002</v>
      </c>
      <c r="H232" s="83">
        <f t="shared" si="9"/>
        <v>2345</v>
      </c>
      <c r="I232" s="84">
        <f t="shared" si="10"/>
        <v>2.7141203703703706E-2</v>
      </c>
      <c r="J232" s="83">
        <v>0.19700000000000001</v>
      </c>
      <c r="K232" s="83" t="s">
        <v>277</v>
      </c>
      <c r="L232" s="83">
        <v>0.432</v>
      </c>
      <c r="M232" s="83" t="s">
        <v>277</v>
      </c>
      <c r="N232" s="84">
        <f t="shared" si="11"/>
        <v>0.65614120370370377</v>
      </c>
    </row>
    <row r="233" spans="2:14" s="71" customFormat="1" ht="14.65" customHeight="1">
      <c r="B233" s="79" t="s">
        <v>278</v>
      </c>
      <c r="C233" s="80">
        <v>10044187</v>
      </c>
      <c r="D233" s="80">
        <v>10019674</v>
      </c>
      <c r="E233" s="79" t="s">
        <v>276</v>
      </c>
      <c r="F233" s="81">
        <v>41593</v>
      </c>
      <c r="G233" s="82">
        <v>2.4689999999999999</v>
      </c>
      <c r="H233" s="83">
        <f t="shared" si="9"/>
        <v>2469</v>
      </c>
      <c r="I233" s="84">
        <f t="shared" si="10"/>
        <v>2.8576388888888884E-2</v>
      </c>
      <c r="J233" s="83">
        <v>0.155</v>
      </c>
      <c r="K233" s="83" t="s">
        <v>277</v>
      </c>
      <c r="L233" s="83">
        <v>0.41699999999999998</v>
      </c>
      <c r="M233" s="83" t="s">
        <v>277</v>
      </c>
      <c r="N233" s="84">
        <f t="shared" si="11"/>
        <v>0.60057638888888887</v>
      </c>
    </row>
    <row r="234" spans="2:14" s="71" customFormat="1" ht="14.65" customHeight="1">
      <c r="B234" s="79" t="s">
        <v>278</v>
      </c>
      <c r="C234" s="80">
        <v>10044187</v>
      </c>
      <c r="D234" s="80">
        <v>10019674</v>
      </c>
      <c r="E234" s="79" t="s">
        <v>276</v>
      </c>
      <c r="F234" s="81">
        <v>41594</v>
      </c>
      <c r="G234" s="82">
        <v>2.2519999999999998</v>
      </c>
      <c r="H234" s="83">
        <f t="shared" si="9"/>
        <v>2252</v>
      </c>
      <c r="I234" s="84">
        <f t="shared" si="10"/>
        <v>2.6064814814814811E-2</v>
      </c>
      <c r="J234" s="83">
        <v>0.127</v>
      </c>
      <c r="K234" s="83" t="s">
        <v>277</v>
      </c>
      <c r="L234" s="83">
        <v>0.42499999999999999</v>
      </c>
      <c r="M234" s="83" t="s">
        <v>277</v>
      </c>
      <c r="N234" s="84">
        <f t="shared" si="11"/>
        <v>0.57806481481481486</v>
      </c>
    </row>
    <row r="235" spans="2:14" s="71" customFormat="1" ht="14.65" customHeight="1">
      <c r="B235" s="79" t="s">
        <v>278</v>
      </c>
      <c r="C235" s="80">
        <v>10044187</v>
      </c>
      <c r="D235" s="80">
        <v>10019674</v>
      </c>
      <c r="E235" s="79" t="s">
        <v>276</v>
      </c>
      <c r="F235" s="81">
        <v>41595</v>
      </c>
      <c r="G235" s="82">
        <v>2.3029999999999999</v>
      </c>
      <c r="H235" s="83">
        <f t="shared" si="9"/>
        <v>2303</v>
      </c>
      <c r="I235" s="84">
        <f t="shared" si="10"/>
        <v>2.6655092592592591E-2</v>
      </c>
      <c r="J235" s="83">
        <v>0.11899999999999999</v>
      </c>
      <c r="K235" s="83" t="s">
        <v>277</v>
      </c>
      <c r="L235" s="83">
        <v>0.40799999999999997</v>
      </c>
      <c r="M235" s="83" t="s">
        <v>277</v>
      </c>
      <c r="N235" s="84">
        <f t="shared" si="11"/>
        <v>0.55365509259259249</v>
      </c>
    </row>
    <row r="236" spans="2:14" s="71" customFormat="1" ht="14.65" customHeight="1">
      <c r="B236" s="79" t="s">
        <v>278</v>
      </c>
      <c r="C236" s="80">
        <v>10044187</v>
      </c>
      <c r="D236" s="80">
        <v>10019674</v>
      </c>
      <c r="E236" s="79" t="s">
        <v>276</v>
      </c>
      <c r="F236" s="81">
        <v>41596</v>
      </c>
      <c r="G236" s="82">
        <v>2.367</v>
      </c>
      <c r="H236" s="83">
        <f t="shared" si="9"/>
        <v>2367</v>
      </c>
      <c r="I236" s="84">
        <f t="shared" si="10"/>
        <v>2.7395833333333331E-2</v>
      </c>
      <c r="J236" s="83">
        <v>0.124</v>
      </c>
      <c r="K236" s="83" t="s">
        <v>277</v>
      </c>
      <c r="L236" s="83">
        <v>0.39900000000000002</v>
      </c>
      <c r="M236" s="83" t="s">
        <v>277</v>
      </c>
      <c r="N236" s="84">
        <f t="shared" si="11"/>
        <v>0.55039583333333342</v>
      </c>
    </row>
    <row r="237" spans="2:14" s="71" customFormat="1" ht="14.65" customHeight="1">
      <c r="B237" s="79" t="s">
        <v>278</v>
      </c>
      <c r="C237" s="80">
        <v>10044187</v>
      </c>
      <c r="D237" s="80">
        <v>10019674</v>
      </c>
      <c r="E237" s="79" t="s">
        <v>276</v>
      </c>
      <c r="F237" s="81">
        <v>41597</v>
      </c>
      <c r="G237" s="82">
        <v>2.4039999999999999</v>
      </c>
      <c r="H237" s="83">
        <f t="shared" si="9"/>
        <v>2404</v>
      </c>
      <c r="I237" s="84">
        <f t="shared" si="10"/>
        <v>2.7824074074074071E-2</v>
      </c>
      <c r="J237" s="83">
        <v>0.159</v>
      </c>
      <c r="K237" s="83" t="s">
        <v>277</v>
      </c>
      <c r="L237" s="83">
        <v>0.38100000000000001</v>
      </c>
      <c r="M237" s="83" t="s">
        <v>277</v>
      </c>
      <c r="N237" s="84">
        <f t="shared" si="11"/>
        <v>0.56782407407407409</v>
      </c>
    </row>
    <row r="238" spans="2:14" s="71" customFormat="1" ht="14.65" customHeight="1">
      <c r="B238" s="79" t="s">
        <v>278</v>
      </c>
      <c r="C238" s="80">
        <v>10044187</v>
      </c>
      <c r="D238" s="80">
        <v>10019674</v>
      </c>
      <c r="E238" s="79" t="s">
        <v>276</v>
      </c>
      <c r="F238" s="81">
        <v>41598</v>
      </c>
      <c r="G238" s="82">
        <v>2.2759999999999998</v>
      </c>
      <c r="H238" s="83">
        <f t="shared" si="9"/>
        <v>2276</v>
      </c>
      <c r="I238" s="84">
        <f t="shared" si="10"/>
        <v>2.6342592592592588E-2</v>
      </c>
      <c r="J238" s="83">
        <v>0.436</v>
      </c>
      <c r="K238" s="83" t="s">
        <v>277</v>
      </c>
      <c r="L238" s="83">
        <v>0.372</v>
      </c>
      <c r="M238" s="83" t="s">
        <v>277</v>
      </c>
      <c r="N238" s="84">
        <f t="shared" si="11"/>
        <v>0.83434259259259258</v>
      </c>
    </row>
    <row r="239" spans="2:14" s="71" customFormat="1" ht="14.65" customHeight="1">
      <c r="B239" s="79" t="s">
        <v>278</v>
      </c>
      <c r="C239" s="80">
        <v>10044187</v>
      </c>
      <c r="D239" s="80">
        <v>10019674</v>
      </c>
      <c r="E239" s="79" t="s">
        <v>276</v>
      </c>
      <c r="F239" s="81">
        <v>41599</v>
      </c>
      <c r="G239" s="82">
        <v>2.2890000000000001</v>
      </c>
      <c r="H239" s="83">
        <f t="shared" si="9"/>
        <v>2289</v>
      </c>
      <c r="I239" s="84">
        <f t="shared" si="10"/>
        <v>2.6493055555555554E-2</v>
      </c>
      <c r="J239" s="83">
        <v>0.31900000000000001</v>
      </c>
      <c r="K239" s="83" t="s">
        <v>277</v>
      </c>
      <c r="L239" s="83">
        <v>0.39</v>
      </c>
      <c r="M239" s="83" t="s">
        <v>277</v>
      </c>
      <c r="N239" s="84">
        <f t="shared" si="11"/>
        <v>0.73549305555555555</v>
      </c>
    </row>
    <row r="240" spans="2:14" s="71" customFormat="1" ht="14.65" customHeight="1">
      <c r="B240" s="79" t="s">
        <v>278</v>
      </c>
      <c r="C240" s="80">
        <v>10044187</v>
      </c>
      <c r="D240" s="80">
        <v>10019674</v>
      </c>
      <c r="E240" s="79" t="s">
        <v>276</v>
      </c>
      <c r="F240" s="81">
        <v>41600</v>
      </c>
      <c r="G240" s="82">
        <v>2.3919999999999999</v>
      </c>
      <c r="H240" s="83">
        <f t="shared" si="9"/>
        <v>2392</v>
      </c>
      <c r="I240" s="84">
        <f t="shared" si="10"/>
        <v>2.7685185185185181E-2</v>
      </c>
      <c r="J240" s="83">
        <v>0.154</v>
      </c>
      <c r="K240" s="83" t="s">
        <v>277</v>
      </c>
      <c r="L240" s="83">
        <v>0.34100000000000003</v>
      </c>
      <c r="M240" s="83" t="s">
        <v>277</v>
      </c>
      <c r="N240" s="84">
        <f t="shared" si="11"/>
        <v>0.52268518518518525</v>
      </c>
    </row>
    <row r="241" spans="2:14" s="71" customFormat="1" ht="14.65" customHeight="1">
      <c r="B241" s="79" t="s">
        <v>278</v>
      </c>
      <c r="C241" s="80">
        <v>10044187</v>
      </c>
      <c r="D241" s="80">
        <v>10019674</v>
      </c>
      <c r="E241" s="79" t="s">
        <v>276</v>
      </c>
      <c r="F241" s="81">
        <v>41601</v>
      </c>
      <c r="G241" s="82">
        <v>2.3460000000000001</v>
      </c>
      <c r="H241" s="83">
        <f t="shared" si="9"/>
        <v>2346</v>
      </c>
      <c r="I241" s="84">
        <f t="shared" si="10"/>
        <v>2.7152777777777776E-2</v>
      </c>
      <c r="J241" s="83">
        <v>0.11799999999999999</v>
      </c>
      <c r="K241" s="83" t="s">
        <v>277</v>
      </c>
      <c r="L241" s="83">
        <v>0.38200000000000001</v>
      </c>
      <c r="M241" s="83" t="s">
        <v>277</v>
      </c>
      <c r="N241" s="84">
        <f t="shared" si="11"/>
        <v>0.5271527777777778</v>
      </c>
    </row>
    <row r="242" spans="2:14" s="71" customFormat="1" ht="14.65" customHeight="1">
      <c r="B242" s="79" t="s">
        <v>278</v>
      </c>
      <c r="C242" s="80">
        <v>10044187</v>
      </c>
      <c r="D242" s="80">
        <v>10019674</v>
      </c>
      <c r="E242" s="79" t="s">
        <v>276</v>
      </c>
      <c r="F242" s="81">
        <v>41602</v>
      </c>
      <c r="G242" s="82">
        <v>2.294</v>
      </c>
      <c r="H242" s="83">
        <f t="shared" si="9"/>
        <v>2294</v>
      </c>
      <c r="I242" s="84">
        <f t="shared" si="10"/>
        <v>2.6550925925925926E-2</v>
      </c>
      <c r="J242" s="83">
        <v>0.106</v>
      </c>
      <c r="K242" s="83" t="s">
        <v>277</v>
      </c>
      <c r="L242" s="83">
        <v>0.377</v>
      </c>
      <c r="M242" s="83" t="s">
        <v>277</v>
      </c>
      <c r="N242" s="84">
        <f t="shared" si="11"/>
        <v>0.50955092592592588</v>
      </c>
    </row>
    <row r="243" spans="2:14" s="71" customFormat="1" ht="14.65" customHeight="1">
      <c r="B243" s="79" t="s">
        <v>278</v>
      </c>
      <c r="C243" s="80">
        <v>10044187</v>
      </c>
      <c r="D243" s="80">
        <v>10019674</v>
      </c>
      <c r="E243" s="79" t="s">
        <v>276</v>
      </c>
      <c r="F243" s="81">
        <v>41603</v>
      </c>
      <c r="G243" s="82">
        <v>2.3290000000000002</v>
      </c>
      <c r="H243" s="83">
        <f t="shared" si="9"/>
        <v>2329</v>
      </c>
      <c r="I243" s="84">
        <f t="shared" si="10"/>
        <v>2.6956018518518518E-2</v>
      </c>
      <c r="J243" s="83">
        <v>0.109</v>
      </c>
      <c r="K243" s="83" t="s">
        <v>277</v>
      </c>
      <c r="L243" s="83">
        <v>0.35299999999999998</v>
      </c>
      <c r="M243" s="83" t="s">
        <v>277</v>
      </c>
      <c r="N243" s="84">
        <f t="shared" si="11"/>
        <v>0.4889560185185185</v>
      </c>
    </row>
    <row r="244" spans="2:14" s="71" customFormat="1" ht="14.65" customHeight="1">
      <c r="B244" s="79" t="s">
        <v>278</v>
      </c>
      <c r="C244" s="80">
        <v>10044187</v>
      </c>
      <c r="D244" s="80">
        <v>10019674</v>
      </c>
      <c r="E244" s="79" t="s">
        <v>276</v>
      </c>
      <c r="F244" s="81">
        <v>41604</v>
      </c>
      <c r="G244" s="82">
        <v>2.3290000000000002</v>
      </c>
      <c r="H244" s="83">
        <f t="shared" si="9"/>
        <v>2329</v>
      </c>
      <c r="I244" s="84">
        <f t="shared" si="10"/>
        <v>2.6956018518518518E-2</v>
      </c>
      <c r="J244" s="83">
        <v>9.5000000000000001E-2</v>
      </c>
      <c r="K244" s="83" t="s">
        <v>277</v>
      </c>
      <c r="L244" s="83">
        <v>0.34799999999999998</v>
      </c>
      <c r="M244" s="83" t="s">
        <v>277</v>
      </c>
      <c r="N244" s="84">
        <f t="shared" si="11"/>
        <v>0.46995601851851848</v>
      </c>
    </row>
    <row r="245" spans="2:14" s="71" customFormat="1" ht="14.65" customHeight="1">
      <c r="B245" s="79" t="s">
        <v>278</v>
      </c>
      <c r="C245" s="80">
        <v>10044187</v>
      </c>
      <c r="D245" s="80">
        <v>10019674</v>
      </c>
      <c r="E245" s="79" t="s">
        <v>276</v>
      </c>
      <c r="F245" s="81">
        <v>41605</v>
      </c>
      <c r="G245" s="82">
        <v>2.343</v>
      </c>
      <c r="H245" s="83">
        <f t="shared" si="9"/>
        <v>2343</v>
      </c>
      <c r="I245" s="84">
        <f t="shared" si="10"/>
        <v>2.7118055555555555E-2</v>
      </c>
      <c r="J245" s="83">
        <v>9.4E-2</v>
      </c>
      <c r="K245" s="83" t="s">
        <v>277</v>
      </c>
      <c r="L245" s="83">
        <v>0.35499999999999998</v>
      </c>
      <c r="M245" s="83" t="s">
        <v>277</v>
      </c>
      <c r="N245" s="84">
        <f t="shared" si="11"/>
        <v>0.47611805555555553</v>
      </c>
    </row>
    <row r="246" spans="2:14" s="71" customFormat="1" ht="14.65" customHeight="1">
      <c r="B246" s="79" t="s">
        <v>278</v>
      </c>
      <c r="C246" s="80">
        <v>10044187</v>
      </c>
      <c r="D246" s="80">
        <v>10019674</v>
      </c>
      <c r="E246" s="79" t="s">
        <v>276</v>
      </c>
      <c r="F246" s="81">
        <v>41606</v>
      </c>
      <c r="G246" s="82">
        <v>2.1880000000000002</v>
      </c>
      <c r="H246" s="83">
        <f t="shared" si="9"/>
        <v>2188</v>
      </c>
      <c r="I246" s="84">
        <f t="shared" si="10"/>
        <v>2.5324074074074075E-2</v>
      </c>
      <c r="J246" s="83">
        <v>0.14599999999999999</v>
      </c>
      <c r="K246" s="83" t="s">
        <v>277</v>
      </c>
      <c r="L246" s="83">
        <v>0.34100000000000003</v>
      </c>
      <c r="M246" s="83" t="s">
        <v>277</v>
      </c>
      <c r="N246" s="84">
        <f t="shared" si="11"/>
        <v>0.5123240740740741</v>
      </c>
    </row>
    <row r="247" spans="2:14" s="71" customFormat="1" ht="14.65" customHeight="1">
      <c r="B247" s="79" t="s">
        <v>278</v>
      </c>
      <c r="C247" s="80">
        <v>10044187</v>
      </c>
      <c r="D247" s="80">
        <v>10019674</v>
      </c>
      <c r="E247" s="79" t="s">
        <v>276</v>
      </c>
      <c r="F247" s="81">
        <v>41607</v>
      </c>
      <c r="G247" s="82">
        <v>2.5470000000000002</v>
      </c>
      <c r="H247" s="83">
        <f t="shared" si="9"/>
        <v>2547</v>
      </c>
      <c r="I247" s="84">
        <f t="shared" si="10"/>
        <v>2.9479166666666667E-2</v>
      </c>
      <c r="J247" s="83">
        <v>8.4000000000000005E-2</v>
      </c>
      <c r="K247" s="83" t="s">
        <v>277</v>
      </c>
      <c r="L247" s="83">
        <v>0.35399999999999998</v>
      </c>
      <c r="M247" s="83" t="s">
        <v>277</v>
      </c>
      <c r="N247" s="84">
        <f t="shared" si="11"/>
        <v>0.46747916666666667</v>
      </c>
    </row>
    <row r="248" spans="2:14" s="71" customFormat="1" ht="14.65" customHeight="1">
      <c r="B248" s="79" t="s">
        <v>278</v>
      </c>
      <c r="C248" s="80">
        <v>10044187</v>
      </c>
      <c r="D248" s="80">
        <v>10019674</v>
      </c>
      <c r="E248" s="79" t="s">
        <v>276</v>
      </c>
      <c r="F248" s="81">
        <v>41608</v>
      </c>
      <c r="G248" s="82">
        <v>1.486</v>
      </c>
      <c r="H248" s="83">
        <f t="shared" si="9"/>
        <v>1486</v>
      </c>
      <c r="I248" s="84">
        <f t="shared" si="10"/>
        <v>1.7199074074074071E-2</v>
      </c>
      <c r="J248" s="83">
        <v>8.3000000000000004E-2</v>
      </c>
      <c r="K248" s="83" t="s">
        <v>277</v>
      </c>
      <c r="L248" s="83">
        <v>0.30399999999999999</v>
      </c>
      <c r="M248" s="83" t="s">
        <v>277</v>
      </c>
      <c r="N248" s="84">
        <f t="shared" si="11"/>
        <v>0.40419907407407407</v>
      </c>
    </row>
    <row r="249" spans="2:14" s="71" customFormat="1" ht="14.65" customHeight="1">
      <c r="B249" s="79" t="s">
        <v>278</v>
      </c>
      <c r="C249" s="80">
        <v>10044187</v>
      </c>
      <c r="D249" s="80">
        <v>10019674</v>
      </c>
      <c r="E249" s="79" t="s">
        <v>276</v>
      </c>
      <c r="F249" s="81">
        <v>41609</v>
      </c>
      <c r="G249" s="82">
        <v>2.8929999999999998</v>
      </c>
      <c r="H249" s="83">
        <f t="shared" si="9"/>
        <v>2893</v>
      </c>
      <c r="I249" s="84">
        <f t="shared" si="10"/>
        <v>3.3483796296296289E-2</v>
      </c>
      <c r="J249" s="83">
        <v>8.3000000000000004E-2</v>
      </c>
      <c r="K249" s="83" t="s">
        <v>277</v>
      </c>
      <c r="L249" s="83">
        <v>0.32500000000000001</v>
      </c>
      <c r="M249" s="83" t="s">
        <v>277</v>
      </c>
      <c r="N249" s="84">
        <f t="shared" si="11"/>
        <v>0.4414837962962963</v>
      </c>
    </row>
    <row r="250" spans="2:14" s="71" customFormat="1" ht="14.65" customHeight="1">
      <c r="B250" s="79" t="s">
        <v>278</v>
      </c>
      <c r="C250" s="80">
        <v>10044187</v>
      </c>
      <c r="D250" s="80">
        <v>10019674</v>
      </c>
      <c r="E250" s="79" t="s">
        <v>276</v>
      </c>
      <c r="F250" s="81">
        <v>41610</v>
      </c>
      <c r="G250" s="82">
        <v>2.5329999999999999</v>
      </c>
      <c r="H250" s="83">
        <f t="shared" si="9"/>
        <v>2533</v>
      </c>
      <c r="I250" s="84">
        <f t="shared" si="10"/>
        <v>2.9317129629629627E-2</v>
      </c>
      <c r="J250" s="83">
        <v>9.1999999999999998E-2</v>
      </c>
      <c r="K250" s="83" t="s">
        <v>277</v>
      </c>
      <c r="L250" s="83">
        <v>0.31</v>
      </c>
      <c r="M250" s="83" t="s">
        <v>277</v>
      </c>
      <c r="N250" s="84">
        <f t="shared" si="11"/>
        <v>0.43131712962962965</v>
      </c>
    </row>
    <row r="251" spans="2:14" s="71" customFormat="1" ht="14.65" customHeight="1">
      <c r="B251" s="79" t="s">
        <v>278</v>
      </c>
      <c r="C251" s="80">
        <v>10044187</v>
      </c>
      <c r="D251" s="80">
        <v>10019674</v>
      </c>
      <c r="E251" s="79" t="s">
        <v>276</v>
      </c>
      <c r="F251" s="81">
        <v>41611</v>
      </c>
      <c r="G251" s="82">
        <v>2.3809999999999998</v>
      </c>
      <c r="H251" s="83">
        <f t="shared" si="9"/>
        <v>2381</v>
      </c>
      <c r="I251" s="84">
        <f t="shared" si="10"/>
        <v>2.7557870370370365E-2</v>
      </c>
      <c r="J251" s="83">
        <v>7.9000000000000001E-2</v>
      </c>
      <c r="K251" s="83" t="s">
        <v>277</v>
      </c>
      <c r="L251" s="83">
        <v>0.312</v>
      </c>
      <c r="M251" s="83" t="s">
        <v>277</v>
      </c>
      <c r="N251" s="84">
        <f t="shared" si="11"/>
        <v>0.4185578703703704</v>
      </c>
    </row>
    <row r="252" spans="2:14" s="71" customFormat="1" ht="14.65" customHeight="1">
      <c r="B252" s="79" t="s">
        <v>278</v>
      </c>
      <c r="C252" s="80">
        <v>10044187</v>
      </c>
      <c r="D252" s="80">
        <v>10019674</v>
      </c>
      <c r="E252" s="79" t="s">
        <v>276</v>
      </c>
      <c r="F252" s="81">
        <v>41612</v>
      </c>
      <c r="G252" s="82">
        <v>2.3050000000000002</v>
      </c>
      <c r="H252" s="83">
        <f t="shared" si="9"/>
        <v>2305</v>
      </c>
      <c r="I252" s="84">
        <f t="shared" si="10"/>
        <v>2.6678240740740742E-2</v>
      </c>
      <c r="J252" s="83">
        <v>8.5999999999999993E-2</v>
      </c>
      <c r="K252" s="83" t="s">
        <v>277</v>
      </c>
      <c r="L252" s="83">
        <v>0.313</v>
      </c>
      <c r="M252" s="83" t="s">
        <v>277</v>
      </c>
      <c r="N252" s="84">
        <f t="shared" si="11"/>
        <v>0.42567824074074073</v>
      </c>
    </row>
    <row r="253" spans="2:14" s="71" customFormat="1" ht="14.65" customHeight="1">
      <c r="B253" s="79" t="s">
        <v>278</v>
      </c>
      <c r="C253" s="80">
        <v>10044187</v>
      </c>
      <c r="D253" s="80">
        <v>10019674</v>
      </c>
      <c r="E253" s="79" t="s">
        <v>276</v>
      </c>
      <c r="F253" s="81">
        <v>41613</v>
      </c>
      <c r="G253" s="82">
        <v>2.3420000000000001</v>
      </c>
      <c r="H253" s="83">
        <f t="shared" si="9"/>
        <v>2342</v>
      </c>
      <c r="I253" s="84">
        <f t="shared" si="10"/>
        <v>2.7106481481481481E-2</v>
      </c>
      <c r="J253" s="83">
        <v>8.2000000000000003E-2</v>
      </c>
      <c r="K253" s="83" t="s">
        <v>277</v>
      </c>
      <c r="L253" s="83">
        <v>0.28599999999999998</v>
      </c>
      <c r="M253" s="83" t="s">
        <v>277</v>
      </c>
      <c r="N253" s="84">
        <f t="shared" si="11"/>
        <v>0.39510648148148148</v>
      </c>
    </row>
    <row r="254" spans="2:14" s="71" customFormat="1" ht="14.65" customHeight="1">
      <c r="B254" s="79" t="s">
        <v>278</v>
      </c>
      <c r="C254" s="80">
        <v>10044187</v>
      </c>
      <c r="D254" s="80">
        <v>10019674</v>
      </c>
      <c r="E254" s="79" t="s">
        <v>276</v>
      </c>
      <c r="F254" s="81">
        <v>41614</v>
      </c>
      <c r="G254" s="82">
        <v>2.161</v>
      </c>
      <c r="H254" s="83">
        <f t="shared" si="9"/>
        <v>2161</v>
      </c>
      <c r="I254" s="84">
        <f t="shared" si="10"/>
        <v>2.5011574074074071E-2</v>
      </c>
      <c r="J254" s="83">
        <v>8.7999999999999995E-2</v>
      </c>
      <c r="K254" s="83" t="s">
        <v>277</v>
      </c>
      <c r="L254" s="83">
        <v>0.27300000000000002</v>
      </c>
      <c r="M254" s="83" t="s">
        <v>277</v>
      </c>
      <c r="N254" s="84">
        <f t="shared" si="11"/>
        <v>0.3860115740740741</v>
      </c>
    </row>
    <row r="255" spans="2:14" s="71" customFormat="1" ht="14.65" customHeight="1">
      <c r="B255" s="79" t="s">
        <v>278</v>
      </c>
      <c r="C255" s="80">
        <v>10044187</v>
      </c>
      <c r="D255" s="80">
        <v>10019674</v>
      </c>
      <c r="E255" s="79" t="s">
        <v>276</v>
      </c>
      <c r="F255" s="81">
        <v>41615</v>
      </c>
      <c r="G255" s="82">
        <v>2.5670000000000002</v>
      </c>
      <c r="H255" s="83">
        <f t="shared" si="9"/>
        <v>2567</v>
      </c>
      <c r="I255" s="84">
        <f t="shared" si="10"/>
        <v>2.9710648148148149E-2</v>
      </c>
      <c r="J255" s="83">
        <v>8.5000000000000006E-2</v>
      </c>
      <c r="K255" s="83" t="s">
        <v>277</v>
      </c>
      <c r="L255" s="83">
        <v>0.33400000000000002</v>
      </c>
      <c r="M255" s="83" t="s">
        <v>277</v>
      </c>
      <c r="N255" s="84">
        <f t="shared" si="11"/>
        <v>0.44871064814814821</v>
      </c>
    </row>
    <row r="256" spans="2:14" s="71" customFormat="1" ht="14.65" customHeight="1">
      <c r="B256" s="79" t="s">
        <v>278</v>
      </c>
      <c r="C256" s="80">
        <v>10044187</v>
      </c>
      <c r="D256" s="80">
        <v>10019674</v>
      </c>
      <c r="E256" s="79" t="s">
        <v>276</v>
      </c>
      <c r="F256" s="81">
        <v>41616</v>
      </c>
      <c r="G256" s="82">
        <v>2.2909999999999999</v>
      </c>
      <c r="H256" s="83">
        <f t="shared" si="9"/>
        <v>2291</v>
      </c>
      <c r="I256" s="84">
        <f t="shared" si="10"/>
        <v>2.6516203703703702E-2</v>
      </c>
      <c r="J256" s="83">
        <v>7.8E-2</v>
      </c>
      <c r="K256" s="83" t="s">
        <v>277</v>
      </c>
      <c r="L256" s="83">
        <v>0.33400000000000002</v>
      </c>
      <c r="M256" s="83" t="s">
        <v>277</v>
      </c>
      <c r="N256" s="84">
        <f t="shared" si="11"/>
        <v>0.4385162037037037</v>
      </c>
    </row>
    <row r="257" spans="2:14" s="71" customFormat="1" ht="14.65" customHeight="1">
      <c r="B257" s="79" t="s">
        <v>278</v>
      </c>
      <c r="C257" s="80">
        <v>10044187</v>
      </c>
      <c r="D257" s="80">
        <v>10019674</v>
      </c>
      <c r="E257" s="79" t="s">
        <v>276</v>
      </c>
      <c r="F257" s="81">
        <v>41617</v>
      </c>
      <c r="G257" s="82">
        <v>2.327</v>
      </c>
      <c r="H257" s="83">
        <f t="shared" si="9"/>
        <v>2327</v>
      </c>
      <c r="I257" s="84">
        <f t="shared" si="10"/>
        <v>2.6932870370370367E-2</v>
      </c>
      <c r="J257" s="83">
        <v>8.5000000000000006E-2</v>
      </c>
      <c r="K257" s="83" t="s">
        <v>277</v>
      </c>
      <c r="L257" s="83">
        <v>0.30499999999999999</v>
      </c>
      <c r="M257" s="83" t="s">
        <v>277</v>
      </c>
      <c r="N257" s="84">
        <f t="shared" si="11"/>
        <v>0.41693287037037036</v>
      </c>
    </row>
    <row r="258" spans="2:14" s="71" customFormat="1" ht="14.65" customHeight="1">
      <c r="B258" s="79" t="s">
        <v>278</v>
      </c>
      <c r="C258" s="80">
        <v>10044187</v>
      </c>
      <c r="D258" s="80">
        <v>10019674</v>
      </c>
      <c r="E258" s="79" t="s">
        <v>276</v>
      </c>
      <c r="F258" s="81">
        <v>41618</v>
      </c>
      <c r="G258" s="82">
        <v>2.3319999999999999</v>
      </c>
      <c r="H258" s="83">
        <f t="shared" si="9"/>
        <v>2332</v>
      </c>
      <c r="I258" s="84">
        <f t="shared" si="10"/>
        <v>2.6990740740740739E-2</v>
      </c>
      <c r="J258" s="83">
        <v>8.3000000000000004E-2</v>
      </c>
      <c r="K258" s="83" t="s">
        <v>277</v>
      </c>
      <c r="L258" s="83">
        <v>0.29399999999999998</v>
      </c>
      <c r="M258" s="83" t="s">
        <v>277</v>
      </c>
      <c r="N258" s="84">
        <f t="shared" si="11"/>
        <v>0.40399074074074071</v>
      </c>
    </row>
    <row r="259" spans="2:14" s="71" customFormat="1" ht="14.65" customHeight="1">
      <c r="B259" s="79" t="s">
        <v>278</v>
      </c>
      <c r="C259" s="80">
        <v>10044187</v>
      </c>
      <c r="D259" s="80">
        <v>10019674</v>
      </c>
      <c r="E259" s="79" t="s">
        <v>276</v>
      </c>
      <c r="F259" s="81">
        <v>41619</v>
      </c>
      <c r="G259" s="82">
        <v>2.1539999999999999</v>
      </c>
      <c r="H259" s="83">
        <f t="shared" si="9"/>
        <v>2154</v>
      </c>
      <c r="I259" s="84">
        <f t="shared" si="10"/>
        <v>2.4930555555555553E-2</v>
      </c>
      <c r="J259" s="83">
        <v>0.09</v>
      </c>
      <c r="K259" s="83" t="s">
        <v>277</v>
      </c>
      <c r="L259" s="83">
        <v>0.32</v>
      </c>
      <c r="M259" s="83" t="s">
        <v>277</v>
      </c>
      <c r="N259" s="84">
        <f t="shared" si="11"/>
        <v>0.43493055555555554</v>
      </c>
    </row>
    <row r="260" spans="2:14" s="71" customFormat="1" ht="14.65" customHeight="1">
      <c r="B260" s="79" t="s">
        <v>278</v>
      </c>
      <c r="C260" s="80">
        <v>10044187</v>
      </c>
      <c r="D260" s="80">
        <v>10019674</v>
      </c>
      <c r="E260" s="79" t="s">
        <v>276</v>
      </c>
      <c r="F260" s="81">
        <v>41620</v>
      </c>
      <c r="G260" s="82">
        <v>2.3530000000000002</v>
      </c>
      <c r="H260" s="83">
        <f t="shared" si="9"/>
        <v>2353</v>
      </c>
      <c r="I260" s="84">
        <f t="shared" si="10"/>
        <v>2.7233796296296298E-2</v>
      </c>
      <c r="J260" s="83">
        <v>0.08</v>
      </c>
      <c r="K260" s="83" t="s">
        <v>277</v>
      </c>
      <c r="L260" s="83">
        <v>0.315</v>
      </c>
      <c r="M260" s="83" t="s">
        <v>277</v>
      </c>
      <c r="N260" s="84">
        <f t="shared" si="11"/>
        <v>0.42223379629629632</v>
      </c>
    </row>
    <row r="261" spans="2:14" s="71" customFormat="1" ht="14.65" customHeight="1">
      <c r="B261" s="79" t="s">
        <v>278</v>
      </c>
      <c r="C261" s="80">
        <v>10044187</v>
      </c>
      <c r="D261" s="80">
        <v>10019674</v>
      </c>
      <c r="E261" s="79" t="s">
        <v>276</v>
      </c>
      <c r="F261" s="81">
        <v>41621</v>
      </c>
      <c r="G261" s="82">
        <v>2.367</v>
      </c>
      <c r="H261" s="83">
        <f t="shared" ref="H261:H324" si="12">(G261*1000)</f>
        <v>2367</v>
      </c>
      <c r="I261" s="84">
        <f t="shared" ref="I261:I324" si="13">SUM(G261/86.4)</f>
        <v>2.7395833333333331E-2</v>
      </c>
      <c r="J261" s="83">
        <v>9.9000000000000005E-2</v>
      </c>
      <c r="K261" s="83" t="s">
        <v>277</v>
      </c>
      <c r="L261" s="83">
        <v>0.32</v>
      </c>
      <c r="M261" s="83" t="s">
        <v>277</v>
      </c>
      <c r="N261" s="84">
        <f t="shared" ref="N261:N324" si="14">SUM(I261+J261+L261)</f>
        <v>0.44639583333333333</v>
      </c>
    </row>
    <row r="262" spans="2:14" s="71" customFormat="1" ht="14.65" customHeight="1">
      <c r="B262" s="79" t="s">
        <v>278</v>
      </c>
      <c r="C262" s="80">
        <v>10044187</v>
      </c>
      <c r="D262" s="80">
        <v>10019674</v>
      </c>
      <c r="E262" s="79" t="s">
        <v>276</v>
      </c>
      <c r="F262" s="81">
        <v>41622</v>
      </c>
      <c r="G262" s="82">
        <v>2.149</v>
      </c>
      <c r="H262" s="83">
        <f t="shared" si="12"/>
        <v>2149</v>
      </c>
      <c r="I262" s="84">
        <f t="shared" si="13"/>
        <v>2.4872685185185185E-2</v>
      </c>
      <c r="J262" s="83">
        <v>0.115</v>
      </c>
      <c r="K262" s="83" t="s">
        <v>277</v>
      </c>
      <c r="L262" s="83">
        <v>0.35499999999999998</v>
      </c>
      <c r="M262" s="83" t="s">
        <v>277</v>
      </c>
      <c r="N262" s="84">
        <f t="shared" si="14"/>
        <v>0.49487268518518518</v>
      </c>
    </row>
    <row r="263" spans="2:14" s="71" customFormat="1" ht="14.65" customHeight="1">
      <c r="B263" s="79" t="s">
        <v>278</v>
      </c>
      <c r="C263" s="80">
        <v>10044187</v>
      </c>
      <c r="D263" s="80">
        <v>10019674</v>
      </c>
      <c r="E263" s="79" t="s">
        <v>276</v>
      </c>
      <c r="F263" s="81">
        <v>41623</v>
      </c>
      <c r="G263" s="82">
        <v>2.302</v>
      </c>
      <c r="H263" s="83">
        <f t="shared" si="12"/>
        <v>2302</v>
      </c>
      <c r="I263" s="84">
        <f t="shared" si="13"/>
        <v>2.6643518518518518E-2</v>
      </c>
      <c r="J263" s="83">
        <v>0.66700000000000004</v>
      </c>
      <c r="K263" s="83" t="s">
        <v>277</v>
      </c>
      <c r="L263" s="83">
        <v>0.36499999999999999</v>
      </c>
      <c r="M263" s="83" t="s">
        <v>277</v>
      </c>
      <c r="N263" s="84">
        <f t="shared" si="14"/>
        <v>1.0586435185185186</v>
      </c>
    </row>
    <row r="264" spans="2:14" s="71" customFormat="1" ht="14.65" customHeight="1">
      <c r="B264" s="79" t="s">
        <v>278</v>
      </c>
      <c r="C264" s="80">
        <v>10044187</v>
      </c>
      <c r="D264" s="80">
        <v>10019674</v>
      </c>
      <c r="E264" s="79" t="s">
        <v>276</v>
      </c>
      <c r="F264" s="81">
        <v>41624</v>
      </c>
      <c r="G264" s="82">
        <v>2.319</v>
      </c>
      <c r="H264" s="83">
        <f t="shared" si="12"/>
        <v>2319</v>
      </c>
      <c r="I264" s="84">
        <f t="shared" si="13"/>
        <v>2.6840277777777775E-2</v>
      </c>
      <c r="J264" s="83">
        <v>1.6</v>
      </c>
      <c r="K264" s="83" t="s">
        <v>277</v>
      </c>
      <c r="L264" s="83">
        <v>0.38300000000000001</v>
      </c>
      <c r="M264" s="83" t="s">
        <v>277</v>
      </c>
      <c r="N264" s="84">
        <f t="shared" si="14"/>
        <v>2.0098402777777782</v>
      </c>
    </row>
    <row r="265" spans="2:14" s="71" customFormat="1" ht="14.65" customHeight="1">
      <c r="B265" s="79" t="s">
        <v>278</v>
      </c>
      <c r="C265" s="80">
        <v>10044187</v>
      </c>
      <c r="D265" s="80">
        <v>10019674</v>
      </c>
      <c r="E265" s="79" t="s">
        <v>276</v>
      </c>
      <c r="F265" s="81">
        <v>41625</v>
      </c>
      <c r="G265" s="82">
        <v>2.4489999999999998</v>
      </c>
      <c r="H265" s="83">
        <f t="shared" si="12"/>
        <v>2449</v>
      </c>
      <c r="I265" s="84">
        <f t="shared" si="13"/>
        <v>2.8344907407407402E-2</v>
      </c>
      <c r="J265" s="83">
        <v>1.41</v>
      </c>
      <c r="K265" s="83" t="s">
        <v>277</v>
      </c>
      <c r="L265" s="83">
        <v>0.38900000000000001</v>
      </c>
      <c r="M265" s="83" t="s">
        <v>277</v>
      </c>
      <c r="N265" s="84">
        <f t="shared" si="14"/>
        <v>1.8273449074074073</v>
      </c>
    </row>
    <row r="266" spans="2:14" s="71" customFormat="1" ht="14.65" customHeight="1">
      <c r="B266" s="79" t="s">
        <v>278</v>
      </c>
      <c r="C266" s="80">
        <v>10044187</v>
      </c>
      <c r="D266" s="80">
        <v>10019674</v>
      </c>
      <c r="E266" s="79" t="s">
        <v>276</v>
      </c>
      <c r="F266" s="81">
        <v>41626</v>
      </c>
      <c r="G266" s="82">
        <v>2.1269999999999998</v>
      </c>
      <c r="H266" s="83">
        <f t="shared" si="12"/>
        <v>2127</v>
      </c>
      <c r="I266" s="84">
        <f t="shared" si="13"/>
        <v>2.4618055555555553E-2</v>
      </c>
      <c r="J266" s="83">
        <v>1.72</v>
      </c>
      <c r="K266" s="83" t="s">
        <v>277</v>
      </c>
      <c r="L266" s="83">
        <v>0.38100000000000001</v>
      </c>
      <c r="M266" s="83" t="s">
        <v>277</v>
      </c>
      <c r="N266" s="84">
        <f t="shared" si="14"/>
        <v>2.1256180555555555</v>
      </c>
    </row>
    <row r="267" spans="2:14" s="71" customFormat="1" ht="14.65" customHeight="1">
      <c r="B267" s="79" t="s">
        <v>278</v>
      </c>
      <c r="C267" s="80">
        <v>10044187</v>
      </c>
      <c r="D267" s="80">
        <v>10019674</v>
      </c>
      <c r="E267" s="79" t="s">
        <v>276</v>
      </c>
      <c r="F267" s="81">
        <v>41627</v>
      </c>
      <c r="G267" s="82">
        <v>2.3860000000000001</v>
      </c>
      <c r="H267" s="83">
        <f t="shared" si="12"/>
        <v>2386</v>
      </c>
      <c r="I267" s="84">
        <f t="shared" si="13"/>
        <v>2.7615740740740739E-2</v>
      </c>
      <c r="J267" s="83">
        <v>1.64</v>
      </c>
      <c r="K267" s="83" t="s">
        <v>277</v>
      </c>
      <c r="L267" s="83">
        <v>0.41</v>
      </c>
      <c r="M267" s="83" t="s">
        <v>277</v>
      </c>
      <c r="N267" s="84">
        <f t="shared" si="14"/>
        <v>2.0776157407407405</v>
      </c>
    </row>
    <row r="268" spans="2:14" s="71" customFormat="1" ht="14.65" customHeight="1">
      <c r="B268" s="79" t="s">
        <v>278</v>
      </c>
      <c r="C268" s="80">
        <v>10044187</v>
      </c>
      <c r="D268" s="80">
        <v>10019674</v>
      </c>
      <c r="E268" s="79" t="s">
        <v>276</v>
      </c>
      <c r="F268" s="81">
        <v>41628</v>
      </c>
      <c r="G268" s="82">
        <v>2.3860000000000001</v>
      </c>
      <c r="H268" s="83">
        <f t="shared" si="12"/>
        <v>2386</v>
      </c>
      <c r="I268" s="84">
        <f t="shared" si="13"/>
        <v>2.7615740740740739E-2</v>
      </c>
      <c r="J268" s="83">
        <v>0.66700000000000004</v>
      </c>
      <c r="K268" s="83" t="s">
        <v>277</v>
      </c>
      <c r="L268" s="83">
        <v>0.40400000000000003</v>
      </c>
      <c r="M268" s="83" t="s">
        <v>277</v>
      </c>
      <c r="N268" s="84">
        <f t="shared" si="14"/>
        <v>1.0986157407407409</v>
      </c>
    </row>
    <row r="269" spans="2:14" s="71" customFormat="1" ht="14.65" customHeight="1">
      <c r="B269" s="79" t="s">
        <v>278</v>
      </c>
      <c r="C269" s="80">
        <v>10044187</v>
      </c>
      <c r="D269" s="80">
        <v>10019674</v>
      </c>
      <c r="E269" s="79" t="s">
        <v>276</v>
      </c>
      <c r="F269" s="81">
        <v>41629</v>
      </c>
      <c r="G269" s="82">
        <v>2.056</v>
      </c>
      <c r="H269" s="83">
        <f t="shared" si="12"/>
        <v>2056</v>
      </c>
      <c r="I269" s="84">
        <f t="shared" si="13"/>
        <v>2.3796296296296295E-2</v>
      </c>
      <c r="J269" s="83">
        <v>1.48</v>
      </c>
      <c r="K269" s="83" t="s">
        <v>277</v>
      </c>
      <c r="L269" s="83">
        <v>0.39800000000000002</v>
      </c>
      <c r="M269" s="83" t="s">
        <v>277</v>
      </c>
      <c r="N269" s="84">
        <f t="shared" si="14"/>
        <v>1.9017962962962964</v>
      </c>
    </row>
    <row r="270" spans="2:14" s="71" customFormat="1" ht="14.65" customHeight="1">
      <c r="B270" s="79" t="s">
        <v>278</v>
      </c>
      <c r="C270" s="80">
        <v>10044187</v>
      </c>
      <c r="D270" s="80">
        <v>10019674</v>
      </c>
      <c r="E270" s="79" t="s">
        <v>276</v>
      </c>
      <c r="F270" s="81">
        <v>41630</v>
      </c>
      <c r="G270" s="82">
        <v>2.2679999999999998</v>
      </c>
      <c r="H270" s="83">
        <f t="shared" si="12"/>
        <v>2268</v>
      </c>
      <c r="I270" s="84">
        <f t="shared" si="13"/>
        <v>2.6249999999999996E-2</v>
      </c>
      <c r="J270" s="83">
        <v>0.747</v>
      </c>
      <c r="K270" s="83" t="s">
        <v>277</v>
      </c>
      <c r="L270" s="83">
        <v>0.38800000000000001</v>
      </c>
      <c r="M270" s="83" t="s">
        <v>277</v>
      </c>
      <c r="N270" s="84">
        <f t="shared" si="14"/>
        <v>1.1612499999999999</v>
      </c>
    </row>
    <row r="271" spans="2:14" s="71" customFormat="1" ht="14.65" customHeight="1">
      <c r="B271" s="79" t="s">
        <v>278</v>
      </c>
      <c r="C271" s="80">
        <v>10044187</v>
      </c>
      <c r="D271" s="80">
        <v>10019674</v>
      </c>
      <c r="E271" s="79" t="s">
        <v>276</v>
      </c>
      <c r="F271" s="81">
        <v>41631</v>
      </c>
      <c r="G271" s="82">
        <v>2.298</v>
      </c>
      <c r="H271" s="83">
        <f t="shared" si="12"/>
        <v>2298</v>
      </c>
      <c r="I271" s="84">
        <f t="shared" si="13"/>
        <v>2.659722222222222E-2</v>
      </c>
      <c r="J271" s="83">
        <v>5.45</v>
      </c>
      <c r="K271" s="83" t="s">
        <v>277</v>
      </c>
      <c r="L271" s="83">
        <v>0.40799999999999997</v>
      </c>
      <c r="M271" s="83" t="s">
        <v>277</v>
      </c>
      <c r="N271" s="84">
        <f t="shared" si="14"/>
        <v>5.8845972222222231</v>
      </c>
    </row>
    <row r="272" spans="2:14" s="71" customFormat="1" ht="14.65" customHeight="1">
      <c r="B272" s="79" t="s">
        <v>278</v>
      </c>
      <c r="C272" s="80">
        <v>10044187</v>
      </c>
      <c r="D272" s="80">
        <v>10019674</v>
      </c>
      <c r="E272" s="79" t="s">
        <v>276</v>
      </c>
      <c r="F272" s="81">
        <v>41632</v>
      </c>
      <c r="G272" s="82">
        <v>2.3660000000000001</v>
      </c>
      <c r="H272" s="83">
        <f t="shared" si="12"/>
        <v>2366</v>
      </c>
      <c r="I272" s="84">
        <f t="shared" si="13"/>
        <v>2.7384259259259257E-2</v>
      </c>
      <c r="J272" s="83">
        <v>8.0399999999999991</v>
      </c>
      <c r="K272" s="83" t="s">
        <v>277</v>
      </c>
      <c r="L272" s="83">
        <v>0.47199999999999998</v>
      </c>
      <c r="M272" s="83" t="s">
        <v>277</v>
      </c>
      <c r="N272" s="84">
        <f t="shared" si="14"/>
        <v>8.5393842592592577</v>
      </c>
    </row>
    <row r="273" spans="2:14" s="71" customFormat="1" ht="14.65" customHeight="1">
      <c r="B273" s="79" t="s">
        <v>278</v>
      </c>
      <c r="C273" s="80">
        <v>10044187</v>
      </c>
      <c r="D273" s="80">
        <v>10019674</v>
      </c>
      <c r="E273" s="79" t="s">
        <v>276</v>
      </c>
      <c r="F273" s="81">
        <v>41633</v>
      </c>
      <c r="G273" s="82">
        <v>2.2749999999999999</v>
      </c>
      <c r="H273" s="83">
        <f t="shared" si="12"/>
        <v>2275</v>
      </c>
      <c r="I273" s="84">
        <f t="shared" si="13"/>
        <v>2.6331018518518517E-2</v>
      </c>
      <c r="J273" s="83">
        <v>1.79</v>
      </c>
      <c r="K273" s="83" t="s">
        <v>277</v>
      </c>
      <c r="L273" s="83">
        <v>0.40100000000000002</v>
      </c>
      <c r="M273" s="83" t="s">
        <v>277</v>
      </c>
      <c r="N273" s="84">
        <f t="shared" si="14"/>
        <v>2.2173310185185189</v>
      </c>
    </row>
    <row r="274" spans="2:14" s="71" customFormat="1" ht="14.65" customHeight="1">
      <c r="B274" s="79" t="s">
        <v>278</v>
      </c>
      <c r="C274" s="80">
        <v>10044187</v>
      </c>
      <c r="D274" s="80">
        <v>10019674</v>
      </c>
      <c r="E274" s="79" t="s">
        <v>276</v>
      </c>
      <c r="F274" s="81">
        <v>41634</v>
      </c>
      <c r="G274" s="82">
        <v>2.2629999999999999</v>
      </c>
      <c r="H274" s="83">
        <f t="shared" si="12"/>
        <v>2263</v>
      </c>
      <c r="I274" s="84">
        <f t="shared" si="13"/>
        <v>2.6192129629629628E-2</v>
      </c>
      <c r="J274" s="83">
        <v>1.04</v>
      </c>
      <c r="K274" s="83" t="s">
        <v>277</v>
      </c>
      <c r="L274" s="83">
        <v>0.38300000000000001</v>
      </c>
      <c r="M274" s="83" t="s">
        <v>277</v>
      </c>
      <c r="N274" s="84">
        <f t="shared" si="14"/>
        <v>1.4491921296296297</v>
      </c>
    </row>
    <row r="275" spans="2:14" s="71" customFormat="1" ht="14.65" customHeight="1">
      <c r="B275" s="79" t="s">
        <v>278</v>
      </c>
      <c r="C275" s="80">
        <v>10044187</v>
      </c>
      <c r="D275" s="80">
        <v>10019674</v>
      </c>
      <c r="E275" s="79" t="s">
        <v>276</v>
      </c>
      <c r="F275" s="81">
        <v>41635</v>
      </c>
      <c r="G275" s="82">
        <v>2.2410000000000001</v>
      </c>
      <c r="H275" s="83">
        <f t="shared" si="12"/>
        <v>2241</v>
      </c>
      <c r="I275" s="84">
        <f t="shared" si="13"/>
        <v>2.5937499999999999E-2</v>
      </c>
      <c r="J275" s="83">
        <v>1.08</v>
      </c>
      <c r="K275" s="83" t="s">
        <v>277</v>
      </c>
      <c r="L275" s="83">
        <v>0.41899999999999998</v>
      </c>
      <c r="M275" s="83" t="s">
        <v>277</v>
      </c>
      <c r="N275" s="84">
        <f t="shared" si="14"/>
        <v>1.5249375000000001</v>
      </c>
    </row>
    <row r="276" spans="2:14" s="71" customFormat="1" ht="14.65" customHeight="1">
      <c r="B276" s="79" t="s">
        <v>278</v>
      </c>
      <c r="C276" s="80">
        <v>10044187</v>
      </c>
      <c r="D276" s="80">
        <v>10019674</v>
      </c>
      <c r="E276" s="79" t="s">
        <v>276</v>
      </c>
      <c r="F276" s="81">
        <v>41636</v>
      </c>
      <c r="G276" s="82">
        <v>2.2400000000000002</v>
      </c>
      <c r="H276" s="83">
        <f t="shared" si="12"/>
        <v>2240</v>
      </c>
      <c r="I276" s="84">
        <f t="shared" si="13"/>
        <v>2.5925925925925925E-2</v>
      </c>
      <c r="J276" s="83">
        <v>0.55200000000000005</v>
      </c>
      <c r="K276" s="83" t="s">
        <v>277</v>
      </c>
      <c r="L276" s="83">
        <v>0.40899999999999997</v>
      </c>
      <c r="M276" s="83" t="s">
        <v>277</v>
      </c>
      <c r="N276" s="84">
        <f t="shared" si="14"/>
        <v>0.98692592592592598</v>
      </c>
    </row>
    <row r="277" spans="2:14" s="71" customFormat="1" ht="14.65" customHeight="1">
      <c r="B277" s="79" t="s">
        <v>278</v>
      </c>
      <c r="C277" s="80">
        <v>10044187</v>
      </c>
      <c r="D277" s="80">
        <v>10019674</v>
      </c>
      <c r="E277" s="79" t="s">
        <v>276</v>
      </c>
      <c r="F277" s="81">
        <v>41637</v>
      </c>
      <c r="G277" s="82">
        <v>2.4249999999999998</v>
      </c>
      <c r="H277" s="83">
        <f t="shared" si="12"/>
        <v>2425</v>
      </c>
      <c r="I277" s="84">
        <f t="shared" si="13"/>
        <v>2.8067129629629626E-2</v>
      </c>
      <c r="J277" s="83">
        <v>0.38700000000000001</v>
      </c>
      <c r="K277" s="83" t="s">
        <v>277</v>
      </c>
      <c r="L277" s="83">
        <v>0.41199999999999998</v>
      </c>
      <c r="M277" s="83" t="s">
        <v>277</v>
      </c>
      <c r="N277" s="84">
        <f t="shared" si="14"/>
        <v>0.82706712962962969</v>
      </c>
    </row>
    <row r="278" spans="2:14" s="71" customFormat="1" ht="14.65" customHeight="1">
      <c r="B278" s="79" t="s">
        <v>278</v>
      </c>
      <c r="C278" s="80">
        <v>10044187</v>
      </c>
      <c r="D278" s="80">
        <v>10019674</v>
      </c>
      <c r="E278" s="79" t="s">
        <v>276</v>
      </c>
      <c r="F278" s="81">
        <v>41638</v>
      </c>
      <c r="G278" s="82">
        <v>2.2160000000000002</v>
      </c>
      <c r="H278" s="83">
        <f t="shared" si="12"/>
        <v>2216</v>
      </c>
      <c r="I278" s="84">
        <f t="shared" si="13"/>
        <v>2.5648148148148149E-2</v>
      </c>
      <c r="J278" s="83">
        <v>0.94</v>
      </c>
      <c r="K278" s="83" t="s">
        <v>277</v>
      </c>
      <c r="L278" s="83">
        <v>0.40699999999999997</v>
      </c>
      <c r="M278" s="83" t="s">
        <v>277</v>
      </c>
      <c r="N278" s="84">
        <f t="shared" si="14"/>
        <v>1.3726481481481481</v>
      </c>
    </row>
    <row r="279" spans="2:14" s="71" customFormat="1" ht="14.65" customHeight="1">
      <c r="B279" s="79" t="s">
        <v>278</v>
      </c>
      <c r="C279" s="80">
        <v>10044187</v>
      </c>
      <c r="D279" s="80">
        <v>10019674</v>
      </c>
      <c r="E279" s="79" t="s">
        <v>276</v>
      </c>
      <c r="F279" s="81">
        <v>41639</v>
      </c>
      <c r="G279" s="82">
        <v>2.27</v>
      </c>
      <c r="H279" s="83">
        <f t="shared" si="12"/>
        <v>2270</v>
      </c>
      <c r="I279" s="84">
        <f t="shared" si="13"/>
        <v>2.6273148148148146E-2</v>
      </c>
      <c r="J279" s="83">
        <v>1.44</v>
      </c>
      <c r="K279" s="83" t="s">
        <v>277</v>
      </c>
      <c r="L279" s="83">
        <v>0.42899999999999999</v>
      </c>
      <c r="M279" s="83" t="s">
        <v>277</v>
      </c>
      <c r="N279" s="84">
        <f t="shared" si="14"/>
        <v>1.8952731481481482</v>
      </c>
    </row>
    <row r="280" spans="2:14" s="71" customFormat="1" ht="14.65" customHeight="1">
      <c r="B280" s="79" t="s">
        <v>278</v>
      </c>
      <c r="C280" s="80">
        <v>10044187</v>
      </c>
      <c r="D280" s="80">
        <v>10019674</v>
      </c>
      <c r="E280" s="79" t="s">
        <v>276</v>
      </c>
      <c r="F280" s="81">
        <v>41640</v>
      </c>
      <c r="G280" s="82">
        <v>2.2029999999999998</v>
      </c>
      <c r="H280" s="83">
        <f t="shared" si="12"/>
        <v>2203</v>
      </c>
      <c r="I280" s="84">
        <f t="shared" si="13"/>
        <v>2.5497685185185182E-2</v>
      </c>
      <c r="J280" s="83">
        <v>3.98</v>
      </c>
      <c r="K280" s="83" t="s">
        <v>277</v>
      </c>
      <c r="L280" s="83">
        <v>0.44500000000000001</v>
      </c>
      <c r="M280" s="83" t="s">
        <v>277</v>
      </c>
      <c r="N280" s="84">
        <f t="shared" si="14"/>
        <v>4.4504976851851854</v>
      </c>
    </row>
    <row r="281" spans="2:14" s="71" customFormat="1" ht="14.65" customHeight="1">
      <c r="B281" s="79" t="s">
        <v>278</v>
      </c>
      <c r="C281" s="80">
        <v>10044187</v>
      </c>
      <c r="D281" s="80">
        <v>10019674</v>
      </c>
      <c r="E281" s="79" t="s">
        <v>276</v>
      </c>
      <c r="F281" s="81">
        <v>41641</v>
      </c>
      <c r="G281" s="82">
        <v>2.3679999999999999</v>
      </c>
      <c r="H281" s="83">
        <f t="shared" si="12"/>
        <v>2368</v>
      </c>
      <c r="I281" s="84">
        <f t="shared" si="13"/>
        <v>2.7407407407407405E-2</v>
      </c>
      <c r="J281" s="83">
        <v>1.49</v>
      </c>
      <c r="K281" s="83" t="s">
        <v>277</v>
      </c>
      <c r="L281" s="83">
        <v>0.41699999999999998</v>
      </c>
      <c r="M281" s="83" t="s">
        <v>277</v>
      </c>
      <c r="N281" s="84">
        <f t="shared" si="14"/>
        <v>1.9344074074074074</v>
      </c>
    </row>
    <row r="282" spans="2:14" s="71" customFormat="1" ht="14.65" customHeight="1">
      <c r="B282" s="79" t="s">
        <v>278</v>
      </c>
      <c r="C282" s="80">
        <v>10044187</v>
      </c>
      <c r="D282" s="80">
        <v>10019674</v>
      </c>
      <c r="E282" s="79" t="s">
        <v>276</v>
      </c>
      <c r="F282" s="81">
        <v>41642</v>
      </c>
      <c r="G282" s="82">
        <v>2.2069999999999999</v>
      </c>
      <c r="H282" s="83">
        <f t="shared" si="12"/>
        <v>2207</v>
      </c>
      <c r="I282" s="84">
        <f t="shared" si="13"/>
        <v>2.5543981481481477E-2</v>
      </c>
      <c r="J282" s="83">
        <v>3.8</v>
      </c>
      <c r="K282" s="83" t="s">
        <v>277</v>
      </c>
      <c r="L282" s="83">
        <v>0.439</v>
      </c>
      <c r="M282" s="83" t="s">
        <v>277</v>
      </c>
      <c r="N282" s="84">
        <f t="shared" si="14"/>
        <v>4.2645439814814807</v>
      </c>
    </row>
    <row r="283" spans="2:14" s="71" customFormat="1" ht="14.65" customHeight="1">
      <c r="B283" s="79" t="s">
        <v>278</v>
      </c>
      <c r="C283" s="80">
        <v>10044187</v>
      </c>
      <c r="D283" s="80">
        <v>10019674</v>
      </c>
      <c r="E283" s="79" t="s">
        <v>276</v>
      </c>
      <c r="F283" s="81">
        <v>41643</v>
      </c>
      <c r="G283" s="82">
        <v>2.2589999999999999</v>
      </c>
      <c r="H283" s="83">
        <f t="shared" si="12"/>
        <v>2259</v>
      </c>
      <c r="I283" s="84">
        <f t="shared" si="13"/>
        <v>2.614583333333333E-2</v>
      </c>
      <c r="J283" s="83">
        <v>6.33</v>
      </c>
      <c r="K283" s="83" t="s">
        <v>277</v>
      </c>
      <c r="L283" s="83">
        <v>0.45600000000000002</v>
      </c>
      <c r="M283" s="83" t="s">
        <v>277</v>
      </c>
      <c r="N283" s="84">
        <f t="shared" si="14"/>
        <v>6.812145833333334</v>
      </c>
    </row>
    <row r="284" spans="2:14" s="71" customFormat="1" ht="14.65" customHeight="1">
      <c r="B284" s="79" t="s">
        <v>278</v>
      </c>
      <c r="C284" s="80">
        <v>10044187</v>
      </c>
      <c r="D284" s="80">
        <v>10019674</v>
      </c>
      <c r="E284" s="79" t="s">
        <v>276</v>
      </c>
      <c r="F284" s="81">
        <v>41644</v>
      </c>
      <c r="G284" s="82">
        <v>2.2789999999999999</v>
      </c>
      <c r="H284" s="83">
        <f t="shared" si="12"/>
        <v>2279</v>
      </c>
      <c r="I284" s="84">
        <f t="shared" si="13"/>
        <v>2.6377314814814812E-2</v>
      </c>
      <c r="J284" s="83">
        <v>3.19</v>
      </c>
      <c r="K284" s="83" t="s">
        <v>277</v>
      </c>
      <c r="L284" s="83">
        <v>0.44700000000000001</v>
      </c>
      <c r="M284" s="83" t="s">
        <v>277</v>
      </c>
      <c r="N284" s="84">
        <f t="shared" si="14"/>
        <v>3.6633773148148148</v>
      </c>
    </row>
    <row r="285" spans="2:14" s="71" customFormat="1" ht="14.65" customHeight="1">
      <c r="B285" s="79" t="s">
        <v>278</v>
      </c>
      <c r="C285" s="80">
        <v>10044187</v>
      </c>
      <c r="D285" s="80">
        <v>10019674</v>
      </c>
      <c r="E285" s="79" t="s">
        <v>276</v>
      </c>
      <c r="F285" s="81">
        <v>41645</v>
      </c>
      <c r="G285" s="82">
        <v>2.3029999999999999</v>
      </c>
      <c r="H285" s="83">
        <f t="shared" si="12"/>
        <v>2303</v>
      </c>
      <c r="I285" s="84">
        <f t="shared" si="13"/>
        <v>2.6655092592592591E-2</v>
      </c>
      <c r="J285" s="83">
        <v>6.78</v>
      </c>
      <c r="K285" s="83" t="s">
        <v>277</v>
      </c>
      <c r="L285" s="83">
        <v>0.46200000000000002</v>
      </c>
      <c r="M285" s="83" t="s">
        <v>277</v>
      </c>
      <c r="N285" s="84">
        <f t="shared" si="14"/>
        <v>7.268655092592593</v>
      </c>
    </row>
    <row r="286" spans="2:14" s="71" customFormat="1" ht="14.65" customHeight="1">
      <c r="B286" s="79" t="s">
        <v>278</v>
      </c>
      <c r="C286" s="80">
        <v>10044187</v>
      </c>
      <c r="D286" s="80">
        <v>10019674</v>
      </c>
      <c r="E286" s="79" t="s">
        <v>276</v>
      </c>
      <c r="F286" s="81">
        <v>41646</v>
      </c>
      <c r="G286" s="82">
        <v>2.3029999999999999</v>
      </c>
      <c r="H286" s="83">
        <f t="shared" si="12"/>
        <v>2303</v>
      </c>
      <c r="I286" s="84">
        <f t="shared" si="13"/>
        <v>2.6655092592592591E-2</v>
      </c>
      <c r="J286" s="83">
        <v>4.6500000000000004</v>
      </c>
      <c r="K286" s="83" t="s">
        <v>277</v>
      </c>
      <c r="L286" s="83">
        <v>0.46899999999999997</v>
      </c>
      <c r="M286" s="83" t="s">
        <v>277</v>
      </c>
      <c r="N286" s="84">
        <f t="shared" si="14"/>
        <v>5.1456550925925937</v>
      </c>
    </row>
    <row r="287" spans="2:14" s="71" customFormat="1" ht="14.65" customHeight="1">
      <c r="B287" s="79" t="s">
        <v>278</v>
      </c>
      <c r="C287" s="80">
        <v>10044187</v>
      </c>
      <c r="D287" s="80">
        <v>10019674</v>
      </c>
      <c r="E287" s="79" t="s">
        <v>276</v>
      </c>
      <c r="F287" s="81">
        <v>41647</v>
      </c>
      <c r="G287" s="82">
        <v>2.1779999999999999</v>
      </c>
      <c r="H287" s="83">
        <f t="shared" si="12"/>
        <v>2178</v>
      </c>
      <c r="I287" s="84">
        <f t="shared" si="13"/>
        <v>2.5208333333333333E-2</v>
      </c>
      <c r="J287" s="83">
        <v>1.17</v>
      </c>
      <c r="K287" s="83" t="s">
        <v>277</v>
      </c>
      <c r="L287" s="83">
        <v>0.45100000000000001</v>
      </c>
      <c r="M287" s="83" t="s">
        <v>277</v>
      </c>
      <c r="N287" s="84">
        <f t="shared" si="14"/>
        <v>1.6462083333333333</v>
      </c>
    </row>
    <row r="288" spans="2:14" s="71" customFormat="1" ht="14.65" customHeight="1">
      <c r="B288" s="79" t="s">
        <v>278</v>
      </c>
      <c r="C288" s="80">
        <v>10044187</v>
      </c>
      <c r="D288" s="80">
        <v>10019674</v>
      </c>
      <c r="E288" s="79" t="s">
        <v>276</v>
      </c>
      <c r="F288" s="81">
        <v>41648</v>
      </c>
      <c r="G288" s="82">
        <v>2.2280000000000002</v>
      </c>
      <c r="H288" s="83">
        <f t="shared" si="12"/>
        <v>2228</v>
      </c>
      <c r="I288" s="84">
        <f t="shared" si="13"/>
        <v>2.5787037037037039E-2</v>
      </c>
      <c r="J288" s="83">
        <v>1.29</v>
      </c>
      <c r="K288" s="83" t="s">
        <v>277</v>
      </c>
      <c r="L288" s="83">
        <v>0.45</v>
      </c>
      <c r="M288" s="83" t="s">
        <v>277</v>
      </c>
      <c r="N288" s="84">
        <f t="shared" si="14"/>
        <v>1.765787037037037</v>
      </c>
    </row>
    <row r="289" spans="2:14" s="71" customFormat="1" ht="14.65" customHeight="1">
      <c r="B289" s="79" t="s">
        <v>278</v>
      </c>
      <c r="C289" s="80">
        <v>10044187</v>
      </c>
      <c r="D289" s="80">
        <v>10019674</v>
      </c>
      <c r="E289" s="79" t="s">
        <v>276</v>
      </c>
      <c r="F289" s="81">
        <v>41649</v>
      </c>
      <c r="G289" s="82">
        <v>2.3109999999999999</v>
      </c>
      <c r="H289" s="83">
        <f t="shared" si="12"/>
        <v>2311</v>
      </c>
      <c r="I289" s="84">
        <f t="shared" si="13"/>
        <v>2.6747685185185183E-2</v>
      </c>
      <c r="J289" s="83">
        <v>0.63300000000000001</v>
      </c>
      <c r="K289" s="83" t="s">
        <v>277</v>
      </c>
      <c r="L289" s="83">
        <v>0.434</v>
      </c>
      <c r="M289" s="83" t="s">
        <v>277</v>
      </c>
      <c r="N289" s="84">
        <f t="shared" si="14"/>
        <v>1.0937476851851853</v>
      </c>
    </row>
    <row r="290" spans="2:14" s="71" customFormat="1" ht="14.65" customHeight="1">
      <c r="B290" s="79" t="s">
        <v>278</v>
      </c>
      <c r="C290" s="80">
        <v>10044187</v>
      </c>
      <c r="D290" s="80">
        <v>10019674</v>
      </c>
      <c r="E290" s="79" t="s">
        <v>276</v>
      </c>
      <c r="F290" s="81">
        <v>41650</v>
      </c>
      <c r="G290" s="82">
        <v>2.3239999999999998</v>
      </c>
      <c r="H290" s="83">
        <f t="shared" si="12"/>
        <v>2324</v>
      </c>
      <c r="I290" s="84">
        <f t="shared" si="13"/>
        <v>2.6898148148148143E-2</v>
      </c>
      <c r="J290" s="83">
        <v>0.66600000000000004</v>
      </c>
      <c r="K290" s="83" t="s">
        <v>277</v>
      </c>
      <c r="L290" s="83">
        <v>0.443</v>
      </c>
      <c r="M290" s="83" t="s">
        <v>277</v>
      </c>
      <c r="N290" s="84">
        <f t="shared" si="14"/>
        <v>1.1358981481481483</v>
      </c>
    </row>
    <row r="291" spans="2:14" s="71" customFormat="1" ht="14.65" customHeight="1">
      <c r="B291" s="79" t="s">
        <v>278</v>
      </c>
      <c r="C291" s="80">
        <v>10044187</v>
      </c>
      <c r="D291" s="80">
        <v>10019674</v>
      </c>
      <c r="E291" s="79" t="s">
        <v>276</v>
      </c>
      <c r="F291" s="81">
        <v>41651</v>
      </c>
      <c r="G291" s="82">
        <v>2.2850000000000001</v>
      </c>
      <c r="H291" s="83">
        <f t="shared" si="12"/>
        <v>2285</v>
      </c>
      <c r="I291" s="84">
        <f t="shared" si="13"/>
        <v>2.644675925925926E-2</v>
      </c>
      <c r="J291" s="83">
        <v>0.625</v>
      </c>
      <c r="K291" s="83" t="s">
        <v>277</v>
      </c>
      <c r="L291" s="83">
        <v>0.48899999999999999</v>
      </c>
      <c r="M291" s="83" t="s">
        <v>277</v>
      </c>
      <c r="N291" s="84">
        <f t="shared" si="14"/>
        <v>1.1404467592592593</v>
      </c>
    </row>
    <row r="292" spans="2:14" s="71" customFormat="1" ht="14.65" customHeight="1">
      <c r="B292" s="79" t="s">
        <v>278</v>
      </c>
      <c r="C292" s="80">
        <v>10044187</v>
      </c>
      <c r="D292" s="80">
        <v>10019674</v>
      </c>
      <c r="E292" s="79" t="s">
        <v>276</v>
      </c>
      <c r="F292" s="81">
        <v>41652</v>
      </c>
      <c r="G292" s="82">
        <v>2.38</v>
      </c>
      <c r="H292" s="83">
        <f t="shared" si="12"/>
        <v>2380</v>
      </c>
      <c r="I292" s="84">
        <f t="shared" si="13"/>
        <v>2.7546296296296294E-2</v>
      </c>
      <c r="J292" s="83">
        <v>1.1499999999999999</v>
      </c>
      <c r="K292" s="83" t="s">
        <v>277</v>
      </c>
      <c r="L292" s="83">
        <v>0.45500000000000002</v>
      </c>
      <c r="M292" s="83" t="s">
        <v>277</v>
      </c>
      <c r="N292" s="84">
        <f t="shared" si="14"/>
        <v>1.6325462962962962</v>
      </c>
    </row>
    <row r="293" spans="2:14" s="71" customFormat="1" ht="14.65" customHeight="1">
      <c r="B293" s="79" t="s">
        <v>278</v>
      </c>
      <c r="C293" s="80">
        <v>10044187</v>
      </c>
      <c r="D293" s="80">
        <v>10019674</v>
      </c>
      <c r="E293" s="79" t="s">
        <v>276</v>
      </c>
      <c r="F293" s="81">
        <v>41653</v>
      </c>
      <c r="G293" s="82">
        <v>2.1619999999999999</v>
      </c>
      <c r="H293" s="83">
        <f t="shared" si="12"/>
        <v>2162</v>
      </c>
      <c r="I293" s="84">
        <f t="shared" si="13"/>
        <v>2.5023148148148145E-2</v>
      </c>
      <c r="J293" s="83">
        <v>1.1399999999999999</v>
      </c>
      <c r="K293" s="83" t="s">
        <v>277</v>
      </c>
      <c r="L293" s="83">
        <v>0.438</v>
      </c>
      <c r="M293" s="83" t="s">
        <v>277</v>
      </c>
      <c r="N293" s="84">
        <f t="shared" si="14"/>
        <v>1.6030231481481481</v>
      </c>
    </row>
    <row r="294" spans="2:14" s="71" customFormat="1" ht="14.65" customHeight="1">
      <c r="B294" s="79" t="s">
        <v>278</v>
      </c>
      <c r="C294" s="80">
        <v>10044187</v>
      </c>
      <c r="D294" s="80">
        <v>10019674</v>
      </c>
      <c r="E294" s="79" t="s">
        <v>276</v>
      </c>
      <c r="F294" s="81">
        <v>41654</v>
      </c>
      <c r="G294" s="82">
        <v>2.3820000000000001</v>
      </c>
      <c r="H294" s="83">
        <f t="shared" si="12"/>
        <v>2382</v>
      </c>
      <c r="I294" s="84">
        <f t="shared" si="13"/>
        <v>2.7569444444444445E-2</v>
      </c>
      <c r="J294" s="83">
        <v>1.61</v>
      </c>
      <c r="K294" s="83" t="s">
        <v>277</v>
      </c>
      <c r="L294" s="83">
        <v>0.46500000000000002</v>
      </c>
      <c r="M294" s="83" t="s">
        <v>277</v>
      </c>
      <c r="N294" s="84">
        <f t="shared" si="14"/>
        <v>2.1025694444444447</v>
      </c>
    </row>
    <row r="295" spans="2:14" s="71" customFormat="1" ht="14.65" customHeight="1">
      <c r="B295" s="79" t="s">
        <v>278</v>
      </c>
      <c r="C295" s="80">
        <v>10044187</v>
      </c>
      <c r="D295" s="80">
        <v>10019674</v>
      </c>
      <c r="E295" s="79" t="s">
        <v>276</v>
      </c>
      <c r="F295" s="81">
        <v>41655</v>
      </c>
      <c r="G295" s="82">
        <v>2.2549999999999999</v>
      </c>
      <c r="H295" s="83">
        <f t="shared" si="12"/>
        <v>2255</v>
      </c>
      <c r="I295" s="84">
        <f t="shared" si="13"/>
        <v>2.6099537037037036E-2</v>
      </c>
      <c r="J295" s="83">
        <v>3.21</v>
      </c>
      <c r="K295" s="83" t="s">
        <v>277</v>
      </c>
      <c r="L295" s="83">
        <v>0.442</v>
      </c>
      <c r="M295" s="83" t="s">
        <v>277</v>
      </c>
      <c r="N295" s="84">
        <f t="shared" si="14"/>
        <v>3.6780995370370371</v>
      </c>
    </row>
    <row r="296" spans="2:14" s="71" customFormat="1" ht="14.65" customHeight="1">
      <c r="B296" s="79" t="s">
        <v>278</v>
      </c>
      <c r="C296" s="80">
        <v>10044187</v>
      </c>
      <c r="D296" s="80">
        <v>10019674</v>
      </c>
      <c r="E296" s="79" t="s">
        <v>276</v>
      </c>
      <c r="F296" s="81">
        <v>41656</v>
      </c>
      <c r="G296" s="82">
        <v>2.3690000000000002</v>
      </c>
      <c r="H296" s="83">
        <f t="shared" si="12"/>
        <v>2369</v>
      </c>
      <c r="I296" s="84">
        <f t="shared" si="13"/>
        <v>2.7418981481481482E-2</v>
      </c>
      <c r="J296" s="83">
        <v>3.71</v>
      </c>
      <c r="K296" s="83" t="s">
        <v>277</v>
      </c>
      <c r="L296" s="83">
        <v>0.46300000000000002</v>
      </c>
      <c r="M296" s="83" t="s">
        <v>277</v>
      </c>
      <c r="N296" s="84">
        <f t="shared" si="14"/>
        <v>4.200418981481481</v>
      </c>
    </row>
    <row r="297" spans="2:14" s="71" customFormat="1" ht="14.65" customHeight="1">
      <c r="B297" s="79" t="s">
        <v>278</v>
      </c>
      <c r="C297" s="80">
        <v>10044187</v>
      </c>
      <c r="D297" s="80">
        <v>10019674</v>
      </c>
      <c r="E297" s="79" t="s">
        <v>276</v>
      </c>
      <c r="F297" s="81">
        <v>41657</v>
      </c>
      <c r="G297" s="82">
        <v>2.5710000000000002</v>
      </c>
      <c r="H297" s="83">
        <f t="shared" si="12"/>
        <v>2571</v>
      </c>
      <c r="I297" s="84">
        <f t="shared" si="13"/>
        <v>2.9756944444444444E-2</v>
      </c>
      <c r="J297" s="83">
        <v>2.16</v>
      </c>
      <c r="K297" s="83" t="s">
        <v>277</v>
      </c>
      <c r="L297" s="83">
        <v>0.46500000000000002</v>
      </c>
      <c r="M297" s="83" t="s">
        <v>277</v>
      </c>
      <c r="N297" s="84">
        <f t="shared" si="14"/>
        <v>2.6547569444444443</v>
      </c>
    </row>
    <row r="298" spans="2:14" s="71" customFormat="1" ht="14.65" customHeight="1">
      <c r="B298" s="79" t="s">
        <v>278</v>
      </c>
      <c r="C298" s="80">
        <v>10044187</v>
      </c>
      <c r="D298" s="80">
        <v>10019674</v>
      </c>
      <c r="E298" s="79" t="s">
        <v>276</v>
      </c>
      <c r="F298" s="81">
        <v>41658</v>
      </c>
      <c r="G298" s="82">
        <v>2.5249999999999999</v>
      </c>
      <c r="H298" s="83">
        <f t="shared" si="12"/>
        <v>2525</v>
      </c>
      <c r="I298" s="84">
        <f t="shared" si="13"/>
        <v>2.9224537037037035E-2</v>
      </c>
      <c r="J298" s="83">
        <v>0.90500000000000003</v>
      </c>
      <c r="K298" s="83" t="s">
        <v>277</v>
      </c>
      <c r="L298" s="83">
        <v>0.433</v>
      </c>
      <c r="M298" s="83" t="s">
        <v>277</v>
      </c>
      <c r="N298" s="84">
        <f t="shared" si="14"/>
        <v>1.3672245370370371</v>
      </c>
    </row>
    <row r="299" spans="2:14" s="71" customFormat="1" ht="14.65" customHeight="1">
      <c r="B299" s="79" t="s">
        <v>278</v>
      </c>
      <c r="C299" s="80">
        <v>10044187</v>
      </c>
      <c r="D299" s="80">
        <v>10019674</v>
      </c>
      <c r="E299" s="79" t="s">
        <v>276</v>
      </c>
      <c r="F299" s="81">
        <v>41659</v>
      </c>
      <c r="G299" s="82">
        <v>2.5609999999999999</v>
      </c>
      <c r="H299" s="83">
        <f t="shared" si="12"/>
        <v>2561</v>
      </c>
      <c r="I299" s="84">
        <f t="shared" si="13"/>
        <v>2.9641203703703701E-2</v>
      </c>
      <c r="J299" s="83">
        <v>0.70899999999999996</v>
      </c>
      <c r="K299" s="83" t="s">
        <v>277</v>
      </c>
      <c r="L299" s="83">
        <v>0.437</v>
      </c>
      <c r="M299" s="83" t="s">
        <v>277</v>
      </c>
      <c r="N299" s="84">
        <f t="shared" si="14"/>
        <v>1.1756412037037036</v>
      </c>
    </row>
    <row r="300" spans="2:14" s="71" customFormat="1" ht="14.65" customHeight="1">
      <c r="B300" s="79" t="s">
        <v>278</v>
      </c>
      <c r="C300" s="80">
        <v>10044187</v>
      </c>
      <c r="D300" s="80">
        <v>10019674</v>
      </c>
      <c r="E300" s="79" t="s">
        <v>276</v>
      </c>
      <c r="F300" s="81">
        <v>41660</v>
      </c>
      <c r="G300" s="82">
        <v>2.3130000000000002</v>
      </c>
      <c r="H300" s="83">
        <f t="shared" si="12"/>
        <v>2313</v>
      </c>
      <c r="I300" s="84">
        <f t="shared" si="13"/>
        <v>2.6770833333333334E-2</v>
      </c>
      <c r="J300" s="83">
        <v>1.07</v>
      </c>
      <c r="K300" s="83" t="s">
        <v>277</v>
      </c>
      <c r="L300" s="83">
        <v>0.46300000000000002</v>
      </c>
      <c r="M300" s="83" t="s">
        <v>277</v>
      </c>
      <c r="N300" s="84">
        <f t="shared" si="14"/>
        <v>1.5597708333333336</v>
      </c>
    </row>
    <row r="301" spans="2:14" s="71" customFormat="1" ht="14.65" customHeight="1">
      <c r="B301" s="79" t="s">
        <v>278</v>
      </c>
      <c r="C301" s="80">
        <v>10044187</v>
      </c>
      <c r="D301" s="80">
        <v>10019674</v>
      </c>
      <c r="E301" s="79" t="s">
        <v>276</v>
      </c>
      <c r="F301" s="81">
        <v>41661</v>
      </c>
      <c r="G301" s="82">
        <v>2.4279999999999999</v>
      </c>
      <c r="H301" s="83">
        <f t="shared" si="12"/>
        <v>2428</v>
      </c>
      <c r="I301" s="84">
        <f t="shared" si="13"/>
        <v>2.810185185185185E-2</v>
      </c>
      <c r="J301" s="83">
        <v>2.4300000000000002</v>
      </c>
      <c r="K301" s="83" t="s">
        <v>277</v>
      </c>
      <c r="L301" s="83">
        <v>0.46600000000000003</v>
      </c>
      <c r="M301" s="83" t="s">
        <v>277</v>
      </c>
      <c r="N301" s="84">
        <f t="shared" si="14"/>
        <v>2.924101851851852</v>
      </c>
    </row>
    <row r="302" spans="2:14" s="71" customFormat="1" ht="14.65" customHeight="1">
      <c r="B302" s="79" t="s">
        <v>278</v>
      </c>
      <c r="C302" s="80">
        <v>10044187</v>
      </c>
      <c r="D302" s="80">
        <v>10019674</v>
      </c>
      <c r="E302" s="79" t="s">
        <v>276</v>
      </c>
      <c r="F302" s="81">
        <v>41662</v>
      </c>
      <c r="G302" s="82">
        <v>2.3359999999999999</v>
      </c>
      <c r="H302" s="83">
        <f t="shared" si="12"/>
        <v>2336</v>
      </c>
      <c r="I302" s="84">
        <f t="shared" si="13"/>
        <v>2.7037037037037033E-2</v>
      </c>
      <c r="J302" s="83">
        <v>1.27</v>
      </c>
      <c r="K302" s="83" t="s">
        <v>277</v>
      </c>
      <c r="L302" s="83">
        <v>0.45200000000000001</v>
      </c>
      <c r="M302" s="83" t="s">
        <v>277</v>
      </c>
      <c r="N302" s="84">
        <f t="shared" si="14"/>
        <v>1.7490370370370369</v>
      </c>
    </row>
    <row r="303" spans="2:14" s="71" customFormat="1" ht="14.65" customHeight="1">
      <c r="B303" s="79" t="s">
        <v>278</v>
      </c>
      <c r="C303" s="80">
        <v>10044187</v>
      </c>
      <c r="D303" s="80">
        <v>10019674</v>
      </c>
      <c r="E303" s="79" t="s">
        <v>276</v>
      </c>
      <c r="F303" s="81">
        <v>41663</v>
      </c>
      <c r="G303" s="82">
        <v>2.3050000000000002</v>
      </c>
      <c r="H303" s="83">
        <f t="shared" si="12"/>
        <v>2305</v>
      </c>
      <c r="I303" s="84">
        <f t="shared" si="13"/>
        <v>2.6678240740740742E-2</v>
      </c>
      <c r="J303" s="83">
        <v>1.39</v>
      </c>
      <c r="K303" s="83" t="s">
        <v>277</v>
      </c>
      <c r="L303" s="83">
        <v>0.46200000000000002</v>
      </c>
      <c r="M303" s="83" t="s">
        <v>277</v>
      </c>
      <c r="N303" s="84">
        <f t="shared" si="14"/>
        <v>1.8786782407407405</v>
      </c>
    </row>
    <row r="304" spans="2:14" s="71" customFormat="1" ht="14.65" customHeight="1">
      <c r="B304" s="79" t="s">
        <v>278</v>
      </c>
      <c r="C304" s="80">
        <v>10044187</v>
      </c>
      <c r="D304" s="80">
        <v>10019674</v>
      </c>
      <c r="E304" s="79" t="s">
        <v>276</v>
      </c>
      <c r="F304" s="81">
        <v>41664</v>
      </c>
      <c r="G304" s="82">
        <v>2.4089999999999998</v>
      </c>
      <c r="H304" s="83">
        <f t="shared" si="12"/>
        <v>2409</v>
      </c>
      <c r="I304" s="84">
        <f t="shared" si="13"/>
        <v>2.7881944444444442E-2</v>
      </c>
      <c r="J304" s="83">
        <v>1.61</v>
      </c>
      <c r="K304" s="83" t="s">
        <v>277</v>
      </c>
      <c r="L304" s="83">
        <v>0.46300000000000002</v>
      </c>
      <c r="M304" s="83" t="s">
        <v>277</v>
      </c>
      <c r="N304" s="84">
        <f t="shared" si="14"/>
        <v>2.1008819444444446</v>
      </c>
    </row>
    <row r="305" spans="2:14" s="71" customFormat="1" ht="14.65" customHeight="1">
      <c r="B305" s="79" t="s">
        <v>278</v>
      </c>
      <c r="C305" s="80">
        <v>10044187</v>
      </c>
      <c r="D305" s="80">
        <v>10019674</v>
      </c>
      <c r="E305" s="79" t="s">
        <v>276</v>
      </c>
      <c r="F305" s="81">
        <v>41665</v>
      </c>
      <c r="G305" s="82">
        <v>2.323</v>
      </c>
      <c r="H305" s="83">
        <f t="shared" si="12"/>
        <v>2323</v>
      </c>
      <c r="I305" s="84">
        <f t="shared" si="13"/>
        <v>2.6886574074074073E-2</v>
      </c>
      <c r="J305" s="83">
        <v>2.74</v>
      </c>
      <c r="K305" s="83" t="s">
        <v>277</v>
      </c>
      <c r="L305" s="83">
        <v>0.46</v>
      </c>
      <c r="M305" s="83" t="s">
        <v>277</v>
      </c>
      <c r="N305" s="84">
        <f t="shared" si="14"/>
        <v>3.2268865740740744</v>
      </c>
    </row>
    <row r="306" spans="2:14" s="71" customFormat="1" ht="14.65" customHeight="1">
      <c r="B306" s="79" t="s">
        <v>278</v>
      </c>
      <c r="C306" s="80">
        <v>10044187</v>
      </c>
      <c r="D306" s="80">
        <v>10019674</v>
      </c>
      <c r="E306" s="79" t="s">
        <v>276</v>
      </c>
      <c r="F306" s="81">
        <v>41666</v>
      </c>
      <c r="G306" s="82">
        <v>2.2599999999999998</v>
      </c>
      <c r="H306" s="83">
        <f t="shared" si="12"/>
        <v>2260</v>
      </c>
      <c r="I306" s="84">
        <f t="shared" si="13"/>
        <v>2.6157407407407404E-2</v>
      </c>
      <c r="J306" s="83">
        <v>1.45</v>
      </c>
      <c r="K306" s="83" t="s">
        <v>277</v>
      </c>
      <c r="L306" s="83">
        <v>0.44400000000000001</v>
      </c>
      <c r="M306" s="83" t="s">
        <v>277</v>
      </c>
      <c r="N306" s="84">
        <f t="shared" si="14"/>
        <v>1.9201574074074073</v>
      </c>
    </row>
    <row r="307" spans="2:14" s="71" customFormat="1" ht="14.65" customHeight="1">
      <c r="B307" s="79" t="s">
        <v>278</v>
      </c>
      <c r="C307" s="80">
        <v>10044187</v>
      </c>
      <c r="D307" s="80">
        <v>10019674</v>
      </c>
      <c r="E307" s="79" t="s">
        <v>276</v>
      </c>
      <c r="F307" s="81">
        <v>41667</v>
      </c>
      <c r="G307" s="82">
        <v>2.4279999999999999</v>
      </c>
      <c r="H307" s="83">
        <f t="shared" si="12"/>
        <v>2428</v>
      </c>
      <c r="I307" s="84">
        <f t="shared" si="13"/>
        <v>2.810185185185185E-2</v>
      </c>
      <c r="J307" s="83">
        <v>1.0900000000000001</v>
      </c>
      <c r="K307" s="83" t="s">
        <v>277</v>
      </c>
      <c r="L307" s="83">
        <v>0.46</v>
      </c>
      <c r="M307" s="83" t="s">
        <v>277</v>
      </c>
      <c r="N307" s="84">
        <f t="shared" si="14"/>
        <v>1.5781018518518519</v>
      </c>
    </row>
    <row r="308" spans="2:14" s="71" customFormat="1" ht="14.65" customHeight="1">
      <c r="B308" s="79" t="s">
        <v>278</v>
      </c>
      <c r="C308" s="80">
        <v>10044187</v>
      </c>
      <c r="D308" s="80">
        <v>10019674</v>
      </c>
      <c r="E308" s="79" t="s">
        <v>276</v>
      </c>
      <c r="F308" s="81">
        <v>41668</v>
      </c>
      <c r="G308" s="82">
        <v>2.2109999999999999</v>
      </c>
      <c r="H308" s="83">
        <f t="shared" si="12"/>
        <v>2211</v>
      </c>
      <c r="I308" s="84">
        <f t="shared" si="13"/>
        <v>2.5590277777777774E-2</v>
      </c>
      <c r="J308" s="83">
        <v>8</v>
      </c>
      <c r="K308" s="83" t="s">
        <v>277</v>
      </c>
      <c r="L308" s="83">
        <v>0.505</v>
      </c>
      <c r="M308" s="83" t="s">
        <v>277</v>
      </c>
      <c r="N308" s="84">
        <f t="shared" si="14"/>
        <v>8.5305902777777778</v>
      </c>
    </row>
    <row r="309" spans="2:14" s="71" customFormat="1" ht="14.65" customHeight="1">
      <c r="B309" s="79" t="s">
        <v>278</v>
      </c>
      <c r="C309" s="80">
        <v>10044187</v>
      </c>
      <c r="D309" s="80">
        <v>10019674</v>
      </c>
      <c r="E309" s="79" t="s">
        <v>276</v>
      </c>
      <c r="F309" s="81">
        <v>41669</v>
      </c>
      <c r="G309" s="82">
        <v>2.34</v>
      </c>
      <c r="H309" s="83">
        <f t="shared" si="12"/>
        <v>2340</v>
      </c>
      <c r="I309" s="84">
        <f t="shared" si="13"/>
        <v>2.7083333333333331E-2</v>
      </c>
      <c r="J309" s="83">
        <v>3.03</v>
      </c>
      <c r="K309" s="83" t="s">
        <v>277</v>
      </c>
      <c r="L309" s="83">
        <v>0.46100000000000002</v>
      </c>
      <c r="M309" s="83" t="s">
        <v>277</v>
      </c>
      <c r="N309" s="84">
        <f t="shared" si="14"/>
        <v>3.5180833333333328</v>
      </c>
    </row>
    <row r="310" spans="2:14" s="71" customFormat="1" ht="14.65" customHeight="1">
      <c r="B310" s="79" t="s">
        <v>278</v>
      </c>
      <c r="C310" s="80">
        <v>10044187</v>
      </c>
      <c r="D310" s="80">
        <v>10019674</v>
      </c>
      <c r="E310" s="79" t="s">
        <v>276</v>
      </c>
      <c r="F310" s="81">
        <v>41670</v>
      </c>
      <c r="G310" s="82">
        <v>2.34</v>
      </c>
      <c r="H310" s="83">
        <f t="shared" si="12"/>
        <v>2340</v>
      </c>
      <c r="I310" s="84">
        <f t="shared" si="13"/>
        <v>2.7083333333333331E-2</v>
      </c>
      <c r="J310" s="83">
        <v>6.28</v>
      </c>
      <c r="K310" s="83" t="s">
        <v>277</v>
      </c>
      <c r="L310" s="83">
        <v>0.45600000000000002</v>
      </c>
      <c r="M310" s="83" t="s">
        <v>277</v>
      </c>
      <c r="N310" s="84">
        <f t="shared" si="14"/>
        <v>6.7630833333333342</v>
      </c>
    </row>
    <row r="311" spans="2:14" s="71" customFormat="1" ht="14.65" customHeight="1">
      <c r="B311" s="79" t="s">
        <v>278</v>
      </c>
      <c r="C311" s="80">
        <v>10044187</v>
      </c>
      <c r="D311" s="80">
        <v>10019674</v>
      </c>
      <c r="E311" s="79" t="s">
        <v>276</v>
      </c>
      <c r="F311" s="81">
        <v>41671</v>
      </c>
      <c r="G311" s="82">
        <v>2.266</v>
      </c>
      <c r="H311" s="83">
        <f t="shared" si="12"/>
        <v>2266</v>
      </c>
      <c r="I311" s="84">
        <f t="shared" si="13"/>
        <v>2.6226851851851852E-2</v>
      </c>
      <c r="J311" s="83">
        <v>9.0299999999999994</v>
      </c>
      <c r="K311" s="83" t="s">
        <v>277</v>
      </c>
      <c r="L311" s="83">
        <v>0.54200000000000004</v>
      </c>
      <c r="M311" s="83" t="s">
        <v>277</v>
      </c>
      <c r="N311" s="84">
        <f t="shared" si="14"/>
        <v>9.5982268518518516</v>
      </c>
    </row>
    <row r="312" spans="2:14" s="71" customFormat="1" ht="14.65" customHeight="1">
      <c r="B312" s="79" t="s">
        <v>278</v>
      </c>
      <c r="C312" s="80">
        <v>10044187</v>
      </c>
      <c r="D312" s="80">
        <v>10019674</v>
      </c>
      <c r="E312" s="79" t="s">
        <v>276</v>
      </c>
      <c r="F312" s="81">
        <v>41672</v>
      </c>
      <c r="G312" s="82">
        <v>2.278</v>
      </c>
      <c r="H312" s="83">
        <f t="shared" si="12"/>
        <v>2278</v>
      </c>
      <c r="I312" s="84">
        <f t="shared" si="13"/>
        <v>2.6365740740740738E-2</v>
      </c>
      <c r="J312" s="83">
        <v>1.65</v>
      </c>
      <c r="K312" s="83" t="s">
        <v>277</v>
      </c>
      <c r="L312" s="83">
        <v>0.435</v>
      </c>
      <c r="M312" s="83" t="s">
        <v>277</v>
      </c>
      <c r="N312" s="84">
        <f t="shared" si="14"/>
        <v>2.1113657407407405</v>
      </c>
    </row>
    <row r="313" spans="2:14" s="71" customFormat="1" ht="14.65" customHeight="1">
      <c r="B313" s="79" t="s">
        <v>278</v>
      </c>
      <c r="C313" s="80">
        <v>10044187</v>
      </c>
      <c r="D313" s="80">
        <v>10019674</v>
      </c>
      <c r="E313" s="79" t="s">
        <v>276</v>
      </c>
      <c r="F313" s="81">
        <v>41673</v>
      </c>
      <c r="G313" s="82">
        <v>2.3260000000000001</v>
      </c>
      <c r="H313" s="83">
        <f t="shared" si="12"/>
        <v>2326</v>
      </c>
      <c r="I313" s="84">
        <f t="shared" si="13"/>
        <v>2.6921296296296294E-2</v>
      </c>
      <c r="J313" s="83">
        <v>1.18</v>
      </c>
      <c r="K313" s="83" t="s">
        <v>277</v>
      </c>
      <c r="L313" s="83">
        <v>0.44700000000000001</v>
      </c>
      <c r="M313" s="83" t="s">
        <v>277</v>
      </c>
      <c r="N313" s="84">
        <f t="shared" si="14"/>
        <v>1.6539212962962964</v>
      </c>
    </row>
    <row r="314" spans="2:14" s="71" customFormat="1" ht="14.65" customHeight="1">
      <c r="B314" s="79" t="s">
        <v>278</v>
      </c>
      <c r="C314" s="80">
        <v>10044187</v>
      </c>
      <c r="D314" s="80">
        <v>10019674</v>
      </c>
      <c r="E314" s="79" t="s">
        <v>276</v>
      </c>
      <c r="F314" s="81">
        <v>41674</v>
      </c>
      <c r="G314" s="82">
        <v>2.2349999999999999</v>
      </c>
      <c r="H314" s="83">
        <f t="shared" si="12"/>
        <v>2235</v>
      </c>
      <c r="I314" s="84">
        <f t="shared" si="13"/>
        <v>2.5868055555555554E-2</v>
      </c>
      <c r="J314" s="83">
        <v>2.16</v>
      </c>
      <c r="K314" s="83" t="s">
        <v>277</v>
      </c>
      <c r="L314" s="83">
        <v>0.44800000000000001</v>
      </c>
      <c r="M314" s="83" t="s">
        <v>277</v>
      </c>
      <c r="N314" s="84">
        <f t="shared" si="14"/>
        <v>2.6338680555555558</v>
      </c>
    </row>
    <row r="315" spans="2:14" s="71" customFormat="1" ht="14.65" customHeight="1">
      <c r="B315" s="79" t="s">
        <v>278</v>
      </c>
      <c r="C315" s="80">
        <v>10044187</v>
      </c>
      <c r="D315" s="80">
        <v>10019674</v>
      </c>
      <c r="E315" s="79" t="s">
        <v>276</v>
      </c>
      <c r="F315" s="81">
        <v>41675</v>
      </c>
      <c r="G315" s="82">
        <v>2.36</v>
      </c>
      <c r="H315" s="83">
        <f t="shared" si="12"/>
        <v>2360</v>
      </c>
      <c r="I315" s="84">
        <f t="shared" si="13"/>
        <v>2.7314814814814813E-2</v>
      </c>
      <c r="J315" s="83">
        <v>2.97</v>
      </c>
      <c r="K315" s="83" t="s">
        <v>277</v>
      </c>
      <c r="L315" s="83">
        <v>0.45500000000000002</v>
      </c>
      <c r="M315" s="83" t="s">
        <v>277</v>
      </c>
      <c r="N315" s="84">
        <f t="shared" si="14"/>
        <v>3.4523148148148151</v>
      </c>
    </row>
    <row r="316" spans="2:14" s="71" customFormat="1" ht="14.65" customHeight="1">
      <c r="B316" s="79" t="s">
        <v>278</v>
      </c>
      <c r="C316" s="80">
        <v>10044187</v>
      </c>
      <c r="D316" s="80">
        <v>10019674</v>
      </c>
      <c r="E316" s="79" t="s">
        <v>276</v>
      </c>
      <c r="F316" s="81">
        <v>41676</v>
      </c>
      <c r="G316" s="82">
        <v>2.8879999999999999</v>
      </c>
      <c r="H316" s="83">
        <f t="shared" si="12"/>
        <v>2888</v>
      </c>
      <c r="I316" s="84">
        <f t="shared" si="13"/>
        <v>3.3425925925925921E-2</v>
      </c>
      <c r="J316" s="83">
        <v>5.75</v>
      </c>
      <c r="K316" s="83" t="s">
        <v>277</v>
      </c>
      <c r="L316" s="83">
        <v>0.45600000000000002</v>
      </c>
      <c r="M316" s="83" t="s">
        <v>277</v>
      </c>
      <c r="N316" s="84">
        <f t="shared" si="14"/>
        <v>6.2394259259259259</v>
      </c>
    </row>
    <row r="317" spans="2:14" s="71" customFormat="1" ht="14.65" customHeight="1">
      <c r="B317" s="79" t="s">
        <v>278</v>
      </c>
      <c r="C317" s="80">
        <v>10044187</v>
      </c>
      <c r="D317" s="80">
        <v>10019674</v>
      </c>
      <c r="E317" s="79" t="s">
        <v>276</v>
      </c>
      <c r="F317" s="81">
        <v>41677</v>
      </c>
      <c r="G317" s="82">
        <v>2.7519999999999998</v>
      </c>
      <c r="H317" s="83">
        <f t="shared" si="12"/>
        <v>2752</v>
      </c>
      <c r="I317" s="84">
        <f t="shared" si="13"/>
        <v>3.1851851851851846E-2</v>
      </c>
      <c r="J317" s="83">
        <v>9.2100000000000009</v>
      </c>
      <c r="K317" s="83" t="s">
        <v>277</v>
      </c>
      <c r="L317" s="83">
        <v>0.52300000000000002</v>
      </c>
      <c r="M317" s="83" t="s">
        <v>277</v>
      </c>
      <c r="N317" s="84">
        <f t="shared" si="14"/>
        <v>9.7648518518518532</v>
      </c>
    </row>
    <row r="318" spans="2:14" s="71" customFormat="1" ht="14.65" customHeight="1">
      <c r="B318" s="79" t="s">
        <v>278</v>
      </c>
      <c r="C318" s="80">
        <v>10044187</v>
      </c>
      <c r="D318" s="80">
        <v>10019674</v>
      </c>
      <c r="E318" s="79" t="s">
        <v>276</v>
      </c>
      <c r="F318" s="81">
        <v>41678</v>
      </c>
      <c r="G318" s="82">
        <v>2.4569999999999999</v>
      </c>
      <c r="H318" s="83">
        <f t="shared" si="12"/>
        <v>2457</v>
      </c>
      <c r="I318" s="84">
        <f t="shared" si="13"/>
        <v>2.8437499999999998E-2</v>
      </c>
      <c r="J318" s="83">
        <v>5</v>
      </c>
      <c r="K318" s="83" t="s">
        <v>277</v>
      </c>
      <c r="L318" s="83">
        <v>0.46100000000000002</v>
      </c>
      <c r="M318" s="83" t="s">
        <v>277</v>
      </c>
      <c r="N318" s="84">
        <f t="shared" si="14"/>
        <v>5.4894375000000002</v>
      </c>
    </row>
    <row r="319" spans="2:14" s="71" customFormat="1" ht="14.65" customHeight="1">
      <c r="B319" s="79" t="s">
        <v>278</v>
      </c>
      <c r="C319" s="80">
        <v>10044187</v>
      </c>
      <c r="D319" s="80">
        <v>10019674</v>
      </c>
      <c r="E319" s="79" t="s">
        <v>276</v>
      </c>
      <c r="F319" s="81">
        <v>41679</v>
      </c>
      <c r="G319" s="82">
        <v>2.556</v>
      </c>
      <c r="H319" s="83">
        <f t="shared" si="12"/>
        <v>2556</v>
      </c>
      <c r="I319" s="84">
        <f t="shared" si="13"/>
        <v>2.9583333333333333E-2</v>
      </c>
      <c r="J319" s="83">
        <v>2.81</v>
      </c>
      <c r="K319" s="83" t="s">
        <v>277</v>
      </c>
      <c r="L319" s="83">
        <v>0.439</v>
      </c>
      <c r="M319" s="83" t="s">
        <v>277</v>
      </c>
      <c r="N319" s="84">
        <f t="shared" si="14"/>
        <v>3.2785833333333336</v>
      </c>
    </row>
    <row r="320" spans="2:14" s="71" customFormat="1" ht="14.65" customHeight="1">
      <c r="B320" s="79" t="s">
        <v>278</v>
      </c>
      <c r="C320" s="80">
        <v>10044187</v>
      </c>
      <c r="D320" s="80">
        <v>10019674</v>
      </c>
      <c r="E320" s="79" t="s">
        <v>276</v>
      </c>
      <c r="F320" s="81">
        <v>41680</v>
      </c>
      <c r="G320" s="82">
        <v>2.6360000000000001</v>
      </c>
      <c r="H320" s="83">
        <f t="shared" si="12"/>
        <v>2636</v>
      </c>
      <c r="I320" s="84">
        <f t="shared" si="13"/>
        <v>3.050925925925926E-2</v>
      </c>
      <c r="J320" s="83">
        <v>1.38</v>
      </c>
      <c r="K320" s="83" t="s">
        <v>277</v>
      </c>
      <c r="L320" s="83">
        <v>0.42199999999999999</v>
      </c>
      <c r="M320" s="83" t="s">
        <v>277</v>
      </c>
      <c r="N320" s="84">
        <f t="shared" si="14"/>
        <v>1.8325092592592591</v>
      </c>
    </row>
    <row r="321" spans="2:14" s="71" customFormat="1" ht="14.65" customHeight="1">
      <c r="B321" s="79" t="s">
        <v>278</v>
      </c>
      <c r="C321" s="80">
        <v>10044187</v>
      </c>
      <c r="D321" s="80">
        <v>10019674</v>
      </c>
      <c r="E321" s="79" t="s">
        <v>276</v>
      </c>
      <c r="F321" s="81">
        <v>41681</v>
      </c>
      <c r="G321" s="82">
        <v>2.6429999999999998</v>
      </c>
      <c r="H321" s="83">
        <f t="shared" si="12"/>
        <v>2643</v>
      </c>
      <c r="I321" s="84">
        <f t="shared" si="13"/>
        <v>3.0590277777777772E-2</v>
      </c>
      <c r="J321" s="83">
        <v>1.73</v>
      </c>
      <c r="K321" s="83" t="s">
        <v>277</v>
      </c>
      <c r="L321" s="83">
        <v>0.46500000000000002</v>
      </c>
      <c r="M321" s="83" t="s">
        <v>277</v>
      </c>
      <c r="N321" s="84">
        <f t="shared" si="14"/>
        <v>2.2255902777777776</v>
      </c>
    </row>
    <row r="322" spans="2:14" s="71" customFormat="1" ht="14.65" customHeight="1">
      <c r="B322" s="79" t="s">
        <v>278</v>
      </c>
      <c r="C322" s="80">
        <v>10044187</v>
      </c>
      <c r="D322" s="80">
        <v>10019674</v>
      </c>
      <c r="E322" s="79" t="s">
        <v>276</v>
      </c>
      <c r="F322" s="81">
        <v>41682</v>
      </c>
      <c r="G322" s="82">
        <v>2.4489999999999998</v>
      </c>
      <c r="H322" s="83">
        <f t="shared" si="12"/>
        <v>2449</v>
      </c>
      <c r="I322" s="84">
        <f t="shared" si="13"/>
        <v>2.8344907407407402E-2</v>
      </c>
      <c r="J322" s="83">
        <v>5.13</v>
      </c>
      <c r="K322" s="83" t="s">
        <v>277</v>
      </c>
      <c r="L322" s="83">
        <v>0.47199999999999998</v>
      </c>
      <c r="M322" s="83" t="s">
        <v>277</v>
      </c>
      <c r="N322" s="84">
        <f t="shared" si="14"/>
        <v>5.630344907407407</v>
      </c>
    </row>
    <row r="323" spans="2:14" s="71" customFormat="1" ht="14.65" customHeight="1">
      <c r="B323" s="79" t="s">
        <v>278</v>
      </c>
      <c r="C323" s="80">
        <v>10044187</v>
      </c>
      <c r="D323" s="80">
        <v>10019674</v>
      </c>
      <c r="E323" s="79" t="s">
        <v>276</v>
      </c>
      <c r="F323" s="81">
        <v>41683</v>
      </c>
      <c r="G323" s="82">
        <v>2.7229999999999999</v>
      </c>
      <c r="H323" s="83">
        <f t="shared" si="12"/>
        <v>2723</v>
      </c>
      <c r="I323" s="84">
        <f t="shared" si="13"/>
        <v>3.1516203703703699E-2</v>
      </c>
      <c r="J323" s="83">
        <v>1.73</v>
      </c>
      <c r="K323" s="83" t="s">
        <v>277</v>
      </c>
      <c r="L323" s="83">
        <v>0.42899999999999999</v>
      </c>
      <c r="M323" s="83" t="s">
        <v>277</v>
      </c>
      <c r="N323" s="84">
        <f t="shared" si="14"/>
        <v>2.1905162037037038</v>
      </c>
    </row>
    <row r="324" spans="2:14" s="71" customFormat="1" ht="14.65" customHeight="1">
      <c r="B324" s="79" t="s">
        <v>278</v>
      </c>
      <c r="C324" s="80">
        <v>10044187</v>
      </c>
      <c r="D324" s="80">
        <v>10019674</v>
      </c>
      <c r="E324" s="79" t="s">
        <v>276</v>
      </c>
      <c r="F324" s="81">
        <v>41684</v>
      </c>
      <c r="G324" s="82">
        <v>2.488</v>
      </c>
      <c r="H324" s="83">
        <f t="shared" si="12"/>
        <v>2488</v>
      </c>
      <c r="I324" s="84">
        <f t="shared" si="13"/>
        <v>2.8796296296296296E-2</v>
      </c>
      <c r="J324" s="83">
        <v>3.86</v>
      </c>
      <c r="K324" s="83" t="s">
        <v>277</v>
      </c>
      <c r="L324" s="83">
        <v>0.48199999999999998</v>
      </c>
      <c r="M324" s="83" t="s">
        <v>277</v>
      </c>
      <c r="N324" s="84">
        <f t="shared" si="14"/>
        <v>4.3707962962962963</v>
      </c>
    </row>
    <row r="325" spans="2:14" s="71" customFormat="1" ht="14.65" customHeight="1">
      <c r="B325" s="79" t="s">
        <v>278</v>
      </c>
      <c r="C325" s="80">
        <v>10044187</v>
      </c>
      <c r="D325" s="80">
        <v>10019674</v>
      </c>
      <c r="E325" s="79" t="s">
        <v>276</v>
      </c>
      <c r="F325" s="81">
        <v>41685</v>
      </c>
      <c r="G325" s="82">
        <v>2.645</v>
      </c>
      <c r="H325" s="83">
        <f t="shared" ref="H325:H388" si="15">(G325*1000)</f>
        <v>2645</v>
      </c>
      <c r="I325" s="84">
        <f t="shared" ref="I325:I388" si="16">SUM(G325/86.4)</f>
        <v>3.0613425925925922E-2</v>
      </c>
      <c r="J325" s="83">
        <v>1.52</v>
      </c>
      <c r="K325" s="83" t="s">
        <v>277</v>
      </c>
      <c r="L325" s="83">
        <v>0.43</v>
      </c>
      <c r="M325" s="83" t="s">
        <v>277</v>
      </c>
      <c r="N325" s="84">
        <f t="shared" ref="N325:N388" si="17">SUM(I325+J325+L325)</f>
        <v>1.9806134259259258</v>
      </c>
    </row>
    <row r="326" spans="2:14" s="71" customFormat="1" ht="14.65" customHeight="1">
      <c r="B326" s="79" t="s">
        <v>278</v>
      </c>
      <c r="C326" s="80">
        <v>10044187</v>
      </c>
      <c r="D326" s="80">
        <v>10019674</v>
      </c>
      <c r="E326" s="79" t="s">
        <v>276</v>
      </c>
      <c r="F326" s="81">
        <v>41686</v>
      </c>
      <c r="G326" s="82">
        <v>2.5950000000000002</v>
      </c>
      <c r="H326" s="83">
        <f t="shared" si="15"/>
        <v>2595</v>
      </c>
      <c r="I326" s="84">
        <f t="shared" si="16"/>
        <v>3.0034722222222223E-2</v>
      </c>
      <c r="J326" s="83">
        <v>0.871</v>
      </c>
      <c r="K326" s="83" t="s">
        <v>277</v>
      </c>
      <c r="L326" s="83">
        <v>0.42399999999999999</v>
      </c>
      <c r="M326" s="83" t="s">
        <v>277</v>
      </c>
      <c r="N326" s="84">
        <f t="shared" si="17"/>
        <v>1.3250347222222223</v>
      </c>
    </row>
    <row r="327" spans="2:14" s="71" customFormat="1" ht="14.65" customHeight="1">
      <c r="B327" s="79" t="s">
        <v>278</v>
      </c>
      <c r="C327" s="80">
        <v>10044187</v>
      </c>
      <c r="D327" s="80">
        <v>10019674</v>
      </c>
      <c r="E327" s="79" t="s">
        <v>276</v>
      </c>
      <c r="F327" s="81">
        <v>41687</v>
      </c>
      <c r="G327" s="82">
        <v>2.593</v>
      </c>
      <c r="H327" s="83">
        <f t="shared" si="15"/>
        <v>2593</v>
      </c>
      <c r="I327" s="84">
        <f t="shared" si="16"/>
        <v>3.0011574074074072E-2</v>
      </c>
      <c r="J327" s="83">
        <v>1.0900000000000001</v>
      </c>
      <c r="K327" s="83" t="s">
        <v>277</v>
      </c>
      <c r="L327" s="83">
        <v>0.433</v>
      </c>
      <c r="M327" s="83" t="s">
        <v>277</v>
      </c>
      <c r="N327" s="84">
        <f t="shared" si="17"/>
        <v>1.5530115740740742</v>
      </c>
    </row>
    <row r="328" spans="2:14" s="71" customFormat="1" ht="14.65" customHeight="1">
      <c r="B328" s="79" t="s">
        <v>278</v>
      </c>
      <c r="C328" s="80">
        <v>10044187</v>
      </c>
      <c r="D328" s="80">
        <v>10019674</v>
      </c>
      <c r="E328" s="79" t="s">
        <v>276</v>
      </c>
      <c r="F328" s="81">
        <v>41688</v>
      </c>
      <c r="G328" s="82">
        <v>2.4830000000000001</v>
      </c>
      <c r="H328" s="83">
        <f t="shared" si="15"/>
        <v>2483</v>
      </c>
      <c r="I328" s="84">
        <f t="shared" si="16"/>
        <v>2.8738425925925924E-2</v>
      </c>
      <c r="J328" s="83">
        <v>2.65</v>
      </c>
      <c r="K328" s="83" t="s">
        <v>277</v>
      </c>
      <c r="L328" s="83">
        <v>0.46899999999999997</v>
      </c>
      <c r="M328" s="83" t="s">
        <v>277</v>
      </c>
      <c r="N328" s="84">
        <f t="shared" si="17"/>
        <v>3.1477384259259256</v>
      </c>
    </row>
    <row r="329" spans="2:14" s="71" customFormat="1" ht="14.65" customHeight="1">
      <c r="B329" s="79" t="s">
        <v>278</v>
      </c>
      <c r="C329" s="80">
        <v>10044187</v>
      </c>
      <c r="D329" s="80">
        <v>10019674</v>
      </c>
      <c r="E329" s="79" t="s">
        <v>276</v>
      </c>
      <c r="F329" s="81">
        <v>41689</v>
      </c>
      <c r="G329" s="82">
        <v>2.5310000000000001</v>
      </c>
      <c r="H329" s="83">
        <f t="shared" si="15"/>
        <v>2531</v>
      </c>
      <c r="I329" s="84">
        <f t="shared" si="16"/>
        <v>2.929398148148148E-2</v>
      </c>
      <c r="J329" s="83">
        <v>1.43</v>
      </c>
      <c r="K329" s="83" t="s">
        <v>277</v>
      </c>
      <c r="L329" s="83">
        <v>0.46500000000000002</v>
      </c>
      <c r="M329" s="83" t="s">
        <v>277</v>
      </c>
      <c r="N329" s="84">
        <f t="shared" si="17"/>
        <v>1.9242939814814815</v>
      </c>
    </row>
    <row r="330" spans="2:14" s="71" customFormat="1" ht="14.65" customHeight="1">
      <c r="B330" s="79" t="s">
        <v>278</v>
      </c>
      <c r="C330" s="80">
        <v>10044187</v>
      </c>
      <c r="D330" s="80">
        <v>10019674</v>
      </c>
      <c r="E330" s="79" t="s">
        <v>276</v>
      </c>
      <c r="F330" s="81">
        <v>41690</v>
      </c>
      <c r="G330" s="82">
        <v>2.532</v>
      </c>
      <c r="H330" s="83">
        <f t="shared" si="15"/>
        <v>2532</v>
      </c>
      <c r="I330" s="84">
        <f t="shared" si="16"/>
        <v>2.9305555555555553E-2</v>
      </c>
      <c r="J330" s="83">
        <v>1.17</v>
      </c>
      <c r="K330" s="83" t="s">
        <v>277</v>
      </c>
      <c r="L330" s="83">
        <v>0.49</v>
      </c>
      <c r="M330" s="83" t="s">
        <v>277</v>
      </c>
      <c r="N330" s="84">
        <f t="shared" si="17"/>
        <v>1.6893055555555554</v>
      </c>
    </row>
    <row r="331" spans="2:14" s="71" customFormat="1" ht="14.65" customHeight="1">
      <c r="B331" s="79" t="s">
        <v>278</v>
      </c>
      <c r="C331" s="80">
        <v>10044187</v>
      </c>
      <c r="D331" s="80">
        <v>10019674</v>
      </c>
      <c r="E331" s="79" t="s">
        <v>276</v>
      </c>
      <c r="F331" s="81">
        <v>41691</v>
      </c>
      <c r="G331" s="82">
        <v>2.6179999999999999</v>
      </c>
      <c r="H331" s="83">
        <f t="shared" si="15"/>
        <v>2618</v>
      </c>
      <c r="I331" s="84">
        <f t="shared" si="16"/>
        <v>3.0300925925925922E-2</v>
      </c>
      <c r="J331" s="83">
        <v>0.61799999999999999</v>
      </c>
      <c r="K331" s="83" t="s">
        <v>277</v>
      </c>
      <c r="L331" s="83">
        <v>0.46200000000000002</v>
      </c>
      <c r="M331" s="83" t="s">
        <v>277</v>
      </c>
      <c r="N331" s="84">
        <f t="shared" si="17"/>
        <v>1.110300925925926</v>
      </c>
    </row>
    <row r="332" spans="2:14" s="71" customFormat="1" ht="14.65" customHeight="1">
      <c r="B332" s="79" t="s">
        <v>278</v>
      </c>
      <c r="C332" s="80">
        <v>10044187</v>
      </c>
      <c r="D332" s="80">
        <v>10019674</v>
      </c>
      <c r="E332" s="79" t="s">
        <v>276</v>
      </c>
      <c r="F332" s="81">
        <v>41692</v>
      </c>
      <c r="G332" s="82">
        <v>2.7029999999999998</v>
      </c>
      <c r="H332" s="83">
        <f t="shared" si="15"/>
        <v>2703</v>
      </c>
      <c r="I332" s="84">
        <f t="shared" si="16"/>
        <v>3.1284722222222221E-2</v>
      </c>
      <c r="J332" s="83">
        <v>0.54200000000000004</v>
      </c>
      <c r="K332" s="83" t="s">
        <v>277</v>
      </c>
      <c r="L332" s="83">
        <v>0.46200000000000002</v>
      </c>
      <c r="M332" s="83" t="s">
        <v>277</v>
      </c>
      <c r="N332" s="84">
        <f t="shared" si="17"/>
        <v>1.0352847222222223</v>
      </c>
    </row>
    <row r="333" spans="2:14" s="71" customFormat="1" ht="14.65" customHeight="1">
      <c r="B333" s="79" t="s">
        <v>278</v>
      </c>
      <c r="C333" s="80">
        <v>10044187</v>
      </c>
      <c r="D333" s="80">
        <v>10019674</v>
      </c>
      <c r="E333" s="79" t="s">
        <v>276</v>
      </c>
      <c r="F333" s="81">
        <v>41693</v>
      </c>
      <c r="G333" s="82">
        <v>2.7759999999999998</v>
      </c>
      <c r="H333" s="83">
        <f t="shared" si="15"/>
        <v>2776</v>
      </c>
      <c r="I333" s="84">
        <f t="shared" si="16"/>
        <v>3.2129629629629626E-2</v>
      </c>
      <c r="J333" s="83">
        <v>0.46600000000000003</v>
      </c>
      <c r="K333" s="83" t="s">
        <v>277</v>
      </c>
      <c r="L333" s="83">
        <v>0.437</v>
      </c>
      <c r="M333" s="83" t="s">
        <v>277</v>
      </c>
      <c r="N333" s="84">
        <f t="shared" si="17"/>
        <v>0.93512962962962964</v>
      </c>
    </row>
    <row r="334" spans="2:14" s="71" customFormat="1" ht="14.65" customHeight="1">
      <c r="B334" s="79" t="s">
        <v>278</v>
      </c>
      <c r="C334" s="80">
        <v>10044187</v>
      </c>
      <c r="D334" s="80">
        <v>10019674</v>
      </c>
      <c r="E334" s="79" t="s">
        <v>276</v>
      </c>
      <c r="F334" s="81">
        <v>41694</v>
      </c>
      <c r="G334" s="82">
        <v>2.3460000000000001</v>
      </c>
      <c r="H334" s="83">
        <f t="shared" si="15"/>
        <v>2346</v>
      </c>
      <c r="I334" s="84">
        <f t="shared" si="16"/>
        <v>2.7152777777777776E-2</v>
      </c>
      <c r="J334" s="83">
        <v>0.55500000000000005</v>
      </c>
      <c r="K334" s="83" t="s">
        <v>277</v>
      </c>
      <c r="L334" s="83">
        <v>0.44500000000000001</v>
      </c>
      <c r="M334" s="83" t="s">
        <v>277</v>
      </c>
      <c r="N334" s="84">
        <f t="shared" si="17"/>
        <v>1.0271527777777778</v>
      </c>
    </row>
    <row r="335" spans="2:14" s="71" customFormat="1" ht="14.65" customHeight="1">
      <c r="B335" s="79" t="s">
        <v>278</v>
      </c>
      <c r="C335" s="80">
        <v>10044187</v>
      </c>
      <c r="D335" s="80">
        <v>10019674</v>
      </c>
      <c r="E335" s="79" t="s">
        <v>276</v>
      </c>
      <c r="F335" s="81">
        <v>41695</v>
      </c>
      <c r="G335" s="82">
        <v>2.6549999999999998</v>
      </c>
      <c r="H335" s="83">
        <f t="shared" si="15"/>
        <v>2655</v>
      </c>
      <c r="I335" s="84">
        <f t="shared" si="16"/>
        <v>3.0729166666666662E-2</v>
      </c>
      <c r="J335" s="83">
        <v>0.85399999999999998</v>
      </c>
      <c r="K335" s="83" t="s">
        <v>277</v>
      </c>
      <c r="L335" s="83">
        <v>0.443</v>
      </c>
      <c r="M335" s="83" t="s">
        <v>277</v>
      </c>
      <c r="N335" s="84">
        <f t="shared" si="17"/>
        <v>1.3277291666666666</v>
      </c>
    </row>
    <row r="336" spans="2:14" s="71" customFormat="1" ht="14.65" customHeight="1">
      <c r="B336" s="79" t="s">
        <v>278</v>
      </c>
      <c r="C336" s="80">
        <v>10044187</v>
      </c>
      <c r="D336" s="80">
        <v>10019674</v>
      </c>
      <c r="E336" s="79" t="s">
        <v>276</v>
      </c>
      <c r="F336" s="81">
        <v>41696</v>
      </c>
      <c r="G336" s="82">
        <v>2.492</v>
      </c>
      <c r="H336" s="83">
        <f t="shared" si="15"/>
        <v>2492</v>
      </c>
      <c r="I336" s="84">
        <f t="shared" si="16"/>
        <v>2.884259259259259E-2</v>
      </c>
      <c r="J336" s="83">
        <v>0.52300000000000002</v>
      </c>
      <c r="K336" s="83" t="s">
        <v>277</v>
      </c>
      <c r="L336" s="83">
        <v>0.45800000000000002</v>
      </c>
      <c r="M336" s="83" t="s">
        <v>277</v>
      </c>
      <c r="N336" s="84">
        <f t="shared" si="17"/>
        <v>1.0098425925925927</v>
      </c>
    </row>
    <row r="337" spans="2:14" s="71" customFormat="1" ht="14.65" customHeight="1">
      <c r="B337" s="79" t="s">
        <v>278</v>
      </c>
      <c r="C337" s="80">
        <v>10044187</v>
      </c>
      <c r="D337" s="80">
        <v>10019674</v>
      </c>
      <c r="E337" s="79" t="s">
        <v>276</v>
      </c>
      <c r="F337" s="81">
        <v>41697</v>
      </c>
      <c r="G337" s="82">
        <v>2.5649999999999999</v>
      </c>
      <c r="H337" s="83">
        <f t="shared" si="15"/>
        <v>2565</v>
      </c>
      <c r="I337" s="84">
        <f t="shared" si="16"/>
        <v>2.9687499999999999E-2</v>
      </c>
      <c r="J337" s="83">
        <v>0.77200000000000002</v>
      </c>
      <c r="K337" s="83" t="s">
        <v>277</v>
      </c>
      <c r="L337" s="83">
        <v>0.48599999999999999</v>
      </c>
      <c r="M337" s="83" t="s">
        <v>277</v>
      </c>
      <c r="N337" s="84">
        <f t="shared" si="17"/>
        <v>1.2876875000000001</v>
      </c>
    </row>
    <row r="338" spans="2:14" s="71" customFormat="1" ht="14.65" customHeight="1">
      <c r="B338" s="79" t="s">
        <v>278</v>
      </c>
      <c r="C338" s="80">
        <v>10044187</v>
      </c>
      <c r="D338" s="80">
        <v>10019674</v>
      </c>
      <c r="E338" s="79" t="s">
        <v>276</v>
      </c>
      <c r="F338" s="81">
        <v>41698</v>
      </c>
      <c r="G338" s="82">
        <v>2.569</v>
      </c>
      <c r="H338" s="83">
        <f t="shared" si="15"/>
        <v>2569</v>
      </c>
      <c r="I338" s="84">
        <f t="shared" si="16"/>
        <v>2.9733796296296293E-2</v>
      </c>
      <c r="J338" s="83">
        <v>1.24</v>
      </c>
      <c r="K338" s="83" t="s">
        <v>277</v>
      </c>
      <c r="L338" s="83">
        <v>0.47699999999999998</v>
      </c>
      <c r="M338" s="83" t="s">
        <v>277</v>
      </c>
      <c r="N338" s="84">
        <f t="shared" si="17"/>
        <v>1.7467337962962963</v>
      </c>
    </row>
    <row r="339" spans="2:14" s="71" customFormat="1" ht="14.65" customHeight="1">
      <c r="B339" s="79" t="s">
        <v>278</v>
      </c>
      <c r="C339" s="80">
        <v>10044187</v>
      </c>
      <c r="D339" s="80">
        <v>10019674</v>
      </c>
      <c r="E339" s="79" t="s">
        <v>276</v>
      </c>
      <c r="F339" s="81">
        <v>41699</v>
      </c>
      <c r="G339" s="82">
        <v>2.641</v>
      </c>
      <c r="H339" s="83">
        <f t="shared" si="15"/>
        <v>2641</v>
      </c>
      <c r="I339" s="84">
        <f t="shared" si="16"/>
        <v>3.0567129629629628E-2</v>
      </c>
      <c r="J339" s="83">
        <v>0.65200000000000002</v>
      </c>
      <c r="K339" s="83" t="s">
        <v>277</v>
      </c>
      <c r="L339" s="83">
        <v>0.47399999999999998</v>
      </c>
      <c r="M339" s="83" t="s">
        <v>277</v>
      </c>
      <c r="N339" s="84">
        <f t="shared" si="17"/>
        <v>1.1565671296296296</v>
      </c>
    </row>
    <row r="340" spans="2:14" s="71" customFormat="1" ht="14.65" customHeight="1">
      <c r="B340" s="79" t="s">
        <v>278</v>
      </c>
      <c r="C340" s="80">
        <v>10044187</v>
      </c>
      <c r="D340" s="80">
        <v>10019674</v>
      </c>
      <c r="E340" s="79" t="s">
        <v>276</v>
      </c>
      <c r="F340" s="81">
        <v>41700</v>
      </c>
      <c r="G340" s="82">
        <v>2.4740000000000002</v>
      </c>
      <c r="H340" s="83">
        <f t="shared" si="15"/>
        <v>2474</v>
      </c>
      <c r="I340" s="84">
        <f t="shared" si="16"/>
        <v>2.8634259259259259E-2</v>
      </c>
      <c r="J340" s="83">
        <v>1.42</v>
      </c>
      <c r="K340" s="83" t="s">
        <v>277</v>
      </c>
      <c r="L340" s="83">
        <v>0.47399999999999998</v>
      </c>
      <c r="M340" s="83" t="s">
        <v>277</v>
      </c>
      <c r="N340" s="84">
        <f t="shared" si="17"/>
        <v>1.9226342592592591</v>
      </c>
    </row>
    <row r="341" spans="2:14" s="71" customFormat="1" ht="14.65" customHeight="1">
      <c r="B341" s="79" t="s">
        <v>278</v>
      </c>
      <c r="C341" s="80">
        <v>10044187</v>
      </c>
      <c r="D341" s="80">
        <v>10019674</v>
      </c>
      <c r="E341" s="79" t="s">
        <v>276</v>
      </c>
      <c r="F341" s="81">
        <v>41701</v>
      </c>
      <c r="G341" s="82">
        <v>2.6829999999999998</v>
      </c>
      <c r="H341" s="83">
        <f t="shared" si="15"/>
        <v>2683</v>
      </c>
      <c r="I341" s="84">
        <f t="shared" si="16"/>
        <v>3.1053240740740735E-2</v>
      </c>
      <c r="J341" s="83">
        <v>1.23</v>
      </c>
      <c r="K341" s="83" t="s">
        <v>277</v>
      </c>
      <c r="L341" s="83">
        <v>0.46600000000000003</v>
      </c>
      <c r="M341" s="83" t="s">
        <v>277</v>
      </c>
      <c r="N341" s="84">
        <f t="shared" si="17"/>
        <v>1.7270532407407406</v>
      </c>
    </row>
    <row r="342" spans="2:14" s="71" customFormat="1" ht="14.65" customHeight="1">
      <c r="B342" s="79" t="s">
        <v>278</v>
      </c>
      <c r="C342" s="80">
        <v>10044187</v>
      </c>
      <c r="D342" s="80">
        <v>10019674</v>
      </c>
      <c r="E342" s="79" t="s">
        <v>276</v>
      </c>
      <c r="F342" s="81">
        <v>41702</v>
      </c>
      <c r="G342" s="82">
        <v>1.8520000000000001</v>
      </c>
      <c r="H342" s="83">
        <f t="shared" si="15"/>
        <v>1852</v>
      </c>
      <c r="I342" s="84">
        <f t="shared" si="16"/>
        <v>2.1435185185185186E-2</v>
      </c>
      <c r="J342" s="83">
        <v>0.86399999999999999</v>
      </c>
      <c r="K342" s="83" t="s">
        <v>277</v>
      </c>
      <c r="L342" s="83">
        <v>0.48299999999999998</v>
      </c>
      <c r="M342" s="83" t="s">
        <v>277</v>
      </c>
      <c r="N342" s="84">
        <f t="shared" si="17"/>
        <v>1.3684351851851853</v>
      </c>
    </row>
    <row r="343" spans="2:14" s="71" customFormat="1" ht="14.65" customHeight="1">
      <c r="B343" s="79" t="s">
        <v>278</v>
      </c>
      <c r="C343" s="80">
        <v>10044187</v>
      </c>
      <c r="D343" s="80">
        <v>10019674</v>
      </c>
      <c r="E343" s="79" t="s">
        <v>276</v>
      </c>
      <c r="F343" s="81">
        <v>41703</v>
      </c>
      <c r="G343" s="82">
        <v>3.2480000000000002</v>
      </c>
      <c r="H343" s="83">
        <f t="shared" si="15"/>
        <v>3248</v>
      </c>
      <c r="I343" s="84">
        <f t="shared" si="16"/>
        <v>3.7592592592592594E-2</v>
      </c>
      <c r="J343" s="83">
        <v>0.65</v>
      </c>
      <c r="K343" s="83" t="s">
        <v>277</v>
      </c>
      <c r="L343" s="83">
        <v>0.45700000000000002</v>
      </c>
      <c r="M343" s="83" t="s">
        <v>277</v>
      </c>
      <c r="N343" s="84">
        <f t="shared" si="17"/>
        <v>1.1445925925925926</v>
      </c>
    </row>
    <row r="344" spans="2:14" s="71" customFormat="1" ht="14.65" customHeight="1">
      <c r="B344" s="79" t="s">
        <v>278</v>
      </c>
      <c r="C344" s="80">
        <v>10044187</v>
      </c>
      <c r="D344" s="80">
        <v>10019674</v>
      </c>
      <c r="E344" s="79" t="s">
        <v>276</v>
      </c>
      <c r="F344" s="81">
        <v>41704</v>
      </c>
      <c r="G344" s="82">
        <v>2.536</v>
      </c>
      <c r="H344" s="83">
        <f t="shared" si="15"/>
        <v>2536</v>
      </c>
      <c r="I344" s="84">
        <f t="shared" si="16"/>
        <v>2.9351851851851851E-2</v>
      </c>
      <c r="J344" s="83">
        <v>0.52500000000000002</v>
      </c>
      <c r="K344" s="83" t="s">
        <v>277</v>
      </c>
      <c r="L344" s="83">
        <v>0.42599999999999999</v>
      </c>
      <c r="M344" s="83" t="s">
        <v>277</v>
      </c>
      <c r="N344" s="84">
        <f t="shared" si="17"/>
        <v>0.98035185185185192</v>
      </c>
    </row>
    <row r="345" spans="2:14" s="71" customFormat="1" ht="14.65" customHeight="1">
      <c r="B345" s="79" t="s">
        <v>278</v>
      </c>
      <c r="C345" s="80">
        <v>10044187</v>
      </c>
      <c r="D345" s="80">
        <v>10019674</v>
      </c>
      <c r="E345" s="79" t="s">
        <v>276</v>
      </c>
      <c r="F345" s="81">
        <v>41705</v>
      </c>
      <c r="G345" s="82">
        <v>2.6139999999999999</v>
      </c>
      <c r="H345" s="83">
        <f t="shared" si="15"/>
        <v>2614</v>
      </c>
      <c r="I345" s="84">
        <f t="shared" si="16"/>
        <v>3.0254629629629628E-2</v>
      </c>
      <c r="J345" s="83">
        <v>0.41899999999999998</v>
      </c>
      <c r="K345" s="83" t="s">
        <v>277</v>
      </c>
      <c r="L345" s="83">
        <v>0.46300000000000002</v>
      </c>
      <c r="M345" s="83" t="s">
        <v>277</v>
      </c>
      <c r="N345" s="84">
        <f t="shared" si="17"/>
        <v>0.91225462962962967</v>
      </c>
    </row>
    <row r="346" spans="2:14" s="71" customFormat="1" ht="14.65" customHeight="1">
      <c r="B346" s="79" t="s">
        <v>278</v>
      </c>
      <c r="C346" s="80">
        <v>10044187</v>
      </c>
      <c r="D346" s="80">
        <v>10019674</v>
      </c>
      <c r="E346" s="79" t="s">
        <v>276</v>
      </c>
      <c r="F346" s="81">
        <v>41706</v>
      </c>
      <c r="G346" s="82">
        <v>2.577</v>
      </c>
      <c r="H346" s="83">
        <f t="shared" si="15"/>
        <v>2577</v>
      </c>
      <c r="I346" s="84">
        <f t="shared" si="16"/>
        <v>2.9826388888888885E-2</v>
      </c>
      <c r="J346" s="83">
        <v>0.376</v>
      </c>
      <c r="K346" s="83" t="s">
        <v>277</v>
      </c>
      <c r="L346" s="83">
        <v>0.48899999999999999</v>
      </c>
      <c r="M346" s="83" t="s">
        <v>277</v>
      </c>
      <c r="N346" s="84">
        <f t="shared" si="17"/>
        <v>0.89482638888888888</v>
      </c>
    </row>
    <row r="347" spans="2:14" s="71" customFormat="1" ht="14.65" customHeight="1">
      <c r="B347" s="79" t="s">
        <v>278</v>
      </c>
      <c r="C347" s="80">
        <v>10044187</v>
      </c>
      <c r="D347" s="80">
        <v>10019674</v>
      </c>
      <c r="E347" s="79" t="s">
        <v>276</v>
      </c>
      <c r="F347" s="81">
        <v>41707</v>
      </c>
      <c r="G347" s="82">
        <v>2.5470000000000002</v>
      </c>
      <c r="H347" s="83">
        <f t="shared" si="15"/>
        <v>2547</v>
      </c>
      <c r="I347" s="84">
        <f t="shared" si="16"/>
        <v>2.9479166666666667E-2</v>
      </c>
      <c r="J347" s="83">
        <v>0.35199999999999998</v>
      </c>
      <c r="K347" s="83" t="s">
        <v>277</v>
      </c>
      <c r="L347" s="83">
        <v>0.45400000000000001</v>
      </c>
      <c r="M347" s="83" t="s">
        <v>277</v>
      </c>
      <c r="N347" s="84">
        <f t="shared" si="17"/>
        <v>0.83547916666666666</v>
      </c>
    </row>
    <row r="348" spans="2:14" s="71" customFormat="1" ht="14.65" customHeight="1">
      <c r="B348" s="79" t="s">
        <v>278</v>
      </c>
      <c r="C348" s="80">
        <v>10044187</v>
      </c>
      <c r="D348" s="80">
        <v>10019674</v>
      </c>
      <c r="E348" s="79" t="s">
        <v>276</v>
      </c>
      <c r="F348" s="81">
        <v>41708</v>
      </c>
      <c r="G348" s="82">
        <v>2.7370000000000001</v>
      </c>
      <c r="H348" s="83">
        <f t="shared" si="15"/>
        <v>2737</v>
      </c>
      <c r="I348" s="84">
        <f t="shared" si="16"/>
        <v>3.1678240740740743E-2</v>
      </c>
      <c r="J348" s="83">
        <v>0.315</v>
      </c>
      <c r="K348" s="83" t="s">
        <v>277</v>
      </c>
      <c r="L348" s="83">
        <v>0.45500000000000002</v>
      </c>
      <c r="M348" s="83" t="s">
        <v>277</v>
      </c>
      <c r="N348" s="84">
        <f t="shared" si="17"/>
        <v>0.80167824074074079</v>
      </c>
    </row>
    <row r="349" spans="2:14" s="71" customFormat="1" ht="14.65" customHeight="1">
      <c r="B349" s="79" t="s">
        <v>278</v>
      </c>
      <c r="C349" s="80">
        <v>10044187</v>
      </c>
      <c r="D349" s="80">
        <v>10019674</v>
      </c>
      <c r="E349" s="79" t="s">
        <v>276</v>
      </c>
      <c r="F349" s="81">
        <v>41709</v>
      </c>
      <c r="G349" s="82">
        <v>2.5459999999999998</v>
      </c>
      <c r="H349" s="83">
        <f t="shared" si="15"/>
        <v>2546</v>
      </c>
      <c r="I349" s="84">
        <f t="shared" si="16"/>
        <v>2.9467592592592587E-2</v>
      </c>
      <c r="J349" s="83">
        <v>0.23</v>
      </c>
      <c r="K349" s="83" t="s">
        <v>277</v>
      </c>
      <c r="L349" s="83">
        <v>0.41499999999999998</v>
      </c>
      <c r="M349" s="83" t="s">
        <v>277</v>
      </c>
      <c r="N349" s="84">
        <f t="shared" si="17"/>
        <v>0.67446759259259259</v>
      </c>
    </row>
    <row r="350" spans="2:14" s="71" customFormat="1" ht="14.65" customHeight="1">
      <c r="B350" s="79" t="s">
        <v>278</v>
      </c>
      <c r="C350" s="80">
        <v>10044187</v>
      </c>
      <c r="D350" s="80">
        <v>10019674</v>
      </c>
      <c r="E350" s="79" t="s">
        <v>276</v>
      </c>
      <c r="F350" s="81">
        <v>41710</v>
      </c>
      <c r="G350" s="82">
        <v>2.601</v>
      </c>
      <c r="H350" s="83">
        <f t="shared" si="15"/>
        <v>2601</v>
      </c>
      <c r="I350" s="84">
        <f t="shared" si="16"/>
        <v>3.0104166666666664E-2</v>
      </c>
      <c r="J350" s="83">
        <v>0.314</v>
      </c>
      <c r="K350" s="83" t="s">
        <v>277</v>
      </c>
      <c r="L350" s="83">
        <v>0.48499999999999999</v>
      </c>
      <c r="M350" s="83" t="s">
        <v>277</v>
      </c>
      <c r="N350" s="84">
        <f t="shared" si="17"/>
        <v>0.82910416666666664</v>
      </c>
    </row>
    <row r="351" spans="2:14" s="71" customFormat="1" ht="14.65" customHeight="1">
      <c r="B351" s="79" t="s">
        <v>278</v>
      </c>
      <c r="C351" s="80">
        <v>10044187</v>
      </c>
      <c r="D351" s="80">
        <v>10019674</v>
      </c>
      <c r="E351" s="79" t="s">
        <v>276</v>
      </c>
      <c r="F351" s="81">
        <v>41711</v>
      </c>
      <c r="G351" s="82">
        <v>2.496</v>
      </c>
      <c r="H351" s="83">
        <f t="shared" si="15"/>
        <v>2496</v>
      </c>
      <c r="I351" s="84">
        <f t="shared" si="16"/>
        <v>2.8888888888888888E-2</v>
      </c>
      <c r="J351" s="83">
        <v>0.41099999999999998</v>
      </c>
      <c r="K351" s="83" t="s">
        <v>277</v>
      </c>
      <c r="L351" s="83">
        <v>0.51100000000000001</v>
      </c>
      <c r="M351" s="83" t="s">
        <v>277</v>
      </c>
      <c r="N351" s="84">
        <f t="shared" si="17"/>
        <v>0.95088888888888889</v>
      </c>
    </row>
    <row r="352" spans="2:14" s="71" customFormat="1" ht="14.65" customHeight="1">
      <c r="B352" s="79" t="s">
        <v>278</v>
      </c>
      <c r="C352" s="80">
        <v>10044187</v>
      </c>
      <c r="D352" s="80">
        <v>10019674</v>
      </c>
      <c r="E352" s="79" t="s">
        <v>276</v>
      </c>
      <c r="F352" s="81">
        <v>41712</v>
      </c>
      <c r="G352" s="82">
        <v>2.649</v>
      </c>
      <c r="H352" s="83">
        <f t="shared" si="15"/>
        <v>2649</v>
      </c>
      <c r="I352" s="84">
        <f t="shared" si="16"/>
        <v>3.065972222222222E-2</v>
      </c>
      <c r="J352" s="83">
        <v>0.28000000000000003</v>
      </c>
      <c r="K352" s="83" t="s">
        <v>277</v>
      </c>
      <c r="L352" s="83">
        <v>0.49</v>
      </c>
      <c r="M352" s="83" t="s">
        <v>277</v>
      </c>
      <c r="N352" s="84">
        <f t="shared" si="17"/>
        <v>0.80065972222222226</v>
      </c>
    </row>
    <row r="353" spans="2:14" s="71" customFormat="1" ht="14.65" customHeight="1">
      <c r="B353" s="79" t="s">
        <v>278</v>
      </c>
      <c r="C353" s="80">
        <v>10044187</v>
      </c>
      <c r="D353" s="80">
        <v>10019674</v>
      </c>
      <c r="E353" s="79" t="s">
        <v>276</v>
      </c>
      <c r="F353" s="81">
        <v>41713</v>
      </c>
      <c r="G353" s="82">
        <v>2.5019999999999998</v>
      </c>
      <c r="H353" s="83">
        <f t="shared" si="15"/>
        <v>2502</v>
      </c>
      <c r="I353" s="84">
        <f t="shared" si="16"/>
        <v>2.8958333333333329E-2</v>
      </c>
      <c r="J353" s="83">
        <v>0.27600000000000002</v>
      </c>
      <c r="K353" s="83" t="s">
        <v>277</v>
      </c>
      <c r="L353" s="83">
        <v>0.45300000000000001</v>
      </c>
      <c r="M353" s="83" t="s">
        <v>277</v>
      </c>
      <c r="N353" s="84">
        <f t="shared" si="17"/>
        <v>0.75795833333333329</v>
      </c>
    </row>
    <row r="354" spans="2:14" s="71" customFormat="1" ht="14.65" customHeight="1">
      <c r="B354" s="79" t="s">
        <v>278</v>
      </c>
      <c r="C354" s="80">
        <v>10044187</v>
      </c>
      <c r="D354" s="80">
        <v>10019674</v>
      </c>
      <c r="E354" s="79" t="s">
        <v>276</v>
      </c>
      <c r="F354" s="81">
        <v>41714</v>
      </c>
      <c r="G354" s="82">
        <v>2.5019999999999998</v>
      </c>
      <c r="H354" s="83">
        <f t="shared" si="15"/>
        <v>2502</v>
      </c>
      <c r="I354" s="84">
        <f t="shared" si="16"/>
        <v>2.8958333333333329E-2</v>
      </c>
      <c r="J354" s="83">
        <v>0.26600000000000001</v>
      </c>
      <c r="K354" s="83" t="s">
        <v>277</v>
      </c>
      <c r="L354" s="83">
        <v>0.44600000000000001</v>
      </c>
      <c r="M354" s="83" t="s">
        <v>277</v>
      </c>
      <c r="N354" s="84">
        <f t="shared" si="17"/>
        <v>0.74095833333333339</v>
      </c>
    </row>
    <row r="355" spans="2:14" s="71" customFormat="1" ht="14.65" customHeight="1">
      <c r="B355" s="79" t="s">
        <v>278</v>
      </c>
      <c r="C355" s="80">
        <v>10044187</v>
      </c>
      <c r="D355" s="80">
        <v>10019674</v>
      </c>
      <c r="E355" s="79" t="s">
        <v>276</v>
      </c>
      <c r="F355" s="81">
        <v>41715</v>
      </c>
      <c r="G355" s="82">
        <v>2.5470000000000002</v>
      </c>
      <c r="H355" s="83">
        <f t="shared" si="15"/>
        <v>2547</v>
      </c>
      <c r="I355" s="84">
        <f t="shared" si="16"/>
        <v>2.9479166666666667E-2</v>
      </c>
      <c r="J355" s="83">
        <v>0.252</v>
      </c>
      <c r="K355" s="83" t="s">
        <v>277</v>
      </c>
      <c r="L355" s="83">
        <v>0.47899999999999998</v>
      </c>
      <c r="M355" s="83" t="s">
        <v>277</v>
      </c>
      <c r="N355" s="84">
        <f t="shared" si="17"/>
        <v>0.7604791666666666</v>
      </c>
    </row>
    <row r="356" spans="2:14" s="71" customFormat="1" ht="14.65" customHeight="1">
      <c r="B356" s="79" t="s">
        <v>278</v>
      </c>
      <c r="C356" s="80">
        <v>10044187</v>
      </c>
      <c r="D356" s="80">
        <v>10019674</v>
      </c>
      <c r="E356" s="79" t="s">
        <v>276</v>
      </c>
      <c r="F356" s="81">
        <v>41716</v>
      </c>
      <c r="G356" s="82">
        <v>2.69</v>
      </c>
      <c r="H356" s="83">
        <f t="shared" si="15"/>
        <v>2690</v>
      </c>
      <c r="I356" s="84">
        <f t="shared" si="16"/>
        <v>3.1134259259259257E-2</v>
      </c>
      <c r="J356" s="83">
        <v>0.24199999999999999</v>
      </c>
      <c r="K356" s="83" t="s">
        <v>277</v>
      </c>
      <c r="L356" s="83">
        <v>0.497</v>
      </c>
      <c r="M356" s="83" t="s">
        <v>277</v>
      </c>
      <c r="N356" s="84">
        <f t="shared" si="17"/>
        <v>0.77013425925925927</v>
      </c>
    </row>
    <row r="357" spans="2:14" s="71" customFormat="1" ht="14.65" customHeight="1">
      <c r="B357" s="79" t="s">
        <v>278</v>
      </c>
      <c r="C357" s="80">
        <v>10044187</v>
      </c>
      <c r="D357" s="80">
        <v>10019674</v>
      </c>
      <c r="E357" s="79" t="s">
        <v>276</v>
      </c>
      <c r="F357" s="81">
        <v>41717</v>
      </c>
      <c r="G357" s="82">
        <v>2.4689999999999999</v>
      </c>
      <c r="H357" s="83">
        <f t="shared" si="15"/>
        <v>2469</v>
      </c>
      <c r="I357" s="84">
        <f t="shared" si="16"/>
        <v>2.8576388888888884E-2</v>
      </c>
      <c r="J357" s="83">
        <v>0.20699999999999999</v>
      </c>
      <c r="K357" s="83" t="s">
        <v>277</v>
      </c>
      <c r="L357" s="83">
        <v>0.53400000000000003</v>
      </c>
      <c r="M357" s="83" t="s">
        <v>277</v>
      </c>
      <c r="N357" s="84">
        <f t="shared" si="17"/>
        <v>0.76957638888888891</v>
      </c>
    </row>
    <row r="358" spans="2:14" s="71" customFormat="1" ht="14.65" customHeight="1">
      <c r="B358" s="79" t="s">
        <v>278</v>
      </c>
      <c r="C358" s="80">
        <v>10044187</v>
      </c>
      <c r="D358" s="80">
        <v>10019674</v>
      </c>
      <c r="E358" s="79" t="s">
        <v>276</v>
      </c>
      <c r="F358" s="81">
        <v>41718</v>
      </c>
      <c r="G358" s="82">
        <v>2.4569999999999999</v>
      </c>
      <c r="H358" s="83">
        <f t="shared" si="15"/>
        <v>2457</v>
      </c>
      <c r="I358" s="84">
        <f t="shared" si="16"/>
        <v>2.8437499999999998E-2</v>
      </c>
      <c r="J358" s="83">
        <v>0.23899999999999999</v>
      </c>
      <c r="K358" s="83" t="s">
        <v>277</v>
      </c>
      <c r="L358" s="83">
        <v>0.51700000000000002</v>
      </c>
      <c r="M358" s="83" t="s">
        <v>277</v>
      </c>
      <c r="N358" s="84">
        <f t="shared" si="17"/>
        <v>0.78443750000000001</v>
      </c>
    </row>
    <row r="359" spans="2:14" s="71" customFormat="1" ht="14.65" customHeight="1">
      <c r="B359" s="79" t="s">
        <v>278</v>
      </c>
      <c r="C359" s="80">
        <v>10044187</v>
      </c>
      <c r="D359" s="80">
        <v>10019674</v>
      </c>
      <c r="E359" s="79" t="s">
        <v>276</v>
      </c>
      <c r="F359" s="81">
        <v>41719</v>
      </c>
      <c r="G359" s="82">
        <v>2.806</v>
      </c>
      <c r="H359" s="83">
        <f t="shared" si="15"/>
        <v>2806</v>
      </c>
      <c r="I359" s="84">
        <f t="shared" si="16"/>
        <v>3.2476851851851847E-2</v>
      </c>
      <c r="J359" s="83">
        <v>0.46</v>
      </c>
      <c r="K359" s="83" t="s">
        <v>277</v>
      </c>
      <c r="L359" s="83">
        <v>0.442</v>
      </c>
      <c r="M359" s="83" t="s">
        <v>277</v>
      </c>
      <c r="N359" s="84">
        <f t="shared" si="17"/>
        <v>0.93447685185185181</v>
      </c>
    </row>
    <row r="360" spans="2:14" s="71" customFormat="1" ht="14.65" customHeight="1">
      <c r="B360" s="79" t="s">
        <v>278</v>
      </c>
      <c r="C360" s="80">
        <v>10044187</v>
      </c>
      <c r="D360" s="80">
        <v>10019674</v>
      </c>
      <c r="E360" s="79" t="s">
        <v>276</v>
      </c>
      <c r="F360" s="81">
        <v>41720</v>
      </c>
      <c r="G360" s="82">
        <v>2.4590000000000001</v>
      </c>
      <c r="H360" s="83">
        <f t="shared" si="15"/>
        <v>2459</v>
      </c>
      <c r="I360" s="84">
        <f t="shared" si="16"/>
        <v>2.8460648148148148E-2</v>
      </c>
      <c r="J360" s="83">
        <v>0.47699999999999998</v>
      </c>
      <c r="K360" s="83" t="s">
        <v>277</v>
      </c>
      <c r="L360" s="83">
        <v>0.47499999999999998</v>
      </c>
      <c r="M360" s="83" t="s">
        <v>277</v>
      </c>
      <c r="N360" s="84">
        <f t="shared" si="17"/>
        <v>0.98046064814814815</v>
      </c>
    </row>
    <row r="361" spans="2:14" s="71" customFormat="1" ht="14.65" customHeight="1">
      <c r="B361" s="79" t="s">
        <v>278</v>
      </c>
      <c r="C361" s="80">
        <v>10044187</v>
      </c>
      <c r="D361" s="80">
        <v>10019674</v>
      </c>
      <c r="E361" s="79" t="s">
        <v>276</v>
      </c>
      <c r="F361" s="81">
        <v>41721</v>
      </c>
      <c r="G361" s="82">
        <v>2.5630000000000002</v>
      </c>
      <c r="H361" s="83">
        <f t="shared" si="15"/>
        <v>2563</v>
      </c>
      <c r="I361" s="84">
        <f t="shared" si="16"/>
        <v>2.9664351851851851E-2</v>
      </c>
      <c r="J361" s="83">
        <v>0.24199999999999999</v>
      </c>
      <c r="K361" s="83" t="s">
        <v>277</v>
      </c>
      <c r="L361" s="83">
        <v>0.46</v>
      </c>
      <c r="M361" s="83" t="s">
        <v>277</v>
      </c>
      <c r="N361" s="84">
        <f t="shared" si="17"/>
        <v>0.73166435185185186</v>
      </c>
    </row>
    <row r="362" spans="2:14" s="71" customFormat="1" ht="14.65" customHeight="1">
      <c r="B362" s="79" t="s">
        <v>278</v>
      </c>
      <c r="C362" s="80">
        <v>10044187</v>
      </c>
      <c r="D362" s="80">
        <v>10019674</v>
      </c>
      <c r="E362" s="79" t="s">
        <v>276</v>
      </c>
      <c r="F362" s="81">
        <v>41722</v>
      </c>
      <c r="G362" s="82">
        <v>2.5459999999999998</v>
      </c>
      <c r="H362" s="83">
        <f t="shared" si="15"/>
        <v>2546</v>
      </c>
      <c r="I362" s="84">
        <f t="shared" si="16"/>
        <v>2.9467592592592587E-2</v>
      </c>
      <c r="J362" s="83">
        <v>0.253</v>
      </c>
      <c r="K362" s="83" t="s">
        <v>277</v>
      </c>
      <c r="L362" s="83">
        <v>0.52900000000000003</v>
      </c>
      <c r="M362" s="83" t="s">
        <v>277</v>
      </c>
      <c r="N362" s="84">
        <f t="shared" si="17"/>
        <v>0.8114675925925926</v>
      </c>
    </row>
    <row r="363" spans="2:14" s="71" customFormat="1" ht="14.65" customHeight="1">
      <c r="B363" s="79" t="s">
        <v>278</v>
      </c>
      <c r="C363" s="80">
        <v>10044187</v>
      </c>
      <c r="D363" s="80">
        <v>10019674</v>
      </c>
      <c r="E363" s="79" t="s">
        <v>276</v>
      </c>
      <c r="F363" s="81">
        <v>41723</v>
      </c>
      <c r="G363" s="82">
        <v>2.6</v>
      </c>
      <c r="H363" s="83">
        <f t="shared" si="15"/>
        <v>2600</v>
      </c>
      <c r="I363" s="84">
        <f t="shared" si="16"/>
        <v>3.0092592592592591E-2</v>
      </c>
      <c r="J363" s="83">
        <v>0.63700000000000001</v>
      </c>
      <c r="K363" s="83" t="s">
        <v>277</v>
      </c>
      <c r="L363" s="83">
        <v>0.48499999999999999</v>
      </c>
      <c r="M363" s="83" t="s">
        <v>277</v>
      </c>
      <c r="N363" s="84">
        <f t="shared" si="17"/>
        <v>1.1520925925925924</v>
      </c>
    </row>
    <row r="364" spans="2:14" s="71" customFormat="1" ht="14.65" customHeight="1">
      <c r="B364" s="79" t="s">
        <v>278</v>
      </c>
      <c r="C364" s="80">
        <v>10044187</v>
      </c>
      <c r="D364" s="80">
        <v>10019674</v>
      </c>
      <c r="E364" s="79" t="s">
        <v>276</v>
      </c>
      <c r="F364" s="81">
        <v>41724</v>
      </c>
      <c r="G364" s="82">
        <v>2.641</v>
      </c>
      <c r="H364" s="83">
        <f t="shared" si="15"/>
        <v>2641</v>
      </c>
      <c r="I364" s="84">
        <f t="shared" si="16"/>
        <v>3.0567129629629628E-2</v>
      </c>
      <c r="J364" s="83">
        <v>0.41199999999999998</v>
      </c>
      <c r="K364" s="83" t="s">
        <v>277</v>
      </c>
      <c r="L364" s="83">
        <v>0.48399999999999999</v>
      </c>
      <c r="M364" s="83" t="s">
        <v>277</v>
      </c>
      <c r="N364" s="84">
        <f t="shared" si="17"/>
        <v>0.92656712962962962</v>
      </c>
    </row>
    <row r="365" spans="2:14" s="71" customFormat="1" ht="14.65" customHeight="1">
      <c r="B365" s="79" t="s">
        <v>278</v>
      </c>
      <c r="C365" s="80">
        <v>10044187</v>
      </c>
      <c r="D365" s="80">
        <v>10019674</v>
      </c>
      <c r="E365" s="79" t="s">
        <v>276</v>
      </c>
      <c r="F365" s="81">
        <v>41725</v>
      </c>
      <c r="G365" s="82">
        <v>2.4260000000000002</v>
      </c>
      <c r="H365" s="83">
        <f t="shared" si="15"/>
        <v>2426</v>
      </c>
      <c r="I365" s="84">
        <f t="shared" si="16"/>
        <v>2.8078703703703703E-2</v>
      </c>
      <c r="J365" s="83">
        <v>0.32400000000000001</v>
      </c>
      <c r="K365" s="83" t="s">
        <v>277</v>
      </c>
      <c r="L365" s="83">
        <v>0.46800000000000003</v>
      </c>
      <c r="M365" s="83" t="s">
        <v>277</v>
      </c>
      <c r="N365" s="84">
        <f t="shared" si="17"/>
        <v>0.82007870370370373</v>
      </c>
    </row>
    <row r="366" spans="2:14" s="71" customFormat="1" ht="14.65" customHeight="1">
      <c r="B366" s="79" t="s">
        <v>278</v>
      </c>
      <c r="C366" s="80">
        <v>10044187</v>
      </c>
      <c r="D366" s="80">
        <v>10019674</v>
      </c>
      <c r="E366" s="79" t="s">
        <v>276</v>
      </c>
      <c r="F366" s="81">
        <v>41726</v>
      </c>
      <c r="G366" s="82">
        <v>2.5179999999999998</v>
      </c>
      <c r="H366" s="83">
        <f t="shared" si="15"/>
        <v>2518</v>
      </c>
      <c r="I366" s="84">
        <f t="shared" si="16"/>
        <v>2.9143518518518513E-2</v>
      </c>
      <c r="J366" s="83">
        <v>0.26400000000000001</v>
      </c>
      <c r="K366" s="83" t="s">
        <v>277</v>
      </c>
      <c r="L366" s="83">
        <v>0.47099999999999997</v>
      </c>
      <c r="M366" s="83" t="s">
        <v>277</v>
      </c>
      <c r="N366" s="84">
        <f t="shared" si="17"/>
        <v>0.76414351851851847</v>
      </c>
    </row>
    <row r="367" spans="2:14" s="71" customFormat="1" ht="14.65" customHeight="1">
      <c r="B367" s="79" t="s">
        <v>278</v>
      </c>
      <c r="C367" s="80">
        <v>10044187</v>
      </c>
      <c r="D367" s="80">
        <v>10019674</v>
      </c>
      <c r="E367" s="79" t="s">
        <v>276</v>
      </c>
      <c r="F367" s="81">
        <v>41727</v>
      </c>
      <c r="G367" s="82">
        <v>2.5659999999999998</v>
      </c>
      <c r="H367" s="83">
        <f t="shared" si="15"/>
        <v>2566</v>
      </c>
      <c r="I367" s="84">
        <f t="shared" si="16"/>
        <v>2.9699074074074069E-2</v>
      </c>
      <c r="J367" s="83">
        <v>0.20899999999999999</v>
      </c>
      <c r="K367" s="83" t="s">
        <v>277</v>
      </c>
      <c r="L367" s="83">
        <v>0.52200000000000002</v>
      </c>
      <c r="M367" s="83" t="s">
        <v>277</v>
      </c>
      <c r="N367" s="84">
        <f t="shared" si="17"/>
        <v>0.76069907407407411</v>
      </c>
    </row>
    <row r="368" spans="2:14" s="71" customFormat="1" ht="14.65" customHeight="1">
      <c r="B368" s="79" t="s">
        <v>278</v>
      </c>
      <c r="C368" s="80">
        <v>10044187</v>
      </c>
      <c r="D368" s="80">
        <v>10019674</v>
      </c>
      <c r="E368" s="79" t="s">
        <v>276</v>
      </c>
      <c r="F368" s="81">
        <v>41728</v>
      </c>
      <c r="G368" s="82">
        <v>2.5129999999999999</v>
      </c>
      <c r="H368" s="83">
        <f t="shared" si="15"/>
        <v>2513</v>
      </c>
      <c r="I368" s="84">
        <f t="shared" si="16"/>
        <v>2.9085648148148145E-2</v>
      </c>
      <c r="J368" s="83">
        <v>0.193</v>
      </c>
      <c r="K368" s="83" t="s">
        <v>277</v>
      </c>
      <c r="L368" s="83">
        <v>0.48599999999999999</v>
      </c>
      <c r="M368" s="83" t="s">
        <v>277</v>
      </c>
      <c r="N368" s="84">
        <f t="shared" si="17"/>
        <v>0.70808564814814812</v>
      </c>
    </row>
    <row r="369" spans="2:14" s="71" customFormat="1" ht="14.65" customHeight="1">
      <c r="B369" s="79" t="s">
        <v>278</v>
      </c>
      <c r="C369" s="80">
        <v>10044187</v>
      </c>
      <c r="D369" s="80">
        <v>10019674</v>
      </c>
      <c r="E369" s="79" t="s">
        <v>276</v>
      </c>
      <c r="F369" s="81">
        <v>41729</v>
      </c>
      <c r="G369" s="82">
        <v>2.5409999999999999</v>
      </c>
      <c r="H369" s="83">
        <f t="shared" si="15"/>
        <v>2541</v>
      </c>
      <c r="I369" s="84">
        <f t="shared" si="16"/>
        <v>2.9409722222222219E-2</v>
      </c>
      <c r="J369" s="83">
        <v>0.224</v>
      </c>
      <c r="K369" s="83" t="s">
        <v>277</v>
      </c>
      <c r="L369" s="83">
        <v>0.5</v>
      </c>
      <c r="M369" s="83" t="s">
        <v>277</v>
      </c>
      <c r="N369" s="84">
        <f t="shared" si="17"/>
        <v>0.75340972222222224</v>
      </c>
    </row>
    <row r="370" spans="2:14" s="71" customFormat="1" ht="14.65" customHeight="1">
      <c r="B370" s="79" t="s">
        <v>278</v>
      </c>
      <c r="C370" s="80">
        <v>10044187</v>
      </c>
      <c r="D370" s="80">
        <v>10019674</v>
      </c>
      <c r="E370" s="79" t="s">
        <v>276</v>
      </c>
      <c r="F370" s="81">
        <v>41730</v>
      </c>
      <c r="G370" s="82">
        <v>2.4300000000000002</v>
      </c>
      <c r="H370" s="83">
        <f t="shared" si="15"/>
        <v>2430</v>
      </c>
      <c r="I370" s="84">
        <f t="shared" si="16"/>
        <v>2.8125000000000001E-2</v>
      </c>
      <c r="J370" s="83">
        <v>0.26700000000000002</v>
      </c>
      <c r="K370" s="83" t="s">
        <v>277</v>
      </c>
      <c r="L370" s="83">
        <v>0.46100000000000002</v>
      </c>
      <c r="M370" s="83" t="s">
        <v>277</v>
      </c>
      <c r="N370" s="84">
        <f t="shared" si="17"/>
        <v>0.75612500000000005</v>
      </c>
    </row>
    <row r="371" spans="2:14" s="71" customFormat="1" ht="14.65" customHeight="1">
      <c r="B371" s="79" t="s">
        <v>278</v>
      </c>
      <c r="C371" s="80">
        <v>10044187</v>
      </c>
      <c r="D371" s="80">
        <v>10019674</v>
      </c>
      <c r="E371" s="79" t="s">
        <v>276</v>
      </c>
      <c r="F371" s="81">
        <v>41731</v>
      </c>
      <c r="G371" s="82">
        <v>2.5590000000000002</v>
      </c>
      <c r="H371" s="83">
        <f t="shared" si="15"/>
        <v>2559</v>
      </c>
      <c r="I371" s="84">
        <f t="shared" si="16"/>
        <v>2.9618055555555557E-2</v>
      </c>
      <c r="J371" s="83">
        <v>0.19900000000000001</v>
      </c>
      <c r="K371" s="83" t="s">
        <v>277</v>
      </c>
      <c r="L371" s="83">
        <v>0.499</v>
      </c>
      <c r="M371" s="83" t="s">
        <v>277</v>
      </c>
      <c r="N371" s="84">
        <f t="shared" si="17"/>
        <v>0.72761805555555559</v>
      </c>
    </row>
    <row r="372" spans="2:14" s="71" customFormat="1" ht="14.65" customHeight="1">
      <c r="B372" s="79" t="s">
        <v>278</v>
      </c>
      <c r="C372" s="80">
        <v>10044187</v>
      </c>
      <c r="D372" s="80">
        <v>10019674</v>
      </c>
      <c r="E372" s="79" t="s">
        <v>276</v>
      </c>
      <c r="F372" s="81">
        <v>41732</v>
      </c>
      <c r="G372" s="82">
        <v>2.6030000000000002</v>
      </c>
      <c r="H372" s="83">
        <f t="shared" si="15"/>
        <v>2603</v>
      </c>
      <c r="I372" s="84">
        <f t="shared" si="16"/>
        <v>3.0127314814814815E-2</v>
      </c>
      <c r="J372" s="83">
        <v>0.184</v>
      </c>
      <c r="K372" s="83" t="s">
        <v>277</v>
      </c>
      <c r="L372" s="83">
        <v>0.437</v>
      </c>
      <c r="M372" s="83" t="s">
        <v>280</v>
      </c>
      <c r="N372" s="84">
        <f t="shared" si="17"/>
        <v>0.65112731481481478</v>
      </c>
    </row>
    <row r="373" spans="2:14" s="71" customFormat="1" ht="14.65" customHeight="1">
      <c r="B373" s="79" t="s">
        <v>278</v>
      </c>
      <c r="C373" s="80">
        <v>10044187</v>
      </c>
      <c r="D373" s="80">
        <v>10019674</v>
      </c>
      <c r="E373" s="79" t="s">
        <v>276</v>
      </c>
      <c r="F373" s="81">
        <v>41733</v>
      </c>
      <c r="G373" s="82">
        <v>1.798</v>
      </c>
      <c r="H373" s="83">
        <f t="shared" si="15"/>
        <v>1798</v>
      </c>
      <c r="I373" s="84">
        <f t="shared" si="16"/>
        <v>2.0810185185185185E-2</v>
      </c>
      <c r="J373" s="83">
        <v>0.16900000000000001</v>
      </c>
      <c r="K373" s="83" t="s">
        <v>277</v>
      </c>
      <c r="L373" s="83">
        <v>0.46300000000000002</v>
      </c>
      <c r="M373" s="83" t="s">
        <v>277</v>
      </c>
      <c r="N373" s="84">
        <f t="shared" si="17"/>
        <v>0.65281018518518519</v>
      </c>
    </row>
    <row r="374" spans="2:14" s="71" customFormat="1" ht="14.65" customHeight="1">
      <c r="B374" s="79" t="s">
        <v>278</v>
      </c>
      <c r="C374" s="80">
        <v>10044187</v>
      </c>
      <c r="D374" s="80">
        <v>10019674</v>
      </c>
      <c r="E374" s="79" t="s">
        <v>276</v>
      </c>
      <c r="F374" s="81">
        <v>41734</v>
      </c>
      <c r="G374" s="82">
        <v>3.4329999999999998</v>
      </c>
      <c r="H374" s="83">
        <f t="shared" si="15"/>
        <v>3433</v>
      </c>
      <c r="I374" s="84">
        <f t="shared" si="16"/>
        <v>3.9733796296296295E-2</v>
      </c>
      <c r="J374" s="83">
        <v>0.16400000000000001</v>
      </c>
      <c r="K374" s="83" t="s">
        <v>277</v>
      </c>
      <c r="L374" s="83">
        <v>0.47399999999999998</v>
      </c>
      <c r="M374" s="83" t="s">
        <v>277</v>
      </c>
      <c r="N374" s="84">
        <f t="shared" si="17"/>
        <v>0.67773379629629626</v>
      </c>
    </row>
    <row r="375" spans="2:14" s="71" customFormat="1" ht="14.65" customHeight="1">
      <c r="B375" s="79" t="s">
        <v>278</v>
      </c>
      <c r="C375" s="80">
        <v>10044187</v>
      </c>
      <c r="D375" s="80">
        <v>10019674</v>
      </c>
      <c r="E375" s="79" t="s">
        <v>276</v>
      </c>
      <c r="F375" s="81">
        <v>41735</v>
      </c>
      <c r="G375" s="82">
        <v>2.1909999999999998</v>
      </c>
      <c r="H375" s="83">
        <f t="shared" si="15"/>
        <v>2191</v>
      </c>
      <c r="I375" s="84">
        <f t="shared" si="16"/>
        <v>2.5358796296296292E-2</v>
      </c>
      <c r="J375" s="83">
        <v>0.379</v>
      </c>
      <c r="K375" s="83" t="s">
        <v>277</v>
      </c>
      <c r="L375" s="83">
        <v>0.5</v>
      </c>
      <c r="M375" s="83" t="s">
        <v>277</v>
      </c>
      <c r="N375" s="84">
        <f t="shared" si="17"/>
        <v>0.90435879629629623</v>
      </c>
    </row>
    <row r="376" spans="2:14" s="71" customFormat="1" ht="14.65" customHeight="1">
      <c r="B376" s="79" t="s">
        <v>278</v>
      </c>
      <c r="C376" s="80">
        <v>10044187</v>
      </c>
      <c r="D376" s="80">
        <v>10019674</v>
      </c>
      <c r="E376" s="79" t="s">
        <v>276</v>
      </c>
      <c r="F376" s="81">
        <v>41736</v>
      </c>
      <c r="G376" s="82">
        <v>2.8580000000000001</v>
      </c>
      <c r="H376" s="83">
        <f t="shared" si="15"/>
        <v>2858</v>
      </c>
      <c r="I376" s="84">
        <f t="shared" si="16"/>
        <v>3.30787037037037E-2</v>
      </c>
      <c r="J376" s="83">
        <v>0.434</v>
      </c>
      <c r="K376" s="83" t="s">
        <v>277</v>
      </c>
      <c r="L376" s="83">
        <v>0.51600000000000001</v>
      </c>
      <c r="M376" s="83" t="s">
        <v>277</v>
      </c>
      <c r="N376" s="84">
        <f t="shared" si="17"/>
        <v>0.98307870370370365</v>
      </c>
    </row>
    <row r="377" spans="2:14" s="71" customFormat="1" ht="14.65" customHeight="1">
      <c r="B377" s="79" t="s">
        <v>278</v>
      </c>
      <c r="C377" s="80">
        <v>10044187</v>
      </c>
      <c r="D377" s="80">
        <v>10019674</v>
      </c>
      <c r="E377" s="79" t="s">
        <v>276</v>
      </c>
      <c r="F377" s="81">
        <v>41737</v>
      </c>
      <c r="G377" s="82">
        <v>2.4500000000000002</v>
      </c>
      <c r="H377" s="83">
        <f t="shared" si="15"/>
        <v>2450</v>
      </c>
      <c r="I377" s="84">
        <f t="shared" si="16"/>
        <v>2.8356481481481483E-2</v>
      </c>
      <c r="J377" s="83">
        <v>0.26600000000000001</v>
      </c>
      <c r="K377" s="83" t="s">
        <v>277</v>
      </c>
      <c r="L377" s="83">
        <v>0.48499999999999999</v>
      </c>
      <c r="M377" s="83" t="s">
        <v>277</v>
      </c>
      <c r="N377" s="84">
        <f t="shared" si="17"/>
        <v>0.77935648148148151</v>
      </c>
    </row>
    <row r="378" spans="2:14" s="71" customFormat="1" ht="14.65" customHeight="1">
      <c r="B378" s="79" t="s">
        <v>278</v>
      </c>
      <c r="C378" s="80">
        <v>10044187</v>
      </c>
      <c r="D378" s="80">
        <v>10019674</v>
      </c>
      <c r="E378" s="79" t="s">
        <v>276</v>
      </c>
      <c r="F378" s="81">
        <v>41738</v>
      </c>
      <c r="G378" s="82">
        <v>2.4340000000000002</v>
      </c>
      <c r="H378" s="83">
        <f t="shared" si="15"/>
        <v>2434</v>
      </c>
      <c r="I378" s="84">
        <f t="shared" si="16"/>
        <v>2.8171296296296295E-2</v>
      </c>
      <c r="J378" s="83">
        <v>0.191</v>
      </c>
      <c r="K378" s="83" t="s">
        <v>277</v>
      </c>
      <c r="L378" s="83">
        <v>0.55600000000000005</v>
      </c>
      <c r="M378" s="83" t="s">
        <v>277</v>
      </c>
      <c r="N378" s="84">
        <f t="shared" si="17"/>
        <v>0.77517129629629633</v>
      </c>
    </row>
    <row r="379" spans="2:14" s="71" customFormat="1" ht="14.65" customHeight="1">
      <c r="B379" s="79" t="s">
        <v>278</v>
      </c>
      <c r="C379" s="80">
        <v>10044187</v>
      </c>
      <c r="D379" s="80">
        <v>10019674</v>
      </c>
      <c r="E379" s="79" t="s">
        <v>276</v>
      </c>
      <c r="F379" s="81">
        <v>41739</v>
      </c>
      <c r="G379" s="82">
        <v>2.548</v>
      </c>
      <c r="H379" s="83">
        <f t="shared" si="15"/>
        <v>2548</v>
      </c>
      <c r="I379" s="84">
        <f t="shared" si="16"/>
        <v>2.9490740740740741E-2</v>
      </c>
      <c r="J379" s="83">
        <v>0.16</v>
      </c>
      <c r="K379" s="83" t="s">
        <v>277</v>
      </c>
      <c r="L379" s="83">
        <v>0.53100000000000003</v>
      </c>
      <c r="M379" s="83" t="s">
        <v>277</v>
      </c>
      <c r="N379" s="84">
        <f t="shared" si="17"/>
        <v>0.72049074074074082</v>
      </c>
    </row>
    <row r="380" spans="2:14" s="71" customFormat="1" ht="14.65" customHeight="1">
      <c r="B380" s="79" t="s">
        <v>278</v>
      </c>
      <c r="C380" s="80">
        <v>10044187</v>
      </c>
      <c r="D380" s="80">
        <v>10019674</v>
      </c>
      <c r="E380" s="79" t="s">
        <v>276</v>
      </c>
      <c r="F380" s="81">
        <v>41740</v>
      </c>
      <c r="G380" s="82">
        <v>2.778</v>
      </c>
      <c r="H380" s="83">
        <f t="shared" si="15"/>
        <v>2778</v>
      </c>
      <c r="I380" s="84">
        <f t="shared" si="16"/>
        <v>3.2152777777777773E-2</v>
      </c>
      <c r="J380" s="83">
        <v>0.14899999999999999</v>
      </c>
      <c r="K380" s="83" t="s">
        <v>277</v>
      </c>
      <c r="L380" s="83">
        <v>0.52500000000000002</v>
      </c>
      <c r="M380" s="83" t="s">
        <v>277</v>
      </c>
      <c r="N380" s="84">
        <f t="shared" si="17"/>
        <v>0.70615277777777785</v>
      </c>
    </row>
    <row r="381" spans="2:14" s="71" customFormat="1" ht="14.65" customHeight="1">
      <c r="B381" s="79" t="s">
        <v>278</v>
      </c>
      <c r="C381" s="80">
        <v>10044187</v>
      </c>
      <c r="D381" s="80">
        <v>10019674</v>
      </c>
      <c r="E381" s="79" t="s">
        <v>276</v>
      </c>
      <c r="F381" s="81">
        <v>41741</v>
      </c>
      <c r="G381" s="82">
        <v>2.2250000000000001</v>
      </c>
      <c r="H381" s="83">
        <f t="shared" si="15"/>
        <v>2225</v>
      </c>
      <c r="I381" s="84">
        <f t="shared" si="16"/>
        <v>2.5752314814814815E-2</v>
      </c>
      <c r="J381" s="83">
        <v>0.128</v>
      </c>
      <c r="K381" s="83" t="s">
        <v>277</v>
      </c>
      <c r="L381" s="83">
        <v>0.504</v>
      </c>
      <c r="M381" s="83" t="s">
        <v>277</v>
      </c>
      <c r="N381" s="84">
        <f t="shared" si="17"/>
        <v>0.65775231481481478</v>
      </c>
    </row>
    <row r="382" spans="2:14" s="71" customFormat="1" ht="14.65" customHeight="1">
      <c r="B382" s="79" t="s">
        <v>278</v>
      </c>
      <c r="C382" s="80">
        <v>10044187</v>
      </c>
      <c r="D382" s="80">
        <v>10019674</v>
      </c>
      <c r="E382" s="79" t="s">
        <v>276</v>
      </c>
      <c r="F382" s="81">
        <v>41742</v>
      </c>
      <c r="G382" s="82">
        <v>2.657</v>
      </c>
      <c r="H382" s="83">
        <f t="shared" si="15"/>
        <v>2657</v>
      </c>
      <c r="I382" s="84">
        <f t="shared" si="16"/>
        <v>3.0752314814814812E-2</v>
      </c>
      <c r="J382" s="83">
        <v>0.121</v>
      </c>
      <c r="K382" s="83" t="s">
        <v>277</v>
      </c>
      <c r="L382" s="83">
        <v>0.48599999999999999</v>
      </c>
      <c r="M382" s="83" t="s">
        <v>277</v>
      </c>
      <c r="N382" s="84">
        <f t="shared" si="17"/>
        <v>0.63775231481481476</v>
      </c>
    </row>
    <row r="383" spans="2:14" s="71" customFormat="1" ht="14.65" customHeight="1">
      <c r="B383" s="79" t="s">
        <v>278</v>
      </c>
      <c r="C383" s="80">
        <v>10044187</v>
      </c>
      <c r="D383" s="80">
        <v>10019674</v>
      </c>
      <c r="E383" s="79" t="s">
        <v>276</v>
      </c>
      <c r="F383" s="81">
        <v>41743</v>
      </c>
      <c r="G383" s="82">
        <v>2.6709999999999998</v>
      </c>
      <c r="H383" s="83">
        <f t="shared" si="15"/>
        <v>2671</v>
      </c>
      <c r="I383" s="84">
        <f t="shared" si="16"/>
        <v>3.0914351851851849E-2</v>
      </c>
      <c r="J383" s="83">
        <v>0.14099999999999999</v>
      </c>
      <c r="K383" s="83" t="s">
        <v>277</v>
      </c>
      <c r="L383" s="83">
        <v>0.503</v>
      </c>
      <c r="M383" s="83" t="s">
        <v>277</v>
      </c>
      <c r="N383" s="84">
        <f t="shared" si="17"/>
        <v>0.67491435185185189</v>
      </c>
    </row>
    <row r="384" spans="2:14" s="71" customFormat="1" ht="14.65" customHeight="1">
      <c r="B384" s="79" t="s">
        <v>278</v>
      </c>
      <c r="C384" s="80">
        <v>10044187</v>
      </c>
      <c r="D384" s="80">
        <v>10019674</v>
      </c>
      <c r="E384" s="79" t="s">
        <v>276</v>
      </c>
      <c r="F384" s="81">
        <v>41744</v>
      </c>
      <c r="G384" s="82">
        <v>2.2109999999999999</v>
      </c>
      <c r="H384" s="83">
        <f t="shared" si="15"/>
        <v>2211</v>
      </c>
      <c r="I384" s="84">
        <f t="shared" si="16"/>
        <v>2.5590277777777774E-2</v>
      </c>
      <c r="J384" s="83">
        <v>0.13700000000000001</v>
      </c>
      <c r="K384" s="83" t="s">
        <v>277</v>
      </c>
      <c r="L384" s="83">
        <v>0.52700000000000002</v>
      </c>
      <c r="M384" s="83" t="s">
        <v>277</v>
      </c>
      <c r="N384" s="84">
        <f t="shared" si="17"/>
        <v>0.68959027777777782</v>
      </c>
    </row>
    <row r="385" spans="2:14" s="71" customFormat="1" ht="14.65" customHeight="1">
      <c r="B385" s="79" t="s">
        <v>278</v>
      </c>
      <c r="C385" s="80">
        <v>10044187</v>
      </c>
      <c r="D385" s="80">
        <v>10019674</v>
      </c>
      <c r="E385" s="79" t="s">
        <v>276</v>
      </c>
      <c r="F385" s="81">
        <v>41745</v>
      </c>
      <c r="G385" s="82">
        <v>2.5369999999999999</v>
      </c>
      <c r="H385" s="83">
        <f t="shared" si="15"/>
        <v>2537</v>
      </c>
      <c r="I385" s="84">
        <f t="shared" si="16"/>
        <v>2.9363425925925925E-2</v>
      </c>
      <c r="J385" s="83">
        <v>0.107</v>
      </c>
      <c r="K385" s="83" t="s">
        <v>277</v>
      </c>
      <c r="L385" s="83">
        <v>0.49099999999999999</v>
      </c>
      <c r="M385" s="83" t="s">
        <v>277</v>
      </c>
      <c r="N385" s="84">
        <f t="shared" si="17"/>
        <v>0.62736342592592598</v>
      </c>
    </row>
    <row r="386" spans="2:14" s="71" customFormat="1" ht="14.65" customHeight="1">
      <c r="B386" s="79" t="s">
        <v>278</v>
      </c>
      <c r="C386" s="80">
        <v>10044187</v>
      </c>
      <c r="D386" s="80">
        <v>10019674</v>
      </c>
      <c r="E386" s="79" t="s">
        <v>276</v>
      </c>
      <c r="F386" s="81">
        <v>41746</v>
      </c>
      <c r="G386" s="82">
        <v>1.917</v>
      </c>
      <c r="H386" s="83">
        <f t="shared" si="15"/>
        <v>1917</v>
      </c>
      <c r="I386" s="84">
        <f t="shared" si="16"/>
        <v>2.2187499999999999E-2</v>
      </c>
      <c r="J386" s="83">
        <v>0.123</v>
      </c>
      <c r="K386" s="83" t="s">
        <v>277</v>
      </c>
      <c r="L386" s="83">
        <v>0.46</v>
      </c>
      <c r="M386" s="83" t="s">
        <v>277</v>
      </c>
      <c r="N386" s="84">
        <f t="shared" si="17"/>
        <v>0.60518749999999999</v>
      </c>
    </row>
    <row r="387" spans="2:14" s="71" customFormat="1" ht="14.65" customHeight="1">
      <c r="B387" s="79" t="s">
        <v>278</v>
      </c>
      <c r="C387" s="80">
        <v>10044187</v>
      </c>
      <c r="D387" s="80">
        <v>10019674</v>
      </c>
      <c r="E387" s="79" t="s">
        <v>276</v>
      </c>
      <c r="F387" s="81">
        <v>41747</v>
      </c>
      <c r="G387" s="82">
        <v>3.2989999999999999</v>
      </c>
      <c r="H387" s="83">
        <f t="shared" si="15"/>
        <v>3299</v>
      </c>
      <c r="I387" s="84">
        <f t="shared" si="16"/>
        <v>3.8182870370370367E-2</v>
      </c>
      <c r="J387" s="83">
        <v>0.14799999999999999</v>
      </c>
      <c r="K387" s="83" t="s">
        <v>277</v>
      </c>
      <c r="L387" s="83">
        <v>0.47599999999999998</v>
      </c>
      <c r="M387" s="83" t="s">
        <v>277</v>
      </c>
      <c r="N387" s="84">
        <f t="shared" si="17"/>
        <v>0.66218287037037027</v>
      </c>
    </row>
    <row r="388" spans="2:14" s="71" customFormat="1" ht="14.65" customHeight="1">
      <c r="B388" s="79" t="s">
        <v>278</v>
      </c>
      <c r="C388" s="80">
        <v>10044187</v>
      </c>
      <c r="D388" s="80">
        <v>10019674</v>
      </c>
      <c r="E388" s="79" t="s">
        <v>276</v>
      </c>
      <c r="F388" s="81">
        <v>41748</v>
      </c>
      <c r="G388" s="82">
        <v>2.4420000000000002</v>
      </c>
      <c r="H388" s="83">
        <f t="shared" si="15"/>
        <v>2442</v>
      </c>
      <c r="I388" s="84">
        <f t="shared" si="16"/>
        <v>2.826388888888889E-2</v>
      </c>
      <c r="J388" s="83">
        <v>9.9000000000000005E-2</v>
      </c>
      <c r="K388" s="83" t="s">
        <v>277</v>
      </c>
      <c r="L388" s="83">
        <v>0.45600000000000002</v>
      </c>
      <c r="M388" s="83" t="s">
        <v>277</v>
      </c>
      <c r="N388" s="84">
        <f t="shared" si="17"/>
        <v>0.58326388888888892</v>
      </c>
    </row>
    <row r="389" spans="2:14" s="71" customFormat="1" ht="14.65" customHeight="1">
      <c r="B389" s="79" t="s">
        <v>278</v>
      </c>
      <c r="C389" s="80">
        <v>10044187</v>
      </c>
      <c r="D389" s="80">
        <v>10019674</v>
      </c>
      <c r="E389" s="79" t="s">
        <v>276</v>
      </c>
      <c r="F389" s="81">
        <v>41749</v>
      </c>
      <c r="G389" s="82">
        <v>2.7410000000000001</v>
      </c>
      <c r="H389" s="83">
        <f t="shared" ref="H389:H452" si="18">(G389*1000)</f>
        <v>2741</v>
      </c>
      <c r="I389" s="84">
        <f t="shared" ref="I389:I452" si="19">SUM(G389/86.4)</f>
        <v>3.1724537037037037E-2</v>
      </c>
      <c r="J389" s="83">
        <v>0.70499999999999996</v>
      </c>
      <c r="K389" s="83" t="s">
        <v>277</v>
      </c>
      <c r="L389" s="83">
        <v>0.47799999999999998</v>
      </c>
      <c r="M389" s="83" t="s">
        <v>277</v>
      </c>
      <c r="N389" s="84">
        <f t="shared" ref="N389:N452" si="20">SUM(I389+J389+L389)</f>
        <v>1.214724537037037</v>
      </c>
    </row>
    <row r="390" spans="2:14" s="71" customFormat="1" ht="14.65" customHeight="1">
      <c r="B390" s="79" t="s">
        <v>278</v>
      </c>
      <c r="C390" s="80">
        <v>10044187</v>
      </c>
      <c r="D390" s="80">
        <v>10019674</v>
      </c>
      <c r="E390" s="79" t="s">
        <v>276</v>
      </c>
      <c r="F390" s="81">
        <v>41750</v>
      </c>
      <c r="G390" s="82">
        <v>2.2360000000000002</v>
      </c>
      <c r="H390" s="83">
        <f t="shared" si="18"/>
        <v>2236</v>
      </c>
      <c r="I390" s="84">
        <f t="shared" si="19"/>
        <v>2.5879629629629631E-2</v>
      </c>
      <c r="J390" s="83">
        <v>2.06</v>
      </c>
      <c r="K390" s="83" t="s">
        <v>277</v>
      </c>
      <c r="L390" s="83">
        <v>0.502</v>
      </c>
      <c r="M390" s="83" t="s">
        <v>277</v>
      </c>
      <c r="N390" s="84">
        <f t="shared" si="20"/>
        <v>2.5878796296296294</v>
      </c>
    </row>
    <row r="391" spans="2:14" s="71" customFormat="1" ht="14.65" customHeight="1">
      <c r="B391" s="79" t="s">
        <v>278</v>
      </c>
      <c r="C391" s="80">
        <v>10044187</v>
      </c>
      <c r="D391" s="80">
        <v>10019674</v>
      </c>
      <c r="E391" s="79" t="s">
        <v>276</v>
      </c>
      <c r="F391" s="81">
        <v>41751</v>
      </c>
      <c r="G391" s="82">
        <v>2.4860000000000002</v>
      </c>
      <c r="H391" s="83">
        <f t="shared" si="18"/>
        <v>2486</v>
      </c>
      <c r="I391" s="84">
        <f t="shared" si="19"/>
        <v>2.8773148148148148E-2</v>
      </c>
      <c r="J391" s="83">
        <v>1.29</v>
      </c>
      <c r="K391" s="83" t="s">
        <v>277</v>
      </c>
      <c r="L391" s="83">
        <v>0.48899999999999999</v>
      </c>
      <c r="M391" s="83" t="s">
        <v>277</v>
      </c>
      <c r="N391" s="84">
        <f t="shared" si="20"/>
        <v>1.807773148148148</v>
      </c>
    </row>
    <row r="392" spans="2:14" s="71" customFormat="1" ht="14.65" customHeight="1">
      <c r="B392" s="79" t="s">
        <v>278</v>
      </c>
      <c r="C392" s="80">
        <v>10044187</v>
      </c>
      <c r="D392" s="80">
        <v>10019674</v>
      </c>
      <c r="E392" s="79" t="s">
        <v>276</v>
      </c>
      <c r="F392" s="81">
        <v>41752</v>
      </c>
      <c r="G392" s="82">
        <v>2.5569999999999999</v>
      </c>
      <c r="H392" s="83">
        <f t="shared" si="18"/>
        <v>2557</v>
      </c>
      <c r="I392" s="84">
        <f t="shared" si="19"/>
        <v>2.9594907407407403E-2</v>
      </c>
      <c r="J392" s="83">
        <v>0.47699999999999998</v>
      </c>
      <c r="K392" s="83" t="s">
        <v>277</v>
      </c>
      <c r="L392" s="83">
        <v>0.51</v>
      </c>
      <c r="M392" s="83" t="s">
        <v>277</v>
      </c>
      <c r="N392" s="84">
        <f t="shared" si="20"/>
        <v>1.0165949074074074</v>
      </c>
    </row>
    <row r="393" spans="2:14" s="71" customFormat="1" ht="14.65" customHeight="1">
      <c r="B393" s="79" t="s">
        <v>278</v>
      </c>
      <c r="C393" s="80">
        <v>10044187</v>
      </c>
      <c r="D393" s="80">
        <v>10019674</v>
      </c>
      <c r="E393" s="79" t="s">
        <v>276</v>
      </c>
      <c r="F393" s="81">
        <v>41753</v>
      </c>
      <c r="G393" s="82">
        <v>2.64</v>
      </c>
      <c r="H393" s="83">
        <f t="shared" si="18"/>
        <v>2640</v>
      </c>
      <c r="I393" s="84">
        <f t="shared" si="19"/>
        <v>3.0555555555555555E-2</v>
      </c>
      <c r="J393" s="83">
        <v>0.48899999999999999</v>
      </c>
      <c r="K393" s="83" t="s">
        <v>277</v>
      </c>
      <c r="L393" s="83">
        <v>0.48199999999999998</v>
      </c>
      <c r="M393" s="83" t="s">
        <v>277</v>
      </c>
      <c r="N393" s="84">
        <f t="shared" si="20"/>
        <v>1.0015555555555555</v>
      </c>
    </row>
    <row r="394" spans="2:14" s="71" customFormat="1" ht="14.65" customHeight="1">
      <c r="B394" s="79" t="s">
        <v>278</v>
      </c>
      <c r="C394" s="80">
        <v>10044187</v>
      </c>
      <c r="D394" s="80">
        <v>10019674</v>
      </c>
      <c r="E394" s="79" t="s">
        <v>276</v>
      </c>
      <c r="F394" s="81">
        <v>41754</v>
      </c>
      <c r="G394" s="82">
        <v>2.3170000000000002</v>
      </c>
      <c r="H394" s="83">
        <f t="shared" si="18"/>
        <v>2317</v>
      </c>
      <c r="I394" s="84">
        <f t="shared" si="19"/>
        <v>2.6817129629629628E-2</v>
      </c>
      <c r="J394" s="83">
        <v>0.79400000000000004</v>
      </c>
      <c r="K394" s="83" t="s">
        <v>277</v>
      </c>
      <c r="L394" s="83">
        <v>0.53300000000000003</v>
      </c>
      <c r="M394" s="83" t="s">
        <v>277</v>
      </c>
      <c r="N394" s="84">
        <f t="shared" si="20"/>
        <v>1.3538171296296297</v>
      </c>
    </row>
    <row r="395" spans="2:14" s="71" customFormat="1" ht="14.65" customHeight="1">
      <c r="B395" s="79" t="s">
        <v>278</v>
      </c>
      <c r="C395" s="80">
        <v>10044187</v>
      </c>
      <c r="D395" s="80">
        <v>10019674</v>
      </c>
      <c r="E395" s="79" t="s">
        <v>276</v>
      </c>
      <c r="F395" s="81">
        <v>41755</v>
      </c>
      <c r="G395" s="82">
        <v>2.5739999999999998</v>
      </c>
      <c r="H395" s="83">
        <f t="shared" si="18"/>
        <v>2574</v>
      </c>
      <c r="I395" s="84">
        <f t="shared" si="19"/>
        <v>2.9791666666666664E-2</v>
      </c>
      <c r="J395" s="83">
        <v>0.435</v>
      </c>
      <c r="K395" s="83" t="s">
        <v>277</v>
      </c>
      <c r="L395" s="83">
        <v>0.49299999999999999</v>
      </c>
      <c r="M395" s="83" t="s">
        <v>277</v>
      </c>
      <c r="N395" s="84">
        <f t="shared" si="20"/>
        <v>0.9577916666666666</v>
      </c>
    </row>
    <row r="396" spans="2:14" s="71" customFormat="1" ht="14.65" customHeight="1">
      <c r="B396" s="79" t="s">
        <v>278</v>
      </c>
      <c r="C396" s="80">
        <v>10044187</v>
      </c>
      <c r="D396" s="80">
        <v>10019674</v>
      </c>
      <c r="E396" s="79" t="s">
        <v>276</v>
      </c>
      <c r="F396" s="81">
        <v>41756</v>
      </c>
      <c r="G396" s="82">
        <v>2.4329999999999998</v>
      </c>
      <c r="H396" s="83">
        <f t="shared" si="18"/>
        <v>2433</v>
      </c>
      <c r="I396" s="84">
        <f t="shared" si="19"/>
        <v>2.8159722222222218E-2</v>
      </c>
      <c r="J396" s="83">
        <v>0.27800000000000002</v>
      </c>
      <c r="K396" s="83" t="s">
        <v>277</v>
      </c>
      <c r="L396" s="83">
        <v>0.48699999999999999</v>
      </c>
      <c r="M396" s="83" t="s">
        <v>277</v>
      </c>
      <c r="N396" s="84">
        <f t="shared" si="20"/>
        <v>0.7931597222222222</v>
      </c>
    </row>
    <row r="397" spans="2:14" s="71" customFormat="1" ht="14.65" customHeight="1">
      <c r="B397" s="79" t="s">
        <v>278</v>
      </c>
      <c r="C397" s="80">
        <v>10044187</v>
      </c>
      <c r="D397" s="80">
        <v>10019674</v>
      </c>
      <c r="E397" s="79" t="s">
        <v>276</v>
      </c>
      <c r="F397" s="81">
        <v>41757</v>
      </c>
      <c r="G397" s="82">
        <v>2.5680000000000001</v>
      </c>
      <c r="H397" s="83">
        <f t="shared" si="18"/>
        <v>2568</v>
      </c>
      <c r="I397" s="84">
        <f t="shared" si="19"/>
        <v>2.9722222222222219E-2</v>
      </c>
      <c r="J397" s="83">
        <v>0.22</v>
      </c>
      <c r="K397" s="83" t="s">
        <v>277</v>
      </c>
      <c r="L397" s="83">
        <v>0.51600000000000001</v>
      </c>
      <c r="M397" s="83" t="s">
        <v>277</v>
      </c>
      <c r="N397" s="84">
        <f t="shared" si="20"/>
        <v>0.76572222222222219</v>
      </c>
    </row>
    <row r="398" spans="2:14" s="71" customFormat="1" ht="14.65" customHeight="1">
      <c r="B398" s="79" t="s">
        <v>278</v>
      </c>
      <c r="C398" s="80">
        <v>10044187</v>
      </c>
      <c r="D398" s="80">
        <v>10019674</v>
      </c>
      <c r="E398" s="79" t="s">
        <v>276</v>
      </c>
      <c r="F398" s="81">
        <v>41758</v>
      </c>
      <c r="G398" s="82">
        <v>2.5310000000000001</v>
      </c>
      <c r="H398" s="83">
        <f t="shared" si="18"/>
        <v>2531</v>
      </c>
      <c r="I398" s="84">
        <f t="shared" si="19"/>
        <v>2.929398148148148E-2</v>
      </c>
      <c r="J398" s="83">
        <v>0.17299999999999999</v>
      </c>
      <c r="K398" s="83" t="s">
        <v>277</v>
      </c>
      <c r="L398" s="83">
        <v>0.505</v>
      </c>
      <c r="M398" s="83" t="s">
        <v>277</v>
      </c>
      <c r="N398" s="84">
        <f t="shared" si="20"/>
        <v>0.70729398148148148</v>
      </c>
    </row>
    <row r="399" spans="2:14" s="71" customFormat="1" ht="14.65" customHeight="1">
      <c r="B399" s="79" t="s">
        <v>278</v>
      </c>
      <c r="C399" s="80">
        <v>10044187</v>
      </c>
      <c r="D399" s="80">
        <v>10019674</v>
      </c>
      <c r="E399" s="79" t="s">
        <v>276</v>
      </c>
      <c r="F399" s="81">
        <v>41759</v>
      </c>
      <c r="G399" s="82">
        <v>2.5750000000000002</v>
      </c>
      <c r="H399" s="83">
        <f t="shared" si="18"/>
        <v>2575</v>
      </c>
      <c r="I399" s="84">
        <f t="shared" si="19"/>
        <v>2.9803240740740741E-2</v>
      </c>
      <c r="J399" s="83">
        <v>0.2</v>
      </c>
      <c r="K399" s="83" t="s">
        <v>277</v>
      </c>
      <c r="L399" s="83">
        <v>0.50700000000000001</v>
      </c>
      <c r="M399" s="83" t="s">
        <v>277</v>
      </c>
      <c r="N399" s="84">
        <f t="shared" si="20"/>
        <v>0.73680324074074077</v>
      </c>
    </row>
    <row r="400" spans="2:14" s="71" customFormat="1" ht="14.65" customHeight="1">
      <c r="B400" s="79" t="s">
        <v>278</v>
      </c>
      <c r="C400" s="80">
        <v>10044187</v>
      </c>
      <c r="D400" s="80">
        <v>10019674</v>
      </c>
      <c r="E400" s="79" t="s">
        <v>276</v>
      </c>
      <c r="F400" s="81">
        <v>41760</v>
      </c>
      <c r="G400" s="82">
        <v>2.2480000000000002</v>
      </c>
      <c r="H400" s="83">
        <f t="shared" si="18"/>
        <v>2248</v>
      </c>
      <c r="I400" s="84">
        <f t="shared" si="19"/>
        <v>2.6018518518518521E-2</v>
      </c>
      <c r="J400" s="83">
        <v>1.32</v>
      </c>
      <c r="K400" s="83" t="s">
        <v>277</v>
      </c>
      <c r="L400" s="83">
        <v>0.48499999999999999</v>
      </c>
      <c r="M400" s="83" t="s">
        <v>277</v>
      </c>
      <c r="N400" s="84">
        <f t="shared" si="20"/>
        <v>1.8310185185185186</v>
      </c>
    </row>
    <row r="401" spans="2:14" s="71" customFormat="1" ht="14.65" customHeight="1">
      <c r="B401" s="79" t="s">
        <v>278</v>
      </c>
      <c r="C401" s="80">
        <v>10044187</v>
      </c>
      <c r="D401" s="80">
        <v>10019674</v>
      </c>
      <c r="E401" s="79" t="s">
        <v>276</v>
      </c>
      <c r="F401" s="81">
        <v>41761</v>
      </c>
      <c r="G401" s="82">
        <v>2.629</v>
      </c>
      <c r="H401" s="83">
        <f t="shared" si="18"/>
        <v>2629</v>
      </c>
      <c r="I401" s="84">
        <f t="shared" si="19"/>
        <v>3.0428240740740738E-2</v>
      </c>
      <c r="J401" s="83">
        <v>0.55200000000000005</v>
      </c>
      <c r="K401" s="83" t="s">
        <v>277</v>
      </c>
      <c r="L401" s="83">
        <v>0.48099999999999998</v>
      </c>
      <c r="M401" s="83" t="s">
        <v>277</v>
      </c>
      <c r="N401" s="84">
        <f t="shared" si="20"/>
        <v>1.0634282407407407</v>
      </c>
    </row>
    <row r="402" spans="2:14" s="71" customFormat="1" ht="14.65" customHeight="1">
      <c r="B402" s="79" t="s">
        <v>278</v>
      </c>
      <c r="C402" s="80">
        <v>10044187</v>
      </c>
      <c r="D402" s="80">
        <v>10019674</v>
      </c>
      <c r="E402" s="79" t="s">
        <v>276</v>
      </c>
      <c r="F402" s="81">
        <v>41762</v>
      </c>
      <c r="G402" s="82">
        <v>2.4950000000000001</v>
      </c>
      <c r="H402" s="83">
        <f t="shared" si="18"/>
        <v>2495</v>
      </c>
      <c r="I402" s="84">
        <f t="shared" si="19"/>
        <v>2.8877314814814814E-2</v>
      </c>
      <c r="J402" s="83">
        <v>0.25800000000000001</v>
      </c>
      <c r="K402" s="83" t="s">
        <v>277</v>
      </c>
      <c r="L402" s="83">
        <v>0.45100000000000001</v>
      </c>
      <c r="M402" s="83" t="s">
        <v>277</v>
      </c>
      <c r="N402" s="84">
        <f t="shared" si="20"/>
        <v>0.73787731481481478</v>
      </c>
    </row>
    <row r="403" spans="2:14" s="71" customFormat="1" ht="14.65" customHeight="1">
      <c r="B403" s="79" t="s">
        <v>278</v>
      </c>
      <c r="C403" s="80">
        <v>10044187</v>
      </c>
      <c r="D403" s="80">
        <v>10019674</v>
      </c>
      <c r="E403" s="79" t="s">
        <v>276</v>
      </c>
      <c r="F403" s="81">
        <v>41763</v>
      </c>
      <c r="G403" s="82">
        <v>2.4820000000000002</v>
      </c>
      <c r="H403" s="83">
        <f t="shared" si="18"/>
        <v>2482</v>
      </c>
      <c r="I403" s="84">
        <f t="shared" si="19"/>
        <v>2.8726851851851851E-2</v>
      </c>
      <c r="J403" s="83">
        <v>0.222</v>
      </c>
      <c r="K403" s="83" t="s">
        <v>277</v>
      </c>
      <c r="L403" s="83">
        <v>0.43</v>
      </c>
      <c r="M403" s="83" t="s">
        <v>277</v>
      </c>
      <c r="N403" s="84">
        <f t="shared" si="20"/>
        <v>0.68072685185185189</v>
      </c>
    </row>
    <row r="404" spans="2:14" s="71" customFormat="1" ht="14.65" customHeight="1">
      <c r="B404" s="79" t="s">
        <v>278</v>
      </c>
      <c r="C404" s="80">
        <v>10044187</v>
      </c>
      <c r="D404" s="80">
        <v>10019674</v>
      </c>
      <c r="E404" s="79" t="s">
        <v>276</v>
      </c>
      <c r="F404" s="81">
        <v>41764</v>
      </c>
      <c r="G404" s="82">
        <v>2.4569999999999999</v>
      </c>
      <c r="H404" s="83">
        <f t="shared" si="18"/>
        <v>2457</v>
      </c>
      <c r="I404" s="84">
        <f t="shared" si="19"/>
        <v>2.8437499999999998E-2</v>
      </c>
      <c r="J404" s="83">
        <v>0.20100000000000001</v>
      </c>
      <c r="K404" s="83" t="s">
        <v>277</v>
      </c>
      <c r="L404" s="83">
        <v>0.44900000000000001</v>
      </c>
      <c r="M404" s="83" t="s">
        <v>277</v>
      </c>
      <c r="N404" s="84">
        <f t="shared" si="20"/>
        <v>0.67843750000000003</v>
      </c>
    </row>
    <row r="405" spans="2:14" s="71" customFormat="1" ht="14.65" customHeight="1">
      <c r="B405" s="79" t="s">
        <v>278</v>
      </c>
      <c r="C405" s="80">
        <v>10044187</v>
      </c>
      <c r="D405" s="80">
        <v>10019674</v>
      </c>
      <c r="E405" s="79" t="s">
        <v>276</v>
      </c>
      <c r="F405" s="81">
        <v>41765</v>
      </c>
      <c r="G405" s="82">
        <v>2.4569999999999999</v>
      </c>
      <c r="H405" s="83">
        <f t="shared" si="18"/>
        <v>2457</v>
      </c>
      <c r="I405" s="84">
        <f t="shared" si="19"/>
        <v>2.8437499999999998E-2</v>
      </c>
      <c r="J405" s="83">
        <v>0.192</v>
      </c>
      <c r="K405" s="83" t="s">
        <v>277</v>
      </c>
      <c r="L405" s="83">
        <v>0.45800000000000002</v>
      </c>
      <c r="M405" s="83" t="s">
        <v>277</v>
      </c>
      <c r="N405" s="84">
        <f t="shared" si="20"/>
        <v>0.67843750000000003</v>
      </c>
    </row>
    <row r="406" spans="2:14" s="71" customFormat="1" ht="14.65" customHeight="1">
      <c r="B406" s="79" t="s">
        <v>278</v>
      </c>
      <c r="C406" s="80">
        <v>10044187</v>
      </c>
      <c r="D406" s="80">
        <v>10019674</v>
      </c>
      <c r="E406" s="79" t="s">
        <v>276</v>
      </c>
      <c r="F406" s="81">
        <v>41766</v>
      </c>
      <c r="G406" s="82">
        <v>2.6579999999999999</v>
      </c>
      <c r="H406" s="83">
        <f t="shared" si="18"/>
        <v>2658</v>
      </c>
      <c r="I406" s="84">
        <f t="shared" si="19"/>
        <v>3.0763888888888886E-2</v>
      </c>
      <c r="J406" s="83">
        <v>0.186</v>
      </c>
      <c r="K406" s="83" t="s">
        <v>277</v>
      </c>
      <c r="L406" s="83">
        <v>0.45200000000000001</v>
      </c>
      <c r="M406" s="83" t="s">
        <v>277</v>
      </c>
      <c r="N406" s="84">
        <f t="shared" si="20"/>
        <v>0.66876388888888894</v>
      </c>
    </row>
    <row r="407" spans="2:14" s="71" customFormat="1" ht="14.65" customHeight="1">
      <c r="B407" s="79" t="s">
        <v>278</v>
      </c>
      <c r="C407" s="80">
        <v>10044187</v>
      </c>
      <c r="D407" s="80">
        <v>10019674</v>
      </c>
      <c r="E407" s="79" t="s">
        <v>276</v>
      </c>
      <c r="F407" s="81">
        <v>41767</v>
      </c>
      <c r="G407" s="82">
        <v>2.641</v>
      </c>
      <c r="H407" s="83">
        <f t="shared" si="18"/>
        <v>2641</v>
      </c>
      <c r="I407" s="84">
        <f t="shared" si="19"/>
        <v>3.0567129629629628E-2</v>
      </c>
      <c r="J407" s="83">
        <v>0.54500000000000004</v>
      </c>
      <c r="K407" s="83" t="s">
        <v>277</v>
      </c>
      <c r="L407" s="83">
        <v>0.46100000000000002</v>
      </c>
      <c r="M407" s="83" t="s">
        <v>277</v>
      </c>
      <c r="N407" s="84">
        <f t="shared" si="20"/>
        <v>1.0365671296296297</v>
      </c>
    </row>
    <row r="408" spans="2:14" s="71" customFormat="1" ht="14.65" customHeight="1">
      <c r="B408" s="79" t="s">
        <v>278</v>
      </c>
      <c r="C408" s="80">
        <v>10044187</v>
      </c>
      <c r="D408" s="80">
        <v>10019674</v>
      </c>
      <c r="E408" s="79" t="s">
        <v>276</v>
      </c>
      <c r="F408" s="81">
        <v>41768</v>
      </c>
      <c r="G408" s="82">
        <v>2.2709999999999999</v>
      </c>
      <c r="H408" s="83">
        <f t="shared" si="18"/>
        <v>2271</v>
      </c>
      <c r="I408" s="84">
        <f t="shared" si="19"/>
        <v>2.628472222222222E-2</v>
      </c>
      <c r="J408" s="83">
        <v>0.38</v>
      </c>
      <c r="K408" s="83" t="s">
        <v>277</v>
      </c>
      <c r="L408" s="83">
        <v>0.47</v>
      </c>
      <c r="M408" s="83" t="s">
        <v>277</v>
      </c>
      <c r="N408" s="84">
        <f t="shared" si="20"/>
        <v>0.8762847222222222</v>
      </c>
    </row>
    <row r="409" spans="2:14" s="71" customFormat="1" ht="14.65" customHeight="1">
      <c r="B409" s="79" t="s">
        <v>278</v>
      </c>
      <c r="C409" s="80">
        <v>10044187</v>
      </c>
      <c r="D409" s="80">
        <v>10019674</v>
      </c>
      <c r="E409" s="79" t="s">
        <v>276</v>
      </c>
      <c r="F409" s="81">
        <v>41769</v>
      </c>
      <c r="G409" s="82">
        <v>2.5099999999999998</v>
      </c>
      <c r="H409" s="83">
        <f t="shared" si="18"/>
        <v>2510</v>
      </c>
      <c r="I409" s="84">
        <f t="shared" si="19"/>
        <v>2.9050925925925921E-2</v>
      </c>
      <c r="J409" s="83">
        <v>0.86699999999999999</v>
      </c>
      <c r="K409" s="83" t="s">
        <v>277</v>
      </c>
      <c r="L409" s="83">
        <v>0.47</v>
      </c>
      <c r="M409" s="83" t="s">
        <v>277</v>
      </c>
      <c r="N409" s="84">
        <f t="shared" si="20"/>
        <v>1.3660509259259259</v>
      </c>
    </row>
    <row r="410" spans="2:14" s="71" customFormat="1" ht="14.65" customHeight="1">
      <c r="B410" s="79" t="s">
        <v>278</v>
      </c>
      <c r="C410" s="80">
        <v>10044187</v>
      </c>
      <c r="D410" s="80">
        <v>10019674</v>
      </c>
      <c r="E410" s="79" t="s">
        <v>276</v>
      </c>
      <c r="F410" s="81">
        <v>41770</v>
      </c>
      <c r="G410" s="82">
        <v>2.4630000000000001</v>
      </c>
      <c r="H410" s="83">
        <f t="shared" si="18"/>
        <v>2463</v>
      </c>
      <c r="I410" s="84">
        <f t="shared" si="19"/>
        <v>2.8506944444444442E-2</v>
      </c>
      <c r="J410" s="83">
        <v>0.40600000000000003</v>
      </c>
      <c r="K410" s="83" t="s">
        <v>277</v>
      </c>
      <c r="L410" s="83">
        <v>0.45600000000000002</v>
      </c>
      <c r="M410" s="83" t="s">
        <v>277</v>
      </c>
      <c r="N410" s="84">
        <f t="shared" si="20"/>
        <v>0.89050694444444445</v>
      </c>
    </row>
    <row r="411" spans="2:14" s="71" customFormat="1" ht="14.65" customHeight="1">
      <c r="B411" s="79" t="s">
        <v>278</v>
      </c>
      <c r="C411" s="80">
        <v>10044187</v>
      </c>
      <c r="D411" s="80">
        <v>10019674</v>
      </c>
      <c r="E411" s="79" t="s">
        <v>276</v>
      </c>
      <c r="F411" s="81">
        <v>41771</v>
      </c>
      <c r="G411" s="82">
        <v>2.5270000000000001</v>
      </c>
      <c r="H411" s="83">
        <f t="shared" si="18"/>
        <v>2527</v>
      </c>
      <c r="I411" s="84">
        <f t="shared" si="19"/>
        <v>2.9247685185185186E-2</v>
      </c>
      <c r="J411" s="83">
        <v>0.999</v>
      </c>
      <c r="K411" s="83" t="s">
        <v>277</v>
      </c>
      <c r="L411" s="83">
        <v>0.45100000000000001</v>
      </c>
      <c r="M411" s="83" t="s">
        <v>277</v>
      </c>
      <c r="N411" s="84">
        <f t="shared" si="20"/>
        <v>1.4792476851851852</v>
      </c>
    </row>
    <row r="412" spans="2:14" s="71" customFormat="1" ht="14.65" customHeight="1">
      <c r="B412" s="79" t="s">
        <v>278</v>
      </c>
      <c r="C412" s="80">
        <v>10044187</v>
      </c>
      <c r="D412" s="80">
        <v>10019674</v>
      </c>
      <c r="E412" s="79" t="s">
        <v>276</v>
      </c>
      <c r="F412" s="81">
        <v>41772</v>
      </c>
      <c r="G412" s="82">
        <v>2.4119999999999999</v>
      </c>
      <c r="H412" s="83">
        <f t="shared" si="18"/>
        <v>2412</v>
      </c>
      <c r="I412" s="84">
        <f t="shared" si="19"/>
        <v>2.7916666666666663E-2</v>
      </c>
      <c r="J412" s="83">
        <v>1.08</v>
      </c>
      <c r="K412" s="83" t="s">
        <v>277</v>
      </c>
      <c r="L412" s="83">
        <v>0.433</v>
      </c>
      <c r="M412" s="83" t="s">
        <v>277</v>
      </c>
      <c r="N412" s="84">
        <f t="shared" si="20"/>
        <v>1.5409166666666667</v>
      </c>
    </row>
    <row r="413" spans="2:14" s="71" customFormat="1" ht="14.65" customHeight="1">
      <c r="B413" s="79" t="s">
        <v>278</v>
      </c>
      <c r="C413" s="80">
        <v>10044187</v>
      </c>
      <c r="D413" s="80">
        <v>10019674</v>
      </c>
      <c r="E413" s="79" t="s">
        <v>276</v>
      </c>
      <c r="F413" s="81">
        <v>41773</v>
      </c>
      <c r="G413" s="82">
        <v>2.5379999999999998</v>
      </c>
      <c r="H413" s="83">
        <f t="shared" si="18"/>
        <v>2538</v>
      </c>
      <c r="I413" s="84">
        <f t="shared" si="19"/>
        <v>2.9374999999999995E-2</v>
      </c>
      <c r="J413" s="83">
        <v>0.41599999999999998</v>
      </c>
      <c r="K413" s="83" t="s">
        <v>277</v>
      </c>
      <c r="L413" s="83">
        <v>0.44800000000000001</v>
      </c>
      <c r="M413" s="83" t="s">
        <v>277</v>
      </c>
      <c r="N413" s="84">
        <f t="shared" si="20"/>
        <v>0.89337500000000003</v>
      </c>
    </row>
    <row r="414" spans="2:14" s="71" customFormat="1" ht="14.65" customHeight="1">
      <c r="B414" s="79" t="s">
        <v>278</v>
      </c>
      <c r="C414" s="80">
        <v>10044187</v>
      </c>
      <c r="D414" s="80">
        <v>10019674</v>
      </c>
      <c r="E414" s="79" t="s">
        <v>276</v>
      </c>
      <c r="F414" s="81">
        <v>41774</v>
      </c>
      <c r="G414" s="82">
        <v>2.3959999999999999</v>
      </c>
      <c r="H414" s="83">
        <f t="shared" si="18"/>
        <v>2396</v>
      </c>
      <c r="I414" s="84">
        <f t="shared" si="19"/>
        <v>2.7731481481481478E-2</v>
      </c>
      <c r="J414" s="83">
        <v>0.28799999999999998</v>
      </c>
      <c r="K414" s="83" t="s">
        <v>277</v>
      </c>
      <c r="L414" s="83">
        <v>0.42499999999999999</v>
      </c>
      <c r="M414" s="83" t="s">
        <v>277</v>
      </c>
      <c r="N414" s="84">
        <f t="shared" si="20"/>
        <v>0.74073148148148138</v>
      </c>
    </row>
    <row r="415" spans="2:14" s="71" customFormat="1" ht="14.65" customHeight="1">
      <c r="B415" s="79" t="s">
        <v>278</v>
      </c>
      <c r="C415" s="80">
        <v>10044187</v>
      </c>
      <c r="D415" s="80">
        <v>10019674</v>
      </c>
      <c r="E415" s="79" t="s">
        <v>276</v>
      </c>
      <c r="F415" s="81">
        <v>41775</v>
      </c>
      <c r="G415" s="82">
        <v>2.5430000000000001</v>
      </c>
      <c r="H415" s="83">
        <f t="shared" si="18"/>
        <v>2543</v>
      </c>
      <c r="I415" s="84">
        <f t="shared" si="19"/>
        <v>2.943287037037037E-2</v>
      </c>
      <c r="J415" s="83">
        <v>0.193</v>
      </c>
      <c r="K415" s="83" t="s">
        <v>277</v>
      </c>
      <c r="L415" s="83">
        <v>0.45300000000000001</v>
      </c>
      <c r="M415" s="83" t="s">
        <v>277</v>
      </c>
      <c r="N415" s="84">
        <f t="shared" si="20"/>
        <v>0.67543287037037036</v>
      </c>
    </row>
    <row r="416" spans="2:14" s="71" customFormat="1" ht="14.65" customHeight="1">
      <c r="B416" s="79" t="s">
        <v>278</v>
      </c>
      <c r="C416" s="80">
        <v>10044187</v>
      </c>
      <c r="D416" s="80">
        <v>10019674</v>
      </c>
      <c r="E416" s="79" t="s">
        <v>276</v>
      </c>
      <c r="F416" s="81">
        <v>41776</v>
      </c>
      <c r="G416" s="82">
        <v>2.5219999999999998</v>
      </c>
      <c r="H416" s="83">
        <f t="shared" si="18"/>
        <v>2522</v>
      </c>
      <c r="I416" s="84">
        <f t="shared" si="19"/>
        <v>2.9189814814814811E-2</v>
      </c>
      <c r="J416" s="83">
        <v>0.188</v>
      </c>
      <c r="K416" s="83" t="s">
        <v>277</v>
      </c>
      <c r="L416" s="83">
        <v>0.441</v>
      </c>
      <c r="M416" s="83" t="s">
        <v>277</v>
      </c>
      <c r="N416" s="84">
        <f t="shared" si="20"/>
        <v>0.65818981481481487</v>
      </c>
    </row>
    <row r="417" spans="2:14" s="71" customFormat="1" ht="14.65" customHeight="1">
      <c r="B417" s="79" t="s">
        <v>278</v>
      </c>
      <c r="C417" s="80">
        <v>10044187</v>
      </c>
      <c r="D417" s="80">
        <v>10019674</v>
      </c>
      <c r="E417" s="79" t="s">
        <v>276</v>
      </c>
      <c r="F417" s="81">
        <v>41777</v>
      </c>
      <c r="G417" s="82">
        <v>2.44</v>
      </c>
      <c r="H417" s="83">
        <f t="shared" si="18"/>
        <v>2440</v>
      </c>
      <c r="I417" s="84">
        <f t="shared" si="19"/>
        <v>2.824074074074074E-2</v>
      </c>
      <c r="J417" s="83">
        <v>0.13500000000000001</v>
      </c>
      <c r="K417" s="83" t="s">
        <v>277</v>
      </c>
      <c r="L417" s="83">
        <v>0.44</v>
      </c>
      <c r="M417" s="83" t="s">
        <v>277</v>
      </c>
      <c r="N417" s="84">
        <f t="shared" si="20"/>
        <v>0.60324074074074074</v>
      </c>
    </row>
    <row r="418" spans="2:14" s="71" customFormat="1" ht="14.65" customHeight="1">
      <c r="B418" s="79" t="s">
        <v>278</v>
      </c>
      <c r="C418" s="80">
        <v>10044187</v>
      </c>
      <c r="D418" s="80">
        <v>10019674</v>
      </c>
      <c r="E418" s="79" t="s">
        <v>276</v>
      </c>
      <c r="F418" s="81">
        <v>41778</v>
      </c>
      <c r="G418" s="82">
        <v>0.81200000000000006</v>
      </c>
      <c r="H418" s="83">
        <f t="shared" si="18"/>
        <v>812</v>
      </c>
      <c r="I418" s="84">
        <f t="shared" si="19"/>
        <v>9.3981481481481485E-3</v>
      </c>
      <c r="J418" s="83">
        <v>0.123</v>
      </c>
      <c r="K418" s="83" t="s">
        <v>277</v>
      </c>
      <c r="L418" s="83">
        <v>0.42599999999999999</v>
      </c>
      <c r="M418" s="83" t="s">
        <v>277</v>
      </c>
      <c r="N418" s="84">
        <f t="shared" si="20"/>
        <v>0.55839814814814814</v>
      </c>
    </row>
    <row r="419" spans="2:14" s="71" customFormat="1" ht="14.65" customHeight="1">
      <c r="B419" s="79" t="s">
        <v>278</v>
      </c>
      <c r="C419" s="80">
        <v>10044187</v>
      </c>
      <c r="D419" s="80">
        <v>10019674</v>
      </c>
      <c r="E419" s="79" t="s">
        <v>276</v>
      </c>
      <c r="F419" s="81">
        <v>41779</v>
      </c>
      <c r="G419" s="82">
        <v>4.109</v>
      </c>
      <c r="H419" s="83">
        <f t="shared" si="18"/>
        <v>4109</v>
      </c>
      <c r="I419" s="84">
        <f t="shared" si="19"/>
        <v>4.7557870370370368E-2</v>
      </c>
      <c r="J419" s="83">
        <v>0.106</v>
      </c>
      <c r="K419" s="83" t="s">
        <v>277</v>
      </c>
      <c r="L419" s="83">
        <v>0.42599999999999999</v>
      </c>
      <c r="M419" s="83" t="s">
        <v>277</v>
      </c>
      <c r="N419" s="84">
        <f t="shared" si="20"/>
        <v>0.57955787037037032</v>
      </c>
    </row>
    <row r="420" spans="2:14" s="71" customFormat="1" ht="14.65" customHeight="1">
      <c r="B420" s="79" t="s">
        <v>278</v>
      </c>
      <c r="C420" s="80">
        <v>10044187</v>
      </c>
      <c r="D420" s="80">
        <v>10019674</v>
      </c>
      <c r="E420" s="79" t="s">
        <v>276</v>
      </c>
      <c r="F420" s="81">
        <v>41780</v>
      </c>
      <c r="G420" s="82">
        <v>2.5030000000000001</v>
      </c>
      <c r="H420" s="83">
        <f t="shared" si="18"/>
        <v>2503</v>
      </c>
      <c r="I420" s="84">
        <f t="shared" si="19"/>
        <v>2.8969907407407406E-2</v>
      </c>
      <c r="J420" s="83">
        <v>0.26900000000000002</v>
      </c>
      <c r="K420" s="83" t="s">
        <v>277</v>
      </c>
      <c r="L420" s="83">
        <v>0.49199999999999999</v>
      </c>
      <c r="M420" s="83" t="s">
        <v>277</v>
      </c>
      <c r="N420" s="84">
        <f t="shared" si="20"/>
        <v>0.78996990740740736</v>
      </c>
    </row>
    <row r="421" spans="2:14" s="71" customFormat="1" ht="14.65" customHeight="1">
      <c r="B421" s="79" t="s">
        <v>278</v>
      </c>
      <c r="C421" s="80">
        <v>10044187</v>
      </c>
      <c r="D421" s="80">
        <v>10019674</v>
      </c>
      <c r="E421" s="79" t="s">
        <v>276</v>
      </c>
      <c r="F421" s="81">
        <v>41781</v>
      </c>
      <c r="G421" s="82">
        <v>2.363</v>
      </c>
      <c r="H421" s="83">
        <f t="shared" si="18"/>
        <v>2363</v>
      </c>
      <c r="I421" s="84">
        <f t="shared" si="19"/>
        <v>2.7349537037037037E-2</v>
      </c>
      <c r="J421" s="83">
        <v>1.1100000000000001</v>
      </c>
      <c r="K421" s="83" t="s">
        <v>277</v>
      </c>
      <c r="L421" s="83">
        <v>0.80500000000000005</v>
      </c>
      <c r="M421" s="83" t="s">
        <v>277</v>
      </c>
      <c r="N421" s="84">
        <f t="shared" si="20"/>
        <v>1.9423495370370372</v>
      </c>
    </row>
    <row r="422" spans="2:14" s="71" customFormat="1" ht="14.65" customHeight="1">
      <c r="B422" s="79" t="s">
        <v>278</v>
      </c>
      <c r="C422" s="80">
        <v>10044187</v>
      </c>
      <c r="D422" s="80">
        <v>10019674</v>
      </c>
      <c r="E422" s="79" t="s">
        <v>276</v>
      </c>
      <c r="F422" s="81">
        <v>41782</v>
      </c>
      <c r="G422" s="82">
        <v>2.4590000000000001</v>
      </c>
      <c r="H422" s="83">
        <f t="shared" si="18"/>
        <v>2459</v>
      </c>
      <c r="I422" s="84">
        <f t="shared" si="19"/>
        <v>2.8460648148148148E-2</v>
      </c>
      <c r="J422" s="83">
        <v>0.33600000000000002</v>
      </c>
      <c r="K422" s="83" t="s">
        <v>277</v>
      </c>
      <c r="L422" s="83">
        <v>0.67300000000000004</v>
      </c>
      <c r="M422" s="83" t="s">
        <v>277</v>
      </c>
      <c r="N422" s="84">
        <f t="shared" si="20"/>
        <v>1.0374606481481483</v>
      </c>
    </row>
    <row r="423" spans="2:14" s="71" customFormat="1" ht="14.65" customHeight="1">
      <c r="B423" s="79" t="s">
        <v>278</v>
      </c>
      <c r="C423" s="80">
        <v>10044187</v>
      </c>
      <c r="D423" s="80">
        <v>10019674</v>
      </c>
      <c r="E423" s="79" t="s">
        <v>276</v>
      </c>
      <c r="F423" s="81">
        <v>41783</v>
      </c>
      <c r="G423" s="82">
        <v>2.351</v>
      </c>
      <c r="H423" s="83">
        <f t="shared" si="18"/>
        <v>2351</v>
      </c>
      <c r="I423" s="84">
        <f t="shared" si="19"/>
        <v>2.7210648148148147E-2</v>
      </c>
      <c r="J423" s="83">
        <v>0.745</v>
      </c>
      <c r="K423" s="83" t="s">
        <v>277</v>
      </c>
      <c r="L423" s="83">
        <v>0.77700000000000002</v>
      </c>
      <c r="M423" s="83" t="s">
        <v>277</v>
      </c>
      <c r="N423" s="84">
        <f t="shared" si="20"/>
        <v>1.549210648148148</v>
      </c>
    </row>
    <row r="424" spans="2:14" s="71" customFormat="1" ht="14.65" customHeight="1">
      <c r="B424" s="79" t="s">
        <v>278</v>
      </c>
      <c r="C424" s="80">
        <v>10044187</v>
      </c>
      <c r="D424" s="80">
        <v>10019674</v>
      </c>
      <c r="E424" s="79" t="s">
        <v>276</v>
      </c>
      <c r="F424" s="81">
        <v>41784</v>
      </c>
      <c r="G424" s="82">
        <v>2.613</v>
      </c>
      <c r="H424" s="83">
        <f t="shared" si="18"/>
        <v>2613</v>
      </c>
      <c r="I424" s="84">
        <f t="shared" si="19"/>
        <v>3.0243055555555554E-2</v>
      </c>
      <c r="J424" s="83">
        <v>0.25700000000000001</v>
      </c>
      <c r="K424" s="83" t="s">
        <v>277</v>
      </c>
      <c r="L424" s="83">
        <v>0.628</v>
      </c>
      <c r="M424" s="83" t="s">
        <v>277</v>
      </c>
      <c r="N424" s="84">
        <f t="shared" si="20"/>
        <v>0.91524305555555552</v>
      </c>
    </row>
    <row r="425" spans="2:14" s="71" customFormat="1" ht="14.65" customHeight="1">
      <c r="B425" s="79" t="s">
        <v>278</v>
      </c>
      <c r="C425" s="80">
        <v>10044187</v>
      </c>
      <c r="D425" s="80">
        <v>10019674</v>
      </c>
      <c r="E425" s="79" t="s">
        <v>276</v>
      </c>
      <c r="F425" s="81">
        <v>41785</v>
      </c>
      <c r="G425" s="82">
        <v>2.5310000000000001</v>
      </c>
      <c r="H425" s="83">
        <f t="shared" si="18"/>
        <v>2531</v>
      </c>
      <c r="I425" s="84">
        <f t="shared" si="19"/>
        <v>2.929398148148148E-2</v>
      </c>
      <c r="J425" s="83">
        <v>0.93200000000000005</v>
      </c>
      <c r="K425" s="83" t="s">
        <v>277</v>
      </c>
      <c r="L425" s="83">
        <v>0.73299999999999998</v>
      </c>
      <c r="M425" s="83" t="s">
        <v>277</v>
      </c>
      <c r="N425" s="84">
        <f t="shared" si="20"/>
        <v>1.6942939814814815</v>
      </c>
    </row>
    <row r="426" spans="2:14" s="71" customFormat="1" ht="14.65" customHeight="1">
      <c r="B426" s="79" t="s">
        <v>278</v>
      </c>
      <c r="C426" s="80">
        <v>10044187</v>
      </c>
      <c r="D426" s="80">
        <v>10019674</v>
      </c>
      <c r="E426" s="79" t="s">
        <v>276</v>
      </c>
      <c r="F426" s="81">
        <v>41786</v>
      </c>
      <c r="G426" s="82">
        <v>2.2639999999999998</v>
      </c>
      <c r="H426" s="83">
        <f t="shared" si="18"/>
        <v>2264</v>
      </c>
      <c r="I426" s="84">
        <f t="shared" si="19"/>
        <v>2.6203703703703701E-2</v>
      </c>
      <c r="J426" s="83">
        <v>0.76200000000000001</v>
      </c>
      <c r="K426" s="83" t="s">
        <v>277</v>
      </c>
      <c r="L426" s="83">
        <v>0.81799999999999995</v>
      </c>
      <c r="M426" s="83" t="s">
        <v>277</v>
      </c>
      <c r="N426" s="84">
        <f t="shared" si="20"/>
        <v>1.6062037037037036</v>
      </c>
    </row>
    <row r="427" spans="2:14" s="71" customFormat="1" ht="14.65" customHeight="1">
      <c r="B427" s="79" t="s">
        <v>278</v>
      </c>
      <c r="C427" s="80">
        <v>10044187</v>
      </c>
      <c r="D427" s="80">
        <v>10019674</v>
      </c>
      <c r="E427" s="79" t="s">
        <v>276</v>
      </c>
      <c r="F427" s="81">
        <v>41787</v>
      </c>
      <c r="G427" s="82">
        <v>2.2890000000000001</v>
      </c>
      <c r="H427" s="83">
        <f t="shared" si="18"/>
        <v>2289</v>
      </c>
      <c r="I427" s="84">
        <f t="shared" si="19"/>
        <v>2.6493055555555554E-2</v>
      </c>
      <c r="J427" s="83">
        <v>0.8</v>
      </c>
      <c r="K427" s="83" t="s">
        <v>277</v>
      </c>
      <c r="L427" s="83">
        <v>0.81899999999999995</v>
      </c>
      <c r="M427" s="83" t="s">
        <v>277</v>
      </c>
      <c r="N427" s="84">
        <f t="shared" si="20"/>
        <v>1.6454930555555556</v>
      </c>
    </row>
    <row r="428" spans="2:14" s="71" customFormat="1" ht="14.65" customHeight="1">
      <c r="B428" s="79" t="s">
        <v>278</v>
      </c>
      <c r="C428" s="80">
        <v>10044187</v>
      </c>
      <c r="D428" s="80">
        <v>10019674</v>
      </c>
      <c r="E428" s="79" t="s">
        <v>276</v>
      </c>
      <c r="F428" s="81">
        <v>41788</v>
      </c>
      <c r="G428" s="82">
        <v>2.423</v>
      </c>
      <c r="H428" s="83">
        <f t="shared" si="18"/>
        <v>2423</v>
      </c>
      <c r="I428" s="84">
        <f t="shared" si="19"/>
        <v>2.8043981481481479E-2</v>
      </c>
      <c r="J428" s="83">
        <v>0.52200000000000002</v>
      </c>
      <c r="K428" s="83" t="s">
        <v>277</v>
      </c>
      <c r="L428" s="83">
        <v>0.68200000000000005</v>
      </c>
      <c r="M428" s="83" t="s">
        <v>277</v>
      </c>
      <c r="N428" s="84">
        <f t="shared" si="20"/>
        <v>1.2320439814814814</v>
      </c>
    </row>
    <row r="429" spans="2:14" s="71" customFormat="1" ht="14.65" customHeight="1">
      <c r="B429" s="79" t="s">
        <v>278</v>
      </c>
      <c r="C429" s="80">
        <v>10044187</v>
      </c>
      <c r="D429" s="80">
        <v>10019674</v>
      </c>
      <c r="E429" s="79" t="s">
        <v>276</v>
      </c>
      <c r="F429" s="81">
        <v>41789</v>
      </c>
      <c r="G429" s="82">
        <v>2.419</v>
      </c>
      <c r="H429" s="83">
        <f t="shared" si="18"/>
        <v>2419</v>
      </c>
      <c r="I429" s="84">
        <f t="shared" si="19"/>
        <v>2.7997685185185184E-2</v>
      </c>
      <c r="J429" s="83">
        <v>0.32200000000000001</v>
      </c>
      <c r="K429" s="83" t="s">
        <v>277</v>
      </c>
      <c r="L429" s="83">
        <v>0.53500000000000003</v>
      </c>
      <c r="M429" s="83" t="s">
        <v>277</v>
      </c>
      <c r="N429" s="84">
        <f t="shared" si="20"/>
        <v>0.88499768518518529</v>
      </c>
    </row>
    <row r="430" spans="2:14" s="71" customFormat="1" ht="14.65" customHeight="1">
      <c r="B430" s="79" t="s">
        <v>278</v>
      </c>
      <c r="C430" s="80">
        <v>10044187</v>
      </c>
      <c r="D430" s="80">
        <v>10019674</v>
      </c>
      <c r="E430" s="79" t="s">
        <v>276</v>
      </c>
      <c r="F430" s="81">
        <v>41790</v>
      </c>
      <c r="G430" s="82">
        <v>2.4809999999999999</v>
      </c>
      <c r="H430" s="83">
        <f t="shared" si="18"/>
        <v>2481</v>
      </c>
      <c r="I430" s="84">
        <f t="shared" si="19"/>
        <v>2.8715277777777774E-2</v>
      </c>
      <c r="J430" s="83">
        <v>0.20899999999999999</v>
      </c>
      <c r="K430" s="83" t="s">
        <v>277</v>
      </c>
      <c r="L430" s="83">
        <v>0.47899999999999998</v>
      </c>
      <c r="M430" s="83" t="s">
        <v>277</v>
      </c>
      <c r="N430" s="84">
        <f t="shared" si="20"/>
        <v>0.71671527777777777</v>
      </c>
    </row>
    <row r="431" spans="2:14" s="71" customFormat="1" ht="14.65" customHeight="1">
      <c r="B431" s="79" t="s">
        <v>278</v>
      </c>
      <c r="C431" s="80">
        <v>10044187</v>
      </c>
      <c r="D431" s="80">
        <v>10019674</v>
      </c>
      <c r="E431" s="79" t="s">
        <v>276</v>
      </c>
      <c r="F431" s="81">
        <v>41791</v>
      </c>
      <c r="G431" s="82">
        <v>2.16</v>
      </c>
      <c r="H431" s="83">
        <f t="shared" si="18"/>
        <v>2160</v>
      </c>
      <c r="I431" s="84">
        <f t="shared" si="19"/>
        <v>2.5000000000000001E-2</v>
      </c>
      <c r="J431" s="83">
        <v>0.17499999999999999</v>
      </c>
      <c r="K431" s="83" t="s">
        <v>277</v>
      </c>
      <c r="L431" s="83">
        <v>0.53500000000000003</v>
      </c>
      <c r="M431" s="83" t="s">
        <v>277</v>
      </c>
      <c r="N431" s="84">
        <f t="shared" si="20"/>
        <v>0.73499999999999999</v>
      </c>
    </row>
    <row r="432" spans="2:14" s="71" customFormat="1" ht="14.65" customHeight="1">
      <c r="B432" s="79" t="s">
        <v>278</v>
      </c>
      <c r="C432" s="80">
        <v>10044187</v>
      </c>
      <c r="D432" s="80">
        <v>10019674</v>
      </c>
      <c r="E432" s="79" t="s">
        <v>276</v>
      </c>
      <c r="F432" s="81">
        <v>41792</v>
      </c>
      <c r="G432" s="82">
        <v>2.3879999999999999</v>
      </c>
      <c r="H432" s="83">
        <f t="shared" si="18"/>
        <v>2388</v>
      </c>
      <c r="I432" s="84">
        <f t="shared" si="19"/>
        <v>2.7638888888888886E-2</v>
      </c>
      <c r="J432" s="83">
        <v>0.16500000000000001</v>
      </c>
      <c r="K432" s="83" t="s">
        <v>277</v>
      </c>
      <c r="L432" s="83">
        <v>0.54400000000000004</v>
      </c>
      <c r="M432" s="83" t="s">
        <v>277</v>
      </c>
      <c r="N432" s="84">
        <f t="shared" si="20"/>
        <v>0.73663888888888895</v>
      </c>
    </row>
    <row r="433" spans="2:14" s="71" customFormat="1" ht="14.65" customHeight="1">
      <c r="B433" s="79" t="s">
        <v>278</v>
      </c>
      <c r="C433" s="80">
        <v>10044187</v>
      </c>
      <c r="D433" s="80">
        <v>10019674</v>
      </c>
      <c r="E433" s="79" t="s">
        <v>276</v>
      </c>
      <c r="F433" s="81">
        <v>41793</v>
      </c>
      <c r="G433" s="82">
        <v>2.3879999999999999</v>
      </c>
      <c r="H433" s="83">
        <f t="shared" si="18"/>
        <v>2388</v>
      </c>
      <c r="I433" s="84">
        <f t="shared" si="19"/>
        <v>2.7638888888888886E-2</v>
      </c>
      <c r="J433" s="83">
        <v>0.26500000000000001</v>
      </c>
      <c r="K433" s="83" t="s">
        <v>277</v>
      </c>
      <c r="L433" s="83">
        <v>0.54700000000000004</v>
      </c>
      <c r="M433" s="83" t="s">
        <v>277</v>
      </c>
      <c r="N433" s="84">
        <f t="shared" si="20"/>
        <v>0.83963888888888893</v>
      </c>
    </row>
    <row r="434" spans="2:14" s="71" customFormat="1" ht="14.65" customHeight="1">
      <c r="B434" s="79" t="s">
        <v>278</v>
      </c>
      <c r="C434" s="80">
        <v>10044187</v>
      </c>
      <c r="D434" s="80">
        <v>10019674</v>
      </c>
      <c r="E434" s="79" t="s">
        <v>276</v>
      </c>
      <c r="F434" s="81">
        <v>41794</v>
      </c>
      <c r="G434" s="82">
        <v>2.38</v>
      </c>
      <c r="H434" s="83">
        <f t="shared" si="18"/>
        <v>2380</v>
      </c>
      <c r="I434" s="84">
        <f t="shared" si="19"/>
        <v>2.7546296296296294E-2</v>
      </c>
      <c r="J434" s="83">
        <v>0.57299999999999995</v>
      </c>
      <c r="K434" s="83" t="s">
        <v>277</v>
      </c>
      <c r="L434" s="83">
        <v>0.52</v>
      </c>
      <c r="M434" s="83" t="s">
        <v>277</v>
      </c>
      <c r="N434" s="84">
        <f t="shared" si="20"/>
        <v>1.1205462962962964</v>
      </c>
    </row>
    <row r="435" spans="2:14" s="71" customFormat="1" ht="14.65" customHeight="1">
      <c r="B435" s="79" t="s">
        <v>278</v>
      </c>
      <c r="C435" s="80">
        <v>10044187</v>
      </c>
      <c r="D435" s="80">
        <v>10019674</v>
      </c>
      <c r="E435" s="79" t="s">
        <v>276</v>
      </c>
      <c r="F435" s="81">
        <v>41795</v>
      </c>
      <c r="G435" s="82">
        <v>2.5009999999999999</v>
      </c>
      <c r="H435" s="83">
        <f t="shared" si="18"/>
        <v>2501</v>
      </c>
      <c r="I435" s="84">
        <f t="shared" si="19"/>
        <v>2.8946759259259255E-2</v>
      </c>
      <c r="J435" s="83">
        <v>0.373</v>
      </c>
      <c r="K435" s="83" t="s">
        <v>277</v>
      </c>
      <c r="L435" s="83">
        <v>0.48599999999999999</v>
      </c>
      <c r="M435" s="83" t="s">
        <v>277</v>
      </c>
      <c r="N435" s="84">
        <f t="shared" si="20"/>
        <v>0.88794675925925926</v>
      </c>
    </row>
    <row r="436" spans="2:14" s="71" customFormat="1" ht="14.65" customHeight="1">
      <c r="B436" s="79" t="s">
        <v>278</v>
      </c>
      <c r="C436" s="80">
        <v>10044187</v>
      </c>
      <c r="D436" s="80">
        <v>10019674</v>
      </c>
      <c r="E436" s="79" t="s">
        <v>276</v>
      </c>
      <c r="F436" s="81">
        <v>41796</v>
      </c>
      <c r="G436" s="82">
        <v>2.048</v>
      </c>
      <c r="H436" s="83">
        <f t="shared" si="18"/>
        <v>2048</v>
      </c>
      <c r="I436" s="84">
        <f t="shared" si="19"/>
        <v>2.3703703703703703E-2</v>
      </c>
      <c r="J436" s="83">
        <v>0.224</v>
      </c>
      <c r="K436" s="83" t="s">
        <v>277</v>
      </c>
      <c r="L436" s="83">
        <v>0.50800000000000001</v>
      </c>
      <c r="M436" s="83" t="s">
        <v>277</v>
      </c>
      <c r="N436" s="84">
        <f t="shared" si="20"/>
        <v>0.75570370370370377</v>
      </c>
    </row>
    <row r="437" spans="2:14" s="71" customFormat="1" ht="14.65" customHeight="1">
      <c r="B437" s="79" t="s">
        <v>278</v>
      </c>
      <c r="C437" s="80">
        <v>10044187</v>
      </c>
      <c r="D437" s="80">
        <v>10019674</v>
      </c>
      <c r="E437" s="79" t="s">
        <v>276</v>
      </c>
      <c r="F437" s="81">
        <v>41797</v>
      </c>
      <c r="G437" s="82">
        <v>2.323</v>
      </c>
      <c r="H437" s="83">
        <f t="shared" si="18"/>
        <v>2323</v>
      </c>
      <c r="I437" s="84">
        <f t="shared" si="19"/>
        <v>2.6886574074074073E-2</v>
      </c>
      <c r="J437" s="83">
        <v>0.57099999999999995</v>
      </c>
      <c r="K437" s="83" t="s">
        <v>277</v>
      </c>
      <c r="L437" s="83">
        <v>0.49299999999999999</v>
      </c>
      <c r="M437" s="83" t="s">
        <v>277</v>
      </c>
      <c r="N437" s="84">
        <f t="shared" si="20"/>
        <v>1.0908865740740739</v>
      </c>
    </row>
    <row r="438" spans="2:14" s="71" customFormat="1" ht="14.65" customHeight="1">
      <c r="B438" s="79" t="s">
        <v>278</v>
      </c>
      <c r="C438" s="80">
        <v>10044187</v>
      </c>
      <c r="D438" s="80">
        <v>10019674</v>
      </c>
      <c r="E438" s="79" t="s">
        <v>276</v>
      </c>
      <c r="F438" s="81">
        <v>41798</v>
      </c>
      <c r="G438" s="82">
        <v>2.2759999999999998</v>
      </c>
      <c r="H438" s="83">
        <f t="shared" si="18"/>
        <v>2276</v>
      </c>
      <c r="I438" s="84">
        <f t="shared" si="19"/>
        <v>2.6342592592592588E-2</v>
      </c>
      <c r="J438" s="83">
        <v>0.23400000000000001</v>
      </c>
      <c r="K438" s="83" t="s">
        <v>277</v>
      </c>
      <c r="L438" s="83">
        <v>0.48199999999999998</v>
      </c>
      <c r="M438" s="83" t="s">
        <v>277</v>
      </c>
      <c r="N438" s="84">
        <f t="shared" si="20"/>
        <v>0.74234259259259261</v>
      </c>
    </row>
    <row r="439" spans="2:14" s="71" customFormat="1" ht="14.65" customHeight="1">
      <c r="B439" s="79" t="s">
        <v>278</v>
      </c>
      <c r="C439" s="80">
        <v>10044187</v>
      </c>
      <c r="D439" s="80">
        <v>10019674</v>
      </c>
      <c r="E439" s="79" t="s">
        <v>276</v>
      </c>
      <c r="F439" s="81">
        <v>41799</v>
      </c>
      <c r="G439" s="82">
        <v>2.2879999999999998</v>
      </c>
      <c r="H439" s="83">
        <f t="shared" si="18"/>
        <v>2288</v>
      </c>
      <c r="I439" s="84">
        <f t="shared" si="19"/>
        <v>2.6481481481481477E-2</v>
      </c>
      <c r="J439" s="83">
        <v>0.32400000000000001</v>
      </c>
      <c r="K439" s="83" t="s">
        <v>277</v>
      </c>
      <c r="L439" s="83">
        <v>0.44700000000000001</v>
      </c>
      <c r="M439" s="83" t="s">
        <v>277</v>
      </c>
      <c r="N439" s="84">
        <f t="shared" si="20"/>
        <v>0.79748148148148146</v>
      </c>
    </row>
    <row r="440" spans="2:14" s="71" customFormat="1" ht="14.65" customHeight="1">
      <c r="B440" s="79" t="s">
        <v>278</v>
      </c>
      <c r="C440" s="80">
        <v>10044187</v>
      </c>
      <c r="D440" s="80">
        <v>10019674</v>
      </c>
      <c r="E440" s="79" t="s">
        <v>276</v>
      </c>
      <c r="F440" s="81">
        <v>41800</v>
      </c>
      <c r="G440" s="82">
        <v>2.4369999999999998</v>
      </c>
      <c r="H440" s="83">
        <f t="shared" si="18"/>
        <v>2437</v>
      </c>
      <c r="I440" s="84">
        <f t="shared" si="19"/>
        <v>2.8206018518518516E-2</v>
      </c>
      <c r="J440" s="83">
        <v>0.33500000000000002</v>
      </c>
      <c r="K440" s="83" t="s">
        <v>277</v>
      </c>
      <c r="L440" s="83">
        <v>0.48299999999999998</v>
      </c>
      <c r="M440" s="83" t="s">
        <v>277</v>
      </c>
      <c r="N440" s="84">
        <f t="shared" si="20"/>
        <v>0.84620601851851851</v>
      </c>
    </row>
    <row r="441" spans="2:14" s="71" customFormat="1" ht="14.65" customHeight="1">
      <c r="B441" s="79" t="s">
        <v>278</v>
      </c>
      <c r="C441" s="80">
        <v>10044187</v>
      </c>
      <c r="D441" s="80">
        <v>10019674</v>
      </c>
      <c r="E441" s="79" t="s">
        <v>276</v>
      </c>
      <c r="F441" s="81">
        <v>41801</v>
      </c>
      <c r="G441" s="82">
        <v>2.3730000000000002</v>
      </c>
      <c r="H441" s="83">
        <f t="shared" si="18"/>
        <v>2373</v>
      </c>
      <c r="I441" s="84">
        <f t="shared" si="19"/>
        <v>2.7465277777777779E-2</v>
      </c>
      <c r="J441" s="83">
        <v>0.21099999999999999</v>
      </c>
      <c r="K441" s="83" t="s">
        <v>277</v>
      </c>
      <c r="L441" s="83">
        <v>0.41199999999999998</v>
      </c>
      <c r="M441" s="83" t="s">
        <v>277</v>
      </c>
      <c r="N441" s="84">
        <f t="shared" si="20"/>
        <v>0.65046527777777774</v>
      </c>
    </row>
    <row r="442" spans="2:14" s="71" customFormat="1" ht="14.65" customHeight="1">
      <c r="B442" s="79" t="s">
        <v>278</v>
      </c>
      <c r="C442" s="80">
        <v>10044187</v>
      </c>
      <c r="D442" s="80">
        <v>10019674</v>
      </c>
      <c r="E442" s="79" t="s">
        <v>276</v>
      </c>
      <c r="F442" s="81">
        <v>41802</v>
      </c>
      <c r="G442" s="82">
        <v>2.355</v>
      </c>
      <c r="H442" s="83">
        <f t="shared" si="18"/>
        <v>2355</v>
      </c>
      <c r="I442" s="84">
        <f t="shared" si="19"/>
        <v>2.7256944444444441E-2</v>
      </c>
      <c r="J442" s="83">
        <v>0.20599999999999999</v>
      </c>
      <c r="K442" s="83" t="s">
        <v>277</v>
      </c>
      <c r="L442" s="83">
        <v>0.39300000000000002</v>
      </c>
      <c r="M442" s="83" t="s">
        <v>277</v>
      </c>
      <c r="N442" s="84">
        <f t="shared" si="20"/>
        <v>0.62625694444444446</v>
      </c>
    </row>
    <row r="443" spans="2:14" s="71" customFormat="1" ht="14.65" customHeight="1">
      <c r="B443" s="79" t="s">
        <v>278</v>
      </c>
      <c r="C443" s="80">
        <v>10044187</v>
      </c>
      <c r="D443" s="80">
        <v>10019674</v>
      </c>
      <c r="E443" s="79" t="s">
        <v>276</v>
      </c>
      <c r="F443" s="81">
        <v>41803</v>
      </c>
      <c r="G443" s="82">
        <v>2.36</v>
      </c>
      <c r="H443" s="83">
        <f t="shared" si="18"/>
        <v>2360</v>
      </c>
      <c r="I443" s="84">
        <f t="shared" si="19"/>
        <v>2.7314814814814813E-2</v>
      </c>
      <c r="J443" s="83">
        <v>0.28299999999999997</v>
      </c>
      <c r="K443" s="83" t="s">
        <v>277</v>
      </c>
      <c r="L443" s="83">
        <v>0.41399999999999998</v>
      </c>
      <c r="M443" s="83" t="s">
        <v>277</v>
      </c>
      <c r="N443" s="84">
        <f t="shared" si="20"/>
        <v>0.72431481481481474</v>
      </c>
    </row>
    <row r="444" spans="2:14" s="71" customFormat="1" ht="14.65" customHeight="1">
      <c r="B444" s="79" t="s">
        <v>278</v>
      </c>
      <c r="C444" s="80">
        <v>10044187</v>
      </c>
      <c r="D444" s="80">
        <v>10019674</v>
      </c>
      <c r="E444" s="79" t="s">
        <v>276</v>
      </c>
      <c r="F444" s="81">
        <v>41804</v>
      </c>
      <c r="G444" s="82">
        <v>2.149</v>
      </c>
      <c r="H444" s="83">
        <f t="shared" si="18"/>
        <v>2149</v>
      </c>
      <c r="I444" s="84">
        <f t="shared" si="19"/>
        <v>2.4872685185185185E-2</v>
      </c>
      <c r="J444" s="83">
        <v>0.48899999999999999</v>
      </c>
      <c r="K444" s="83" t="s">
        <v>277</v>
      </c>
      <c r="L444" s="83">
        <v>0.45900000000000002</v>
      </c>
      <c r="M444" s="83" t="s">
        <v>277</v>
      </c>
      <c r="N444" s="84">
        <f t="shared" si="20"/>
        <v>0.97287268518518522</v>
      </c>
    </row>
    <row r="445" spans="2:14" s="71" customFormat="1" ht="14.65" customHeight="1">
      <c r="B445" s="79" t="s">
        <v>278</v>
      </c>
      <c r="C445" s="80">
        <v>10044187</v>
      </c>
      <c r="D445" s="80">
        <v>10019674</v>
      </c>
      <c r="E445" s="79" t="s">
        <v>276</v>
      </c>
      <c r="F445" s="81">
        <v>41805</v>
      </c>
      <c r="G445" s="82">
        <v>2.411</v>
      </c>
      <c r="H445" s="83">
        <f t="shared" si="18"/>
        <v>2411</v>
      </c>
      <c r="I445" s="84">
        <f t="shared" si="19"/>
        <v>2.7905092592592592E-2</v>
      </c>
      <c r="J445" s="83">
        <v>0.222</v>
      </c>
      <c r="K445" s="83" t="s">
        <v>277</v>
      </c>
      <c r="L445" s="83">
        <v>0.40100000000000002</v>
      </c>
      <c r="M445" s="83" t="s">
        <v>277</v>
      </c>
      <c r="N445" s="84">
        <f t="shared" si="20"/>
        <v>0.65090509259259255</v>
      </c>
    </row>
    <row r="446" spans="2:14" s="71" customFormat="1" ht="14.65" customHeight="1">
      <c r="B446" s="79" t="s">
        <v>278</v>
      </c>
      <c r="C446" s="80">
        <v>10044187</v>
      </c>
      <c r="D446" s="80">
        <v>10019674</v>
      </c>
      <c r="E446" s="79" t="s">
        <v>276</v>
      </c>
      <c r="F446" s="81">
        <v>41806</v>
      </c>
      <c r="G446" s="82">
        <v>2.3039999999999998</v>
      </c>
      <c r="H446" s="83">
        <f t="shared" si="18"/>
        <v>2304</v>
      </c>
      <c r="I446" s="84">
        <f t="shared" si="19"/>
        <v>2.6666666666666661E-2</v>
      </c>
      <c r="J446" s="83">
        <v>0.20399999999999999</v>
      </c>
      <c r="K446" s="83" t="s">
        <v>279</v>
      </c>
      <c r="L446" s="83">
        <v>0.45100000000000001</v>
      </c>
      <c r="M446" s="83" t="s">
        <v>277</v>
      </c>
      <c r="N446" s="84">
        <f t="shared" si="20"/>
        <v>0.68166666666666664</v>
      </c>
    </row>
    <row r="447" spans="2:14" s="71" customFormat="1" ht="14.65" customHeight="1">
      <c r="B447" s="79" t="s">
        <v>278</v>
      </c>
      <c r="C447" s="80">
        <v>10044187</v>
      </c>
      <c r="D447" s="80">
        <v>10019674</v>
      </c>
      <c r="E447" s="79" t="s">
        <v>276</v>
      </c>
      <c r="F447" s="81">
        <v>41807</v>
      </c>
      <c r="G447" s="82">
        <v>2.4929999999999999</v>
      </c>
      <c r="H447" s="83">
        <f t="shared" si="18"/>
        <v>2493</v>
      </c>
      <c r="I447" s="84">
        <f t="shared" si="19"/>
        <v>2.8854166666666663E-2</v>
      </c>
      <c r="J447" s="83">
        <v>0.111</v>
      </c>
      <c r="K447" s="83" t="s">
        <v>279</v>
      </c>
      <c r="L447" s="83">
        <v>0.42299999999999999</v>
      </c>
      <c r="M447" s="83" t="s">
        <v>277</v>
      </c>
      <c r="N447" s="84">
        <f t="shared" si="20"/>
        <v>0.56285416666666666</v>
      </c>
    </row>
    <row r="448" spans="2:14" s="71" customFormat="1" ht="14.65" customHeight="1">
      <c r="B448" s="79" t="s">
        <v>278</v>
      </c>
      <c r="C448" s="80">
        <v>10044187</v>
      </c>
      <c r="D448" s="80">
        <v>10019674</v>
      </c>
      <c r="E448" s="79" t="s">
        <v>276</v>
      </c>
      <c r="F448" s="81">
        <v>41808</v>
      </c>
      <c r="G448" s="82">
        <v>2.1760000000000002</v>
      </c>
      <c r="H448" s="83">
        <f t="shared" si="18"/>
        <v>2176</v>
      </c>
      <c r="I448" s="84">
        <f t="shared" si="19"/>
        <v>2.5185185185185185E-2</v>
      </c>
      <c r="J448" s="83">
        <v>8.5999999999999993E-2</v>
      </c>
      <c r="K448" s="83" t="s">
        <v>277</v>
      </c>
      <c r="L448" s="83">
        <v>0.39400000000000002</v>
      </c>
      <c r="M448" s="83" t="s">
        <v>277</v>
      </c>
      <c r="N448" s="84">
        <f t="shared" si="20"/>
        <v>0.50518518518518518</v>
      </c>
    </row>
    <row r="449" spans="2:14" s="71" customFormat="1" ht="14.65" customHeight="1">
      <c r="B449" s="79" t="s">
        <v>278</v>
      </c>
      <c r="C449" s="80">
        <v>10044187</v>
      </c>
      <c r="D449" s="80">
        <v>10019674</v>
      </c>
      <c r="E449" s="79" t="s">
        <v>276</v>
      </c>
      <c r="F449" s="81">
        <v>41809</v>
      </c>
      <c r="G449" s="82">
        <v>2.327</v>
      </c>
      <c r="H449" s="83">
        <f t="shared" si="18"/>
        <v>2327</v>
      </c>
      <c r="I449" s="84">
        <f t="shared" si="19"/>
        <v>2.6932870370370367E-2</v>
      </c>
      <c r="J449" s="83">
        <v>8.5000000000000006E-2</v>
      </c>
      <c r="K449" s="83" t="s">
        <v>277</v>
      </c>
      <c r="L449" s="83">
        <v>0.38300000000000001</v>
      </c>
      <c r="M449" s="83" t="s">
        <v>277</v>
      </c>
      <c r="N449" s="84">
        <f t="shared" si="20"/>
        <v>0.49493287037037037</v>
      </c>
    </row>
    <row r="450" spans="2:14" s="71" customFormat="1" ht="14.65" customHeight="1">
      <c r="B450" s="79" t="s">
        <v>278</v>
      </c>
      <c r="C450" s="80">
        <v>10044187</v>
      </c>
      <c r="D450" s="80">
        <v>10019674</v>
      </c>
      <c r="E450" s="79" t="s">
        <v>276</v>
      </c>
      <c r="F450" s="81">
        <v>41810</v>
      </c>
      <c r="G450" s="82">
        <v>2.3679999999999999</v>
      </c>
      <c r="H450" s="83">
        <f t="shared" si="18"/>
        <v>2368</v>
      </c>
      <c r="I450" s="84">
        <f t="shared" si="19"/>
        <v>2.7407407407407405E-2</v>
      </c>
      <c r="J450" s="83">
        <v>8.4000000000000005E-2</v>
      </c>
      <c r="K450" s="83" t="s">
        <v>277</v>
      </c>
      <c r="L450" s="83">
        <v>0.38100000000000001</v>
      </c>
      <c r="M450" s="83" t="s">
        <v>277</v>
      </c>
      <c r="N450" s="84">
        <f t="shared" si="20"/>
        <v>0.4924074074074074</v>
      </c>
    </row>
    <row r="451" spans="2:14" s="71" customFormat="1" ht="14.65" customHeight="1">
      <c r="B451" s="79" t="s">
        <v>278</v>
      </c>
      <c r="C451" s="80">
        <v>10044187</v>
      </c>
      <c r="D451" s="80">
        <v>10019674</v>
      </c>
      <c r="E451" s="79" t="s">
        <v>276</v>
      </c>
      <c r="F451" s="81">
        <v>41811</v>
      </c>
      <c r="G451" s="82">
        <v>2.4279999999999999</v>
      </c>
      <c r="H451" s="83">
        <f t="shared" si="18"/>
        <v>2428</v>
      </c>
      <c r="I451" s="84">
        <f t="shared" si="19"/>
        <v>2.810185185185185E-2</v>
      </c>
      <c r="J451" s="83">
        <v>8.3000000000000004E-2</v>
      </c>
      <c r="K451" s="83" t="s">
        <v>277</v>
      </c>
      <c r="L451" s="83">
        <v>0.39900000000000002</v>
      </c>
      <c r="M451" s="83" t="s">
        <v>277</v>
      </c>
      <c r="N451" s="84">
        <f t="shared" si="20"/>
        <v>0.51010185185185186</v>
      </c>
    </row>
    <row r="452" spans="2:14" s="71" customFormat="1" ht="14.65" customHeight="1">
      <c r="B452" s="79" t="s">
        <v>278</v>
      </c>
      <c r="C452" s="80">
        <v>10044187</v>
      </c>
      <c r="D452" s="80">
        <v>10019674</v>
      </c>
      <c r="E452" s="79" t="s">
        <v>276</v>
      </c>
      <c r="F452" s="81">
        <v>41812</v>
      </c>
      <c r="G452" s="82">
        <v>2.4079999999999999</v>
      </c>
      <c r="H452" s="83">
        <f t="shared" si="18"/>
        <v>2408</v>
      </c>
      <c r="I452" s="84">
        <f t="shared" si="19"/>
        <v>2.7870370370370368E-2</v>
      </c>
      <c r="J452" s="83">
        <v>0.106</v>
      </c>
      <c r="K452" s="83" t="s">
        <v>277</v>
      </c>
      <c r="L452" s="83">
        <v>0.40100000000000002</v>
      </c>
      <c r="M452" s="83" t="s">
        <v>277</v>
      </c>
      <c r="N452" s="84">
        <f t="shared" si="20"/>
        <v>0.53487037037037033</v>
      </c>
    </row>
    <row r="453" spans="2:14" s="71" customFormat="1" ht="14.65" customHeight="1">
      <c r="B453" s="79" t="s">
        <v>278</v>
      </c>
      <c r="C453" s="80">
        <v>10044187</v>
      </c>
      <c r="D453" s="80">
        <v>10019674</v>
      </c>
      <c r="E453" s="79" t="s">
        <v>276</v>
      </c>
      <c r="F453" s="81">
        <v>41813</v>
      </c>
      <c r="G453" s="82">
        <v>2.4489999999999998</v>
      </c>
      <c r="H453" s="83">
        <f t="shared" ref="H453:H516" si="21">(G453*1000)</f>
        <v>2449</v>
      </c>
      <c r="I453" s="84">
        <f t="shared" ref="I453:I516" si="22">SUM(G453/86.4)</f>
        <v>2.8344907407407402E-2</v>
      </c>
      <c r="J453" s="83">
        <v>0.11600000000000001</v>
      </c>
      <c r="K453" s="83" t="s">
        <v>277</v>
      </c>
      <c r="L453" s="83">
        <v>0.435</v>
      </c>
      <c r="M453" s="83" t="s">
        <v>277</v>
      </c>
      <c r="N453" s="84">
        <f t="shared" ref="N453:N516" si="23">SUM(I453+J453+L453)</f>
        <v>0.57934490740740741</v>
      </c>
    </row>
    <row r="454" spans="2:14" s="71" customFormat="1" ht="14.65" customHeight="1">
      <c r="B454" s="79" t="s">
        <v>278</v>
      </c>
      <c r="C454" s="80">
        <v>10044187</v>
      </c>
      <c r="D454" s="80">
        <v>10019674</v>
      </c>
      <c r="E454" s="79" t="s">
        <v>276</v>
      </c>
      <c r="F454" s="81">
        <v>41814</v>
      </c>
      <c r="G454" s="82">
        <v>2.42</v>
      </c>
      <c r="H454" s="83">
        <f t="shared" si="21"/>
        <v>2420</v>
      </c>
      <c r="I454" s="84">
        <f t="shared" si="22"/>
        <v>2.8009259259259258E-2</v>
      </c>
      <c r="J454" s="83">
        <v>9.1999999999999998E-2</v>
      </c>
      <c r="K454" s="83" t="s">
        <v>277</v>
      </c>
      <c r="L454" s="83">
        <v>0.433</v>
      </c>
      <c r="M454" s="83" t="s">
        <v>277</v>
      </c>
      <c r="N454" s="84">
        <f t="shared" si="23"/>
        <v>0.55300925925925926</v>
      </c>
    </row>
    <row r="455" spans="2:14" s="71" customFormat="1" ht="14.65" customHeight="1">
      <c r="B455" s="79" t="s">
        <v>278</v>
      </c>
      <c r="C455" s="80">
        <v>10044187</v>
      </c>
      <c r="D455" s="80">
        <v>10019674</v>
      </c>
      <c r="E455" s="79" t="s">
        <v>276</v>
      </c>
      <c r="F455" s="81">
        <v>41815</v>
      </c>
      <c r="G455" s="82">
        <v>2.4220000000000002</v>
      </c>
      <c r="H455" s="83">
        <f t="shared" si="21"/>
        <v>2422</v>
      </c>
      <c r="I455" s="84">
        <f t="shared" si="22"/>
        <v>2.8032407407407409E-2</v>
      </c>
      <c r="J455" s="83">
        <v>0.09</v>
      </c>
      <c r="K455" s="83" t="s">
        <v>277</v>
      </c>
      <c r="L455" s="83">
        <v>0.46</v>
      </c>
      <c r="M455" s="83" t="s">
        <v>277</v>
      </c>
      <c r="N455" s="84">
        <f t="shared" si="23"/>
        <v>0.57803240740740747</v>
      </c>
    </row>
    <row r="456" spans="2:14" s="71" customFormat="1" ht="14.65" customHeight="1">
      <c r="B456" s="79" t="s">
        <v>278</v>
      </c>
      <c r="C456" s="80">
        <v>10044187</v>
      </c>
      <c r="D456" s="80">
        <v>10019674</v>
      </c>
      <c r="E456" s="79" t="s">
        <v>276</v>
      </c>
      <c r="F456" s="81">
        <v>41816</v>
      </c>
      <c r="G456" s="82">
        <v>2.3719999999999999</v>
      </c>
      <c r="H456" s="83">
        <f t="shared" si="21"/>
        <v>2372</v>
      </c>
      <c r="I456" s="84">
        <f t="shared" si="22"/>
        <v>2.7453703703703699E-2</v>
      </c>
      <c r="J456" s="83">
        <v>9.6000000000000002E-2</v>
      </c>
      <c r="K456" s="83" t="s">
        <v>277</v>
      </c>
      <c r="L456" s="83">
        <v>0.46200000000000002</v>
      </c>
      <c r="M456" s="83" t="s">
        <v>277</v>
      </c>
      <c r="N456" s="84">
        <f t="shared" si="23"/>
        <v>0.58545370370370375</v>
      </c>
    </row>
    <row r="457" spans="2:14" s="71" customFormat="1" ht="14.65" customHeight="1">
      <c r="B457" s="79" t="s">
        <v>278</v>
      </c>
      <c r="C457" s="80">
        <v>10044187</v>
      </c>
      <c r="D457" s="80">
        <v>10019674</v>
      </c>
      <c r="E457" s="79" t="s">
        <v>276</v>
      </c>
      <c r="F457" s="81">
        <v>41817</v>
      </c>
      <c r="G457" s="82">
        <v>2.4540000000000002</v>
      </c>
      <c r="H457" s="83">
        <f t="shared" si="21"/>
        <v>2454</v>
      </c>
      <c r="I457" s="84">
        <f t="shared" si="22"/>
        <v>2.8402777777777777E-2</v>
      </c>
      <c r="J457" s="83">
        <v>0.10299999999999999</v>
      </c>
      <c r="K457" s="83" t="s">
        <v>277</v>
      </c>
      <c r="L457" s="83">
        <v>0.44700000000000001</v>
      </c>
      <c r="M457" s="83" t="s">
        <v>277</v>
      </c>
      <c r="N457" s="84">
        <f t="shared" si="23"/>
        <v>0.57840277777777782</v>
      </c>
    </row>
    <row r="458" spans="2:14" s="71" customFormat="1" ht="14.65" customHeight="1">
      <c r="B458" s="79" t="s">
        <v>278</v>
      </c>
      <c r="C458" s="80">
        <v>10044187</v>
      </c>
      <c r="D458" s="80">
        <v>10019674</v>
      </c>
      <c r="E458" s="79" t="s">
        <v>276</v>
      </c>
      <c r="F458" s="81">
        <v>41818</v>
      </c>
      <c r="G458" s="82">
        <v>2.431</v>
      </c>
      <c r="H458" s="83">
        <f t="shared" si="21"/>
        <v>2431</v>
      </c>
      <c r="I458" s="84">
        <f t="shared" si="22"/>
        <v>2.8136574074074074E-2</v>
      </c>
      <c r="J458" s="83">
        <v>0.53600000000000003</v>
      </c>
      <c r="K458" s="83" t="s">
        <v>277</v>
      </c>
      <c r="L458" s="83">
        <v>0.57899999999999996</v>
      </c>
      <c r="M458" s="83" t="s">
        <v>277</v>
      </c>
      <c r="N458" s="84">
        <f t="shared" si="23"/>
        <v>1.1431365740740742</v>
      </c>
    </row>
    <row r="459" spans="2:14" s="71" customFormat="1" ht="14.65" customHeight="1">
      <c r="B459" s="79" t="s">
        <v>278</v>
      </c>
      <c r="C459" s="80">
        <v>10044187</v>
      </c>
      <c r="D459" s="80">
        <v>10019674</v>
      </c>
      <c r="E459" s="79" t="s">
        <v>276</v>
      </c>
      <c r="F459" s="81">
        <v>41819</v>
      </c>
      <c r="G459" s="82">
        <v>2.4569999999999999</v>
      </c>
      <c r="H459" s="83">
        <f t="shared" si="21"/>
        <v>2457</v>
      </c>
      <c r="I459" s="84">
        <f t="shared" si="22"/>
        <v>2.8437499999999998E-2</v>
      </c>
      <c r="J459" s="83">
        <v>0.161</v>
      </c>
      <c r="K459" s="83" t="s">
        <v>277</v>
      </c>
      <c r="L459" s="83">
        <v>0.50800000000000001</v>
      </c>
      <c r="M459" s="83" t="s">
        <v>277</v>
      </c>
      <c r="N459" s="84">
        <f t="shared" si="23"/>
        <v>0.69743750000000004</v>
      </c>
    </row>
    <row r="460" spans="2:14" s="71" customFormat="1" ht="14.65" customHeight="1">
      <c r="B460" s="79" t="s">
        <v>278</v>
      </c>
      <c r="C460" s="80">
        <v>10044187</v>
      </c>
      <c r="D460" s="80">
        <v>10019674</v>
      </c>
      <c r="E460" s="79" t="s">
        <v>276</v>
      </c>
      <c r="F460" s="81">
        <v>41820</v>
      </c>
      <c r="G460" s="82">
        <v>2.6269999999999998</v>
      </c>
      <c r="H460" s="83">
        <f t="shared" si="21"/>
        <v>2627</v>
      </c>
      <c r="I460" s="84">
        <f t="shared" si="22"/>
        <v>3.0405092592592588E-2</v>
      </c>
      <c r="J460" s="83">
        <v>0.112</v>
      </c>
      <c r="K460" s="83" t="s">
        <v>277</v>
      </c>
      <c r="L460" s="83">
        <v>0.443</v>
      </c>
      <c r="M460" s="83" t="s">
        <v>277</v>
      </c>
      <c r="N460" s="84">
        <f t="shared" si="23"/>
        <v>0.58540509259259266</v>
      </c>
    </row>
    <row r="461" spans="2:14" s="71" customFormat="1" ht="14.65" customHeight="1">
      <c r="B461" s="79" t="s">
        <v>278</v>
      </c>
      <c r="C461" s="80">
        <v>10044187</v>
      </c>
      <c r="D461" s="80">
        <v>10019674</v>
      </c>
      <c r="E461" s="79" t="s">
        <v>276</v>
      </c>
      <c r="F461" s="81">
        <v>41821</v>
      </c>
      <c r="G461" s="82">
        <v>2.1429999999999998</v>
      </c>
      <c r="H461" s="83">
        <f t="shared" si="21"/>
        <v>2143</v>
      </c>
      <c r="I461" s="84">
        <f t="shared" si="22"/>
        <v>2.4803240740740737E-2</v>
      </c>
      <c r="J461" s="83">
        <v>0.10299999999999999</v>
      </c>
      <c r="K461" s="83" t="s">
        <v>277</v>
      </c>
      <c r="L461" s="83">
        <v>0.438</v>
      </c>
      <c r="M461" s="83" t="s">
        <v>277</v>
      </c>
      <c r="N461" s="84">
        <f t="shared" si="23"/>
        <v>0.56580324074074073</v>
      </c>
    </row>
    <row r="462" spans="2:14" s="71" customFormat="1" ht="14.65" customHeight="1">
      <c r="B462" s="79" t="s">
        <v>278</v>
      </c>
      <c r="C462" s="80">
        <v>10044187</v>
      </c>
      <c r="D462" s="80">
        <v>10019674</v>
      </c>
      <c r="E462" s="79" t="s">
        <v>276</v>
      </c>
      <c r="F462" s="81">
        <v>41822</v>
      </c>
      <c r="G462" s="82">
        <v>2.476</v>
      </c>
      <c r="H462" s="83">
        <f t="shared" si="21"/>
        <v>2476</v>
      </c>
      <c r="I462" s="84">
        <f t="shared" si="22"/>
        <v>2.8657407407407406E-2</v>
      </c>
      <c r="J462" s="83">
        <v>0.10299999999999999</v>
      </c>
      <c r="K462" s="83" t="s">
        <v>277</v>
      </c>
      <c r="L462" s="83">
        <v>0.40699999999999997</v>
      </c>
      <c r="M462" s="83" t="s">
        <v>277</v>
      </c>
      <c r="N462" s="84">
        <f t="shared" si="23"/>
        <v>0.53865740740740731</v>
      </c>
    </row>
    <row r="463" spans="2:14" s="71" customFormat="1" ht="14.65" customHeight="1">
      <c r="B463" s="79" t="s">
        <v>278</v>
      </c>
      <c r="C463" s="80">
        <v>10044187</v>
      </c>
      <c r="D463" s="80">
        <v>10019674</v>
      </c>
      <c r="E463" s="79" t="s">
        <v>276</v>
      </c>
      <c r="F463" s="81">
        <v>41823</v>
      </c>
      <c r="G463" s="82">
        <v>2.4169999999999998</v>
      </c>
      <c r="H463" s="83">
        <f t="shared" si="21"/>
        <v>2417</v>
      </c>
      <c r="I463" s="84">
        <f t="shared" si="22"/>
        <v>2.7974537037037034E-2</v>
      </c>
      <c r="J463" s="83">
        <v>0.1</v>
      </c>
      <c r="K463" s="83" t="s">
        <v>277</v>
      </c>
      <c r="L463" s="83">
        <v>0.39700000000000002</v>
      </c>
      <c r="M463" s="83" t="s">
        <v>277</v>
      </c>
      <c r="N463" s="84">
        <f t="shared" si="23"/>
        <v>0.52497453703703711</v>
      </c>
    </row>
    <row r="464" spans="2:14" s="71" customFormat="1" ht="14.65" customHeight="1">
      <c r="B464" s="79" t="s">
        <v>278</v>
      </c>
      <c r="C464" s="80">
        <v>10044187</v>
      </c>
      <c r="D464" s="80">
        <v>10019674</v>
      </c>
      <c r="E464" s="79" t="s">
        <v>276</v>
      </c>
      <c r="F464" s="81">
        <v>41824</v>
      </c>
      <c r="G464" s="82">
        <v>2.5409999999999999</v>
      </c>
      <c r="H464" s="83">
        <f t="shared" si="21"/>
        <v>2541</v>
      </c>
      <c r="I464" s="84">
        <f t="shared" si="22"/>
        <v>2.9409722222222219E-2</v>
      </c>
      <c r="J464" s="83">
        <v>0.17299999999999999</v>
      </c>
      <c r="K464" s="83" t="s">
        <v>277</v>
      </c>
      <c r="L464" s="83">
        <v>0.41599999999999998</v>
      </c>
      <c r="M464" s="83" t="s">
        <v>277</v>
      </c>
      <c r="N464" s="84">
        <f t="shared" si="23"/>
        <v>0.61840972222222224</v>
      </c>
    </row>
    <row r="465" spans="2:14" s="71" customFormat="1" ht="14.65" customHeight="1">
      <c r="B465" s="79" t="s">
        <v>278</v>
      </c>
      <c r="C465" s="80">
        <v>10044187</v>
      </c>
      <c r="D465" s="80">
        <v>10019674</v>
      </c>
      <c r="E465" s="79" t="s">
        <v>276</v>
      </c>
      <c r="F465" s="81">
        <v>41825</v>
      </c>
      <c r="G465" s="82">
        <v>2.2930000000000001</v>
      </c>
      <c r="H465" s="83">
        <f t="shared" si="21"/>
        <v>2293</v>
      </c>
      <c r="I465" s="84">
        <f t="shared" si="22"/>
        <v>2.6539351851851852E-2</v>
      </c>
      <c r="J465" s="83">
        <v>0.27</v>
      </c>
      <c r="K465" s="83" t="s">
        <v>277</v>
      </c>
      <c r="L465" s="83">
        <v>0.50600000000000001</v>
      </c>
      <c r="M465" s="83" t="s">
        <v>277</v>
      </c>
      <c r="N465" s="84">
        <f t="shared" si="23"/>
        <v>0.80253935185185188</v>
      </c>
    </row>
    <row r="466" spans="2:14" s="71" customFormat="1" ht="14.65" customHeight="1">
      <c r="B466" s="79" t="s">
        <v>278</v>
      </c>
      <c r="C466" s="80">
        <v>10044187</v>
      </c>
      <c r="D466" s="80">
        <v>10019674</v>
      </c>
      <c r="E466" s="79" t="s">
        <v>276</v>
      </c>
      <c r="F466" s="81">
        <v>41826</v>
      </c>
      <c r="G466" s="82">
        <v>2.3809999999999998</v>
      </c>
      <c r="H466" s="83">
        <f t="shared" si="21"/>
        <v>2381</v>
      </c>
      <c r="I466" s="84">
        <f t="shared" si="22"/>
        <v>2.7557870370370365E-2</v>
      </c>
      <c r="J466" s="83">
        <v>0.19400000000000001</v>
      </c>
      <c r="K466" s="83" t="s">
        <v>277</v>
      </c>
      <c r="L466" s="83">
        <v>0.47499999999999998</v>
      </c>
      <c r="M466" s="83" t="s">
        <v>277</v>
      </c>
      <c r="N466" s="84">
        <f t="shared" si="23"/>
        <v>0.69655787037037031</v>
      </c>
    </row>
    <row r="467" spans="2:14" s="71" customFormat="1" ht="14.65" customHeight="1">
      <c r="B467" s="79" t="s">
        <v>278</v>
      </c>
      <c r="C467" s="80">
        <v>10044187</v>
      </c>
      <c r="D467" s="80">
        <v>10019674</v>
      </c>
      <c r="E467" s="79" t="s">
        <v>276</v>
      </c>
      <c r="F467" s="81">
        <v>41827</v>
      </c>
      <c r="G467" s="82">
        <v>2.5179999999999998</v>
      </c>
      <c r="H467" s="83">
        <f t="shared" si="21"/>
        <v>2518</v>
      </c>
      <c r="I467" s="84">
        <f t="shared" si="22"/>
        <v>2.9143518518518513E-2</v>
      </c>
      <c r="J467" s="83">
        <v>0.13600000000000001</v>
      </c>
      <c r="K467" s="83" t="s">
        <v>277</v>
      </c>
      <c r="L467" s="83">
        <v>0.434</v>
      </c>
      <c r="M467" s="83" t="s">
        <v>277</v>
      </c>
      <c r="N467" s="84">
        <f t="shared" si="23"/>
        <v>0.59914351851851855</v>
      </c>
    </row>
    <row r="468" spans="2:14" s="71" customFormat="1" ht="14.65" customHeight="1">
      <c r="B468" s="79" t="s">
        <v>278</v>
      </c>
      <c r="C468" s="80">
        <v>10044187</v>
      </c>
      <c r="D468" s="80">
        <v>10019674</v>
      </c>
      <c r="E468" s="79" t="s">
        <v>276</v>
      </c>
      <c r="F468" s="81">
        <v>41828</v>
      </c>
      <c r="G468" s="82">
        <v>2.3849999999999998</v>
      </c>
      <c r="H468" s="83">
        <f t="shared" si="21"/>
        <v>2385</v>
      </c>
      <c r="I468" s="84">
        <f t="shared" si="22"/>
        <v>2.7604166666666662E-2</v>
      </c>
      <c r="J468" s="83">
        <v>0.27</v>
      </c>
      <c r="K468" s="83" t="s">
        <v>277</v>
      </c>
      <c r="L468" s="83">
        <v>0.47499999999999998</v>
      </c>
      <c r="M468" s="83" t="s">
        <v>277</v>
      </c>
      <c r="N468" s="84">
        <f t="shared" si="23"/>
        <v>0.77260416666666665</v>
      </c>
    </row>
    <row r="469" spans="2:14" s="71" customFormat="1" ht="14.65" customHeight="1">
      <c r="B469" s="79" t="s">
        <v>278</v>
      </c>
      <c r="C469" s="80">
        <v>10044187</v>
      </c>
      <c r="D469" s="80">
        <v>10019674</v>
      </c>
      <c r="E469" s="79" t="s">
        <v>276</v>
      </c>
      <c r="F469" s="81">
        <v>41829</v>
      </c>
      <c r="G469" s="82">
        <v>2.4540000000000002</v>
      </c>
      <c r="H469" s="83">
        <f t="shared" si="21"/>
        <v>2454</v>
      </c>
      <c r="I469" s="84">
        <f t="shared" si="22"/>
        <v>2.8402777777777777E-2</v>
      </c>
      <c r="J469" s="83">
        <v>0.29199999999999998</v>
      </c>
      <c r="K469" s="83" t="s">
        <v>277</v>
      </c>
      <c r="L469" s="83">
        <v>0.55300000000000005</v>
      </c>
      <c r="M469" s="83" t="s">
        <v>277</v>
      </c>
      <c r="N469" s="84">
        <f t="shared" si="23"/>
        <v>0.87340277777777775</v>
      </c>
    </row>
    <row r="470" spans="2:14" s="71" customFormat="1" ht="14.65" customHeight="1">
      <c r="B470" s="79" t="s">
        <v>278</v>
      </c>
      <c r="C470" s="80">
        <v>10044187</v>
      </c>
      <c r="D470" s="80">
        <v>10019674</v>
      </c>
      <c r="E470" s="79" t="s">
        <v>276</v>
      </c>
      <c r="F470" s="81">
        <v>41830</v>
      </c>
      <c r="G470" s="82">
        <v>2.4609999999999999</v>
      </c>
      <c r="H470" s="83">
        <f t="shared" si="21"/>
        <v>2461</v>
      </c>
      <c r="I470" s="84">
        <f t="shared" si="22"/>
        <v>2.8483796296296292E-2</v>
      </c>
      <c r="J470" s="83">
        <v>0.16400000000000001</v>
      </c>
      <c r="K470" s="83" t="s">
        <v>277</v>
      </c>
      <c r="L470" s="83">
        <v>0.46500000000000002</v>
      </c>
      <c r="M470" s="83" t="s">
        <v>277</v>
      </c>
      <c r="N470" s="84">
        <f t="shared" si="23"/>
        <v>0.65748379629629627</v>
      </c>
    </row>
    <row r="471" spans="2:14" s="71" customFormat="1" ht="14.65" customHeight="1">
      <c r="B471" s="79" t="s">
        <v>278</v>
      </c>
      <c r="C471" s="80">
        <v>10044187</v>
      </c>
      <c r="D471" s="80">
        <v>10019674</v>
      </c>
      <c r="E471" s="79" t="s">
        <v>276</v>
      </c>
      <c r="F471" s="81">
        <v>41831</v>
      </c>
      <c r="G471" s="82">
        <v>2.4500000000000002</v>
      </c>
      <c r="H471" s="83">
        <f t="shared" si="21"/>
        <v>2450</v>
      </c>
      <c r="I471" s="84">
        <f t="shared" si="22"/>
        <v>2.8356481481481483E-2</v>
      </c>
      <c r="J471" s="83">
        <v>0.19900000000000001</v>
      </c>
      <c r="K471" s="83" t="s">
        <v>277</v>
      </c>
      <c r="L471" s="83">
        <v>0.443</v>
      </c>
      <c r="M471" s="83" t="s">
        <v>277</v>
      </c>
      <c r="N471" s="84">
        <f t="shared" si="23"/>
        <v>0.67035648148148153</v>
      </c>
    </row>
    <row r="472" spans="2:14" s="71" customFormat="1" ht="14.65" customHeight="1">
      <c r="B472" s="79" t="s">
        <v>278</v>
      </c>
      <c r="C472" s="80">
        <v>10044187</v>
      </c>
      <c r="D472" s="80">
        <v>10019674</v>
      </c>
      <c r="E472" s="79" t="s">
        <v>276</v>
      </c>
      <c r="F472" s="81">
        <v>41832</v>
      </c>
      <c r="G472" s="82">
        <v>2.4769999999999999</v>
      </c>
      <c r="H472" s="83">
        <f t="shared" si="21"/>
        <v>2477</v>
      </c>
      <c r="I472" s="84">
        <f t="shared" si="22"/>
        <v>2.8668981481481479E-2</v>
      </c>
      <c r="J472" s="83">
        <v>0.193</v>
      </c>
      <c r="K472" s="83" t="s">
        <v>277</v>
      </c>
      <c r="L472" s="83">
        <v>0.41799999999999998</v>
      </c>
      <c r="M472" s="83" t="s">
        <v>277</v>
      </c>
      <c r="N472" s="84">
        <f t="shared" si="23"/>
        <v>0.63966898148148144</v>
      </c>
    </row>
    <row r="473" spans="2:14" s="71" customFormat="1" ht="14.65" customHeight="1">
      <c r="B473" s="79" t="s">
        <v>278</v>
      </c>
      <c r="C473" s="80">
        <v>10044187</v>
      </c>
      <c r="D473" s="80">
        <v>10019674</v>
      </c>
      <c r="E473" s="79" t="s">
        <v>276</v>
      </c>
      <c r="F473" s="81">
        <v>41833</v>
      </c>
      <c r="G473" s="82">
        <v>2.38</v>
      </c>
      <c r="H473" s="83">
        <f t="shared" si="21"/>
        <v>2380</v>
      </c>
      <c r="I473" s="84">
        <f t="shared" si="22"/>
        <v>2.7546296296296294E-2</v>
      </c>
      <c r="J473" s="83">
        <v>0.72199999999999998</v>
      </c>
      <c r="K473" s="83" t="s">
        <v>277</v>
      </c>
      <c r="L473" s="83">
        <v>0.47099999999999997</v>
      </c>
      <c r="M473" s="83" t="s">
        <v>277</v>
      </c>
      <c r="N473" s="84">
        <f t="shared" si="23"/>
        <v>1.2205462962962963</v>
      </c>
    </row>
    <row r="474" spans="2:14" s="71" customFormat="1" ht="14.65" customHeight="1">
      <c r="B474" s="79" t="s">
        <v>278</v>
      </c>
      <c r="C474" s="80">
        <v>10044187</v>
      </c>
      <c r="D474" s="80">
        <v>10019674</v>
      </c>
      <c r="E474" s="79" t="s">
        <v>276</v>
      </c>
      <c r="F474" s="81">
        <v>41834</v>
      </c>
      <c r="G474" s="82">
        <v>2.27</v>
      </c>
      <c r="H474" s="83">
        <f t="shared" si="21"/>
        <v>2270</v>
      </c>
      <c r="I474" s="84">
        <f t="shared" si="22"/>
        <v>2.6273148148148146E-2</v>
      </c>
      <c r="J474" s="83">
        <v>0.16600000000000001</v>
      </c>
      <c r="K474" s="83" t="s">
        <v>277</v>
      </c>
      <c r="L474" s="83">
        <v>0.41499999999999998</v>
      </c>
      <c r="M474" s="83" t="s">
        <v>277</v>
      </c>
      <c r="N474" s="84">
        <f t="shared" si="23"/>
        <v>0.60727314814814815</v>
      </c>
    </row>
    <row r="475" spans="2:14" s="71" customFormat="1" ht="14.65" customHeight="1">
      <c r="B475" s="79" t="s">
        <v>278</v>
      </c>
      <c r="C475" s="80">
        <v>10044187</v>
      </c>
      <c r="D475" s="80">
        <v>10019674</v>
      </c>
      <c r="E475" s="79" t="s">
        <v>276</v>
      </c>
      <c r="F475" s="81">
        <v>41835</v>
      </c>
      <c r="G475" s="82">
        <v>2.6059999999999999</v>
      </c>
      <c r="H475" s="83">
        <f t="shared" si="21"/>
        <v>2606</v>
      </c>
      <c r="I475" s="84">
        <f t="shared" si="22"/>
        <v>3.0162037037037032E-2</v>
      </c>
      <c r="J475" s="83">
        <v>0.114</v>
      </c>
      <c r="K475" s="83" t="s">
        <v>277</v>
      </c>
      <c r="L475" s="83">
        <v>0.34499999999999997</v>
      </c>
      <c r="M475" s="83" t="s">
        <v>277</v>
      </c>
      <c r="N475" s="84">
        <f t="shared" si="23"/>
        <v>0.48916203703703698</v>
      </c>
    </row>
    <row r="476" spans="2:14" s="71" customFormat="1" ht="14.65" customHeight="1">
      <c r="B476" s="79" t="s">
        <v>278</v>
      </c>
      <c r="C476" s="80">
        <v>10044187</v>
      </c>
      <c r="D476" s="80">
        <v>10019674</v>
      </c>
      <c r="E476" s="79" t="s">
        <v>276</v>
      </c>
      <c r="F476" s="81">
        <v>41836</v>
      </c>
      <c r="G476" s="82">
        <v>2.3279999999999998</v>
      </c>
      <c r="H476" s="83">
        <f t="shared" si="21"/>
        <v>2328</v>
      </c>
      <c r="I476" s="84">
        <f t="shared" si="22"/>
        <v>2.6944444444444441E-2</v>
      </c>
      <c r="J476" s="83">
        <v>8.4000000000000005E-2</v>
      </c>
      <c r="K476" s="83" t="s">
        <v>277</v>
      </c>
      <c r="L476" s="83">
        <v>0.32600000000000001</v>
      </c>
      <c r="M476" s="83" t="s">
        <v>277</v>
      </c>
      <c r="N476" s="84">
        <f t="shared" si="23"/>
        <v>0.43694444444444447</v>
      </c>
    </row>
    <row r="477" spans="2:14" s="71" customFormat="1" ht="14.65" customHeight="1">
      <c r="B477" s="79" t="s">
        <v>278</v>
      </c>
      <c r="C477" s="80">
        <v>10044187</v>
      </c>
      <c r="D477" s="80">
        <v>10019674</v>
      </c>
      <c r="E477" s="79" t="s">
        <v>276</v>
      </c>
      <c r="F477" s="81">
        <v>41837</v>
      </c>
      <c r="G477" s="82">
        <v>2.0659999999999998</v>
      </c>
      <c r="H477" s="83">
        <f t="shared" si="21"/>
        <v>2066</v>
      </c>
      <c r="I477" s="84">
        <f t="shared" si="22"/>
        <v>2.3912037037037034E-2</v>
      </c>
      <c r="J477" s="83">
        <v>0.249</v>
      </c>
      <c r="K477" s="83" t="s">
        <v>277</v>
      </c>
      <c r="L477" s="83">
        <v>0.34599999999999997</v>
      </c>
      <c r="M477" s="83" t="s">
        <v>277</v>
      </c>
      <c r="N477" s="84">
        <f t="shared" si="23"/>
        <v>0.61891203703703701</v>
      </c>
    </row>
    <row r="478" spans="2:14" s="71" customFormat="1" ht="14.65" customHeight="1">
      <c r="B478" s="79" t="s">
        <v>278</v>
      </c>
      <c r="C478" s="80">
        <v>10044187</v>
      </c>
      <c r="D478" s="80">
        <v>10019674</v>
      </c>
      <c r="E478" s="79" t="s">
        <v>276</v>
      </c>
      <c r="F478" s="81">
        <v>41838</v>
      </c>
      <c r="G478" s="82">
        <v>4.867</v>
      </c>
      <c r="H478" s="83">
        <f t="shared" si="21"/>
        <v>4867</v>
      </c>
      <c r="I478" s="84">
        <f t="shared" si="22"/>
        <v>5.6331018518518516E-2</v>
      </c>
      <c r="J478" s="83">
        <v>0.63</v>
      </c>
      <c r="K478" s="83" t="s">
        <v>277</v>
      </c>
      <c r="L478" s="83">
        <v>0.45500000000000002</v>
      </c>
      <c r="M478" s="83" t="s">
        <v>277</v>
      </c>
      <c r="N478" s="84">
        <f t="shared" si="23"/>
        <v>1.1413310185185186</v>
      </c>
    </row>
    <row r="479" spans="2:14" s="71" customFormat="1" ht="14.65" customHeight="1">
      <c r="B479" s="79" t="s">
        <v>278</v>
      </c>
      <c r="C479" s="80">
        <v>10044187</v>
      </c>
      <c r="D479" s="80">
        <v>10019674</v>
      </c>
      <c r="E479" s="79" t="s">
        <v>276</v>
      </c>
      <c r="F479" s="81">
        <v>41839</v>
      </c>
      <c r="G479" s="82">
        <v>6.7610000000000001</v>
      </c>
      <c r="H479" s="83">
        <f t="shared" si="21"/>
        <v>6761</v>
      </c>
      <c r="I479" s="84">
        <f t="shared" si="22"/>
        <v>7.8252314814814816E-2</v>
      </c>
      <c r="J479" s="83">
        <v>0.128</v>
      </c>
      <c r="K479" s="83" t="s">
        <v>277</v>
      </c>
      <c r="L479" s="83">
        <v>0.39600000000000002</v>
      </c>
      <c r="M479" s="83" t="s">
        <v>277</v>
      </c>
      <c r="N479" s="84">
        <f t="shared" si="23"/>
        <v>0.60225231481481489</v>
      </c>
    </row>
    <row r="480" spans="2:14" s="71" customFormat="1" ht="14.65" customHeight="1">
      <c r="B480" s="79" t="s">
        <v>278</v>
      </c>
      <c r="C480" s="80">
        <v>10044187</v>
      </c>
      <c r="D480" s="80">
        <v>10019674</v>
      </c>
      <c r="E480" s="79" t="s">
        <v>276</v>
      </c>
      <c r="F480" s="81">
        <v>41840</v>
      </c>
      <c r="G480" s="82">
        <v>6.5380000000000003</v>
      </c>
      <c r="H480" s="83">
        <f t="shared" si="21"/>
        <v>6538</v>
      </c>
      <c r="I480" s="84">
        <f t="shared" si="22"/>
        <v>7.5671296296296292E-2</v>
      </c>
      <c r="J480" s="83">
        <v>9.5000000000000001E-2</v>
      </c>
      <c r="K480" s="83" t="s">
        <v>277</v>
      </c>
      <c r="L480" s="83">
        <v>0.32300000000000001</v>
      </c>
      <c r="M480" s="83" t="s">
        <v>277</v>
      </c>
      <c r="N480" s="84">
        <f t="shared" si="23"/>
        <v>0.4936712962962963</v>
      </c>
    </row>
    <row r="481" spans="2:14" s="71" customFormat="1" ht="14.65" customHeight="1">
      <c r="B481" s="79" t="s">
        <v>278</v>
      </c>
      <c r="C481" s="80">
        <v>10044187</v>
      </c>
      <c r="D481" s="80">
        <v>10019674</v>
      </c>
      <c r="E481" s="79" t="s">
        <v>276</v>
      </c>
      <c r="F481" s="81">
        <v>41841</v>
      </c>
      <c r="G481" s="82">
        <v>6.8209999999999997</v>
      </c>
      <c r="H481" s="83">
        <f t="shared" si="21"/>
        <v>6821</v>
      </c>
      <c r="I481" s="84">
        <f t="shared" si="22"/>
        <v>7.8946759259259244E-2</v>
      </c>
      <c r="J481" s="83">
        <v>8.7999999999999995E-2</v>
      </c>
      <c r="K481" s="83" t="s">
        <v>277</v>
      </c>
      <c r="L481" s="83">
        <v>0.27600000000000002</v>
      </c>
      <c r="M481" s="83" t="s">
        <v>277</v>
      </c>
      <c r="N481" s="84">
        <f t="shared" si="23"/>
        <v>0.44294675925925925</v>
      </c>
    </row>
    <row r="482" spans="2:14" s="71" customFormat="1" ht="14.65" customHeight="1">
      <c r="B482" s="79" t="s">
        <v>278</v>
      </c>
      <c r="C482" s="80">
        <v>10044187</v>
      </c>
      <c r="D482" s="80">
        <v>10019674</v>
      </c>
      <c r="E482" s="79" t="s">
        <v>276</v>
      </c>
      <c r="F482" s="81">
        <v>41842</v>
      </c>
      <c r="G482" s="82">
        <v>6.3029999999999999</v>
      </c>
      <c r="H482" s="83">
        <f t="shared" si="21"/>
        <v>6303</v>
      </c>
      <c r="I482" s="84">
        <f t="shared" si="22"/>
        <v>7.2951388888888885E-2</v>
      </c>
      <c r="J482" s="83">
        <v>8.3000000000000004E-2</v>
      </c>
      <c r="K482" s="83" t="s">
        <v>277</v>
      </c>
      <c r="L482" s="83">
        <v>0.252</v>
      </c>
      <c r="M482" s="83" t="s">
        <v>277</v>
      </c>
      <c r="N482" s="84">
        <f t="shared" si="23"/>
        <v>0.40795138888888888</v>
      </c>
    </row>
    <row r="483" spans="2:14" s="71" customFormat="1" ht="14.65" customHeight="1">
      <c r="B483" s="79" t="s">
        <v>278</v>
      </c>
      <c r="C483" s="80">
        <v>10044187</v>
      </c>
      <c r="D483" s="80">
        <v>10019674</v>
      </c>
      <c r="E483" s="79" t="s">
        <v>276</v>
      </c>
      <c r="F483" s="81">
        <v>41843</v>
      </c>
      <c r="G483" s="82">
        <v>6.8209999999999997</v>
      </c>
      <c r="H483" s="83">
        <f t="shared" si="21"/>
        <v>6821</v>
      </c>
      <c r="I483" s="84">
        <f t="shared" si="22"/>
        <v>7.8946759259259244E-2</v>
      </c>
      <c r="J483" s="83">
        <v>8.4000000000000005E-2</v>
      </c>
      <c r="K483" s="83" t="s">
        <v>277</v>
      </c>
      <c r="L483" s="83">
        <v>0.23699999999999999</v>
      </c>
      <c r="M483" s="83" t="s">
        <v>277</v>
      </c>
      <c r="N483" s="84">
        <f t="shared" si="23"/>
        <v>0.39994675925925927</v>
      </c>
    </row>
    <row r="484" spans="2:14" s="71" customFormat="1" ht="14.65" customHeight="1">
      <c r="B484" s="79" t="s">
        <v>278</v>
      </c>
      <c r="C484" s="80">
        <v>10044187</v>
      </c>
      <c r="D484" s="80">
        <v>10019674</v>
      </c>
      <c r="E484" s="79" t="s">
        <v>276</v>
      </c>
      <c r="F484" s="81">
        <v>41844</v>
      </c>
      <c r="G484" s="82">
        <v>6.9740000000000002</v>
      </c>
      <c r="H484" s="83">
        <f t="shared" si="21"/>
        <v>6974</v>
      </c>
      <c r="I484" s="84">
        <f t="shared" si="22"/>
        <v>8.0717592592592591E-2</v>
      </c>
      <c r="J484" s="83">
        <v>0.09</v>
      </c>
      <c r="K484" s="83" t="s">
        <v>277</v>
      </c>
      <c r="L484" s="83">
        <v>0.35699999999999998</v>
      </c>
      <c r="M484" s="83" t="s">
        <v>277</v>
      </c>
      <c r="N484" s="84">
        <f t="shared" si="23"/>
        <v>0.52771759259259254</v>
      </c>
    </row>
    <row r="485" spans="2:14" s="71" customFormat="1" ht="14.65" customHeight="1">
      <c r="B485" s="79" t="s">
        <v>278</v>
      </c>
      <c r="C485" s="80">
        <v>10044187</v>
      </c>
      <c r="D485" s="80">
        <v>10019674</v>
      </c>
      <c r="E485" s="79" t="s">
        <v>276</v>
      </c>
      <c r="F485" s="81">
        <v>41845</v>
      </c>
      <c r="G485" s="82">
        <v>6.7270000000000003</v>
      </c>
      <c r="H485" s="83">
        <f t="shared" si="21"/>
        <v>6727</v>
      </c>
      <c r="I485" s="84">
        <f t="shared" si="22"/>
        <v>7.7858796296296301E-2</v>
      </c>
      <c r="J485" s="83">
        <v>0.28299999999999997</v>
      </c>
      <c r="K485" s="83" t="s">
        <v>277</v>
      </c>
      <c r="L485" s="83">
        <v>0.43</v>
      </c>
      <c r="M485" s="83" t="s">
        <v>277</v>
      </c>
      <c r="N485" s="84">
        <f t="shared" si="23"/>
        <v>0.7908587962962963</v>
      </c>
    </row>
    <row r="486" spans="2:14" s="71" customFormat="1" ht="14.65" customHeight="1">
      <c r="B486" s="79" t="s">
        <v>278</v>
      </c>
      <c r="C486" s="80">
        <v>10044187</v>
      </c>
      <c r="D486" s="80">
        <v>10019674</v>
      </c>
      <c r="E486" s="79" t="s">
        <v>276</v>
      </c>
      <c r="F486" s="81">
        <v>41846</v>
      </c>
      <c r="G486" s="82">
        <v>6.9210000000000003</v>
      </c>
      <c r="H486" s="83">
        <f t="shared" si="21"/>
        <v>6921</v>
      </c>
      <c r="I486" s="84">
        <f t="shared" si="22"/>
        <v>8.0104166666666671E-2</v>
      </c>
      <c r="J486" s="83">
        <v>0.14299999999999999</v>
      </c>
      <c r="K486" s="83" t="s">
        <v>277</v>
      </c>
      <c r="L486" s="83">
        <v>0.42199999999999999</v>
      </c>
      <c r="M486" s="83" t="s">
        <v>277</v>
      </c>
      <c r="N486" s="84">
        <f t="shared" si="23"/>
        <v>0.64510416666666659</v>
      </c>
    </row>
    <row r="487" spans="2:14" s="71" customFormat="1" ht="14.65" customHeight="1">
      <c r="B487" s="79" t="s">
        <v>278</v>
      </c>
      <c r="C487" s="80">
        <v>10044187</v>
      </c>
      <c r="D487" s="80">
        <v>10019674</v>
      </c>
      <c r="E487" s="79" t="s">
        <v>276</v>
      </c>
      <c r="F487" s="81">
        <v>41847</v>
      </c>
      <c r="G487" s="82">
        <v>6.1390000000000002</v>
      </c>
      <c r="H487" s="83">
        <f t="shared" si="21"/>
        <v>6139</v>
      </c>
      <c r="I487" s="84">
        <f t="shared" si="22"/>
        <v>7.1053240740740736E-2</v>
      </c>
      <c r="J487" s="83">
        <v>0.24299999999999999</v>
      </c>
      <c r="K487" s="83" t="s">
        <v>277</v>
      </c>
      <c r="L487" s="83">
        <v>0.32400000000000001</v>
      </c>
      <c r="M487" s="83" t="s">
        <v>277</v>
      </c>
      <c r="N487" s="84">
        <f t="shared" si="23"/>
        <v>0.63805324074074066</v>
      </c>
    </row>
    <row r="488" spans="2:14" s="71" customFormat="1" ht="14.65" customHeight="1">
      <c r="B488" s="79" t="s">
        <v>278</v>
      </c>
      <c r="C488" s="80">
        <v>10044187</v>
      </c>
      <c r="D488" s="80">
        <v>10019674</v>
      </c>
      <c r="E488" s="79" t="s">
        <v>276</v>
      </c>
      <c r="F488" s="81">
        <v>41848</v>
      </c>
      <c r="G488" s="82">
        <v>6.6779999999999999</v>
      </c>
      <c r="H488" s="83">
        <f t="shared" si="21"/>
        <v>6678</v>
      </c>
      <c r="I488" s="84">
        <f t="shared" si="22"/>
        <v>7.7291666666666661E-2</v>
      </c>
      <c r="J488" s="83">
        <v>4.25</v>
      </c>
      <c r="K488" s="83" t="s">
        <v>277</v>
      </c>
      <c r="L488" s="83">
        <v>0.436</v>
      </c>
      <c r="M488" s="83" t="s">
        <v>277</v>
      </c>
      <c r="N488" s="84">
        <f t="shared" si="23"/>
        <v>4.7632916666666665</v>
      </c>
    </row>
    <row r="489" spans="2:14" s="71" customFormat="1" ht="14.65" customHeight="1">
      <c r="B489" s="79" t="s">
        <v>278</v>
      </c>
      <c r="C489" s="80">
        <v>10044187</v>
      </c>
      <c r="D489" s="80">
        <v>10019674</v>
      </c>
      <c r="E489" s="79" t="s">
        <v>276</v>
      </c>
      <c r="F489" s="81">
        <v>41849</v>
      </c>
      <c r="G489" s="82">
        <v>6.6449999999999996</v>
      </c>
      <c r="H489" s="83">
        <f t="shared" si="21"/>
        <v>6645</v>
      </c>
      <c r="I489" s="84">
        <f t="shared" si="22"/>
        <v>7.6909722222222213E-2</v>
      </c>
      <c r="J489" s="83">
        <v>0.48399999999999999</v>
      </c>
      <c r="K489" s="83" t="s">
        <v>277</v>
      </c>
      <c r="L489" s="83">
        <v>0.47699999999999998</v>
      </c>
      <c r="M489" s="83" t="s">
        <v>277</v>
      </c>
      <c r="N489" s="84">
        <f t="shared" si="23"/>
        <v>1.0379097222222222</v>
      </c>
    </row>
    <row r="490" spans="2:14" s="71" customFormat="1" ht="14.65" customHeight="1">
      <c r="B490" s="79" t="s">
        <v>278</v>
      </c>
      <c r="C490" s="80">
        <v>10044187</v>
      </c>
      <c r="D490" s="80">
        <v>10019674</v>
      </c>
      <c r="E490" s="79" t="s">
        <v>276</v>
      </c>
      <c r="F490" s="81">
        <v>41850</v>
      </c>
      <c r="G490" s="82">
        <v>6.4409999999999998</v>
      </c>
      <c r="H490" s="83">
        <f t="shared" si="21"/>
        <v>6441</v>
      </c>
      <c r="I490" s="84">
        <f t="shared" si="22"/>
        <v>7.4548611111111107E-2</v>
      </c>
      <c r="J490" s="83">
        <v>0.19600000000000001</v>
      </c>
      <c r="K490" s="83" t="s">
        <v>277</v>
      </c>
      <c r="L490" s="83">
        <v>0.30299999999999999</v>
      </c>
      <c r="M490" s="83" t="s">
        <v>277</v>
      </c>
      <c r="N490" s="84">
        <f t="shared" si="23"/>
        <v>0.57354861111111111</v>
      </c>
    </row>
    <row r="491" spans="2:14" s="71" customFormat="1" ht="14.65" customHeight="1">
      <c r="B491" s="79" t="s">
        <v>278</v>
      </c>
      <c r="C491" s="80">
        <v>10044187</v>
      </c>
      <c r="D491" s="80">
        <v>10019674</v>
      </c>
      <c r="E491" s="79" t="s">
        <v>276</v>
      </c>
      <c r="F491" s="81">
        <v>41851</v>
      </c>
      <c r="G491" s="82">
        <v>6.7190000000000003</v>
      </c>
      <c r="H491" s="83">
        <f t="shared" si="21"/>
        <v>6719</v>
      </c>
      <c r="I491" s="84">
        <f t="shared" si="22"/>
        <v>7.7766203703703699E-2</v>
      </c>
      <c r="J491" s="83">
        <v>0.124</v>
      </c>
      <c r="K491" s="83" t="s">
        <v>277</v>
      </c>
      <c r="L491" s="83">
        <v>0.13100000000000001</v>
      </c>
      <c r="M491" s="83" t="s">
        <v>277</v>
      </c>
      <c r="N491" s="84">
        <f t="shared" si="23"/>
        <v>0.33276620370370369</v>
      </c>
    </row>
    <row r="492" spans="2:14" s="71" customFormat="1" ht="14.65" customHeight="1">
      <c r="B492" s="79" t="s">
        <v>278</v>
      </c>
      <c r="C492" s="80">
        <v>10044187</v>
      </c>
      <c r="D492" s="80">
        <v>10019674</v>
      </c>
      <c r="E492" s="79" t="s">
        <v>276</v>
      </c>
      <c r="F492" s="81">
        <v>41852</v>
      </c>
      <c r="G492" s="82">
        <v>6.0289999999999999</v>
      </c>
      <c r="H492" s="83">
        <f t="shared" si="21"/>
        <v>6029</v>
      </c>
      <c r="I492" s="84">
        <f t="shared" si="22"/>
        <v>6.9780092592592588E-2</v>
      </c>
      <c r="J492" s="83">
        <v>0.107</v>
      </c>
      <c r="K492" s="83" t="s">
        <v>277</v>
      </c>
      <c r="L492" s="83">
        <v>0.14599999999999999</v>
      </c>
      <c r="M492" s="83" t="s">
        <v>277</v>
      </c>
      <c r="N492" s="84">
        <f t="shared" si="23"/>
        <v>0.32278009259259255</v>
      </c>
    </row>
    <row r="493" spans="2:14" s="71" customFormat="1" ht="14.65" customHeight="1">
      <c r="B493" s="79" t="s">
        <v>278</v>
      </c>
      <c r="C493" s="80">
        <v>10044187</v>
      </c>
      <c r="D493" s="80">
        <v>10019674</v>
      </c>
      <c r="E493" s="79" t="s">
        <v>276</v>
      </c>
      <c r="F493" s="81">
        <v>41853</v>
      </c>
      <c r="G493" s="82">
        <v>5.0830000000000002</v>
      </c>
      <c r="H493" s="83">
        <f t="shared" si="21"/>
        <v>5083</v>
      </c>
      <c r="I493" s="84">
        <f t="shared" si="22"/>
        <v>5.8831018518518519E-2</v>
      </c>
      <c r="J493" s="83">
        <v>0.11799999999999999</v>
      </c>
      <c r="K493" s="83" t="s">
        <v>277</v>
      </c>
      <c r="L493" s="83">
        <v>0.28899999999999998</v>
      </c>
      <c r="M493" s="83" t="s">
        <v>277</v>
      </c>
      <c r="N493" s="84">
        <f t="shared" si="23"/>
        <v>0.46583101851851849</v>
      </c>
    </row>
    <row r="494" spans="2:14" s="71" customFormat="1" ht="14.65" customHeight="1">
      <c r="B494" s="79" t="s">
        <v>278</v>
      </c>
      <c r="C494" s="80">
        <v>10044187</v>
      </c>
      <c r="D494" s="80">
        <v>10019674</v>
      </c>
      <c r="E494" s="79" t="s">
        <v>276</v>
      </c>
      <c r="F494" s="81">
        <v>41854</v>
      </c>
      <c r="G494" s="82">
        <v>5.1929999999999996</v>
      </c>
      <c r="H494" s="83">
        <f t="shared" si="21"/>
        <v>5193</v>
      </c>
      <c r="I494" s="84">
        <f t="shared" si="22"/>
        <v>6.010416666666666E-2</v>
      </c>
      <c r="J494" s="83">
        <v>0.14099999999999999</v>
      </c>
      <c r="K494" s="83" t="s">
        <v>277</v>
      </c>
      <c r="L494" s="83">
        <v>0.307</v>
      </c>
      <c r="M494" s="83" t="s">
        <v>277</v>
      </c>
      <c r="N494" s="84">
        <f t="shared" si="23"/>
        <v>0.50810416666666658</v>
      </c>
    </row>
    <row r="495" spans="2:14" s="71" customFormat="1" ht="14.65" customHeight="1">
      <c r="B495" s="79" t="s">
        <v>278</v>
      </c>
      <c r="C495" s="80">
        <v>10044187</v>
      </c>
      <c r="D495" s="80">
        <v>10019674</v>
      </c>
      <c r="E495" s="79" t="s">
        <v>276</v>
      </c>
      <c r="F495" s="81">
        <v>41855</v>
      </c>
      <c r="G495" s="82">
        <v>4.9690000000000003</v>
      </c>
      <c r="H495" s="83">
        <f t="shared" si="21"/>
        <v>4969</v>
      </c>
      <c r="I495" s="84">
        <f t="shared" si="22"/>
        <v>5.7511574074074076E-2</v>
      </c>
      <c r="J495" s="83">
        <v>0.11799999999999999</v>
      </c>
      <c r="K495" s="83" t="s">
        <v>277</v>
      </c>
      <c r="L495" s="83">
        <v>0.32400000000000001</v>
      </c>
      <c r="M495" s="83" t="s">
        <v>277</v>
      </c>
      <c r="N495" s="84">
        <f t="shared" si="23"/>
        <v>0.49951157407407409</v>
      </c>
    </row>
    <row r="496" spans="2:14" s="71" customFormat="1" ht="14.65" customHeight="1">
      <c r="B496" s="79" t="s">
        <v>278</v>
      </c>
      <c r="C496" s="80">
        <v>10044187</v>
      </c>
      <c r="D496" s="80">
        <v>10019674</v>
      </c>
      <c r="E496" s="79" t="s">
        <v>276</v>
      </c>
      <c r="F496" s="81">
        <v>41856</v>
      </c>
      <c r="G496" s="82">
        <v>5.0780000000000003</v>
      </c>
      <c r="H496" s="83">
        <f t="shared" si="21"/>
        <v>5078</v>
      </c>
      <c r="I496" s="84">
        <f t="shared" si="22"/>
        <v>5.8773148148148151E-2</v>
      </c>
      <c r="J496" s="83">
        <v>0.33900000000000002</v>
      </c>
      <c r="K496" s="83" t="s">
        <v>277</v>
      </c>
      <c r="L496" s="83">
        <v>0.376</v>
      </c>
      <c r="M496" s="83" t="s">
        <v>277</v>
      </c>
      <c r="N496" s="84">
        <f t="shared" si="23"/>
        <v>0.77377314814814824</v>
      </c>
    </row>
    <row r="497" spans="2:14" s="71" customFormat="1" ht="14.65" customHeight="1">
      <c r="B497" s="79" t="s">
        <v>278</v>
      </c>
      <c r="C497" s="80">
        <v>10044187</v>
      </c>
      <c r="D497" s="80">
        <v>10019674</v>
      </c>
      <c r="E497" s="79" t="s">
        <v>276</v>
      </c>
      <c r="F497" s="81">
        <v>41857</v>
      </c>
      <c r="G497" s="82">
        <v>4.9859999999999998</v>
      </c>
      <c r="H497" s="83">
        <f t="shared" si="21"/>
        <v>4986</v>
      </c>
      <c r="I497" s="84">
        <f t="shared" si="22"/>
        <v>5.7708333333333327E-2</v>
      </c>
      <c r="J497" s="83">
        <v>0.77500000000000002</v>
      </c>
      <c r="K497" s="83" t="s">
        <v>280</v>
      </c>
      <c r="L497" s="83">
        <v>0.72599999999999998</v>
      </c>
      <c r="M497" s="83" t="s">
        <v>277</v>
      </c>
      <c r="N497" s="84">
        <f t="shared" si="23"/>
        <v>1.5587083333333334</v>
      </c>
    </row>
    <row r="498" spans="2:14" s="71" customFormat="1" ht="14.65" customHeight="1">
      <c r="B498" s="79" t="s">
        <v>278</v>
      </c>
      <c r="C498" s="80">
        <v>10044187</v>
      </c>
      <c r="D498" s="80">
        <v>10019674</v>
      </c>
      <c r="E498" s="79" t="s">
        <v>276</v>
      </c>
      <c r="F498" s="81">
        <v>41858</v>
      </c>
      <c r="G498" s="82">
        <v>5</v>
      </c>
      <c r="H498" s="83">
        <f t="shared" si="21"/>
        <v>5000</v>
      </c>
      <c r="I498" s="84">
        <f t="shared" si="22"/>
        <v>5.7870370370370364E-2</v>
      </c>
      <c r="J498" s="83">
        <v>0.153</v>
      </c>
      <c r="K498" s="83" t="s">
        <v>277</v>
      </c>
      <c r="L498" s="83">
        <v>0.46200000000000002</v>
      </c>
      <c r="M498" s="83" t="s">
        <v>277</v>
      </c>
      <c r="N498" s="84">
        <f t="shared" si="23"/>
        <v>0.67287037037037045</v>
      </c>
    </row>
    <row r="499" spans="2:14" s="71" customFormat="1" ht="14.65" customHeight="1">
      <c r="B499" s="79" t="s">
        <v>278</v>
      </c>
      <c r="C499" s="80">
        <v>10044187</v>
      </c>
      <c r="D499" s="80">
        <v>10019674</v>
      </c>
      <c r="E499" s="79" t="s">
        <v>276</v>
      </c>
      <c r="F499" s="81">
        <v>41859</v>
      </c>
      <c r="G499" s="82">
        <v>5.0650000000000004</v>
      </c>
      <c r="H499" s="83">
        <f t="shared" si="21"/>
        <v>5065</v>
      </c>
      <c r="I499" s="84">
        <f t="shared" si="22"/>
        <v>5.8622685185185187E-2</v>
      </c>
      <c r="J499" s="83">
        <v>2.0299999999999998</v>
      </c>
      <c r="K499" s="83" t="s">
        <v>277</v>
      </c>
      <c r="L499" s="83">
        <v>0.66200000000000003</v>
      </c>
      <c r="M499" s="83" t="s">
        <v>277</v>
      </c>
      <c r="N499" s="84">
        <f t="shared" si="23"/>
        <v>2.7506226851851849</v>
      </c>
    </row>
    <row r="500" spans="2:14" s="71" customFormat="1" ht="14.65" customHeight="1">
      <c r="B500" s="79" t="s">
        <v>278</v>
      </c>
      <c r="C500" s="80">
        <v>10044187</v>
      </c>
      <c r="D500" s="80">
        <v>10019674</v>
      </c>
      <c r="E500" s="79" t="s">
        <v>276</v>
      </c>
      <c r="F500" s="81">
        <v>41860</v>
      </c>
      <c r="G500" s="82">
        <v>5.2229999999999999</v>
      </c>
      <c r="H500" s="83">
        <f t="shared" si="21"/>
        <v>5223</v>
      </c>
      <c r="I500" s="84">
        <f t="shared" si="22"/>
        <v>6.0451388888888881E-2</v>
      </c>
      <c r="J500" s="83">
        <v>1.91</v>
      </c>
      <c r="K500" s="83" t="s">
        <v>277</v>
      </c>
      <c r="L500" s="83">
        <v>1.06</v>
      </c>
      <c r="M500" s="83" t="s">
        <v>277</v>
      </c>
      <c r="N500" s="84">
        <f t="shared" si="23"/>
        <v>3.0304513888888889</v>
      </c>
    </row>
    <row r="501" spans="2:14" s="71" customFormat="1" ht="14.65" customHeight="1">
      <c r="B501" s="79" t="s">
        <v>278</v>
      </c>
      <c r="C501" s="80">
        <v>10044187</v>
      </c>
      <c r="D501" s="80">
        <v>10019674</v>
      </c>
      <c r="E501" s="79" t="s">
        <v>276</v>
      </c>
      <c r="F501" s="81">
        <v>41861</v>
      </c>
      <c r="G501" s="82">
        <v>4.6369999999999996</v>
      </c>
      <c r="H501" s="83">
        <f t="shared" si="21"/>
        <v>4637</v>
      </c>
      <c r="I501" s="84">
        <f t="shared" si="22"/>
        <v>5.366898148148147E-2</v>
      </c>
      <c r="J501" s="83">
        <v>1.55</v>
      </c>
      <c r="K501" s="83" t="s">
        <v>277</v>
      </c>
      <c r="L501" s="83">
        <v>0.93200000000000005</v>
      </c>
      <c r="M501" s="83" t="s">
        <v>277</v>
      </c>
      <c r="N501" s="84">
        <f t="shared" si="23"/>
        <v>2.5356689814814817</v>
      </c>
    </row>
    <row r="502" spans="2:14" s="71" customFormat="1" ht="14.65" customHeight="1">
      <c r="B502" s="79" t="s">
        <v>278</v>
      </c>
      <c r="C502" s="80">
        <v>10044187</v>
      </c>
      <c r="D502" s="80">
        <v>10019674</v>
      </c>
      <c r="E502" s="79" t="s">
        <v>276</v>
      </c>
      <c r="F502" s="81">
        <v>41862</v>
      </c>
      <c r="G502" s="82">
        <v>5.0119999999999996</v>
      </c>
      <c r="H502" s="83">
        <f t="shared" si="21"/>
        <v>5012</v>
      </c>
      <c r="I502" s="84">
        <f t="shared" si="22"/>
        <v>5.8009259259259253E-2</v>
      </c>
      <c r="J502" s="83">
        <v>1.2</v>
      </c>
      <c r="K502" s="83" t="s">
        <v>277</v>
      </c>
      <c r="L502" s="83">
        <v>0.51300000000000001</v>
      </c>
      <c r="M502" s="83" t="s">
        <v>277</v>
      </c>
      <c r="N502" s="84">
        <f t="shared" si="23"/>
        <v>1.7710092592592592</v>
      </c>
    </row>
    <row r="503" spans="2:14" s="71" customFormat="1" ht="14.65" customHeight="1">
      <c r="B503" s="79" t="s">
        <v>278</v>
      </c>
      <c r="C503" s="80">
        <v>10044187</v>
      </c>
      <c r="D503" s="80">
        <v>10019674</v>
      </c>
      <c r="E503" s="79" t="s">
        <v>276</v>
      </c>
      <c r="F503" s="81">
        <v>41863</v>
      </c>
      <c r="G503" s="82">
        <v>5</v>
      </c>
      <c r="H503" s="83">
        <f t="shared" si="21"/>
        <v>5000</v>
      </c>
      <c r="I503" s="84">
        <f t="shared" si="22"/>
        <v>5.7870370370370364E-2</v>
      </c>
      <c r="J503" s="83">
        <v>0.46500000000000002</v>
      </c>
      <c r="K503" s="83" t="s">
        <v>277</v>
      </c>
      <c r="L503" s="83">
        <v>0.46100000000000002</v>
      </c>
      <c r="M503" s="83" t="s">
        <v>277</v>
      </c>
      <c r="N503" s="84">
        <f t="shared" si="23"/>
        <v>0.9838703703703704</v>
      </c>
    </row>
    <row r="504" spans="2:14" s="71" customFormat="1" ht="14.65" customHeight="1">
      <c r="B504" s="79" t="s">
        <v>278</v>
      </c>
      <c r="C504" s="80">
        <v>10044187</v>
      </c>
      <c r="D504" s="80">
        <v>10019674</v>
      </c>
      <c r="E504" s="79" t="s">
        <v>276</v>
      </c>
      <c r="F504" s="81">
        <v>41864</v>
      </c>
      <c r="G504" s="82">
        <v>4.37</v>
      </c>
      <c r="H504" s="83">
        <f t="shared" si="21"/>
        <v>4370</v>
      </c>
      <c r="I504" s="84">
        <f t="shared" si="22"/>
        <v>5.0578703703703702E-2</v>
      </c>
      <c r="J504" s="83">
        <v>0.376</v>
      </c>
      <c r="K504" s="83" t="s">
        <v>277</v>
      </c>
      <c r="L504" s="83">
        <v>0.46800000000000003</v>
      </c>
      <c r="M504" s="83" t="s">
        <v>277</v>
      </c>
      <c r="N504" s="84">
        <f t="shared" si="23"/>
        <v>0.89457870370370374</v>
      </c>
    </row>
    <row r="505" spans="2:14" s="71" customFormat="1" ht="14.65" customHeight="1">
      <c r="B505" s="79" t="s">
        <v>278</v>
      </c>
      <c r="C505" s="80">
        <v>10044187</v>
      </c>
      <c r="D505" s="80">
        <v>10019674</v>
      </c>
      <c r="E505" s="79" t="s">
        <v>276</v>
      </c>
      <c r="F505" s="81">
        <v>41865</v>
      </c>
      <c r="G505" s="82">
        <v>4.617</v>
      </c>
      <c r="H505" s="83">
        <f t="shared" si="21"/>
        <v>4617</v>
      </c>
      <c r="I505" s="84">
        <f t="shared" si="22"/>
        <v>5.3437499999999999E-2</v>
      </c>
      <c r="J505" s="83">
        <v>0.47299999999999998</v>
      </c>
      <c r="K505" s="83" t="s">
        <v>277</v>
      </c>
      <c r="L505" s="83">
        <v>0.43099999999999999</v>
      </c>
      <c r="M505" s="83" t="s">
        <v>277</v>
      </c>
      <c r="N505" s="84">
        <f t="shared" si="23"/>
        <v>0.95743749999999994</v>
      </c>
    </row>
    <row r="506" spans="2:14" s="71" customFormat="1" ht="14.65" customHeight="1">
      <c r="B506" s="79" t="s">
        <v>278</v>
      </c>
      <c r="C506" s="80">
        <v>10044187</v>
      </c>
      <c r="D506" s="80">
        <v>10019674</v>
      </c>
      <c r="E506" s="79" t="s">
        <v>276</v>
      </c>
      <c r="F506" s="81">
        <v>41866</v>
      </c>
      <c r="G506" s="82">
        <v>4.867</v>
      </c>
      <c r="H506" s="83">
        <f t="shared" si="21"/>
        <v>4867</v>
      </c>
      <c r="I506" s="84">
        <f t="shared" si="22"/>
        <v>5.6331018518518516E-2</v>
      </c>
      <c r="J506" s="83">
        <v>0.34699999999999998</v>
      </c>
      <c r="K506" s="83" t="s">
        <v>277</v>
      </c>
      <c r="L506" s="83">
        <v>0.436</v>
      </c>
      <c r="M506" s="83" t="s">
        <v>277</v>
      </c>
      <c r="N506" s="84">
        <f t="shared" si="23"/>
        <v>0.83933101851851855</v>
      </c>
    </row>
    <row r="507" spans="2:14" s="71" customFormat="1" ht="14.65" customHeight="1">
      <c r="B507" s="79" t="s">
        <v>278</v>
      </c>
      <c r="C507" s="80">
        <v>10044187</v>
      </c>
      <c r="D507" s="80">
        <v>10019674</v>
      </c>
      <c r="E507" s="79" t="s">
        <v>276</v>
      </c>
      <c r="F507" s="81">
        <v>41867</v>
      </c>
      <c r="G507" s="82">
        <v>4.2939999999999996</v>
      </c>
      <c r="H507" s="83">
        <f t="shared" si="21"/>
        <v>4294</v>
      </c>
      <c r="I507" s="84">
        <f t="shared" si="22"/>
        <v>4.9699074074074069E-2</v>
      </c>
      <c r="J507" s="83">
        <v>0.17699999999999999</v>
      </c>
      <c r="K507" s="83" t="s">
        <v>277</v>
      </c>
      <c r="L507" s="83">
        <v>0.44700000000000001</v>
      </c>
      <c r="M507" s="83" t="s">
        <v>277</v>
      </c>
      <c r="N507" s="84">
        <f t="shared" si="23"/>
        <v>0.67369907407407403</v>
      </c>
    </row>
    <row r="508" spans="2:14" s="71" customFormat="1" ht="14.65" customHeight="1">
      <c r="B508" s="79" t="s">
        <v>278</v>
      </c>
      <c r="C508" s="80">
        <v>10044187</v>
      </c>
      <c r="D508" s="80">
        <v>10019674</v>
      </c>
      <c r="E508" s="79" t="s">
        <v>276</v>
      </c>
      <c r="F508" s="81">
        <v>41868</v>
      </c>
      <c r="G508" s="82">
        <v>4.577</v>
      </c>
      <c r="H508" s="83">
        <f t="shared" si="21"/>
        <v>4577</v>
      </c>
      <c r="I508" s="84">
        <f t="shared" si="22"/>
        <v>5.2974537037037035E-2</v>
      </c>
      <c r="J508" s="83">
        <v>0.161</v>
      </c>
      <c r="K508" s="83" t="s">
        <v>277</v>
      </c>
      <c r="L508" s="83">
        <v>0.39</v>
      </c>
      <c r="M508" s="83" t="s">
        <v>277</v>
      </c>
      <c r="N508" s="84">
        <f t="shared" si="23"/>
        <v>0.60397453703703707</v>
      </c>
    </row>
    <row r="509" spans="2:14" s="71" customFormat="1" ht="14.65" customHeight="1">
      <c r="B509" s="79" t="s">
        <v>278</v>
      </c>
      <c r="C509" s="80">
        <v>10044187</v>
      </c>
      <c r="D509" s="80">
        <v>10019674</v>
      </c>
      <c r="E509" s="79" t="s">
        <v>276</v>
      </c>
      <c r="F509" s="81">
        <v>41869</v>
      </c>
      <c r="G509" s="82">
        <v>4.4320000000000004</v>
      </c>
      <c r="H509" s="83">
        <f t="shared" si="21"/>
        <v>4432</v>
      </c>
      <c r="I509" s="84">
        <f t="shared" si="22"/>
        <v>5.1296296296296298E-2</v>
      </c>
      <c r="J509" s="83">
        <v>0.17399999999999999</v>
      </c>
      <c r="K509" s="83" t="s">
        <v>277</v>
      </c>
      <c r="L509" s="83">
        <v>0.41399999999999998</v>
      </c>
      <c r="M509" s="83" t="s">
        <v>277</v>
      </c>
      <c r="N509" s="84">
        <f t="shared" si="23"/>
        <v>0.63929629629629625</v>
      </c>
    </row>
    <row r="510" spans="2:14" s="71" customFormat="1" ht="14.65" customHeight="1">
      <c r="B510" s="79" t="s">
        <v>278</v>
      </c>
      <c r="C510" s="80">
        <v>10044187</v>
      </c>
      <c r="D510" s="80">
        <v>10019674</v>
      </c>
      <c r="E510" s="79" t="s">
        <v>276</v>
      </c>
      <c r="F510" s="81">
        <v>41870</v>
      </c>
      <c r="G510" s="82">
        <v>4.6820000000000004</v>
      </c>
      <c r="H510" s="83">
        <f t="shared" si="21"/>
        <v>4682</v>
      </c>
      <c r="I510" s="84">
        <f t="shared" si="22"/>
        <v>5.4189814814814816E-2</v>
      </c>
      <c r="J510" s="83">
        <v>0.189</v>
      </c>
      <c r="K510" s="83" t="s">
        <v>277</v>
      </c>
      <c r="L510" s="83">
        <v>0.39900000000000002</v>
      </c>
      <c r="M510" s="83" t="s">
        <v>277</v>
      </c>
      <c r="N510" s="84">
        <f t="shared" si="23"/>
        <v>0.64218981481481485</v>
      </c>
    </row>
    <row r="511" spans="2:14" s="71" customFormat="1" ht="14.65" customHeight="1">
      <c r="B511" s="79" t="s">
        <v>278</v>
      </c>
      <c r="C511" s="80">
        <v>10044187</v>
      </c>
      <c r="D511" s="80">
        <v>10019674</v>
      </c>
      <c r="E511" s="79" t="s">
        <v>276</v>
      </c>
      <c r="F511" s="81">
        <v>41871</v>
      </c>
      <c r="G511" s="82">
        <v>4.7160000000000002</v>
      </c>
      <c r="H511" s="83">
        <f t="shared" si="21"/>
        <v>4716</v>
      </c>
      <c r="I511" s="84">
        <f t="shared" si="22"/>
        <v>5.4583333333333331E-2</v>
      </c>
      <c r="J511" s="83">
        <v>0.16200000000000001</v>
      </c>
      <c r="K511" s="83" t="s">
        <v>277</v>
      </c>
      <c r="L511" s="83">
        <v>0.36</v>
      </c>
      <c r="M511" s="83" t="s">
        <v>277</v>
      </c>
      <c r="N511" s="84">
        <f t="shared" si="23"/>
        <v>0.57658333333333334</v>
      </c>
    </row>
    <row r="512" spans="2:14" s="71" customFormat="1" ht="14.65" customHeight="1">
      <c r="B512" s="79" t="s">
        <v>278</v>
      </c>
      <c r="C512" s="80">
        <v>10044187</v>
      </c>
      <c r="D512" s="80">
        <v>10019674</v>
      </c>
      <c r="E512" s="79" t="s">
        <v>276</v>
      </c>
      <c r="F512" s="81">
        <v>41872</v>
      </c>
      <c r="G512" s="82">
        <v>4.2249999999999996</v>
      </c>
      <c r="H512" s="83">
        <f t="shared" si="21"/>
        <v>4225</v>
      </c>
      <c r="I512" s="84">
        <f t="shared" si="22"/>
        <v>4.8900462962962958E-2</v>
      </c>
      <c r="J512" s="83">
        <v>0.14899999999999999</v>
      </c>
      <c r="K512" s="83" t="s">
        <v>277</v>
      </c>
      <c r="L512" s="83">
        <v>0.32500000000000001</v>
      </c>
      <c r="M512" s="83" t="s">
        <v>277</v>
      </c>
      <c r="N512" s="84">
        <f t="shared" si="23"/>
        <v>0.522900462962963</v>
      </c>
    </row>
    <row r="513" spans="2:14" s="71" customFormat="1" ht="14.65" customHeight="1">
      <c r="B513" s="79" t="s">
        <v>278</v>
      </c>
      <c r="C513" s="80">
        <v>10044187</v>
      </c>
      <c r="D513" s="80">
        <v>10019674</v>
      </c>
      <c r="E513" s="79" t="s">
        <v>276</v>
      </c>
      <c r="F513" s="81">
        <v>41873</v>
      </c>
      <c r="G513" s="82">
        <v>4.7670000000000003</v>
      </c>
      <c r="H513" s="83">
        <f t="shared" si="21"/>
        <v>4767</v>
      </c>
      <c r="I513" s="84">
        <f t="shared" si="22"/>
        <v>5.5173611111111111E-2</v>
      </c>
      <c r="J513" s="83">
        <v>0.14399999999999999</v>
      </c>
      <c r="K513" s="83" t="s">
        <v>277</v>
      </c>
      <c r="L513" s="83">
        <v>0.31</v>
      </c>
      <c r="M513" s="83" t="s">
        <v>277</v>
      </c>
      <c r="N513" s="84">
        <f t="shared" si="23"/>
        <v>0.50917361111111115</v>
      </c>
    </row>
    <row r="514" spans="2:14" s="71" customFormat="1" ht="14.65" customHeight="1">
      <c r="B514" s="79" t="s">
        <v>278</v>
      </c>
      <c r="C514" s="80">
        <v>10044187</v>
      </c>
      <c r="D514" s="80">
        <v>10019674</v>
      </c>
      <c r="E514" s="79" t="s">
        <v>276</v>
      </c>
      <c r="F514" s="81">
        <v>41874</v>
      </c>
      <c r="G514" s="82">
        <v>4.7069999999999999</v>
      </c>
      <c r="H514" s="83">
        <f t="shared" si="21"/>
        <v>4707</v>
      </c>
      <c r="I514" s="84">
        <f t="shared" si="22"/>
        <v>5.4479166666666662E-2</v>
      </c>
      <c r="J514" s="83">
        <v>0.20399999999999999</v>
      </c>
      <c r="K514" s="83" t="s">
        <v>277</v>
      </c>
      <c r="L514" s="83">
        <v>0.32600000000000001</v>
      </c>
      <c r="M514" s="83" t="s">
        <v>277</v>
      </c>
      <c r="N514" s="84">
        <f t="shared" si="23"/>
        <v>0.58447916666666666</v>
      </c>
    </row>
    <row r="515" spans="2:14" s="71" customFormat="1" ht="14.65" customHeight="1">
      <c r="B515" s="79" t="s">
        <v>278</v>
      </c>
      <c r="C515" s="80">
        <v>10044187</v>
      </c>
      <c r="D515" s="80">
        <v>10019674</v>
      </c>
      <c r="E515" s="79" t="s">
        <v>276</v>
      </c>
      <c r="F515" s="81">
        <v>41875</v>
      </c>
      <c r="G515" s="82">
        <v>4.375</v>
      </c>
      <c r="H515" s="83">
        <f t="shared" si="21"/>
        <v>4375</v>
      </c>
      <c r="I515" s="84">
        <f t="shared" si="22"/>
        <v>5.063657407407407E-2</v>
      </c>
      <c r="J515" s="83">
        <v>0.13900000000000001</v>
      </c>
      <c r="K515" s="83" t="s">
        <v>277</v>
      </c>
      <c r="L515" s="83">
        <v>0.379</v>
      </c>
      <c r="M515" s="83" t="s">
        <v>277</v>
      </c>
      <c r="N515" s="84">
        <f t="shared" si="23"/>
        <v>0.56863657407407409</v>
      </c>
    </row>
    <row r="516" spans="2:14" s="71" customFormat="1" ht="14.65" customHeight="1">
      <c r="B516" s="79" t="s">
        <v>278</v>
      </c>
      <c r="C516" s="80">
        <v>10044187</v>
      </c>
      <c r="D516" s="80">
        <v>10019674</v>
      </c>
      <c r="E516" s="79" t="s">
        <v>276</v>
      </c>
      <c r="F516" s="81">
        <v>41876</v>
      </c>
      <c r="G516" s="82">
        <v>4.1520000000000001</v>
      </c>
      <c r="H516" s="83">
        <f t="shared" si="21"/>
        <v>4152</v>
      </c>
      <c r="I516" s="84">
        <f t="shared" si="22"/>
        <v>4.8055555555555553E-2</v>
      </c>
      <c r="J516" s="83">
        <v>3.47</v>
      </c>
      <c r="K516" s="83" t="s">
        <v>277</v>
      </c>
      <c r="L516" s="83">
        <v>0.46899999999999997</v>
      </c>
      <c r="M516" s="83" t="s">
        <v>277</v>
      </c>
      <c r="N516" s="84">
        <f t="shared" si="23"/>
        <v>3.9870555555555556</v>
      </c>
    </row>
    <row r="517" spans="2:14" s="71" customFormat="1" ht="14.65" customHeight="1">
      <c r="B517" s="79" t="s">
        <v>278</v>
      </c>
      <c r="C517" s="80">
        <v>10044187</v>
      </c>
      <c r="D517" s="80">
        <v>10019674</v>
      </c>
      <c r="E517" s="79" t="s">
        <v>276</v>
      </c>
      <c r="F517" s="81">
        <v>41877</v>
      </c>
      <c r="G517" s="82">
        <v>4.5679999999999996</v>
      </c>
      <c r="H517" s="83">
        <f t="shared" ref="H517:H580" si="24">(G517*1000)</f>
        <v>4568</v>
      </c>
      <c r="I517" s="84">
        <f t="shared" ref="I517:I580" si="25">SUM(G517/86.4)</f>
        <v>5.2870370370370359E-2</v>
      </c>
      <c r="J517" s="83">
        <v>1.1599999999999999</v>
      </c>
      <c r="K517" s="83" t="s">
        <v>277</v>
      </c>
      <c r="L517" s="83">
        <v>0.48299999999999998</v>
      </c>
      <c r="M517" s="83" t="s">
        <v>277</v>
      </c>
      <c r="N517" s="84">
        <f t="shared" ref="N517:N580" si="26">SUM(I517+J517+L517)</f>
        <v>1.6958703703703701</v>
      </c>
    </row>
    <row r="518" spans="2:14" s="71" customFormat="1" ht="14.65" customHeight="1">
      <c r="B518" s="79" t="s">
        <v>278</v>
      </c>
      <c r="C518" s="80">
        <v>10044187</v>
      </c>
      <c r="D518" s="80">
        <v>10019674</v>
      </c>
      <c r="E518" s="79" t="s">
        <v>276</v>
      </c>
      <c r="F518" s="81">
        <v>41878</v>
      </c>
      <c r="G518" s="82">
        <v>4.5179999999999998</v>
      </c>
      <c r="H518" s="83">
        <f t="shared" si="24"/>
        <v>4518</v>
      </c>
      <c r="I518" s="84">
        <f t="shared" si="25"/>
        <v>5.229166666666666E-2</v>
      </c>
      <c r="J518" s="83">
        <v>0.34399999999999997</v>
      </c>
      <c r="K518" s="83" t="s">
        <v>277</v>
      </c>
      <c r="L518" s="83">
        <v>0.42399999999999999</v>
      </c>
      <c r="M518" s="83" t="s">
        <v>277</v>
      </c>
      <c r="N518" s="84">
        <f t="shared" si="26"/>
        <v>0.82029166666666664</v>
      </c>
    </row>
    <row r="519" spans="2:14" s="71" customFormat="1" ht="14.65" customHeight="1">
      <c r="B519" s="79" t="s">
        <v>278</v>
      </c>
      <c r="C519" s="80">
        <v>10044187</v>
      </c>
      <c r="D519" s="80">
        <v>10019674</v>
      </c>
      <c r="E519" s="79" t="s">
        <v>276</v>
      </c>
      <c r="F519" s="81">
        <v>41879</v>
      </c>
      <c r="G519" s="82">
        <v>3.6339999999999999</v>
      </c>
      <c r="H519" s="83">
        <f t="shared" si="24"/>
        <v>3634</v>
      </c>
      <c r="I519" s="84">
        <f t="shared" si="25"/>
        <v>4.206018518518518E-2</v>
      </c>
      <c r="J519" s="83">
        <v>0.23200000000000001</v>
      </c>
      <c r="K519" s="83" t="s">
        <v>277</v>
      </c>
      <c r="L519" s="83">
        <v>0.46400000000000002</v>
      </c>
      <c r="M519" s="83" t="s">
        <v>277</v>
      </c>
      <c r="N519" s="84">
        <f t="shared" si="26"/>
        <v>0.73806018518518524</v>
      </c>
    </row>
    <row r="520" spans="2:14" s="71" customFormat="1" ht="14.65" customHeight="1">
      <c r="B520" s="79" t="s">
        <v>278</v>
      </c>
      <c r="C520" s="80">
        <v>10044187</v>
      </c>
      <c r="D520" s="80">
        <v>10019674</v>
      </c>
      <c r="E520" s="79" t="s">
        <v>276</v>
      </c>
      <c r="F520" s="81">
        <v>41880</v>
      </c>
      <c r="G520" s="82">
        <v>3.2509999999999999</v>
      </c>
      <c r="H520" s="83">
        <f t="shared" si="24"/>
        <v>3251</v>
      </c>
      <c r="I520" s="84">
        <f t="shared" si="25"/>
        <v>3.7627314814814808E-2</v>
      </c>
      <c r="J520" s="83">
        <v>0.17499999999999999</v>
      </c>
      <c r="K520" s="83" t="s">
        <v>277</v>
      </c>
      <c r="L520" s="83">
        <v>0.435</v>
      </c>
      <c r="M520" s="83" t="s">
        <v>277</v>
      </c>
      <c r="N520" s="84">
        <f t="shared" si="26"/>
        <v>0.64762731481481484</v>
      </c>
    </row>
    <row r="521" spans="2:14" s="71" customFormat="1" ht="14.65" customHeight="1">
      <c r="B521" s="79" t="s">
        <v>278</v>
      </c>
      <c r="C521" s="80">
        <v>10044187</v>
      </c>
      <c r="D521" s="80">
        <v>10019674</v>
      </c>
      <c r="E521" s="79" t="s">
        <v>276</v>
      </c>
      <c r="F521" s="81">
        <v>41881</v>
      </c>
      <c r="G521" s="82">
        <v>3.3530000000000002</v>
      </c>
      <c r="H521" s="83">
        <f t="shared" si="24"/>
        <v>3353</v>
      </c>
      <c r="I521" s="84">
        <f t="shared" si="25"/>
        <v>3.8807870370370368E-2</v>
      </c>
      <c r="J521" s="83">
        <v>0.16800000000000001</v>
      </c>
      <c r="K521" s="83" t="s">
        <v>277</v>
      </c>
      <c r="L521" s="83">
        <v>0.38700000000000001</v>
      </c>
      <c r="M521" s="83" t="s">
        <v>277</v>
      </c>
      <c r="N521" s="84">
        <f t="shared" si="26"/>
        <v>0.59380787037037042</v>
      </c>
    </row>
    <row r="522" spans="2:14" s="71" customFormat="1" ht="14.65" customHeight="1">
      <c r="B522" s="79" t="s">
        <v>278</v>
      </c>
      <c r="C522" s="80">
        <v>10044187</v>
      </c>
      <c r="D522" s="80">
        <v>10019674</v>
      </c>
      <c r="E522" s="79" t="s">
        <v>276</v>
      </c>
      <c r="F522" s="81">
        <v>41882</v>
      </c>
      <c r="G522" s="82">
        <v>3.3980000000000001</v>
      </c>
      <c r="H522" s="83">
        <f t="shared" si="24"/>
        <v>3398</v>
      </c>
      <c r="I522" s="84">
        <f t="shared" si="25"/>
        <v>3.9328703703703706E-2</v>
      </c>
      <c r="J522" s="83">
        <v>0.14399999999999999</v>
      </c>
      <c r="K522" s="83" t="s">
        <v>277</v>
      </c>
      <c r="L522" s="83">
        <v>0.34699999999999998</v>
      </c>
      <c r="M522" s="83" t="s">
        <v>277</v>
      </c>
      <c r="N522" s="84">
        <f t="shared" si="26"/>
        <v>0.53032870370370366</v>
      </c>
    </row>
    <row r="523" spans="2:14" s="71" customFormat="1" ht="14.65" customHeight="1">
      <c r="B523" s="79" t="s">
        <v>278</v>
      </c>
      <c r="C523" s="80">
        <v>10044187</v>
      </c>
      <c r="D523" s="80">
        <v>10019674</v>
      </c>
      <c r="E523" s="79" t="s">
        <v>276</v>
      </c>
      <c r="F523" s="81">
        <v>41883</v>
      </c>
      <c r="G523" s="82">
        <v>3.286</v>
      </c>
      <c r="H523" s="83">
        <f t="shared" si="24"/>
        <v>3286</v>
      </c>
      <c r="I523" s="84">
        <f t="shared" si="25"/>
        <v>3.8032407407407404E-2</v>
      </c>
      <c r="J523" s="83">
        <v>0.17799999999999999</v>
      </c>
      <c r="K523" s="83" t="s">
        <v>277</v>
      </c>
      <c r="L523" s="83">
        <v>0.37</v>
      </c>
      <c r="M523" s="83" t="s">
        <v>277</v>
      </c>
      <c r="N523" s="84">
        <f t="shared" si="26"/>
        <v>0.58603240740740736</v>
      </c>
    </row>
    <row r="524" spans="2:14" s="71" customFormat="1" ht="14.65" customHeight="1">
      <c r="B524" s="79" t="s">
        <v>278</v>
      </c>
      <c r="C524" s="80">
        <v>10044187</v>
      </c>
      <c r="D524" s="80">
        <v>10019674</v>
      </c>
      <c r="E524" s="79" t="s">
        <v>276</v>
      </c>
      <c r="F524" s="81">
        <v>41884</v>
      </c>
      <c r="G524" s="82">
        <v>3.4390000000000001</v>
      </c>
      <c r="H524" s="83">
        <f t="shared" si="24"/>
        <v>3439</v>
      </c>
      <c r="I524" s="84">
        <f t="shared" si="25"/>
        <v>3.9803240740740736E-2</v>
      </c>
      <c r="J524" s="83">
        <v>0.182</v>
      </c>
      <c r="K524" s="83" t="s">
        <v>277</v>
      </c>
      <c r="L524" s="83">
        <v>0.41</v>
      </c>
      <c r="M524" s="83" t="s">
        <v>277</v>
      </c>
      <c r="N524" s="84">
        <f t="shared" si="26"/>
        <v>0.63180324074074068</v>
      </c>
    </row>
    <row r="525" spans="2:14" s="71" customFormat="1" ht="14.65" customHeight="1">
      <c r="B525" s="79" t="s">
        <v>278</v>
      </c>
      <c r="C525" s="80">
        <v>10044187</v>
      </c>
      <c r="D525" s="80">
        <v>10019674</v>
      </c>
      <c r="E525" s="79" t="s">
        <v>276</v>
      </c>
      <c r="F525" s="81">
        <v>41885</v>
      </c>
      <c r="G525" s="82">
        <v>3.1589999999999998</v>
      </c>
      <c r="H525" s="83">
        <f t="shared" si="24"/>
        <v>3159</v>
      </c>
      <c r="I525" s="84">
        <f t="shared" si="25"/>
        <v>3.6562499999999998E-2</v>
      </c>
      <c r="J525" s="83">
        <v>0.18</v>
      </c>
      <c r="K525" s="83" t="s">
        <v>277</v>
      </c>
      <c r="L525" s="83">
        <v>0.36</v>
      </c>
      <c r="M525" s="83" t="s">
        <v>277</v>
      </c>
      <c r="N525" s="84">
        <f t="shared" si="26"/>
        <v>0.57656249999999998</v>
      </c>
    </row>
    <row r="526" spans="2:14" s="71" customFormat="1" ht="14.65" customHeight="1">
      <c r="B526" s="79" t="s">
        <v>278</v>
      </c>
      <c r="C526" s="80">
        <v>10044187</v>
      </c>
      <c r="D526" s="80">
        <v>10019674</v>
      </c>
      <c r="E526" s="79" t="s">
        <v>276</v>
      </c>
      <c r="F526" s="81">
        <v>41886</v>
      </c>
      <c r="G526" s="82">
        <v>3.2839999999999998</v>
      </c>
      <c r="H526" s="83">
        <f t="shared" si="24"/>
        <v>3284</v>
      </c>
      <c r="I526" s="84">
        <f t="shared" si="25"/>
        <v>3.8009259259259257E-2</v>
      </c>
      <c r="J526" s="83">
        <v>0.112</v>
      </c>
      <c r="K526" s="83" t="s">
        <v>277</v>
      </c>
      <c r="L526" s="83">
        <v>0.36899999999999999</v>
      </c>
      <c r="M526" s="83" t="s">
        <v>277</v>
      </c>
      <c r="N526" s="84">
        <f t="shared" si="26"/>
        <v>0.51900925925925923</v>
      </c>
    </row>
    <row r="527" spans="2:14" s="71" customFormat="1" ht="14.65" customHeight="1">
      <c r="B527" s="79" t="s">
        <v>278</v>
      </c>
      <c r="C527" s="80">
        <v>10044187</v>
      </c>
      <c r="D527" s="80">
        <v>10019674</v>
      </c>
      <c r="E527" s="79" t="s">
        <v>276</v>
      </c>
      <c r="F527" s="81">
        <v>41887</v>
      </c>
      <c r="G527" s="82">
        <v>3.4249999999999998</v>
      </c>
      <c r="H527" s="83">
        <f t="shared" si="24"/>
        <v>3425</v>
      </c>
      <c r="I527" s="84">
        <f t="shared" si="25"/>
        <v>3.9641203703703699E-2</v>
      </c>
      <c r="J527" s="83">
        <v>0.105</v>
      </c>
      <c r="K527" s="83" t="s">
        <v>277</v>
      </c>
      <c r="L527" s="83">
        <v>0.318</v>
      </c>
      <c r="M527" s="83" t="s">
        <v>277</v>
      </c>
      <c r="N527" s="84">
        <f t="shared" si="26"/>
        <v>0.46264120370370371</v>
      </c>
    </row>
    <row r="528" spans="2:14" s="71" customFormat="1" ht="14.65" customHeight="1">
      <c r="B528" s="79" t="s">
        <v>278</v>
      </c>
      <c r="C528" s="80">
        <v>10044187</v>
      </c>
      <c r="D528" s="80">
        <v>10019674</v>
      </c>
      <c r="E528" s="79" t="s">
        <v>276</v>
      </c>
      <c r="F528" s="81">
        <v>41888</v>
      </c>
      <c r="G528" s="82">
        <v>3.2130000000000001</v>
      </c>
      <c r="H528" s="83">
        <f t="shared" si="24"/>
        <v>3213</v>
      </c>
      <c r="I528" s="84">
        <f t="shared" si="25"/>
        <v>3.7187499999999998E-2</v>
      </c>
      <c r="J528" s="83">
        <v>0.104</v>
      </c>
      <c r="K528" s="83" t="s">
        <v>277</v>
      </c>
      <c r="L528" s="83">
        <v>0.30599999999999999</v>
      </c>
      <c r="M528" s="83" t="s">
        <v>277</v>
      </c>
      <c r="N528" s="84">
        <f t="shared" si="26"/>
        <v>0.44718749999999996</v>
      </c>
    </row>
    <row r="529" spans="2:14" s="71" customFormat="1" ht="14.65" customHeight="1">
      <c r="B529" s="79" t="s">
        <v>278</v>
      </c>
      <c r="C529" s="80">
        <v>10044187</v>
      </c>
      <c r="D529" s="80">
        <v>10019674</v>
      </c>
      <c r="E529" s="79" t="s">
        <v>276</v>
      </c>
      <c r="F529" s="81">
        <v>41889</v>
      </c>
      <c r="G529" s="82">
        <v>3.2810000000000001</v>
      </c>
      <c r="H529" s="83">
        <f t="shared" si="24"/>
        <v>3281</v>
      </c>
      <c r="I529" s="84">
        <f t="shared" si="25"/>
        <v>3.7974537037037036E-2</v>
      </c>
      <c r="J529" s="83">
        <v>0.107</v>
      </c>
      <c r="K529" s="83" t="s">
        <v>277</v>
      </c>
      <c r="L529" s="83">
        <v>0.307</v>
      </c>
      <c r="M529" s="83" t="s">
        <v>277</v>
      </c>
      <c r="N529" s="84">
        <f t="shared" si="26"/>
        <v>0.45197453703703705</v>
      </c>
    </row>
    <row r="530" spans="2:14" s="71" customFormat="1" ht="14.65" customHeight="1">
      <c r="B530" s="79" t="s">
        <v>278</v>
      </c>
      <c r="C530" s="80">
        <v>10044187</v>
      </c>
      <c r="D530" s="80">
        <v>10019674</v>
      </c>
      <c r="E530" s="79" t="s">
        <v>276</v>
      </c>
      <c r="F530" s="81">
        <v>41890</v>
      </c>
      <c r="G530" s="82">
        <v>3.21</v>
      </c>
      <c r="H530" s="83">
        <f t="shared" si="24"/>
        <v>3210</v>
      </c>
      <c r="I530" s="84">
        <f t="shared" si="25"/>
        <v>3.7152777777777778E-2</v>
      </c>
      <c r="J530" s="83">
        <v>0.107</v>
      </c>
      <c r="K530" s="83" t="s">
        <v>277</v>
      </c>
      <c r="L530" s="83">
        <v>0.30499999999999999</v>
      </c>
      <c r="M530" s="83" t="s">
        <v>277</v>
      </c>
      <c r="N530" s="84">
        <f t="shared" si="26"/>
        <v>0.44915277777777773</v>
      </c>
    </row>
    <row r="531" spans="2:14" s="71" customFormat="1" ht="14.65" customHeight="1">
      <c r="B531" s="79" t="s">
        <v>278</v>
      </c>
      <c r="C531" s="80">
        <v>10044187</v>
      </c>
      <c r="D531" s="80">
        <v>10019674</v>
      </c>
      <c r="E531" s="79" t="s">
        <v>276</v>
      </c>
      <c r="F531" s="81">
        <v>41891</v>
      </c>
      <c r="G531" s="82">
        <v>3.3490000000000002</v>
      </c>
      <c r="H531" s="83">
        <f t="shared" si="24"/>
        <v>3349</v>
      </c>
      <c r="I531" s="84">
        <f t="shared" si="25"/>
        <v>3.8761574074074073E-2</v>
      </c>
      <c r="J531" s="83">
        <v>0.105</v>
      </c>
      <c r="K531" s="83" t="s">
        <v>277</v>
      </c>
      <c r="L531" s="83">
        <v>0.29299999999999998</v>
      </c>
      <c r="M531" s="83" t="s">
        <v>277</v>
      </c>
      <c r="N531" s="84">
        <f t="shared" si="26"/>
        <v>0.43676157407407407</v>
      </c>
    </row>
    <row r="532" spans="2:14" s="71" customFormat="1" ht="14.65" customHeight="1">
      <c r="B532" s="79" t="s">
        <v>278</v>
      </c>
      <c r="C532" s="80">
        <v>10044187</v>
      </c>
      <c r="D532" s="80">
        <v>10019674</v>
      </c>
      <c r="E532" s="79" t="s">
        <v>276</v>
      </c>
      <c r="F532" s="81">
        <v>41892</v>
      </c>
      <c r="G532" s="82">
        <v>3.2690000000000001</v>
      </c>
      <c r="H532" s="83">
        <f t="shared" si="24"/>
        <v>3269</v>
      </c>
      <c r="I532" s="84">
        <f t="shared" si="25"/>
        <v>3.7835648148148146E-2</v>
      </c>
      <c r="J532" s="83">
        <v>7.8E-2</v>
      </c>
      <c r="K532" s="83" t="s">
        <v>277</v>
      </c>
      <c r="L532" s="83">
        <v>0.27800000000000002</v>
      </c>
      <c r="M532" s="83" t="s">
        <v>277</v>
      </c>
      <c r="N532" s="84">
        <f t="shared" si="26"/>
        <v>0.3938356481481482</v>
      </c>
    </row>
    <row r="533" spans="2:14" s="71" customFormat="1" ht="14.65" customHeight="1">
      <c r="B533" s="79" t="s">
        <v>278</v>
      </c>
      <c r="C533" s="80">
        <v>10044187</v>
      </c>
      <c r="D533" s="80">
        <v>10019674</v>
      </c>
      <c r="E533" s="79" t="s">
        <v>276</v>
      </c>
      <c r="F533" s="81">
        <v>41893</v>
      </c>
      <c r="G533" s="82">
        <v>3.18</v>
      </c>
      <c r="H533" s="83">
        <f t="shared" si="24"/>
        <v>3180</v>
      </c>
      <c r="I533" s="84">
        <f t="shared" si="25"/>
        <v>3.6805555555555557E-2</v>
      </c>
      <c r="J533" s="83">
        <v>7.4999999999999997E-2</v>
      </c>
      <c r="K533" s="83" t="s">
        <v>277</v>
      </c>
      <c r="L533" s="83">
        <v>0.25700000000000001</v>
      </c>
      <c r="M533" s="83" t="s">
        <v>277</v>
      </c>
      <c r="N533" s="84">
        <f t="shared" si="26"/>
        <v>0.36880555555555555</v>
      </c>
    </row>
    <row r="534" spans="2:14" s="71" customFormat="1" ht="14.65" customHeight="1">
      <c r="B534" s="79" t="s">
        <v>278</v>
      </c>
      <c r="C534" s="80">
        <v>10044187</v>
      </c>
      <c r="D534" s="80">
        <v>10019674</v>
      </c>
      <c r="E534" s="79" t="s">
        <v>276</v>
      </c>
      <c r="F534" s="81">
        <v>41894</v>
      </c>
      <c r="G534" s="82">
        <v>3.1019999999999999</v>
      </c>
      <c r="H534" s="83">
        <f t="shared" si="24"/>
        <v>3102</v>
      </c>
      <c r="I534" s="84">
        <f t="shared" si="25"/>
        <v>3.5902777777777777E-2</v>
      </c>
      <c r="J534" s="83">
        <v>7.8E-2</v>
      </c>
      <c r="K534" s="83" t="s">
        <v>277</v>
      </c>
      <c r="L534" s="83">
        <v>0.23799999999999999</v>
      </c>
      <c r="M534" s="83" t="s">
        <v>277</v>
      </c>
      <c r="N534" s="84">
        <f t="shared" si="26"/>
        <v>0.35190277777777779</v>
      </c>
    </row>
    <row r="535" spans="2:14" s="71" customFormat="1" ht="14.65" customHeight="1">
      <c r="B535" s="79" t="s">
        <v>278</v>
      </c>
      <c r="C535" s="80">
        <v>10044187</v>
      </c>
      <c r="D535" s="80">
        <v>10019674</v>
      </c>
      <c r="E535" s="79" t="s">
        <v>276</v>
      </c>
      <c r="F535" s="81">
        <v>41895</v>
      </c>
      <c r="G535" s="82">
        <v>3.2679999999999998</v>
      </c>
      <c r="H535" s="83">
        <f t="shared" si="24"/>
        <v>3268</v>
      </c>
      <c r="I535" s="84">
        <f t="shared" si="25"/>
        <v>3.7824074074074072E-2</v>
      </c>
      <c r="J535" s="83">
        <v>7.1999999999999995E-2</v>
      </c>
      <c r="K535" s="83" t="s">
        <v>277</v>
      </c>
      <c r="L535" s="83">
        <v>0.24</v>
      </c>
      <c r="M535" s="83" t="s">
        <v>277</v>
      </c>
      <c r="N535" s="84">
        <f t="shared" si="26"/>
        <v>0.34982407407407407</v>
      </c>
    </row>
    <row r="536" spans="2:14" s="71" customFormat="1" ht="14.65" customHeight="1">
      <c r="B536" s="79" t="s">
        <v>278</v>
      </c>
      <c r="C536" s="80">
        <v>10044187</v>
      </c>
      <c r="D536" s="80">
        <v>10019674</v>
      </c>
      <c r="E536" s="79" t="s">
        <v>276</v>
      </c>
      <c r="F536" s="81">
        <v>41896</v>
      </c>
      <c r="G536" s="82">
        <v>3.3180000000000001</v>
      </c>
      <c r="H536" s="83">
        <f t="shared" si="24"/>
        <v>3318</v>
      </c>
      <c r="I536" s="84">
        <f t="shared" si="25"/>
        <v>3.8402777777777779E-2</v>
      </c>
      <c r="J536" s="83">
        <v>7.8E-2</v>
      </c>
      <c r="K536" s="83" t="s">
        <v>277</v>
      </c>
      <c r="L536" s="83">
        <v>0.24099999999999999</v>
      </c>
      <c r="M536" s="83" t="s">
        <v>277</v>
      </c>
      <c r="N536" s="84">
        <f t="shared" si="26"/>
        <v>0.35740277777777774</v>
      </c>
    </row>
    <row r="537" spans="2:14" s="71" customFormat="1" ht="14.65" customHeight="1">
      <c r="B537" s="79" t="s">
        <v>278</v>
      </c>
      <c r="C537" s="80">
        <v>10044187</v>
      </c>
      <c r="D537" s="80">
        <v>10019674</v>
      </c>
      <c r="E537" s="79" t="s">
        <v>276</v>
      </c>
      <c r="F537" s="81">
        <v>41897</v>
      </c>
      <c r="G537" s="82">
        <v>3.12</v>
      </c>
      <c r="H537" s="83">
        <f t="shared" si="24"/>
        <v>3120</v>
      </c>
      <c r="I537" s="84">
        <f t="shared" si="25"/>
        <v>3.6111111111111108E-2</v>
      </c>
      <c r="J537" s="83">
        <v>8.3000000000000004E-2</v>
      </c>
      <c r="K537" s="83" t="s">
        <v>277</v>
      </c>
      <c r="L537" s="83">
        <v>0.247</v>
      </c>
      <c r="M537" s="83" t="s">
        <v>277</v>
      </c>
      <c r="N537" s="84">
        <f t="shared" si="26"/>
        <v>0.36611111111111111</v>
      </c>
    </row>
    <row r="538" spans="2:14" s="71" customFormat="1" ht="14.65" customHeight="1">
      <c r="B538" s="79" t="s">
        <v>278</v>
      </c>
      <c r="C538" s="80">
        <v>10044187</v>
      </c>
      <c r="D538" s="80">
        <v>10019674</v>
      </c>
      <c r="E538" s="79" t="s">
        <v>276</v>
      </c>
      <c r="F538" s="81">
        <v>41898</v>
      </c>
      <c r="G538" s="82">
        <v>2.9729999999999999</v>
      </c>
      <c r="H538" s="83">
        <f t="shared" si="24"/>
        <v>2973</v>
      </c>
      <c r="I538" s="84">
        <f t="shared" si="25"/>
        <v>3.4409722222222217E-2</v>
      </c>
      <c r="J538" s="83">
        <v>8.5999999999999993E-2</v>
      </c>
      <c r="K538" s="83" t="s">
        <v>277</v>
      </c>
      <c r="L538" s="83">
        <v>0.251</v>
      </c>
      <c r="M538" s="83" t="s">
        <v>277</v>
      </c>
      <c r="N538" s="84">
        <f t="shared" si="26"/>
        <v>0.37140972222222224</v>
      </c>
    </row>
    <row r="539" spans="2:14" s="71" customFormat="1" ht="14.65" customHeight="1">
      <c r="B539" s="79" t="s">
        <v>278</v>
      </c>
      <c r="C539" s="80">
        <v>10044187</v>
      </c>
      <c r="D539" s="80">
        <v>10019674</v>
      </c>
      <c r="E539" s="79" t="s">
        <v>276</v>
      </c>
      <c r="F539" s="81">
        <v>41899</v>
      </c>
      <c r="G539" s="82">
        <v>3.1749999999999998</v>
      </c>
      <c r="H539" s="83">
        <f t="shared" si="24"/>
        <v>3175</v>
      </c>
      <c r="I539" s="84">
        <f t="shared" si="25"/>
        <v>3.6747685185185182E-2</v>
      </c>
      <c r="J539" s="83">
        <v>8.5999999999999993E-2</v>
      </c>
      <c r="K539" s="83" t="s">
        <v>277</v>
      </c>
      <c r="L539" s="83">
        <v>0.19500000000000001</v>
      </c>
      <c r="M539" s="83" t="s">
        <v>277</v>
      </c>
      <c r="N539" s="84">
        <f t="shared" si="26"/>
        <v>0.31774768518518515</v>
      </c>
    </row>
    <row r="540" spans="2:14" s="71" customFormat="1" ht="14.65" customHeight="1">
      <c r="B540" s="79" t="s">
        <v>278</v>
      </c>
      <c r="C540" s="80">
        <v>10044187</v>
      </c>
      <c r="D540" s="80">
        <v>10019674</v>
      </c>
      <c r="E540" s="79" t="s">
        <v>276</v>
      </c>
      <c r="F540" s="81">
        <v>41900</v>
      </c>
      <c r="G540" s="82">
        <v>3.1760000000000002</v>
      </c>
      <c r="H540" s="83">
        <f t="shared" si="24"/>
        <v>3176</v>
      </c>
      <c r="I540" s="84">
        <f t="shared" si="25"/>
        <v>3.6759259259259255E-2</v>
      </c>
      <c r="J540" s="83">
        <v>0.16900000000000001</v>
      </c>
      <c r="K540" s="83" t="s">
        <v>277</v>
      </c>
      <c r="L540" s="83">
        <v>0.183</v>
      </c>
      <c r="M540" s="83" t="s">
        <v>277</v>
      </c>
      <c r="N540" s="84">
        <f t="shared" si="26"/>
        <v>0.38875925925925925</v>
      </c>
    </row>
    <row r="541" spans="2:14" s="71" customFormat="1" ht="14.65" customHeight="1">
      <c r="B541" s="79" t="s">
        <v>278</v>
      </c>
      <c r="C541" s="80">
        <v>10044187</v>
      </c>
      <c r="D541" s="80">
        <v>10019674</v>
      </c>
      <c r="E541" s="79" t="s">
        <v>276</v>
      </c>
      <c r="F541" s="81">
        <v>41901</v>
      </c>
      <c r="G541" s="82">
        <v>2.839</v>
      </c>
      <c r="H541" s="83">
        <f t="shared" si="24"/>
        <v>2839</v>
      </c>
      <c r="I541" s="84">
        <f t="shared" si="25"/>
        <v>3.2858796296296296E-2</v>
      </c>
      <c r="J541" s="83">
        <v>0.38</v>
      </c>
      <c r="K541" s="83" t="s">
        <v>277</v>
      </c>
      <c r="L541" s="83">
        <v>0.44400000000000001</v>
      </c>
      <c r="M541" s="83" t="s">
        <v>277</v>
      </c>
      <c r="N541" s="84">
        <f t="shared" si="26"/>
        <v>0.85685879629629635</v>
      </c>
    </row>
    <row r="542" spans="2:14" s="71" customFormat="1" ht="14.65" customHeight="1">
      <c r="B542" s="79" t="s">
        <v>278</v>
      </c>
      <c r="C542" s="80">
        <v>10044187</v>
      </c>
      <c r="D542" s="80">
        <v>10019674</v>
      </c>
      <c r="E542" s="79" t="s">
        <v>276</v>
      </c>
      <c r="F542" s="81">
        <v>41902</v>
      </c>
      <c r="G542" s="82">
        <v>3.218</v>
      </c>
      <c r="H542" s="83">
        <f t="shared" si="24"/>
        <v>3218</v>
      </c>
      <c r="I542" s="84">
        <f t="shared" si="25"/>
        <v>3.7245370370370366E-2</v>
      </c>
      <c r="J542" s="83">
        <v>0.13100000000000001</v>
      </c>
      <c r="K542" s="83" t="s">
        <v>277</v>
      </c>
      <c r="L542" s="83">
        <v>0.29899999999999999</v>
      </c>
      <c r="M542" s="83" t="s">
        <v>277</v>
      </c>
      <c r="N542" s="84">
        <f t="shared" si="26"/>
        <v>0.46724537037037039</v>
      </c>
    </row>
    <row r="543" spans="2:14" s="71" customFormat="1" ht="14.65" customHeight="1">
      <c r="B543" s="79" t="s">
        <v>278</v>
      </c>
      <c r="C543" s="80">
        <v>10044187</v>
      </c>
      <c r="D543" s="80">
        <v>10019674</v>
      </c>
      <c r="E543" s="79" t="s">
        <v>276</v>
      </c>
      <c r="F543" s="81">
        <v>41903</v>
      </c>
      <c r="G543" s="82">
        <v>3.2269999999999999</v>
      </c>
      <c r="H543" s="83">
        <f t="shared" si="24"/>
        <v>3227</v>
      </c>
      <c r="I543" s="84">
        <f t="shared" si="25"/>
        <v>3.7349537037037035E-2</v>
      </c>
      <c r="J543" s="83">
        <v>0.1</v>
      </c>
      <c r="K543" s="83" t="s">
        <v>277</v>
      </c>
      <c r="L543" s="83">
        <v>0.252</v>
      </c>
      <c r="M543" s="83" t="s">
        <v>277</v>
      </c>
      <c r="N543" s="84">
        <f t="shared" si="26"/>
        <v>0.38934953703703701</v>
      </c>
    </row>
    <row r="544" spans="2:14" s="71" customFormat="1" ht="14.65" customHeight="1">
      <c r="B544" s="79" t="s">
        <v>278</v>
      </c>
      <c r="C544" s="80">
        <v>10044187</v>
      </c>
      <c r="D544" s="80">
        <v>10019674</v>
      </c>
      <c r="E544" s="79" t="s">
        <v>276</v>
      </c>
      <c r="F544" s="81">
        <v>41904</v>
      </c>
      <c r="G544" s="82">
        <v>3.165</v>
      </c>
      <c r="H544" s="83">
        <f t="shared" si="24"/>
        <v>3165</v>
      </c>
      <c r="I544" s="84">
        <f t="shared" si="25"/>
        <v>3.6631944444444439E-2</v>
      </c>
      <c r="J544" s="83">
        <v>8.2000000000000003E-2</v>
      </c>
      <c r="K544" s="83" t="s">
        <v>277</v>
      </c>
      <c r="L544" s="83">
        <v>0.22700000000000001</v>
      </c>
      <c r="M544" s="83" t="s">
        <v>277</v>
      </c>
      <c r="N544" s="84">
        <f t="shared" si="26"/>
        <v>0.34563194444444445</v>
      </c>
    </row>
    <row r="545" spans="2:14" s="71" customFormat="1" ht="14.65" customHeight="1">
      <c r="B545" s="79" t="s">
        <v>278</v>
      </c>
      <c r="C545" s="80">
        <v>10044187</v>
      </c>
      <c r="D545" s="80">
        <v>10019674</v>
      </c>
      <c r="E545" s="79" t="s">
        <v>276</v>
      </c>
      <c r="F545" s="81">
        <v>41905</v>
      </c>
      <c r="G545" s="82">
        <v>3.1070000000000002</v>
      </c>
      <c r="H545" s="83">
        <f t="shared" si="24"/>
        <v>3107</v>
      </c>
      <c r="I545" s="84">
        <f t="shared" si="25"/>
        <v>3.5960648148148151E-2</v>
      </c>
      <c r="J545" s="83">
        <v>8.2000000000000003E-2</v>
      </c>
      <c r="K545" s="83" t="s">
        <v>277</v>
      </c>
      <c r="L545" s="83">
        <v>0.20200000000000001</v>
      </c>
      <c r="M545" s="83" t="s">
        <v>277</v>
      </c>
      <c r="N545" s="84">
        <f t="shared" si="26"/>
        <v>0.31996064814814817</v>
      </c>
    </row>
    <row r="546" spans="2:14" s="71" customFormat="1" ht="14.65" customHeight="1">
      <c r="B546" s="79" t="s">
        <v>278</v>
      </c>
      <c r="C546" s="80">
        <v>10044187</v>
      </c>
      <c r="D546" s="80">
        <v>10019674</v>
      </c>
      <c r="E546" s="79" t="s">
        <v>276</v>
      </c>
      <c r="F546" s="81">
        <v>41906</v>
      </c>
      <c r="G546" s="82">
        <v>2.9660000000000002</v>
      </c>
      <c r="H546" s="83">
        <f t="shared" si="24"/>
        <v>2966</v>
      </c>
      <c r="I546" s="84">
        <f t="shared" si="25"/>
        <v>3.4328703703703702E-2</v>
      </c>
      <c r="J546" s="83">
        <v>0.17699999999999999</v>
      </c>
      <c r="K546" s="83" t="s">
        <v>277</v>
      </c>
      <c r="L546" s="83">
        <v>0.27900000000000003</v>
      </c>
      <c r="M546" s="83" t="s">
        <v>277</v>
      </c>
      <c r="N546" s="84">
        <f t="shared" si="26"/>
        <v>0.49032870370370374</v>
      </c>
    </row>
    <row r="547" spans="2:14" s="71" customFormat="1" ht="14.65" customHeight="1">
      <c r="B547" s="79" t="s">
        <v>278</v>
      </c>
      <c r="C547" s="80">
        <v>10044187</v>
      </c>
      <c r="D547" s="80">
        <v>10019674</v>
      </c>
      <c r="E547" s="79" t="s">
        <v>276</v>
      </c>
      <c r="F547" s="81">
        <v>41907</v>
      </c>
      <c r="G547" s="82">
        <v>2.93</v>
      </c>
      <c r="H547" s="83">
        <f t="shared" si="24"/>
        <v>2930</v>
      </c>
      <c r="I547" s="84">
        <f t="shared" si="25"/>
        <v>3.3912037037037039E-2</v>
      </c>
      <c r="J547" s="83">
        <v>8.5999999999999993E-2</v>
      </c>
      <c r="K547" s="83" t="s">
        <v>277</v>
      </c>
      <c r="L547" s="83">
        <v>0.221</v>
      </c>
      <c r="M547" s="83" t="s">
        <v>277</v>
      </c>
      <c r="N547" s="84">
        <f t="shared" si="26"/>
        <v>0.34091203703703704</v>
      </c>
    </row>
    <row r="548" spans="2:14" s="71" customFormat="1" ht="14.65" customHeight="1">
      <c r="B548" s="79" t="s">
        <v>278</v>
      </c>
      <c r="C548" s="80">
        <v>10044187</v>
      </c>
      <c r="D548" s="80">
        <v>10019674</v>
      </c>
      <c r="E548" s="79" t="s">
        <v>276</v>
      </c>
      <c r="F548" s="81">
        <v>41908</v>
      </c>
      <c r="G548" s="82">
        <v>3.2120000000000002</v>
      </c>
      <c r="H548" s="83">
        <f t="shared" si="24"/>
        <v>3212</v>
      </c>
      <c r="I548" s="84">
        <f t="shared" si="25"/>
        <v>3.7175925925925925E-2</v>
      </c>
      <c r="J548" s="83">
        <v>7.4999999999999997E-2</v>
      </c>
      <c r="K548" s="83" t="s">
        <v>277</v>
      </c>
      <c r="L548" s="83">
        <v>0.185</v>
      </c>
      <c r="M548" s="83" t="s">
        <v>277</v>
      </c>
      <c r="N548" s="84">
        <f t="shared" si="26"/>
        <v>0.2971759259259259</v>
      </c>
    </row>
    <row r="549" spans="2:14" s="71" customFormat="1" ht="14.65" customHeight="1">
      <c r="B549" s="79" t="s">
        <v>278</v>
      </c>
      <c r="C549" s="80">
        <v>10044187</v>
      </c>
      <c r="D549" s="80">
        <v>10019674</v>
      </c>
      <c r="E549" s="79" t="s">
        <v>276</v>
      </c>
      <c r="F549" s="81">
        <v>41909</v>
      </c>
      <c r="G549" s="82">
        <v>2.9870000000000001</v>
      </c>
      <c r="H549" s="83">
        <f t="shared" si="24"/>
        <v>2987</v>
      </c>
      <c r="I549" s="84">
        <f t="shared" si="25"/>
        <v>3.457175925925926E-2</v>
      </c>
      <c r="J549" s="83">
        <v>7.3999999999999996E-2</v>
      </c>
      <c r="K549" s="83" t="s">
        <v>277</v>
      </c>
      <c r="L549" s="83">
        <v>0.17499999999999999</v>
      </c>
      <c r="M549" s="83" t="s">
        <v>277</v>
      </c>
      <c r="N549" s="84">
        <f t="shared" si="26"/>
        <v>0.28357175925925926</v>
      </c>
    </row>
    <row r="550" spans="2:14" s="71" customFormat="1" ht="14.65" customHeight="1">
      <c r="B550" s="79" t="s">
        <v>278</v>
      </c>
      <c r="C550" s="80">
        <v>10044187</v>
      </c>
      <c r="D550" s="80">
        <v>10019674</v>
      </c>
      <c r="E550" s="79" t="s">
        <v>276</v>
      </c>
      <c r="F550" s="81">
        <v>41910</v>
      </c>
      <c r="G550" s="82">
        <v>3.0870000000000002</v>
      </c>
      <c r="H550" s="83">
        <f t="shared" si="24"/>
        <v>3087</v>
      </c>
      <c r="I550" s="84">
        <f t="shared" si="25"/>
        <v>3.5729166666666666E-2</v>
      </c>
      <c r="J550" s="83">
        <v>7.3999999999999996E-2</v>
      </c>
      <c r="K550" s="83" t="s">
        <v>277</v>
      </c>
      <c r="L550" s="83">
        <v>0.17499999999999999</v>
      </c>
      <c r="M550" s="83" t="s">
        <v>277</v>
      </c>
      <c r="N550" s="84">
        <f t="shared" si="26"/>
        <v>0.28472916666666664</v>
      </c>
    </row>
    <row r="551" spans="2:14" s="71" customFormat="1" ht="14.65" customHeight="1">
      <c r="B551" s="79" t="s">
        <v>278</v>
      </c>
      <c r="C551" s="80">
        <v>10044187</v>
      </c>
      <c r="D551" s="80">
        <v>10019674</v>
      </c>
      <c r="E551" s="79" t="s">
        <v>276</v>
      </c>
      <c r="F551" s="81">
        <v>41911</v>
      </c>
      <c r="G551" s="82">
        <v>3.0230000000000001</v>
      </c>
      <c r="H551" s="83">
        <f t="shared" si="24"/>
        <v>3023</v>
      </c>
      <c r="I551" s="84">
        <f t="shared" si="25"/>
        <v>3.4988425925925923E-2</v>
      </c>
      <c r="J551" s="83">
        <v>8.7999999999999995E-2</v>
      </c>
      <c r="K551" s="83" t="s">
        <v>277</v>
      </c>
      <c r="L551" s="83">
        <v>0.192</v>
      </c>
      <c r="M551" s="83" t="s">
        <v>277</v>
      </c>
      <c r="N551" s="84">
        <f t="shared" si="26"/>
        <v>0.31498842592592591</v>
      </c>
    </row>
    <row r="552" spans="2:14" s="71" customFormat="1" ht="14.65" customHeight="1">
      <c r="B552" s="79" t="s">
        <v>278</v>
      </c>
      <c r="C552" s="80">
        <v>10044187</v>
      </c>
      <c r="D552" s="80">
        <v>10019674</v>
      </c>
      <c r="E552" s="79" t="s">
        <v>276</v>
      </c>
      <c r="F552" s="81">
        <v>41912</v>
      </c>
      <c r="G552" s="82">
        <v>3.16</v>
      </c>
      <c r="H552" s="83">
        <f t="shared" si="24"/>
        <v>3160</v>
      </c>
      <c r="I552" s="84">
        <f t="shared" si="25"/>
        <v>3.6574074074074071E-2</v>
      </c>
      <c r="J552" s="83">
        <v>9.0999999999999998E-2</v>
      </c>
      <c r="K552" s="83" t="s">
        <v>277</v>
      </c>
      <c r="L552" s="83">
        <v>0.191</v>
      </c>
      <c r="M552" s="83" t="s">
        <v>277</v>
      </c>
      <c r="N552" s="84">
        <f t="shared" si="26"/>
        <v>0.31857407407407407</v>
      </c>
    </row>
    <row r="553" spans="2:14" s="71" customFormat="1" ht="14.65" customHeight="1">
      <c r="B553" s="79" t="s">
        <v>278</v>
      </c>
      <c r="C553" s="80">
        <v>10044187</v>
      </c>
      <c r="D553" s="80">
        <v>10019674</v>
      </c>
      <c r="E553" s="79" t="s">
        <v>276</v>
      </c>
      <c r="F553" s="81">
        <v>41913</v>
      </c>
      <c r="G553" s="82">
        <v>3.1</v>
      </c>
      <c r="H553" s="83">
        <f t="shared" si="24"/>
        <v>3100</v>
      </c>
      <c r="I553" s="84">
        <f t="shared" si="25"/>
        <v>3.5879629629629629E-2</v>
      </c>
      <c r="J553" s="83">
        <v>7.9000000000000001E-2</v>
      </c>
      <c r="K553" s="83" t="s">
        <v>277</v>
      </c>
      <c r="L553" s="83">
        <v>0.20399999999999999</v>
      </c>
      <c r="M553" s="83" t="s">
        <v>277</v>
      </c>
      <c r="N553" s="84">
        <f t="shared" si="26"/>
        <v>0.31887962962962962</v>
      </c>
    </row>
    <row r="554" spans="2:14" s="71" customFormat="1" ht="14.65" customHeight="1">
      <c r="B554" s="79" t="s">
        <v>278</v>
      </c>
      <c r="C554" s="80">
        <v>10044187</v>
      </c>
      <c r="D554" s="80">
        <v>10019674</v>
      </c>
      <c r="E554" s="79" t="s">
        <v>276</v>
      </c>
      <c r="F554" s="81">
        <v>41914</v>
      </c>
      <c r="G554" s="82">
        <v>3.15</v>
      </c>
      <c r="H554" s="83">
        <f t="shared" si="24"/>
        <v>3150</v>
      </c>
      <c r="I554" s="84">
        <f t="shared" si="25"/>
        <v>3.6458333333333329E-2</v>
      </c>
      <c r="J554" s="83">
        <v>0.08</v>
      </c>
      <c r="K554" s="83" t="s">
        <v>277</v>
      </c>
      <c r="L554" s="83">
        <v>0.17199999999999999</v>
      </c>
      <c r="M554" s="83" t="s">
        <v>277</v>
      </c>
      <c r="N554" s="84">
        <f t="shared" si="26"/>
        <v>0.28845833333333332</v>
      </c>
    </row>
    <row r="555" spans="2:14" s="71" customFormat="1" ht="14.65" customHeight="1">
      <c r="B555" s="79" t="s">
        <v>278</v>
      </c>
      <c r="C555" s="80">
        <v>10044187</v>
      </c>
      <c r="D555" s="80">
        <v>10019674</v>
      </c>
      <c r="E555" s="79" t="s">
        <v>276</v>
      </c>
      <c r="F555" s="81">
        <v>41915</v>
      </c>
      <c r="G555" s="82">
        <v>3.165</v>
      </c>
      <c r="H555" s="83">
        <f t="shared" si="24"/>
        <v>3165</v>
      </c>
      <c r="I555" s="84">
        <f t="shared" si="25"/>
        <v>3.6631944444444439E-2</v>
      </c>
      <c r="J555" s="83">
        <v>7.6999999999999999E-2</v>
      </c>
      <c r="K555" s="83" t="s">
        <v>277</v>
      </c>
      <c r="L555" s="83">
        <v>0.16600000000000001</v>
      </c>
      <c r="M555" s="83" t="s">
        <v>277</v>
      </c>
      <c r="N555" s="84">
        <f t="shared" si="26"/>
        <v>0.27963194444444445</v>
      </c>
    </row>
    <row r="556" spans="2:14" s="71" customFormat="1" ht="14.65" customHeight="1">
      <c r="B556" s="79" t="s">
        <v>278</v>
      </c>
      <c r="C556" s="80">
        <v>10044187</v>
      </c>
      <c r="D556" s="80">
        <v>10019674</v>
      </c>
      <c r="E556" s="79" t="s">
        <v>276</v>
      </c>
      <c r="F556" s="81">
        <v>41916</v>
      </c>
      <c r="G556" s="82">
        <v>3.6789999999999998</v>
      </c>
      <c r="H556" s="83">
        <f t="shared" si="24"/>
        <v>3679</v>
      </c>
      <c r="I556" s="84">
        <f t="shared" si="25"/>
        <v>4.2581018518518511E-2</v>
      </c>
      <c r="J556" s="83">
        <v>0.42099999999999999</v>
      </c>
      <c r="K556" s="83" t="s">
        <v>277</v>
      </c>
      <c r="L556" s="83">
        <v>0.35899999999999999</v>
      </c>
      <c r="M556" s="83" t="s">
        <v>277</v>
      </c>
      <c r="N556" s="84">
        <f t="shared" si="26"/>
        <v>0.8225810185185185</v>
      </c>
    </row>
    <row r="557" spans="2:14" s="71" customFormat="1" ht="14.65" customHeight="1">
      <c r="B557" s="79" t="s">
        <v>278</v>
      </c>
      <c r="C557" s="80">
        <v>10044187</v>
      </c>
      <c r="D557" s="80">
        <v>10019674</v>
      </c>
      <c r="E557" s="79" t="s">
        <v>276</v>
      </c>
      <c r="F557" s="81">
        <v>41917</v>
      </c>
      <c r="G557" s="82">
        <v>2.6339999999999999</v>
      </c>
      <c r="H557" s="83">
        <f t="shared" si="24"/>
        <v>2634</v>
      </c>
      <c r="I557" s="84">
        <f t="shared" si="25"/>
        <v>3.0486111111111106E-2</v>
      </c>
      <c r="J557" s="83">
        <v>0.13500000000000001</v>
      </c>
      <c r="K557" s="83" t="s">
        <v>277</v>
      </c>
      <c r="L557" s="83">
        <v>0.36699999999999999</v>
      </c>
      <c r="M557" s="83" t="s">
        <v>277</v>
      </c>
      <c r="N557" s="84">
        <f t="shared" si="26"/>
        <v>0.5324861111111111</v>
      </c>
    </row>
    <row r="558" spans="2:14" s="71" customFormat="1" ht="14.65" customHeight="1">
      <c r="B558" s="79" t="s">
        <v>278</v>
      </c>
      <c r="C558" s="80">
        <v>10044187</v>
      </c>
      <c r="D558" s="80">
        <v>10019674</v>
      </c>
      <c r="E558" s="79" t="s">
        <v>276</v>
      </c>
      <c r="F558" s="81">
        <v>41918</v>
      </c>
      <c r="G558" s="82">
        <v>2.9350000000000001</v>
      </c>
      <c r="H558" s="83">
        <f t="shared" si="24"/>
        <v>2935</v>
      </c>
      <c r="I558" s="84">
        <f t="shared" si="25"/>
        <v>3.3969907407407407E-2</v>
      </c>
      <c r="J558" s="83">
        <v>0.63600000000000001</v>
      </c>
      <c r="K558" s="83" t="s">
        <v>277</v>
      </c>
      <c r="L558" s="83">
        <v>0.372</v>
      </c>
      <c r="M558" s="83" t="s">
        <v>277</v>
      </c>
      <c r="N558" s="84">
        <f t="shared" si="26"/>
        <v>1.0419699074074074</v>
      </c>
    </row>
    <row r="559" spans="2:14" s="71" customFormat="1" ht="14.65" customHeight="1">
      <c r="B559" s="79" t="s">
        <v>278</v>
      </c>
      <c r="C559" s="80">
        <v>10044187</v>
      </c>
      <c r="D559" s="80">
        <v>10019674</v>
      </c>
      <c r="E559" s="79" t="s">
        <v>276</v>
      </c>
      <c r="F559" s="81">
        <v>41919</v>
      </c>
      <c r="G559" s="82">
        <v>3.1520000000000001</v>
      </c>
      <c r="H559" s="83">
        <f t="shared" si="24"/>
        <v>3152</v>
      </c>
      <c r="I559" s="84">
        <f t="shared" si="25"/>
        <v>3.6481481481481483E-2</v>
      </c>
      <c r="J559" s="83">
        <v>0.47799999999999998</v>
      </c>
      <c r="K559" s="83" t="s">
        <v>277</v>
      </c>
      <c r="L559" s="83">
        <v>0.41399999999999998</v>
      </c>
      <c r="M559" s="83" t="s">
        <v>277</v>
      </c>
      <c r="N559" s="84">
        <f t="shared" si="26"/>
        <v>0.92848148148148146</v>
      </c>
    </row>
    <row r="560" spans="2:14" s="71" customFormat="1" ht="14.65" customHeight="1">
      <c r="B560" s="79" t="s">
        <v>278</v>
      </c>
      <c r="C560" s="80">
        <v>10044187</v>
      </c>
      <c r="D560" s="80">
        <v>10019674</v>
      </c>
      <c r="E560" s="79" t="s">
        <v>276</v>
      </c>
      <c r="F560" s="81">
        <v>41920</v>
      </c>
      <c r="G560" s="82">
        <v>2.839</v>
      </c>
      <c r="H560" s="83">
        <f t="shared" si="24"/>
        <v>2839</v>
      </c>
      <c r="I560" s="84">
        <f t="shared" si="25"/>
        <v>3.2858796296296296E-2</v>
      </c>
      <c r="J560" s="83">
        <v>0.223</v>
      </c>
      <c r="K560" s="83" t="s">
        <v>277</v>
      </c>
      <c r="L560" s="83">
        <v>0.38800000000000001</v>
      </c>
      <c r="M560" s="83" t="s">
        <v>277</v>
      </c>
      <c r="N560" s="84">
        <f t="shared" si="26"/>
        <v>0.64385879629629628</v>
      </c>
    </row>
    <row r="561" spans="2:14" s="71" customFormat="1" ht="14.65" customHeight="1">
      <c r="B561" s="79" t="s">
        <v>278</v>
      </c>
      <c r="C561" s="80">
        <v>10044187</v>
      </c>
      <c r="D561" s="80">
        <v>10019674</v>
      </c>
      <c r="E561" s="79" t="s">
        <v>276</v>
      </c>
      <c r="F561" s="81">
        <v>41921</v>
      </c>
      <c r="G561" s="82">
        <v>3.113</v>
      </c>
      <c r="H561" s="83">
        <f t="shared" si="24"/>
        <v>3113</v>
      </c>
      <c r="I561" s="84">
        <f t="shared" si="25"/>
        <v>3.6030092592592593E-2</v>
      </c>
      <c r="J561" s="83">
        <v>0.32400000000000001</v>
      </c>
      <c r="K561" s="83" t="s">
        <v>277</v>
      </c>
      <c r="L561" s="83">
        <v>0.41899999999999998</v>
      </c>
      <c r="M561" s="83" t="s">
        <v>277</v>
      </c>
      <c r="N561" s="84">
        <f t="shared" si="26"/>
        <v>0.77903009259259259</v>
      </c>
    </row>
    <row r="562" spans="2:14" s="71" customFormat="1" ht="14.65" customHeight="1">
      <c r="B562" s="79" t="s">
        <v>278</v>
      </c>
      <c r="C562" s="80">
        <v>10044187</v>
      </c>
      <c r="D562" s="80">
        <v>10019674</v>
      </c>
      <c r="E562" s="79" t="s">
        <v>276</v>
      </c>
      <c r="F562" s="81">
        <v>41922</v>
      </c>
      <c r="G562" s="82">
        <v>2.9689999999999999</v>
      </c>
      <c r="H562" s="83">
        <f t="shared" si="24"/>
        <v>2969</v>
      </c>
      <c r="I562" s="84">
        <f t="shared" si="25"/>
        <v>3.4363425925925922E-2</v>
      </c>
      <c r="J562" s="83">
        <v>0.51200000000000001</v>
      </c>
      <c r="K562" s="83" t="s">
        <v>277</v>
      </c>
      <c r="L562" s="83">
        <v>0.41699999999999998</v>
      </c>
      <c r="M562" s="83" t="s">
        <v>277</v>
      </c>
      <c r="N562" s="84">
        <f t="shared" si="26"/>
        <v>0.96336342592592583</v>
      </c>
    </row>
    <row r="563" spans="2:14" s="71" customFormat="1" ht="14.65" customHeight="1">
      <c r="B563" s="79" t="s">
        <v>278</v>
      </c>
      <c r="C563" s="80">
        <v>10044187</v>
      </c>
      <c r="D563" s="80">
        <v>10019674</v>
      </c>
      <c r="E563" s="79" t="s">
        <v>276</v>
      </c>
      <c r="F563" s="81">
        <v>41923</v>
      </c>
      <c r="G563" s="82">
        <v>2.8540000000000001</v>
      </c>
      <c r="H563" s="83">
        <f t="shared" si="24"/>
        <v>2854</v>
      </c>
      <c r="I563" s="84">
        <f t="shared" si="25"/>
        <v>3.3032407407407406E-2</v>
      </c>
      <c r="J563" s="83">
        <v>0.29099999999999998</v>
      </c>
      <c r="K563" s="83" t="s">
        <v>277</v>
      </c>
      <c r="L563" s="83">
        <v>0.40300000000000002</v>
      </c>
      <c r="M563" s="83" t="s">
        <v>277</v>
      </c>
      <c r="N563" s="84">
        <f t="shared" si="26"/>
        <v>0.72703240740740749</v>
      </c>
    </row>
    <row r="564" spans="2:14" s="71" customFormat="1" ht="14.65" customHeight="1">
      <c r="B564" s="79" t="s">
        <v>278</v>
      </c>
      <c r="C564" s="80">
        <v>10044187</v>
      </c>
      <c r="D564" s="80">
        <v>10019674</v>
      </c>
      <c r="E564" s="79" t="s">
        <v>276</v>
      </c>
      <c r="F564" s="81">
        <v>41924</v>
      </c>
      <c r="G564" s="82">
        <v>2.8759999999999999</v>
      </c>
      <c r="H564" s="83">
        <f t="shared" si="24"/>
        <v>2876</v>
      </c>
      <c r="I564" s="84">
        <f t="shared" si="25"/>
        <v>3.3287037037037032E-2</v>
      </c>
      <c r="J564" s="83">
        <v>1.08</v>
      </c>
      <c r="K564" s="83" t="s">
        <v>277</v>
      </c>
      <c r="L564" s="83">
        <v>0.38900000000000001</v>
      </c>
      <c r="M564" s="83" t="s">
        <v>277</v>
      </c>
      <c r="N564" s="84">
        <f t="shared" si="26"/>
        <v>1.5022870370370371</v>
      </c>
    </row>
    <row r="565" spans="2:14" s="71" customFormat="1" ht="14.65" customHeight="1">
      <c r="B565" s="79" t="s">
        <v>278</v>
      </c>
      <c r="C565" s="80">
        <v>10044187</v>
      </c>
      <c r="D565" s="80">
        <v>10019674</v>
      </c>
      <c r="E565" s="79" t="s">
        <v>276</v>
      </c>
      <c r="F565" s="81">
        <v>41925</v>
      </c>
      <c r="G565" s="82">
        <v>2.88</v>
      </c>
      <c r="H565" s="83">
        <f t="shared" si="24"/>
        <v>2880</v>
      </c>
      <c r="I565" s="84">
        <f t="shared" si="25"/>
        <v>3.3333333333333333E-2</v>
      </c>
      <c r="J565" s="83">
        <v>4.9800000000000004</v>
      </c>
      <c r="K565" s="83" t="s">
        <v>277</v>
      </c>
      <c r="L565" s="83">
        <v>0.43</v>
      </c>
      <c r="M565" s="83" t="s">
        <v>277</v>
      </c>
      <c r="N565" s="84">
        <f t="shared" si="26"/>
        <v>5.4433333333333334</v>
      </c>
    </row>
    <row r="566" spans="2:14" s="71" customFormat="1" ht="14.65" customHeight="1">
      <c r="B566" s="79" t="s">
        <v>278</v>
      </c>
      <c r="C566" s="80">
        <v>10044187</v>
      </c>
      <c r="D566" s="80">
        <v>10019674</v>
      </c>
      <c r="E566" s="79" t="s">
        <v>276</v>
      </c>
      <c r="F566" s="81">
        <v>41926</v>
      </c>
      <c r="G566" s="82">
        <v>2.9049999999999998</v>
      </c>
      <c r="H566" s="83">
        <f t="shared" si="24"/>
        <v>2905</v>
      </c>
      <c r="I566" s="84">
        <f t="shared" si="25"/>
        <v>3.3622685185185179E-2</v>
      </c>
      <c r="J566" s="83">
        <v>0.84</v>
      </c>
      <c r="K566" s="83" t="s">
        <v>277</v>
      </c>
      <c r="L566" s="83">
        <v>0.42299999999999999</v>
      </c>
      <c r="M566" s="83" t="s">
        <v>277</v>
      </c>
      <c r="N566" s="84">
        <f t="shared" si="26"/>
        <v>1.2966226851851852</v>
      </c>
    </row>
    <row r="567" spans="2:14" s="71" customFormat="1" ht="14.65" customHeight="1">
      <c r="B567" s="79" t="s">
        <v>278</v>
      </c>
      <c r="C567" s="80">
        <v>10044187</v>
      </c>
      <c r="D567" s="80">
        <v>10019674</v>
      </c>
      <c r="E567" s="79" t="s">
        <v>276</v>
      </c>
      <c r="F567" s="81">
        <v>41927</v>
      </c>
      <c r="G567" s="82">
        <v>2.9060000000000001</v>
      </c>
      <c r="H567" s="83">
        <f t="shared" si="24"/>
        <v>2906</v>
      </c>
      <c r="I567" s="84">
        <f t="shared" si="25"/>
        <v>3.363425925925926E-2</v>
      </c>
      <c r="J567" s="83">
        <v>1.25</v>
      </c>
      <c r="K567" s="83" t="s">
        <v>277</v>
      </c>
      <c r="L567" s="83">
        <v>0.42799999999999999</v>
      </c>
      <c r="M567" s="83" t="s">
        <v>277</v>
      </c>
      <c r="N567" s="84">
        <f t="shared" si="26"/>
        <v>1.7116342592592593</v>
      </c>
    </row>
    <row r="568" spans="2:14" s="71" customFormat="1" ht="14.65" customHeight="1">
      <c r="B568" s="79" t="s">
        <v>278</v>
      </c>
      <c r="C568" s="80">
        <v>10044187</v>
      </c>
      <c r="D568" s="80">
        <v>10019674</v>
      </c>
      <c r="E568" s="79" t="s">
        <v>276</v>
      </c>
      <c r="F568" s="81">
        <v>41928</v>
      </c>
      <c r="G568" s="82">
        <v>2.9060000000000001</v>
      </c>
      <c r="H568" s="83">
        <f t="shared" si="24"/>
        <v>2906</v>
      </c>
      <c r="I568" s="84">
        <f t="shared" si="25"/>
        <v>3.363425925925926E-2</v>
      </c>
      <c r="J568" s="83">
        <v>0.93899999999999995</v>
      </c>
      <c r="K568" s="83" t="s">
        <v>277</v>
      </c>
      <c r="L568" s="83">
        <v>0.43099999999999999</v>
      </c>
      <c r="M568" s="83" t="s">
        <v>277</v>
      </c>
      <c r="N568" s="84">
        <f t="shared" si="26"/>
        <v>1.4036342592592592</v>
      </c>
    </row>
    <row r="569" spans="2:14" s="71" customFormat="1" ht="14.65" customHeight="1">
      <c r="B569" s="79" t="s">
        <v>278</v>
      </c>
      <c r="C569" s="80">
        <v>10044187</v>
      </c>
      <c r="D569" s="80">
        <v>10019674</v>
      </c>
      <c r="E569" s="79" t="s">
        <v>276</v>
      </c>
      <c r="F569" s="81">
        <v>41929</v>
      </c>
      <c r="G569" s="82">
        <v>2.9540000000000002</v>
      </c>
      <c r="H569" s="83">
        <f t="shared" si="24"/>
        <v>2954</v>
      </c>
      <c r="I569" s="84">
        <f t="shared" si="25"/>
        <v>3.4189814814814812E-2</v>
      </c>
      <c r="J569" s="83">
        <v>0.36799999999999999</v>
      </c>
      <c r="K569" s="83" t="s">
        <v>277</v>
      </c>
      <c r="L569" s="83">
        <v>0.41599999999999998</v>
      </c>
      <c r="M569" s="83" t="s">
        <v>277</v>
      </c>
      <c r="N569" s="84">
        <f t="shared" si="26"/>
        <v>0.81818981481481479</v>
      </c>
    </row>
    <row r="570" spans="2:14" s="71" customFormat="1" ht="14.65" customHeight="1">
      <c r="B570" s="79" t="s">
        <v>278</v>
      </c>
      <c r="C570" s="80">
        <v>10044187</v>
      </c>
      <c r="D570" s="80">
        <v>10019674</v>
      </c>
      <c r="E570" s="79" t="s">
        <v>276</v>
      </c>
      <c r="F570" s="81">
        <v>41930</v>
      </c>
      <c r="G570" s="82">
        <v>2.5859999999999999</v>
      </c>
      <c r="H570" s="83">
        <f t="shared" si="24"/>
        <v>2586</v>
      </c>
      <c r="I570" s="84">
        <f t="shared" si="25"/>
        <v>2.9930555555555551E-2</v>
      </c>
      <c r="J570" s="83">
        <v>0.246</v>
      </c>
      <c r="K570" s="83" t="s">
        <v>277</v>
      </c>
      <c r="L570" s="83">
        <v>0.39100000000000001</v>
      </c>
      <c r="M570" s="83" t="s">
        <v>277</v>
      </c>
      <c r="N570" s="84">
        <f t="shared" si="26"/>
        <v>0.66693055555555558</v>
      </c>
    </row>
    <row r="571" spans="2:14" s="71" customFormat="1" ht="14.65" customHeight="1">
      <c r="B571" s="79" t="s">
        <v>278</v>
      </c>
      <c r="C571" s="80">
        <v>10044187</v>
      </c>
      <c r="D571" s="80">
        <v>10019674</v>
      </c>
      <c r="E571" s="79" t="s">
        <v>276</v>
      </c>
      <c r="F571" s="81">
        <v>41931</v>
      </c>
      <c r="G571" s="82">
        <v>3.0910000000000002</v>
      </c>
      <c r="H571" s="83">
        <f t="shared" si="24"/>
        <v>3091</v>
      </c>
      <c r="I571" s="84">
        <f t="shared" si="25"/>
        <v>3.577546296296296E-2</v>
      </c>
      <c r="J571" s="83">
        <v>0.25900000000000001</v>
      </c>
      <c r="K571" s="83" t="s">
        <v>277</v>
      </c>
      <c r="L571" s="83">
        <v>0.40799999999999997</v>
      </c>
      <c r="M571" s="83" t="s">
        <v>277</v>
      </c>
      <c r="N571" s="84">
        <f t="shared" si="26"/>
        <v>0.702775462962963</v>
      </c>
    </row>
    <row r="572" spans="2:14" s="71" customFormat="1" ht="14.65" customHeight="1">
      <c r="B572" s="79" t="s">
        <v>278</v>
      </c>
      <c r="C572" s="80">
        <v>10044187</v>
      </c>
      <c r="D572" s="80">
        <v>10019674</v>
      </c>
      <c r="E572" s="79" t="s">
        <v>276</v>
      </c>
      <c r="F572" s="81">
        <v>41932</v>
      </c>
      <c r="G572" s="82">
        <v>2.6880000000000002</v>
      </c>
      <c r="H572" s="83">
        <f t="shared" si="24"/>
        <v>2688</v>
      </c>
      <c r="I572" s="84">
        <f t="shared" si="25"/>
        <v>3.111111111111111E-2</v>
      </c>
      <c r="J572" s="83">
        <v>0.189</v>
      </c>
      <c r="K572" s="83" t="s">
        <v>277</v>
      </c>
      <c r="L572" s="83">
        <v>0.436</v>
      </c>
      <c r="M572" s="83" t="s">
        <v>277</v>
      </c>
      <c r="N572" s="84">
        <f t="shared" si="26"/>
        <v>0.65611111111111109</v>
      </c>
    </row>
    <row r="573" spans="2:14" s="71" customFormat="1" ht="14.65" customHeight="1">
      <c r="B573" s="79" t="s">
        <v>278</v>
      </c>
      <c r="C573" s="80">
        <v>10044187</v>
      </c>
      <c r="D573" s="80">
        <v>10019674</v>
      </c>
      <c r="E573" s="79" t="s">
        <v>276</v>
      </c>
      <c r="F573" s="81">
        <v>41933</v>
      </c>
      <c r="G573" s="82">
        <v>2.964</v>
      </c>
      <c r="H573" s="83">
        <f t="shared" si="24"/>
        <v>2964</v>
      </c>
      <c r="I573" s="84">
        <f t="shared" si="25"/>
        <v>3.4305555555555554E-2</v>
      </c>
      <c r="J573" s="83">
        <v>0.19700000000000001</v>
      </c>
      <c r="K573" s="83" t="s">
        <v>277</v>
      </c>
      <c r="L573" s="83">
        <v>0.39900000000000002</v>
      </c>
      <c r="M573" s="83" t="s">
        <v>277</v>
      </c>
      <c r="N573" s="84">
        <f t="shared" si="26"/>
        <v>0.63030555555555556</v>
      </c>
    </row>
    <row r="574" spans="2:14" s="71" customFormat="1" ht="14.65" customHeight="1">
      <c r="B574" s="79" t="s">
        <v>278</v>
      </c>
      <c r="C574" s="80">
        <v>10044187</v>
      </c>
      <c r="D574" s="80">
        <v>10019674</v>
      </c>
      <c r="E574" s="79" t="s">
        <v>276</v>
      </c>
      <c r="F574" s="81">
        <v>41934</v>
      </c>
      <c r="G574" s="82">
        <v>2.7879999999999998</v>
      </c>
      <c r="H574" s="83">
        <f t="shared" si="24"/>
        <v>2788</v>
      </c>
      <c r="I574" s="84">
        <f t="shared" si="25"/>
        <v>3.2268518518518516E-2</v>
      </c>
      <c r="J574" s="83">
        <v>0.152</v>
      </c>
      <c r="K574" s="83" t="s">
        <v>277</v>
      </c>
      <c r="L574" s="83">
        <v>0.39500000000000002</v>
      </c>
      <c r="M574" s="83" t="s">
        <v>277</v>
      </c>
      <c r="N574" s="84">
        <f t="shared" si="26"/>
        <v>0.57926851851851846</v>
      </c>
    </row>
    <row r="575" spans="2:14" s="71" customFormat="1" ht="14.65" customHeight="1">
      <c r="B575" s="79" t="s">
        <v>278</v>
      </c>
      <c r="C575" s="80">
        <v>10044187</v>
      </c>
      <c r="D575" s="80">
        <v>10019674</v>
      </c>
      <c r="E575" s="79" t="s">
        <v>276</v>
      </c>
      <c r="F575" s="81">
        <v>41935</v>
      </c>
      <c r="G575" s="82">
        <v>3.145</v>
      </c>
      <c r="H575" s="83">
        <f t="shared" si="24"/>
        <v>3145</v>
      </c>
      <c r="I575" s="84">
        <f t="shared" si="25"/>
        <v>3.6400462962962961E-2</v>
      </c>
      <c r="J575" s="83">
        <v>0.19</v>
      </c>
      <c r="K575" s="83" t="s">
        <v>277</v>
      </c>
      <c r="L575" s="83">
        <v>0.34100000000000003</v>
      </c>
      <c r="M575" s="83" t="s">
        <v>277</v>
      </c>
      <c r="N575" s="84">
        <f t="shared" si="26"/>
        <v>0.56740046296296298</v>
      </c>
    </row>
    <row r="576" spans="2:14" s="71" customFormat="1" ht="14.65" customHeight="1">
      <c r="B576" s="79" t="s">
        <v>278</v>
      </c>
      <c r="C576" s="80">
        <v>10044187</v>
      </c>
      <c r="D576" s="80">
        <v>10019674</v>
      </c>
      <c r="E576" s="79" t="s">
        <v>276</v>
      </c>
      <c r="F576" s="81">
        <v>41936</v>
      </c>
      <c r="G576" s="82">
        <v>2.5070000000000001</v>
      </c>
      <c r="H576" s="83">
        <f t="shared" si="24"/>
        <v>2507</v>
      </c>
      <c r="I576" s="84">
        <f t="shared" si="25"/>
        <v>2.9016203703703704E-2</v>
      </c>
      <c r="J576" s="83">
        <v>0.215</v>
      </c>
      <c r="K576" s="83" t="s">
        <v>277</v>
      </c>
      <c r="L576" s="83">
        <v>0.40200000000000002</v>
      </c>
      <c r="M576" s="83" t="s">
        <v>277</v>
      </c>
      <c r="N576" s="84">
        <f t="shared" si="26"/>
        <v>0.64601620370370372</v>
      </c>
    </row>
    <row r="577" spans="2:14" s="71" customFormat="1" ht="14.65" customHeight="1">
      <c r="B577" s="79" t="s">
        <v>278</v>
      </c>
      <c r="C577" s="80">
        <v>10044187</v>
      </c>
      <c r="D577" s="80">
        <v>10019674</v>
      </c>
      <c r="E577" s="79" t="s">
        <v>276</v>
      </c>
      <c r="F577" s="81">
        <v>41937</v>
      </c>
      <c r="G577" s="82">
        <v>2.7360000000000002</v>
      </c>
      <c r="H577" s="83">
        <f t="shared" si="24"/>
        <v>2736</v>
      </c>
      <c r="I577" s="84">
        <f t="shared" si="25"/>
        <v>3.1666666666666669E-2</v>
      </c>
      <c r="J577" s="83">
        <v>0.14199999999999999</v>
      </c>
      <c r="K577" s="83" t="s">
        <v>277</v>
      </c>
      <c r="L577" s="83">
        <v>0.372</v>
      </c>
      <c r="M577" s="83" t="s">
        <v>277</v>
      </c>
      <c r="N577" s="84">
        <f t="shared" si="26"/>
        <v>0.54566666666666663</v>
      </c>
    </row>
    <row r="578" spans="2:14" s="71" customFormat="1" ht="14.65" customHeight="1">
      <c r="B578" s="79" t="s">
        <v>278</v>
      </c>
      <c r="C578" s="80">
        <v>10044187</v>
      </c>
      <c r="D578" s="80">
        <v>10019674</v>
      </c>
      <c r="E578" s="79" t="s">
        <v>276</v>
      </c>
      <c r="F578" s="81">
        <v>41938</v>
      </c>
      <c r="G578" s="82">
        <v>2.8639999999999999</v>
      </c>
      <c r="H578" s="83">
        <f t="shared" si="24"/>
        <v>2864</v>
      </c>
      <c r="I578" s="84">
        <f t="shared" si="25"/>
        <v>3.3148148148148142E-2</v>
      </c>
      <c r="J578" s="83">
        <v>0.112</v>
      </c>
      <c r="K578" s="83" t="s">
        <v>277</v>
      </c>
      <c r="L578" s="83">
        <v>0.307</v>
      </c>
      <c r="M578" s="83" t="s">
        <v>277</v>
      </c>
      <c r="N578" s="84">
        <f t="shared" si="26"/>
        <v>0.45214814814814813</v>
      </c>
    </row>
    <row r="579" spans="2:14" s="71" customFormat="1" ht="14.65" customHeight="1">
      <c r="B579" s="79" t="s">
        <v>278</v>
      </c>
      <c r="C579" s="80">
        <v>10044187</v>
      </c>
      <c r="D579" s="80">
        <v>10019674</v>
      </c>
      <c r="E579" s="79" t="s">
        <v>276</v>
      </c>
      <c r="F579" s="81">
        <v>41939</v>
      </c>
      <c r="G579" s="82">
        <v>2.8069999999999999</v>
      </c>
      <c r="H579" s="83">
        <f t="shared" si="24"/>
        <v>2807</v>
      </c>
      <c r="I579" s="84">
        <f t="shared" si="25"/>
        <v>3.2488425925925921E-2</v>
      </c>
      <c r="J579" s="83">
        <v>0.111</v>
      </c>
      <c r="K579" s="83" t="s">
        <v>277</v>
      </c>
      <c r="L579" s="83">
        <v>0.27900000000000003</v>
      </c>
      <c r="M579" s="83" t="s">
        <v>277</v>
      </c>
      <c r="N579" s="84">
        <f t="shared" si="26"/>
        <v>0.42248842592592595</v>
      </c>
    </row>
    <row r="580" spans="2:14" s="71" customFormat="1" ht="14.65" customHeight="1">
      <c r="B580" s="79" t="s">
        <v>278</v>
      </c>
      <c r="C580" s="80">
        <v>10044187</v>
      </c>
      <c r="D580" s="80">
        <v>10019674</v>
      </c>
      <c r="E580" s="79" t="s">
        <v>276</v>
      </c>
      <c r="F580" s="81">
        <v>41940</v>
      </c>
      <c r="G580" s="82">
        <v>2.738</v>
      </c>
      <c r="H580" s="83">
        <f t="shared" si="24"/>
        <v>2738</v>
      </c>
      <c r="I580" s="84">
        <f t="shared" si="25"/>
        <v>3.168981481481481E-2</v>
      </c>
      <c r="J580" s="83">
        <v>0.15</v>
      </c>
      <c r="K580" s="83" t="s">
        <v>277</v>
      </c>
      <c r="L580" s="83">
        <v>0.27500000000000002</v>
      </c>
      <c r="M580" s="83" t="s">
        <v>277</v>
      </c>
      <c r="N580" s="84">
        <f t="shared" si="26"/>
        <v>0.45668981481481485</v>
      </c>
    </row>
    <row r="581" spans="2:14" s="71" customFormat="1" ht="14.65" customHeight="1">
      <c r="B581" s="79" t="s">
        <v>278</v>
      </c>
      <c r="C581" s="80">
        <v>10044187</v>
      </c>
      <c r="D581" s="80">
        <v>10019674</v>
      </c>
      <c r="E581" s="79" t="s">
        <v>276</v>
      </c>
      <c r="F581" s="81">
        <v>41941</v>
      </c>
      <c r="G581" s="82">
        <v>2.7149999999999999</v>
      </c>
      <c r="H581" s="83">
        <f t="shared" ref="H581:H644" si="27">(G581*1000)</f>
        <v>2715</v>
      </c>
      <c r="I581" s="84">
        <f t="shared" ref="I581:I644" si="28">SUM(G581/86.4)</f>
        <v>3.142361111111111E-2</v>
      </c>
      <c r="J581" s="83">
        <v>0.16200000000000001</v>
      </c>
      <c r="K581" s="83" t="s">
        <v>277</v>
      </c>
      <c r="L581" s="83">
        <v>0.34899999999999998</v>
      </c>
      <c r="M581" s="83" t="s">
        <v>277</v>
      </c>
      <c r="N581" s="84">
        <f t="shared" ref="N581:N644" si="29">SUM(I581+J581+L581)</f>
        <v>0.54242361111111115</v>
      </c>
    </row>
    <row r="582" spans="2:14" s="71" customFormat="1" ht="14.65" customHeight="1">
      <c r="B582" s="79" t="s">
        <v>278</v>
      </c>
      <c r="C582" s="80">
        <v>10044187</v>
      </c>
      <c r="D582" s="80">
        <v>10019674</v>
      </c>
      <c r="E582" s="79" t="s">
        <v>276</v>
      </c>
      <c r="F582" s="81">
        <v>41942</v>
      </c>
      <c r="G582" s="82">
        <v>2.8420000000000001</v>
      </c>
      <c r="H582" s="83">
        <f t="shared" si="27"/>
        <v>2842</v>
      </c>
      <c r="I582" s="84">
        <f t="shared" si="28"/>
        <v>3.2893518518518516E-2</v>
      </c>
      <c r="J582" s="83">
        <v>0.13800000000000001</v>
      </c>
      <c r="K582" s="83" t="s">
        <v>277</v>
      </c>
      <c r="L582" s="83">
        <v>0.32900000000000001</v>
      </c>
      <c r="M582" s="83" t="s">
        <v>277</v>
      </c>
      <c r="N582" s="84">
        <f t="shared" si="29"/>
        <v>0.49989351851851854</v>
      </c>
    </row>
    <row r="583" spans="2:14" s="71" customFormat="1" ht="14.65" customHeight="1">
      <c r="B583" s="79" t="s">
        <v>278</v>
      </c>
      <c r="C583" s="80">
        <v>10044187</v>
      </c>
      <c r="D583" s="80">
        <v>10019674</v>
      </c>
      <c r="E583" s="79" t="s">
        <v>276</v>
      </c>
      <c r="F583" s="81">
        <v>41943</v>
      </c>
      <c r="G583" s="82">
        <v>2.859</v>
      </c>
      <c r="H583" s="83">
        <f t="shared" si="27"/>
        <v>2859</v>
      </c>
      <c r="I583" s="84">
        <f t="shared" si="28"/>
        <v>3.3090277777777774E-2</v>
      </c>
      <c r="J583" s="83">
        <v>0.109</v>
      </c>
      <c r="K583" s="83" t="s">
        <v>277</v>
      </c>
      <c r="L583" s="83">
        <v>0.27200000000000002</v>
      </c>
      <c r="M583" s="83" t="s">
        <v>277</v>
      </c>
      <c r="N583" s="84">
        <f t="shared" si="29"/>
        <v>0.41409027777777779</v>
      </c>
    </row>
    <row r="584" spans="2:14" s="71" customFormat="1" ht="14.65" customHeight="1">
      <c r="B584" s="79" t="s">
        <v>278</v>
      </c>
      <c r="C584" s="80">
        <v>10044187</v>
      </c>
      <c r="D584" s="80">
        <v>10019674</v>
      </c>
      <c r="E584" s="79" t="s">
        <v>276</v>
      </c>
      <c r="F584" s="81">
        <v>41944</v>
      </c>
      <c r="G584" s="82">
        <v>2.7719999999999998</v>
      </c>
      <c r="H584" s="83">
        <f t="shared" si="27"/>
        <v>2772</v>
      </c>
      <c r="I584" s="84">
        <f t="shared" si="28"/>
        <v>3.2083333333333332E-2</v>
      </c>
      <c r="J584" s="83">
        <v>0.10199999999999999</v>
      </c>
      <c r="K584" s="83" t="s">
        <v>277</v>
      </c>
      <c r="L584" s="83">
        <v>0.26600000000000001</v>
      </c>
      <c r="M584" s="83" t="s">
        <v>277</v>
      </c>
      <c r="N584" s="84">
        <f t="shared" si="29"/>
        <v>0.40008333333333335</v>
      </c>
    </row>
    <row r="585" spans="2:14" s="71" customFormat="1" ht="14.65" customHeight="1">
      <c r="B585" s="79" t="s">
        <v>278</v>
      </c>
      <c r="C585" s="80">
        <v>10044187</v>
      </c>
      <c r="D585" s="80">
        <v>10019674</v>
      </c>
      <c r="E585" s="79" t="s">
        <v>276</v>
      </c>
      <c r="F585" s="81">
        <v>41945</v>
      </c>
      <c r="G585" s="82">
        <v>2.7719999999999998</v>
      </c>
      <c r="H585" s="83">
        <f t="shared" si="27"/>
        <v>2772</v>
      </c>
      <c r="I585" s="84">
        <f t="shared" si="28"/>
        <v>3.2083333333333332E-2</v>
      </c>
      <c r="J585" s="83">
        <v>1.93</v>
      </c>
      <c r="K585" s="83" t="s">
        <v>277</v>
      </c>
      <c r="L585" s="83">
        <v>0.35799999999999998</v>
      </c>
      <c r="M585" s="83" t="s">
        <v>277</v>
      </c>
      <c r="N585" s="84">
        <f t="shared" si="29"/>
        <v>2.3200833333333333</v>
      </c>
    </row>
    <row r="586" spans="2:14" s="71" customFormat="1" ht="14.65" customHeight="1">
      <c r="B586" s="79" t="s">
        <v>278</v>
      </c>
      <c r="C586" s="80">
        <v>10044187</v>
      </c>
      <c r="D586" s="80">
        <v>10019674</v>
      </c>
      <c r="E586" s="79" t="s">
        <v>276</v>
      </c>
      <c r="F586" s="81">
        <v>41946</v>
      </c>
      <c r="G586" s="82">
        <v>2.9089999999999998</v>
      </c>
      <c r="H586" s="83">
        <f t="shared" si="27"/>
        <v>2909</v>
      </c>
      <c r="I586" s="84">
        <f t="shared" si="28"/>
        <v>3.366898148148148E-2</v>
      </c>
      <c r="J586" s="83">
        <v>1.07</v>
      </c>
      <c r="K586" s="83" t="s">
        <v>277</v>
      </c>
      <c r="L586" s="83">
        <v>0.374</v>
      </c>
      <c r="M586" s="83" t="s">
        <v>277</v>
      </c>
      <c r="N586" s="84">
        <f t="shared" si="29"/>
        <v>1.4776689814814814</v>
      </c>
    </row>
    <row r="587" spans="2:14" s="71" customFormat="1" ht="14.65" customHeight="1">
      <c r="B587" s="79" t="s">
        <v>278</v>
      </c>
      <c r="C587" s="80">
        <v>10044187</v>
      </c>
      <c r="D587" s="80">
        <v>10019674</v>
      </c>
      <c r="E587" s="79" t="s">
        <v>276</v>
      </c>
      <c r="F587" s="81">
        <v>41947</v>
      </c>
      <c r="G587" s="82">
        <v>2.653</v>
      </c>
      <c r="H587" s="83">
        <f t="shared" si="27"/>
        <v>2653</v>
      </c>
      <c r="I587" s="84">
        <f t="shared" si="28"/>
        <v>3.0706018518518518E-2</v>
      </c>
      <c r="J587" s="83">
        <v>3.49</v>
      </c>
      <c r="K587" s="83" t="s">
        <v>277</v>
      </c>
      <c r="L587" s="83">
        <v>0.39400000000000002</v>
      </c>
      <c r="M587" s="83" t="s">
        <v>277</v>
      </c>
      <c r="N587" s="84">
        <f t="shared" si="29"/>
        <v>3.914706018518519</v>
      </c>
    </row>
    <row r="588" spans="2:14" s="71" customFormat="1" ht="14.65" customHeight="1">
      <c r="B588" s="79" t="s">
        <v>278</v>
      </c>
      <c r="C588" s="80">
        <v>10044187</v>
      </c>
      <c r="D588" s="80">
        <v>10019674</v>
      </c>
      <c r="E588" s="79" t="s">
        <v>276</v>
      </c>
      <c r="F588" s="81">
        <v>41948</v>
      </c>
      <c r="G588" s="82">
        <v>3.069</v>
      </c>
      <c r="H588" s="83">
        <f t="shared" si="27"/>
        <v>3069</v>
      </c>
      <c r="I588" s="84">
        <f t="shared" si="28"/>
        <v>3.5520833333333328E-2</v>
      </c>
      <c r="J588" s="83">
        <v>0.91</v>
      </c>
      <c r="K588" s="83" t="s">
        <v>277</v>
      </c>
      <c r="L588" s="83">
        <v>0.39300000000000002</v>
      </c>
      <c r="M588" s="83" t="s">
        <v>277</v>
      </c>
      <c r="N588" s="84">
        <f t="shared" si="29"/>
        <v>1.3385208333333334</v>
      </c>
    </row>
    <row r="589" spans="2:14" s="71" customFormat="1" ht="14.65" customHeight="1">
      <c r="B589" s="79" t="s">
        <v>278</v>
      </c>
      <c r="C589" s="80">
        <v>10044187</v>
      </c>
      <c r="D589" s="80">
        <v>10019674</v>
      </c>
      <c r="E589" s="79" t="s">
        <v>276</v>
      </c>
      <c r="F589" s="81">
        <v>41949</v>
      </c>
      <c r="G589" s="82">
        <v>3.3380000000000001</v>
      </c>
      <c r="H589" s="83">
        <f t="shared" si="27"/>
        <v>3338</v>
      </c>
      <c r="I589" s="84">
        <f t="shared" si="28"/>
        <v>3.8634259259259257E-2</v>
      </c>
      <c r="J589" s="83">
        <v>0.44500000000000001</v>
      </c>
      <c r="K589" s="83" t="s">
        <v>277</v>
      </c>
      <c r="L589" s="83">
        <v>0.38500000000000001</v>
      </c>
      <c r="M589" s="83" t="s">
        <v>277</v>
      </c>
      <c r="N589" s="84">
        <f t="shared" si="29"/>
        <v>0.8686342592592593</v>
      </c>
    </row>
    <row r="590" spans="2:14" s="71" customFormat="1" ht="14.65" customHeight="1">
      <c r="B590" s="79" t="s">
        <v>278</v>
      </c>
      <c r="C590" s="80">
        <v>10044187</v>
      </c>
      <c r="D590" s="80">
        <v>10019674</v>
      </c>
      <c r="E590" s="79" t="s">
        <v>276</v>
      </c>
      <c r="F590" s="81">
        <v>41950</v>
      </c>
      <c r="G590" s="82">
        <v>3.2559999999999998</v>
      </c>
      <c r="H590" s="83">
        <f t="shared" si="27"/>
        <v>3256</v>
      </c>
      <c r="I590" s="84">
        <f t="shared" si="28"/>
        <v>3.7685185185185183E-2</v>
      </c>
      <c r="J590" s="83">
        <v>2.09</v>
      </c>
      <c r="K590" s="83" t="s">
        <v>277</v>
      </c>
      <c r="L590" s="83">
        <v>0.376</v>
      </c>
      <c r="M590" s="83" t="s">
        <v>277</v>
      </c>
      <c r="N590" s="84">
        <f t="shared" si="29"/>
        <v>2.5036851851851849</v>
      </c>
    </row>
    <row r="591" spans="2:14" s="71" customFormat="1" ht="14.65" customHeight="1">
      <c r="B591" s="79" t="s">
        <v>278</v>
      </c>
      <c r="C591" s="80">
        <v>10044187</v>
      </c>
      <c r="D591" s="80">
        <v>10019674</v>
      </c>
      <c r="E591" s="79" t="s">
        <v>276</v>
      </c>
      <c r="F591" s="81">
        <v>41951</v>
      </c>
      <c r="G591" s="82">
        <v>3.3460000000000001</v>
      </c>
      <c r="H591" s="83">
        <f t="shared" si="27"/>
        <v>3346</v>
      </c>
      <c r="I591" s="84">
        <f t="shared" si="28"/>
        <v>3.8726851851851853E-2</v>
      </c>
      <c r="J591" s="83">
        <v>0.83299999999999996</v>
      </c>
      <c r="K591" s="83" t="s">
        <v>277</v>
      </c>
      <c r="L591" s="83">
        <v>0.40200000000000002</v>
      </c>
      <c r="M591" s="83" t="s">
        <v>277</v>
      </c>
      <c r="N591" s="84">
        <f t="shared" si="29"/>
        <v>1.2737268518518519</v>
      </c>
    </row>
    <row r="592" spans="2:14" s="71" customFormat="1" ht="14.65" customHeight="1">
      <c r="B592" s="79" t="s">
        <v>278</v>
      </c>
      <c r="C592" s="80">
        <v>10044187</v>
      </c>
      <c r="D592" s="80">
        <v>10019674</v>
      </c>
      <c r="E592" s="79" t="s">
        <v>276</v>
      </c>
      <c r="F592" s="81">
        <v>41952</v>
      </c>
      <c r="G592" s="82">
        <v>3.2530000000000001</v>
      </c>
      <c r="H592" s="83">
        <f t="shared" si="27"/>
        <v>3253</v>
      </c>
      <c r="I592" s="84">
        <f t="shared" si="28"/>
        <v>3.7650462962962962E-2</v>
      </c>
      <c r="J592" s="83">
        <v>0.57999999999999996</v>
      </c>
      <c r="K592" s="83" t="s">
        <v>277</v>
      </c>
      <c r="L592" s="83">
        <v>0.39400000000000002</v>
      </c>
      <c r="M592" s="83" t="s">
        <v>277</v>
      </c>
      <c r="N592" s="84">
        <f t="shared" si="29"/>
        <v>1.011650462962963</v>
      </c>
    </row>
    <row r="593" spans="2:14" s="71" customFormat="1" ht="14.65" customHeight="1">
      <c r="B593" s="79" t="s">
        <v>278</v>
      </c>
      <c r="C593" s="80">
        <v>10044187</v>
      </c>
      <c r="D593" s="80">
        <v>10019674</v>
      </c>
      <c r="E593" s="79" t="s">
        <v>276</v>
      </c>
      <c r="F593" s="81">
        <v>41953</v>
      </c>
      <c r="G593" s="82">
        <v>3.2610000000000001</v>
      </c>
      <c r="H593" s="83">
        <f t="shared" si="27"/>
        <v>3261</v>
      </c>
      <c r="I593" s="84">
        <f t="shared" si="28"/>
        <v>3.7743055555555557E-2</v>
      </c>
      <c r="J593" s="83">
        <v>0.39300000000000002</v>
      </c>
      <c r="K593" s="83" t="s">
        <v>277</v>
      </c>
      <c r="L593" s="83">
        <v>0.36099999999999999</v>
      </c>
      <c r="M593" s="83" t="s">
        <v>277</v>
      </c>
      <c r="N593" s="84">
        <f t="shared" si="29"/>
        <v>0.79174305555555557</v>
      </c>
    </row>
    <row r="594" spans="2:14" s="71" customFormat="1" ht="14.65" customHeight="1">
      <c r="B594" s="79" t="s">
        <v>278</v>
      </c>
      <c r="C594" s="80">
        <v>10044187</v>
      </c>
      <c r="D594" s="80">
        <v>10019674</v>
      </c>
      <c r="E594" s="79" t="s">
        <v>276</v>
      </c>
      <c r="F594" s="81">
        <v>41954</v>
      </c>
      <c r="G594" s="82">
        <v>3.2719999999999998</v>
      </c>
      <c r="H594" s="83">
        <f t="shared" si="27"/>
        <v>3272</v>
      </c>
      <c r="I594" s="84">
        <f t="shared" si="28"/>
        <v>3.7870370370370367E-2</v>
      </c>
      <c r="J594" s="83">
        <v>0.28199999999999997</v>
      </c>
      <c r="K594" s="83" t="s">
        <v>277</v>
      </c>
      <c r="L594" s="83">
        <v>0.39200000000000002</v>
      </c>
      <c r="M594" s="83" t="s">
        <v>277</v>
      </c>
      <c r="N594" s="84">
        <f t="shared" si="29"/>
        <v>0.71187037037037038</v>
      </c>
    </row>
    <row r="595" spans="2:14" s="71" customFormat="1" ht="14.65" customHeight="1">
      <c r="B595" s="79" t="s">
        <v>278</v>
      </c>
      <c r="C595" s="80">
        <v>10044187</v>
      </c>
      <c r="D595" s="80">
        <v>10019674</v>
      </c>
      <c r="E595" s="79" t="s">
        <v>276</v>
      </c>
      <c r="F595" s="81">
        <v>41955</v>
      </c>
      <c r="G595" s="82">
        <v>3.2309999999999999</v>
      </c>
      <c r="H595" s="83">
        <f t="shared" si="27"/>
        <v>3231</v>
      </c>
      <c r="I595" s="84">
        <f t="shared" si="28"/>
        <v>3.739583333333333E-2</v>
      </c>
      <c r="J595" s="83">
        <v>0.504</v>
      </c>
      <c r="K595" s="83" t="s">
        <v>277</v>
      </c>
      <c r="L595" s="83">
        <v>0.37</v>
      </c>
      <c r="M595" s="83" t="s">
        <v>277</v>
      </c>
      <c r="N595" s="84">
        <f t="shared" si="29"/>
        <v>0.91139583333333329</v>
      </c>
    </row>
    <row r="596" spans="2:14" s="71" customFormat="1" ht="14.65" customHeight="1">
      <c r="B596" s="79" t="s">
        <v>278</v>
      </c>
      <c r="C596" s="80">
        <v>10044187</v>
      </c>
      <c r="D596" s="80">
        <v>10019674</v>
      </c>
      <c r="E596" s="79" t="s">
        <v>276</v>
      </c>
      <c r="F596" s="81">
        <v>41956</v>
      </c>
      <c r="G596" s="82">
        <v>2.1960000000000002</v>
      </c>
      <c r="H596" s="83">
        <f t="shared" si="27"/>
        <v>2196</v>
      </c>
      <c r="I596" s="84">
        <f t="shared" si="28"/>
        <v>2.5416666666666667E-2</v>
      </c>
      <c r="J596" s="83">
        <v>0.41299999999999998</v>
      </c>
      <c r="K596" s="83" t="s">
        <v>277</v>
      </c>
      <c r="L596" s="83">
        <v>0.38800000000000001</v>
      </c>
      <c r="M596" s="83" t="s">
        <v>277</v>
      </c>
      <c r="N596" s="84">
        <f t="shared" si="29"/>
        <v>0.82641666666666658</v>
      </c>
    </row>
    <row r="597" spans="2:14" s="71" customFormat="1" ht="14.65" customHeight="1">
      <c r="B597" s="79" t="s">
        <v>278</v>
      </c>
      <c r="C597" s="80">
        <v>10044187</v>
      </c>
      <c r="D597" s="80">
        <v>10019674</v>
      </c>
      <c r="E597" s="79" t="s">
        <v>276</v>
      </c>
      <c r="F597" s="81">
        <v>41957</v>
      </c>
      <c r="G597" s="82">
        <v>3.9180000000000001</v>
      </c>
      <c r="H597" s="83">
        <f t="shared" si="27"/>
        <v>3918</v>
      </c>
      <c r="I597" s="84">
        <f t="shared" si="28"/>
        <v>4.5347222222222219E-2</v>
      </c>
      <c r="J597" s="83">
        <v>4.62</v>
      </c>
      <c r="K597" s="83" t="s">
        <v>277</v>
      </c>
      <c r="L597" s="83">
        <v>0.4</v>
      </c>
      <c r="M597" s="83" t="s">
        <v>277</v>
      </c>
      <c r="N597" s="84">
        <f t="shared" si="29"/>
        <v>5.0653472222222229</v>
      </c>
    </row>
    <row r="598" spans="2:14" s="71" customFormat="1" ht="14.65" customHeight="1">
      <c r="B598" s="79" t="s">
        <v>278</v>
      </c>
      <c r="C598" s="80">
        <v>10044187</v>
      </c>
      <c r="D598" s="80">
        <v>10019674</v>
      </c>
      <c r="E598" s="79" t="s">
        <v>276</v>
      </c>
      <c r="F598" s="81">
        <v>41958</v>
      </c>
      <c r="G598" s="82">
        <v>3.25</v>
      </c>
      <c r="H598" s="83">
        <f t="shared" si="27"/>
        <v>3250</v>
      </c>
      <c r="I598" s="84">
        <f t="shared" si="28"/>
        <v>3.7615740740740741E-2</v>
      </c>
      <c r="J598" s="83">
        <v>0.78600000000000003</v>
      </c>
      <c r="K598" s="83" t="s">
        <v>277</v>
      </c>
      <c r="L598" s="83">
        <v>0.38400000000000001</v>
      </c>
      <c r="M598" s="83" t="s">
        <v>277</v>
      </c>
      <c r="N598" s="84">
        <f t="shared" si="29"/>
        <v>1.2076157407407409</v>
      </c>
    </row>
    <row r="599" spans="2:14" s="71" customFormat="1" ht="14.65" customHeight="1">
      <c r="B599" s="79" t="s">
        <v>278</v>
      </c>
      <c r="C599" s="80">
        <v>10044187</v>
      </c>
      <c r="D599" s="80">
        <v>10019674</v>
      </c>
      <c r="E599" s="79" t="s">
        <v>276</v>
      </c>
      <c r="F599" s="81">
        <v>41959</v>
      </c>
      <c r="G599" s="82">
        <v>3.09</v>
      </c>
      <c r="H599" s="83">
        <f t="shared" si="27"/>
        <v>3090</v>
      </c>
      <c r="I599" s="84">
        <f t="shared" si="28"/>
        <v>3.5763888888888887E-2</v>
      </c>
      <c r="J599" s="83">
        <v>0.60399999999999998</v>
      </c>
      <c r="K599" s="83" t="s">
        <v>277</v>
      </c>
      <c r="L599" s="83">
        <v>0.38500000000000001</v>
      </c>
      <c r="M599" s="83" t="s">
        <v>277</v>
      </c>
      <c r="N599" s="84">
        <f t="shared" si="29"/>
        <v>1.0247638888888888</v>
      </c>
    </row>
    <row r="600" spans="2:14" s="71" customFormat="1" ht="14.65" customHeight="1">
      <c r="B600" s="79" t="s">
        <v>278</v>
      </c>
      <c r="C600" s="80">
        <v>10044187</v>
      </c>
      <c r="D600" s="80">
        <v>10019674</v>
      </c>
      <c r="E600" s="79" t="s">
        <v>276</v>
      </c>
      <c r="F600" s="81">
        <v>41960</v>
      </c>
      <c r="G600" s="82">
        <v>3.09</v>
      </c>
      <c r="H600" s="83">
        <f t="shared" si="27"/>
        <v>3090</v>
      </c>
      <c r="I600" s="84">
        <f t="shared" si="28"/>
        <v>3.5763888888888887E-2</v>
      </c>
      <c r="J600" s="83">
        <v>1.76</v>
      </c>
      <c r="K600" s="83" t="s">
        <v>277</v>
      </c>
      <c r="L600" s="83">
        <v>0.39500000000000002</v>
      </c>
      <c r="M600" s="83" t="s">
        <v>277</v>
      </c>
      <c r="N600" s="84">
        <f t="shared" si="29"/>
        <v>2.1907638888888892</v>
      </c>
    </row>
    <row r="601" spans="2:14" s="71" customFormat="1" ht="14.65" customHeight="1">
      <c r="B601" s="79" t="s">
        <v>278</v>
      </c>
      <c r="C601" s="80">
        <v>10044187</v>
      </c>
      <c r="D601" s="80">
        <v>10019674</v>
      </c>
      <c r="E601" s="79" t="s">
        <v>276</v>
      </c>
      <c r="F601" s="81">
        <v>41961</v>
      </c>
      <c r="G601" s="82">
        <v>3.206</v>
      </c>
      <c r="H601" s="83">
        <f t="shared" si="27"/>
        <v>3206</v>
      </c>
      <c r="I601" s="84">
        <f t="shared" si="28"/>
        <v>3.7106481481481476E-2</v>
      </c>
      <c r="J601" s="83">
        <v>0.53400000000000003</v>
      </c>
      <c r="K601" s="83" t="s">
        <v>277</v>
      </c>
      <c r="L601" s="83">
        <v>0.38100000000000001</v>
      </c>
      <c r="M601" s="83" t="s">
        <v>277</v>
      </c>
      <c r="N601" s="84">
        <f t="shared" si="29"/>
        <v>0.95210648148148147</v>
      </c>
    </row>
    <row r="602" spans="2:14" s="71" customFormat="1" ht="14.65" customHeight="1">
      <c r="B602" s="79" t="s">
        <v>278</v>
      </c>
      <c r="C602" s="80">
        <v>10044187</v>
      </c>
      <c r="D602" s="80">
        <v>10019674</v>
      </c>
      <c r="E602" s="79" t="s">
        <v>276</v>
      </c>
      <c r="F602" s="81">
        <v>41962</v>
      </c>
      <c r="G602" s="82">
        <v>3.0659999999999998</v>
      </c>
      <c r="H602" s="83">
        <f t="shared" si="27"/>
        <v>3066</v>
      </c>
      <c r="I602" s="84">
        <f t="shared" si="28"/>
        <v>3.5486111111111107E-2</v>
      </c>
      <c r="J602" s="83">
        <v>0.34</v>
      </c>
      <c r="K602" s="83" t="s">
        <v>277</v>
      </c>
      <c r="L602" s="83">
        <v>0.42799999999999999</v>
      </c>
      <c r="M602" s="83" t="s">
        <v>277</v>
      </c>
      <c r="N602" s="84">
        <f t="shared" si="29"/>
        <v>0.80348611111111112</v>
      </c>
    </row>
    <row r="603" spans="2:14" s="71" customFormat="1" ht="14.65" customHeight="1">
      <c r="B603" s="79" t="s">
        <v>278</v>
      </c>
      <c r="C603" s="80">
        <v>10044187</v>
      </c>
      <c r="D603" s="80">
        <v>10019674</v>
      </c>
      <c r="E603" s="79" t="s">
        <v>276</v>
      </c>
      <c r="F603" s="81">
        <v>41963</v>
      </c>
      <c r="G603" s="82">
        <v>3.2109999999999999</v>
      </c>
      <c r="H603" s="83">
        <f t="shared" si="27"/>
        <v>3211</v>
      </c>
      <c r="I603" s="84">
        <f t="shared" si="28"/>
        <v>3.7164351851851844E-2</v>
      </c>
      <c r="J603" s="83">
        <v>0.26200000000000001</v>
      </c>
      <c r="K603" s="83" t="s">
        <v>277</v>
      </c>
      <c r="L603" s="83">
        <v>0.38900000000000001</v>
      </c>
      <c r="M603" s="83" t="s">
        <v>277</v>
      </c>
      <c r="N603" s="84">
        <f t="shared" si="29"/>
        <v>0.68816435185185187</v>
      </c>
    </row>
    <row r="604" spans="2:14" s="71" customFormat="1" ht="14.65" customHeight="1">
      <c r="B604" s="79" t="s">
        <v>278</v>
      </c>
      <c r="C604" s="80">
        <v>10044187</v>
      </c>
      <c r="D604" s="80">
        <v>10019674</v>
      </c>
      <c r="E604" s="79" t="s">
        <v>276</v>
      </c>
      <c r="F604" s="81">
        <v>41964</v>
      </c>
      <c r="G604" s="82">
        <v>2.8929999999999998</v>
      </c>
      <c r="H604" s="83">
        <f t="shared" si="27"/>
        <v>2893</v>
      </c>
      <c r="I604" s="84">
        <f t="shared" si="28"/>
        <v>3.3483796296296289E-2</v>
      </c>
      <c r="J604" s="83">
        <v>0.24199999999999999</v>
      </c>
      <c r="K604" s="83" t="s">
        <v>277</v>
      </c>
      <c r="L604" s="83">
        <v>0.39600000000000002</v>
      </c>
      <c r="M604" s="83" t="s">
        <v>277</v>
      </c>
      <c r="N604" s="84">
        <f t="shared" si="29"/>
        <v>0.67148379629629629</v>
      </c>
    </row>
    <row r="605" spans="2:14" s="71" customFormat="1" ht="14.65" customHeight="1">
      <c r="B605" s="79" t="s">
        <v>278</v>
      </c>
      <c r="C605" s="80">
        <v>10044187</v>
      </c>
      <c r="D605" s="80">
        <v>10019674</v>
      </c>
      <c r="E605" s="79" t="s">
        <v>276</v>
      </c>
      <c r="F605" s="81">
        <v>41965</v>
      </c>
      <c r="G605" s="82">
        <v>3.1480000000000001</v>
      </c>
      <c r="H605" s="83">
        <f t="shared" si="27"/>
        <v>3148</v>
      </c>
      <c r="I605" s="84">
        <f t="shared" si="28"/>
        <v>3.6435185185185182E-2</v>
      </c>
      <c r="J605" s="83">
        <v>1.1000000000000001</v>
      </c>
      <c r="K605" s="83" t="s">
        <v>277</v>
      </c>
      <c r="L605" s="83">
        <v>0.39100000000000001</v>
      </c>
      <c r="M605" s="83" t="s">
        <v>277</v>
      </c>
      <c r="N605" s="84">
        <f t="shared" si="29"/>
        <v>1.5274351851851853</v>
      </c>
    </row>
    <row r="606" spans="2:14" s="71" customFormat="1" ht="14.65" customHeight="1">
      <c r="B606" s="79" t="s">
        <v>278</v>
      </c>
      <c r="C606" s="80">
        <v>10044187</v>
      </c>
      <c r="D606" s="80">
        <v>10019674</v>
      </c>
      <c r="E606" s="79" t="s">
        <v>276</v>
      </c>
      <c r="F606" s="81">
        <v>41966</v>
      </c>
      <c r="G606" s="82">
        <v>2.9809999999999999</v>
      </c>
      <c r="H606" s="83">
        <f t="shared" si="27"/>
        <v>2981</v>
      </c>
      <c r="I606" s="84">
        <f t="shared" si="28"/>
        <v>3.4502314814814812E-2</v>
      </c>
      <c r="J606" s="83">
        <v>11.9</v>
      </c>
      <c r="K606" s="83" t="s">
        <v>277</v>
      </c>
      <c r="L606" s="83">
        <v>0.45400000000000001</v>
      </c>
      <c r="M606" s="83" t="s">
        <v>277</v>
      </c>
      <c r="N606" s="84">
        <f t="shared" si="29"/>
        <v>12.388502314814815</v>
      </c>
    </row>
    <row r="607" spans="2:14" s="71" customFormat="1" ht="14.65" customHeight="1">
      <c r="B607" s="79" t="s">
        <v>278</v>
      </c>
      <c r="C607" s="80">
        <v>10044187</v>
      </c>
      <c r="D607" s="80">
        <v>10019674</v>
      </c>
      <c r="E607" s="79" t="s">
        <v>276</v>
      </c>
      <c r="F607" s="81">
        <v>41967</v>
      </c>
      <c r="G607" s="82">
        <v>3.0680000000000001</v>
      </c>
      <c r="H607" s="83">
        <f t="shared" si="27"/>
        <v>3068</v>
      </c>
      <c r="I607" s="84">
        <f t="shared" si="28"/>
        <v>3.5509259259259254E-2</v>
      </c>
      <c r="J607" s="83">
        <v>1.62</v>
      </c>
      <c r="K607" s="83" t="s">
        <v>277</v>
      </c>
      <c r="L607" s="83">
        <v>0.40300000000000002</v>
      </c>
      <c r="M607" s="83" t="s">
        <v>277</v>
      </c>
      <c r="N607" s="84">
        <f t="shared" si="29"/>
        <v>2.0585092592592593</v>
      </c>
    </row>
    <row r="608" spans="2:14" s="71" customFormat="1" ht="14.65" customHeight="1">
      <c r="B608" s="79" t="s">
        <v>278</v>
      </c>
      <c r="C608" s="80">
        <v>10044187</v>
      </c>
      <c r="D608" s="80">
        <v>10019674</v>
      </c>
      <c r="E608" s="79" t="s">
        <v>276</v>
      </c>
      <c r="F608" s="81">
        <v>41968</v>
      </c>
      <c r="G608" s="82">
        <v>3.6469999999999998</v>
      </c>
      <c r="H608" s="83">
        <f t="shared" si="27"/>
        <v>3647</v>
      </c>
      <c r="I608" s="84">
        <f t="shared" si="28"/>
        <v>4.2210648148148143E-2</v>
      </c>
      <c r="J608" s="83">
        <v>1.9</v>
      </c>
      <c r="K608" s="83" t="s">
        <v>277</v>
      </c>
      <c r="L608" s="83">
        <v>0.40600000000000003</v>
      </c>
      <c r="M608" s="83" t="s">
        <v>277</v>
      </c>
      <c r="N608" s="84">
        <f t="shared" si="29"/>
        <v>2.3482106481481479</v>
      </c>
    </row>
    <row r="609" spans="2:14" s="71" customFormat="1" ht="14.65" customHeight="1">
      <c r="B609" s="79" t="s">
        <v>278</v>
      </c>
      <c r="C609" s="80">
        <v>10044187</v>
      </c>
      <c r="D609" s="80">
        <v>10019674</v>
      </c>
      <c r="E609" s="79" t="s">
        <v>276</v>
      </c>
      <c r="F609" s="81">
        <v>41969</v>
      </c>
      <c r="G609" s="82">
        <v>2.5619999999999998</v>
      </c>
      <c r="H609" s="83">
        <f t="shared" si="27"/>
        <v>2562</v>
      </c>
      <c r="I609" s="84">
        <f t="shared" si="28"/>
        <v>2.9652777777777774E-2</v>
      </c>
      <c r="J609" s="83">
        <v>2.79</v>
      </c>
      <c r="K609" s="83" t="s">
        <v>277</v>
      </c>
      <c r="L609" s="83">
        <v>0.42399999999999999</v>
      </c>
      <c r="M609" s="83" t="s">
        <v>277</v>
      </c>
      <c r="N609" s="84">
        <f t="shared" si="29"/>
        <v>3.2436527777777777</v>
      </c>
    </row>
    <row r="610" spans="2:14" s="71" customFormat="1" ht="14.65" customHeight="1">
      <c r="B610" s="79" t="s">
        <v>278</v>
      </c>
      <c r="C610" s="80">
        <v>10044187</v>
      </c>
      <c r="D610" s="80">
        <v>10019674</v>
      </c>
      <c r="E610" s="79" t="s">
        <v>276</v>
      </c>
      <c r="F610" s="81">
        <v>41970</v>
      </c>
      <c r="G610" s="82">
        <v>2.899</v>
      </c>
      <c r="H610" s="83">
        <f t="shared" si="27"/>
        <v>2899</v>
      </c>
      <c r="I610" s="84">
        <f t="shared" si="28"/>
        <v>3.3553240740740738E-2</v>
      </c>
      <c r="J610" s="83">
        <v>2.13</v>
      </c>
      <c r="K610" s="83" t="s">
        <v>277</v>
      </c>
      <c r="L610" s="83">
        <v>0.41499999999999998</v>
      </c>
      <c r="M610" s="83" t="s">
        <v>277</v>
      </c>
      <c r="N610" s="84">
        <f t="shared" si="29"/>
        <v>2.5785532407407405</v>
      </c>
    </row>
    <row r="611" spans="2:14" s="71" customFormat="1" ht="14.65" customHeight="1">
      <c r="B611" s="79" t="s">
        <v>278</v>
      </c>
      <c r="C611" s="80">
        <v>10044187</v>
      </c>
      <c r="D611" s="80">
        <v>10019674</v>
      </c>
      <c r="E611" s="79" t="s">
        <v>276</v>
      </c>
      <c r="F611" s="81">
        <v>41971</v>
      </c>
      <c r="G611" s="82">
        <v>3.585</v>
      </c>
      <c r="H611" s="83">
        <f t="shared" si="27"/>
        <v>3585</v>
      </c>
      <c r="I611" s="84">
        <f t="shared" si="28"/>
        <v>4.1493055555555554E-2</v>
      </c>
      <c r="J611" s="83">
        <v>0.75</v>
      </c>
      <c r="K611" s="83" t="s">
        <v>277</v>
      </c>
      <c r="L611" s="83">
        <v>0.40200000000000002</v>
      </c>
      <c r="M611" s="83" t="s">
        <v>277</v>
      </c>
      <c r="N611" s="84">
        <f t="shared" si="29"/>
        <v>1.1934930555555556</v>
      </c>
    </row>
    <row r="612" spans="2:14" s="71" customFormat="1" ht="14.65" customHeight="1">
      <c r="B612" s="79" t="s">
        <v>278</v>
      </c>
      <c r="C612" s="80">
        <v>10044187</v>
      </c>
      <c r="D612" s="80">
        <v>10019674</v>
      </c>
      <c r="E612" s="79" t="s">
        <v>276</v>
      </c>
      <c r="F612" s="81">
        <v>41972</v>
      </c>
      <c r="G612" s="82">
        <v>2.7930000000000001</v>
      </c>
      <c r="H612" s="83">
        <f t="shared" si="27"/>
        <v>2793</v>
      </c>
      <c r="I612" s="84">
        <f t="shared" si="28"/>
        <v>3.2326388888888891E-2</v>
      </c>
      <c r="J612" s="83">
        <v>0.51200000000000001</v>
      </c>
      <c r="K612" s="83" t="s">
        <v>277</v>
      </c>
      <c r="L612" s="83">
        <v>0.45</v>
      </c>
      <c r="M612" s="83" t="s">
        <v>277</v>
      </c>
      <c r="N612" s="84">
        <f t="shared" si="29"/>
        <v>0.99432638888888891</v>
      </c>
    </row>
    <row r="613" spans="2:14" s="71" customFormat="1" ht="14.65" customHeight="1">
      <c r="B613" s="79" t="s">
        <v>278</v>
      </c>
      <c r="C613" s="80">
        <v>10044187</v>
      </c>
      <c r="D613" s="80">
        <v>10019674</v>
      </c>
      <c r="E613" s="79" t="s">
        <v>276</v>
      </c>
      <c r="F613" s="81">
        <v>41973</v>
      </c>
      <c r="G613" s="82">
        <v>2.492</v>
      </c>
      <c r="H613" s="83">
        <f t="shared" si="27"/>
        <v>2492</v>
      </c>
      <c r="I613" s="84">
        <f t="shared" si="28"/>
        <v>2.884259259259259E-2</v>
      </c>
      <c r="J613" s="83">
        <v>0.39200000000000002</v>
      </c>
      <c r="K613" s="83" t="s">
        <v>277</v>
      </c>
      <c r="L613" s="83">
        <v>0.41199999999999998</v>
      </c>
      <c r="M613" s="83" t="s">
        <v>277</v>
      </c>
      <c r="N613" s="84">
        <f t="shared" si="29"/>
        <v>0.83284259259259263</v>
      </c>
    </row>
    <row r="614" spans="2:14" s="71" customFormat="1" ht="14.65" customHeight="1">
      <c r="B614" s="79" t="s">
        <v>278</v>
      </c>
      <c r="C614" s="80">
        <v>10044187</v>
      </c>
      <c r="D614" s="80">
        <v>10019674</v>
      </c>
      <c r="E614" s="79" t="s">
        <v>276</v>
      </c>
      <c r="F614" s="81">
        <v>41974</v>
      </c>
      <c r="G614" s="82">
        <v>3.4350000000000001</v>
      </c>
      <c r="H614" s="83">
        <f t="shared" si="27"/>
        <v>3435</v>
      </c>
      <c r="I614" s="84">
        <f t="shared" si="28"/>
        <v>3.9756944444444442E-2</v>
      </c>
      <c r="J614" s="83">
        <v>0.318</v>
      </c>
      <c r="K614" s="83" t="s">
        <v>277</v>
      </c>
      <c r="L614" s="83">
        <v>0.376</v>
      </c>
      <c r="M614" s="83" t="s">
        <v>277</v>
      </c>
      <c r="N614" s="84">
        <f t="shared" si="29"/>
        <v>0.7337569444444445</v>
      </c>
    </row>
    <row r="615" spans="2:14" s="71" customFormat="1" ht="14.65" customHeight="1">
      <c r="B615" s="79" t="s">
        <v>278</v>
      </c>
      <c r="C615" s="80">
        <v>10044187</v>
      </c>
      <c r="D615" s="80">
        <v>10019674</v>
      </c>
      <c r="E615" s="79" t="s">
        <v>276</v>
      </c>
      <c r="F615" s="81">
        <v>41975</v>
      </c>
      <c r="G615" s="82">
        <v>3.3410000000000002</v>
      </c>
      <c r="H615" s="83">
        <f t="shared" si="27"/>
        <v>3341</v>
      </c>
      <c r="I615" s="84">
        <f t="shared" si="28"/>
        <v>3.8668981481481478E-2</v>
      </c>
      <c r="J615" s="83">
        <v>0.28699999999999998</v>
      </c>
      <c r="K615" s="83" t="s">
        <v>280</v>
      </c>
      <c r="L615" s="83">
        <v>0.35199999999999998</v>
      </c>
      <c r="M615" s="83" t="s">
        <v>277</v>
      </c>
      <c r="N615" s="84">
        <f t="shared" si="29"/>
        <v>0.67766898148148136</v>
      </c>
    </row>
    <row r="616" spans="2:14" s="71" customFormat="1" ht="14.65" customHeight="1">
      <c r="B616" s="79" t="s">
        <v>278</v>
      </c>
      <c r="C616" s="80">
        <v>10044187</v>
      </c>
      <c r="D616" s="80">
        <v>10019674</v>
      </c>
      <c r="E616" s="79" t="s">
        <v>276</v>
      </c>
      <c r="F616" s="81">
        <v>41976</v>
      </c>
      <c r="G616" s="82">
        <v>2.7970000000000002</v>
      </c>
      <c r="H616" s="83">
        <f t="shared" si="27"/>
        <v>2797</v>
      </c>
      <c r="I616" s="84">
        <f t="shared" si="28"/>
        <v>3.2372685185185185E-2</v>
      </c>
      <c r="J616" s="83">
        <v>0.25600000000000001</v>
      </c>
      <c r="K616" s="83" t="s">
        <v>277</v>
      </c>
      <c r="L616" s="83">
        <v>0.36099999999999999</v>
      </c>
      <c r="M616" s="83" t="s">
        <v>277</v>
      </c>
      <c r="N616" s="84">
        <f t="shared" si="29"/>
        <v>0.64937268518518521</v>
      </c>
    </row>
    <row r="617" spans="2:14" s="71" customFormat="1" ht="14.65" customHeight="1">
      <c r="B617" s="79" t="s">
        <v>278</v>
      </c>
      <c r="C617" s="80">
        <v>10044187</v>
      </c>
      <c r="D617" s="80">
        <v>10019674</v>
      </c>
      <c r="E617" s="79" t="s">
        <v>276</v>
      </c>
      <c r="F617" s="81">
        <v>41977</v>
      </c>
      <c r="G617" s="82">
        <v>2.9529999999999998</v>
      </c>
      <c r="H617" s="83">
        <f t="shared" si="27"/>
        <v>2953</v>
      </c>
      <c r="I617" s="84">
        <f t="shared" si="28"/>
        <v>3.4178240740740738E-2</v>
      </c>
      <c r="J617" s="83">
        <v>0.34599999999999997</v>
      </c>
      <c r="K617" s="83" t="s">
        <v>277</v>
      </c>
      <c r="L617" s="83">
        <v>0.40600000000000003</v>
      </c>
      <c r="M617" s="83" t="s">
        <v>277</v>
      </c>
      <c r="N617" s="84">
        <f t="shared" si="29"/>
        <v>0.78617824074074072</v>
      </c>
    </row>
    <row r="618" spans="2:14" s="71" customFormat="1" ht="14.65" customHeight="1">
      <c r="B618" s="79" t="s">
        <v>278</v>
      </c>
      <c r="C618" s="80">
        <v>10044187</v>
      </c>
      <c r="D618" s="80">
        <v>10019674</v>
      </c>
      <c r="E618" s="79" t="s">
        <v>276</v>
      </c>
      <c r="F618" s="81">
        <v>41978</v>
      </c>
      <c r="G618" s="82">
        <v>3.048</v>
      </c>
      <c r="H618" s="83">
        <f t="shared" si="27"/>
        <v>3048</v>
      </c>
      <c r="I618" s="84">
        <f t="shared" si="28"/>
        <v>3.5277777777777776E-2</v>
      </c>
      <c r="J618" s="83">
        <v>0.254</v>
      </c>
      <c r="K618" s="83" t="s">
        <v>277</v>
      </c>
      <c r="L618" s="83">
        <v>0.42699999999999999</v>
      </c>
      <c r="M618" s="83" t="s">
        <v>277</v>
      </c>
      <c r="N618" s="84">
        <f t="shared" si="29"/>
        <v>0.71627777777777779</v>
      </c>
    </row>
    <row r="619" spans="2:14" s="71" customFormat="1" ht="14.65" customHeight="1">
      <c r="B619" s="79" t="s">
        <v>278</v>
      </c>
      <c r="C619" s="80">
        <v>10044187</v>
      </c>
      <c r="D619" s="80">
        <v>10019674</v>
      </c>
      <c r="E619" s="79" t="s">
        <v>276</v>
      </c>
      <c r="F619" s="81">
        <v>41979</v>
      </c>
      <c r="G619" s="82">
        <v>3.0470000000000002</v>
      </c>
      <c r="H619" s="83">
        <f t="shared" si="27"/>
        <v>3047</v>
      </c>
      <c r="I619" s="84">
        <f t="shared" si="28"/>
        <v>3.5266203703703702E-2</v>
      </c>
      <c r="J619" s="83">
        <v>0.224</v>
      </c>
      <c r="K619" s="83" t="s">
        <v>277</v>
      </c>
      <c r="L619" s="83">
        <v>0.40200000000000002</v>
      </c>
      <c r="M619" s="83" t="s">
        <v>277</v>
      </c>
      <c r="N619" s="84">
        <f t="shared" si="29"/>
        <v>0.6612662037037037</v>
      </c>
    </row>
    <row r="620" spans="2:14" s="71" customFormat="1" ht="14.65" customHeight="1">
      <c r="B620" s="79" t="s">
        <v>278</v>
      </c>
      <c r="C620" s="80">
        <v>10044187</v>
      </c>
      <c r="D620" s="80">
        <v>10019674</v>
      </c>
      <c r="E620" s="79" t="s">
        <v>276</v>
      </c>
      <c r="F620" s="81">
        <v>41980</v>
      </c>
      <c r="G620" s="82">
        <v>4.0019999999999998</v>
      </c>
      <c r="H620" s="83">
        <f t="shared" si="27"/>
        <v>4002</v>
      </c>
      <c r="I620" s="84">
        <f t="shared" si="28"/>
        <v>4.6319444444444441E-2</v>
      </c>
      <c r="J620" s="83">
        <v>0.222</v>
      </c>
      <c r="K620" s="83" t="s">
        <v>277</v>
      </c>
      <c r="L620" s="83">
        <v>0.39100000000000001</v>
      </c>
      <c r="M620" s="83" t="s">
        <v>277</v>
      </c>
      <c r="N620" s="84">
        <f t="shared" si="29"/>
        <v>0.65931944444444446</v>
      </c>
    </row>
    <row r="621" spans="2:14" s="71" customFormat="1" ht="14.65" customHeight="1">
      <c r="B621" s="79" t="s">
        <v>278</v>
      </c>
      <c r="C621" s="80">
        <v>10044187</v>
      </c>
      <c r="D621" s="80">
        <v>10019674</v>
      </c>
      <c r="E621" s="79" t="s">
        <v>276</v>
      </c>
      <c r="F621" s="81">
        <v>41981</v>
      </c>
      <c r="G621" s="82">
        <v>2.097</v>
      </c>
      <c r="H621" s="83">
        <f t="shared" si="27"/>
        <v>2097</v>
      </c>
      <c r="I621" s="84">
        <f t="shared" si="28"/>
        <v>2.4270833333333332E-2</v>
      </c>
      <c r="J621" s="83">
        <v>0.21299999999999999</v>
      </c>
      <c r="K621" s="83" t="s">
        <v>277</v>
      </c>
      <c r="L621" s="83">
        <v>0.39</v>
      </c>
      <c r="M621" s="83" t="s">
        <v>277</v>
      </c>
      <c r="N621" s="84">
        <f t="shared" si="29"/>
        <v>0.62727083333333333</v>
      </c>
    </row>
    <row r="622" spans="2:14" s="71" customFormat="1" ht="14.65" customHeight="1">
      <c r="B622" s="79" t="s">
        <v>278</v>
      </c>
      <c r="C622" s="80">
        <v>10044187</v>
      </c>
      <c r="D622" s="80">
        <v>10019674</v>
      </c>
      <c r="E622" s="79" t="s">
        <v>276</v>
      </c>
      <c r="F622" s="81">
        <v>41982</v>
      </c>
      <c r="G622" s="82">
        <v>2.9769999999999999</v>
      </c>
      <c r="H622" s="83">
        <f t="shared" si="27"/>
        <v>2977</v>
      </c>
      <c r="I622" s="84">
        <f t="shared" si="28"/>
        <v>3.4456018518518518E-2</v>
      </c>
      <c r="J622" s="83">
        <v>0.20100000000000001</v>
      </c>
      <c r="K622" s="83" t="s">
        <v>277</v>
      </c>
      <c r="L622" s="83">
        <v>0.39800000000000002</v>
      </c>
      <c r="M622" s="83" t="s">
        <v>277</v>
      </c>
      <c r="N622" s="84">
        <f t="shared" si="29"/>
        <v>0.63345601851851852</v>
      </c>
    </row>
    <row r="623" spans="2:14" s="71" customFormat="1" ht="14.65" customHeight="1">
      <c r="B623" s="79" t="s">
        <v>278</v>
      </c>
      <c r="C623" s="80">
        <v>10044187</v>
      </c>
      <c r="D623" s="80">
        <v>10019674</v>
      </c>
      <c r="E623" s="79" t="s">
        <v>276</v>
      </c>
      <c r="F623" s="81">
        <v>41983</v>
      </c>
      <c r="G623" s="82">
        <v>3.0659999999999998</v>
      </c>
      <c r="H623" s="83">
        <f t="shared" si="27"/>
        <v>3066</v>
      </c>
      <c r="I623" s="84">
        <f t="shared" si="28"/>
        <v>3.5486111111111107E-2</v>
      </c>
      <c r="J623" s="83">
        <v>0.27100000000000002</v>
      </c>
      <c r="K623" s="83" t="s">
        <v>277</v>
      </c>
      <c r="L623" s="83">
        <v>0.41899999999999998</v>
      </c>
      <c r="M623" s="83" t="s">
        <v>277</v>
      </c>
      <c r="N623" s="84">
        <f t="shared" si="29"/>
        <v>0.72548611111111105</v>
      </c>
    </row>
    <row r="624" spans="2:14" s="71" customFormat="1" ht="14.65" customHeight="1">
      <c r="B624" s="79" t="s">
        <v>278</v>
      </c>
      <c r="C624" s="80">
        <v>10044187</v>
      </c>
      <c r="D624" s="80">
        <v>10019674</v>
      </c>
      <c r="E624" s="79" t="s">
        <v>276</v>
      </c>
      <c r="F624" s="81">
        <v>41984</v>
      </c>
      <c r="G624" s="82">
        <v>2.9060000000000001</v>
      </c>
      <c r="H624" s="83">
        <f t="shared" si="27"/>
        <v>2906</v>
      </c>
      <c r="I624" s="84">
        <f t="shared" si="28"/>
        <v>3.363425925925926E-2</v>
      </c>
      <c r="J624" s="83">
        <v>0.40200000000000002</v>
      </c>
      <c r="K624" s="83" t="s">
        <v>277</v>
      </c>
      <c r="L624" s="83">
        <v>0.39100000000000001</v>
      </c>
      <c r="M624" s="83" t="s">
        <v>277</v>
      </c>
      <c r="N624" s="84">
        <f t="shared" si="29"/>
        <v>0.82663425925925926</v>
      </c>
    </row>
    <row r="625" spans="2:14" s="71" customFormat="1" ht="14.65" customHeight="1">
      <c r="B625" s="79" t="s">
        <v>278</v>
      </c>
      <c r="C625" s="80">
        <v>10044187</v>
      </c>
      <c r="D625" s="80">
        <v>10019674</v>
      </c>
      <c r="E625" s="79" t="s">
        <v>276</v>
      </c>
      <c r="F625" s="81">
        <v>41985</v>
      </c>
      <c r="G625" s="82">
        <v>3.1480000000000001</v>
      </c>
      <c r="H625" s="83">
        <f t="shared" si="27"/>
        <v>3148</v>
      </c>
      <c r="I625" s="84">
        <f t="shared" si="28"/>
        <v>3.6435185185185182E-2</v>
      </c>
      <c r="J625" s="83">
        <v>2.37</v>
      </c>
      <c r="K625" s="83" t="s">
        <v>277</v>
      </c>
      <c r="L625" s="83">
        <v>0.39200000000000002</v>
      </c>
      <c r="M625" s="83" t="s">
        <v>277</v>
      </c>
      <c r="N625" s="84">
        <f t="shared" si="29"/>
        <v>2.7984351851851854</v>
      </c>
    </row>
    <row r="626" spans="2:14" s="71" customFormat="1" ht="14.65" customHeight="1">
      <c r="B626" s="79" t="s">
        <v>278</v>
      </c>
      <c r="C626" s="80">
        <v>10044187</v>
      </c>
      <c r="D626" s="80">
        <v>10019674</v>
      </c>
      <c r="E626" s="79" t="s">
        <v>276</v>
      </c>
      <c r="F626" s="81">
        <v>41986</v>
      </c>
      <c r="G626" s="82">
        <v>3.1280000000000001</v>
      </c>
      <c r="H626" s="83">
        <f t="shared" si="27"/>
        <v>3128</v>
      </c>
      <c r="I626" s="84">
        <f t="shared" si="28"/>
        <v>3.6203703703703703E-2</v>
      </c>
      <c r="J626" s="83">
        <v>0.48499999999999999</v>
      </c>
      <c r="K626" s="83" t="s">
        <v>277</v>
      </c>
      <c r="L626" s="83">
        <v>0.38600000000000001</v>
      </c>
      <c r="M626" s="83" t="s">
        <v>277</v>
      </c>
      <c r="N626" s="84">
        <f t="shared" si="29"/>
        <v>0.90720370370370373</v>
      </c>
    </row>
    <row r="627" spans="2:14" s="71" customFormat="1" ht="14.65" customHeight="1">
      <c r="B627" s="79" t="s">
        <v>278</v>
      </c>
      <c r="C627" s="80">
        <v>10044187</v>
      </c>
      <c r="D627" s="80">
        <v>10019674</v>
      </c>
      <c r="E627" s="79" t="s">
        <v>276</v>
      </c>
      <c r="F627" s="81">
        <v>41987</v>
      </c>
      <c r="G627" s="82">
        <v>2.8690000000000002</v>
      </c>
      <c r="H627" s="83">
        <f t="shared" si="27"/>
        <v>2869</v>
      </c>
      <c r="I627" s="84">
        <f t="shared" si="28"/>
        <v>3.3206018518518517E-2</v>
      </c>
      <c r="J627" s="83">
        <v>0.32300000000000001</v>
      </c>
      <c r="K627" s="83" t="s">
        <v>277</v>
      </c>
      <c r="L627" s="83">
        <v>0.437</v>
      </c>
      <c r="M627" s="83" t="s">
        <v>277</v>
      </c>
      <c r="N627" s="84">
        <f t="shared" si="29"/>
        <v>0.79320601851851857</v>
      </c>
    </row>
    <row r="628" spans="2:14" s="71" customFormat="1" ht="14.65" customHeight="1">
      <c r="B628" s="79" t="s">
        <v>278</v>
      </c>
      <c r="C628" s="80">
        <v>10044187</v>
      </c>
      <c r="D628" s="80">
        <v>10019674</v>
      </c>
      <c r="E628" s="79" t="s">
        <v>276</v>
      </c>
      <c r="F628" s="81">
        <v>41988</v>
      </c>
      <c r="G628" s="82">
        <v>2.919</v>
      </c>
      <c r="H628" s="83">
        <f t="shared" si="27"/>
        <v>2919</v>
      </c>
      <c r="I628" s="84">
        <f t="shared" si="28"/>
        <v>3.3784722222222223E-2</v>
      </c>
      <c r="J628" s="83">
        <v>0.28599999999999998</v>
      </c>
      <c r="K628" s="83" t="s">
        <v>277</v>
      </c>
      <c r="L628" s="83">
        <v>0.41</v>
      </c>
      <c r="M628" s="83" t="s">
        <v>277</v>
      </c>
      <c r="N628" s="84">
        <f t="shared" si="29"/>
        <v>0.72978472222222224</v>
      </c>
    </row>
    <row r="629" spans="2:14" s="71" customFormat="1" ht="14.65" customHeight="1">
      <c r="B629" s="79" t="s">
        <v>278</v>
      </c>
      <c r="C629" s="80">
        <v>10044187</v>
      </c>
      <c r="D629" s="80">
        <v>10019674</v>
      </c>
      <c r="E629" s="79" t="s">
        <v>276</v>
      </c>
      <c r="F629" s="81">
        <v>41989</v>
      </c>
      <c r="G629" s="82">
        <v>2.9660000000000002</v>
      </c>
      <c r="H629" s="83">
        <f t="shared" si="27"/>
        <v>2966</v>
      </c>
      <c r="I629" s="84">
        <f t="shared" si="28"/>
        <v>3.4328703703703702E-2</v>
      </c>
      <c r="J629" s="83">
        <v>1.05</v>
      </c>
      <c r="K629" s="83" t="s">
        <v>277</v>
      </c>
      <c r="L629" s="83">
        <v>0.375</v>
      </c>
      <c r="M629" s="83" t="s">
        <v>277</v>
      </c>
      <c r="N629" s="84">
        <f t="shared" si="29"/>
        <v>1.4593287037037037</v>
      </c>
    </row>
    <row r="630" spans="2:14" s="71" customFormat="1" ht="14.65" customHeight="1">
      <c r="B630" s="79" t="s">
        <v>278</v>
      </c>
      <c r="C630" s="80">
        <v>10044187</v>
      </c>
      <c r="D630" s="80">
        <v>10019674</v>
      </c>
      <c r="E630" s="79" t="s">
        <v>276</v>
      </c>
      <c r="F630" s="81">
        <v>41990</v>
      </c>
      <c r="G630" s="82">
        <v>3.18</v>
      </c>
      <c r="H630" s="83">
        <f t="shared" si="27"/>
        <v>3180</v>
      </c>
      <c r="I630" s="84">
        <f t="shared" si="28"/>
        <v>3.6805555555555557E-2</v>
      </c>
      <c r="J630" s="83">
        <v>2.1</v>
      </c>
      <c r="K630" s="83" t="s">
        <v>277</v>
      </c>
      <c r="L630" s="83">
        <v>0.38200000000000001</v>
      </c>
      <c r="M630" s="83" t="s">
        <v>277</v>
      </c>
      <c r="N630" s="84">
        <f t="shared" si="29"/>
        <v>2.5188055555555557</v>
      </c>
    </row>
    <row r="631" spans="2:14" s="71" customFormat="1" ht="14.65" customHeight="1">
      <c r="B631" s="79" t="s">
        <v>278</v>
      </c>
      <c r="C631" s="80">
        <v>10044187</v>
      </c>
      <c r="D631" s="80">
        <v>10019674</v>
      </c>
      <c r="E631" s="79" t="s">
        <v>276</v>
      </c>
      <c r="F631" s="81">
        <v>41991</v>
      </c>
      <c r="G631" s="82">
        <v>2.8490000000000002</v>
      </c>
      <c r="H631" s="83">
        <f t="shared" si="27"/>
        <v>2849</v>
      </c>
      <c r="I631" s="84">
        <f t="shared" si="28"/>
        <v>3.2974537037037038E-2</v>
      </c>
      <c r="J631" s="83">
        <v>0.47399999999999998</v>
      </c>
      <c r="K631" s="83" t="s">
        <v>277</v>
      </c>
      <c r="L631" s="83">
        <v>0.39500000000000002</v>
      </c>
      <c r="M631" s="83" t="s">
        <v>277</v>
      </c>
      <c r="N631" s="84">
        <f t="shared" si="29"/>
        <v>0.90197453703703701</v>
      </c>
    </row>
    <row r="632" spans="2:14" s="71" customFormat="1" ht="14.65" customHeight="1">
      <c r="B632" s="79" t="s">
        <v>278</v>
      </c>
      <c r="C632" s="80">
        <v>10044187</v>
      </c>
      <c r="D632" s="80">
        <v>10019674</v>
      </c>
      <c r="E632" s="79" t="s">
        <v>276</v>
      </c>
      <c r="F632" s="81">
        <v>41992</v>
      </c>
      <c r="G632" s="82">
        <v>3.1819999999999999</v>
      </c>
      <c r="H632" s="83">
        <f t="shared" si="27"/>
        <v>3182</v>
      </c>
      <c r="I632" s="84">
        <f t="shared" si="28"/>
        <v>3.6828703703703704E-2</v>
      </c>
      <c r="J632" s="83">
        <v>0.50600000000000001</v>
      </c>
      <c r="K632" s="83" t="s">
        <v>277</v>
      </c>
      <c r="L632" s="83">
        <v>0.38700000000000001</v>
      </c>
      <c r="M632" s="83" t="s">
        <v>277</v>
      </c>
      <c r="N632" s="84">
        <f t="shared" si="29"/>
        <v>0.92982870370370374</v>
      </c>
    </row>
    <row r="633" spans="2:14" s="71" customFormat="1" ht="14.65" customHeight="1">
      <c r="B633" s="79" t="s">
        <v>278</v>
      </c>
      <c r="C633" s="80">
        <v>10044187</v>
      </c>
      <c r="D633" s="80">
        <v>10019674</v>
      </c>
      <c r="E633" s="79" t="s">
        <v>276</v>
      </c>
      <c r="F633" s="81">
        <v>41993</v>
      </c>
      <c r="G633" s="82">
        <v>2.9860000000000002</v>
      </c>
      <c r="H633" s="83">
        <f t="shared" si="27"/>
        <v>2986</v>
      </c>
      <c r="I633" s="84">
        <f t="shared" si="28"/>
        <v>3.4560185185185187E-2</v>
      </c>
      <c r="J633" s="83">
        <v>0.30299999999999999</v>
      </c>
      <c r="K633" s="83" t="s">
        <v>277</v>
      </c>
      <c r="L633" s="83">
        <v>0.35499999999999998</v>
      </c>
      <c r="M633" s="83" t="s">
        <v>277</v>
      </c>
      <c r="N633" s="84">
        <f t="shared" si="29"/>
        <v>0.69256018518518514</v>
      </c>
    </row>
    <row r="634" spans="2:14" s="71" customFormat="1" ht="14.65" customHeight="1">
      <c r="B634" s="79" t="s">
        <v>278</v>
      </c>
      <c r="C634" s="80">
        <v>10044187</v>
      </c>
      <c r="D634" s="80">
        <v>10019674</v>
      </c>
      <c r="E634" s="79" t="s">
        <v>276</v>
      </c>
      <c r="F634" s="81">
        <v>41994</v>
      </c>
      <c r="G634" s="82">
        <v>2.8090000000000002</v>
      </c>
      <c r="H634" s="83">
        <f t="shared" si="27"/>
        <v>2809</v>
      </c>
      <c r="I634" s="84">
        <f t="shared" si="28"/>
        <v>3.2511574074074075E-2</v>
      </c>
      <c r="J634" s="83">
        <v>0.22900000000000001</v>
      </c>
      <c r="K634" s="83" t="s">
        <v>277</v>
      </c>
      <c r="L634" s="83">
        <v>0.39200000000000002</v>
      </c>
      <c r="M634" s="83" t="s">
        <v>277</v>
      </c>
      <c r="N634" s="84">
        <f t="shared" si="29"/>
        <v>0.65351157407407412</v>
      </c>
    </row>
    <row r="635" spans="2:14" s="71" customFormat="1" ht="14.65" customHeight="1">
      <c r="B635" s="79" t="s">
        <v>278</v>
      </c>
      <c r="C635" s="80">
        <v>10044187</v>
      </c>
      <c r="D635" s="80">
        <v>10019674</v>
      </c>
      <c r="E635" s="79" t="s">
        <v>276</v>
      </c>
      <c r="F635" s="81">
        <v>41995</v>
      </c>
      <c r="G635" s="82">
        <v>2.9529999999999998</v>
      </c>
      <c r="H635" s="83">
        <f t="shared" si="27"/>
        <v>2953</v>
      </c>
      <c r="I635" s="84">
        <f t="shared" si="28"/>
        <v>3.4178240740740738E-2</v>
      </c>
      <c r="J635" s="83">
        <v>0.2</v>
      </c>
      <c r="K635" s="83" t="s">
        <v>277</v>
      </c>
      <c r="L635" s="83">
        <v>0.41799999999999998</v>
      </c>
      <c r="M635" s="83" t="s">
        <v>277</v>
      </c>
      <c r="N635" s="84">
        <f t="shared" si="29"/>
        <v>0.65217824074074071</v>
      </c>
    </row>
    <row r="636" spans="2:14" s="71" customFormat="1" ht="14.65" customHeight="1">
      <c r="B636" s="79" t="s">
        <v>278</v>
      </c>
      <c r="C636" s="80">
        <v>10044187</v>
      </c>
      <c r="D636" s="80">
        <v>10019674</v>
      </c>
      <c r="E636" s="79" t="s">
        <v>276</v>
      </c>
      <c r="F636" s="81">
        <v>41996</v>
      </c>
      <c r="G636" s="82">
        <v>2.9609999999999999</v>
      </c>
      <c r="H636" s="83">
        <f t="shared" si="27"/>
        <v>2961</v>
      </c>
      <c r="I636" s="84">
        <f t="shared" si="28"/>
        <v>3.4270833333333327E-2</v>
      </c>
      <c r="J636" s="83">
        <v>0.19700000000000001</v>
      </c>
      <c r="K636" s="83" t="s">
        <v>277</v>
      </c>
      <c r="L636" s="83">
        <v>0.437</v>
      </c>
      <c r="M636" s="83" t="s">
        <v>277</v>
      </c>
      <c r="N636" s="84">
        <f t="shared" si="29"/>
        <v>0.66827083333333337</v>
      </c>
    </row>
    <row r="637" spans="2:14" s="71" customFormat="1" ht="14.65" customHeight="1">
      <c r="B637" s="79" t="s">
        <v>278</v>
      </c>
      <c r="C637" s="80">
        <v>10044187</v>
      </c>
      <c r="D637" s="80">
        <v>10019674</v>
      </c>
      <c r="E637" s="79" t="s">
        <v>276</v>
      </c>
      <c r="F637" s="81">
        <v>41997</v>
      </c>
      <c r="G637" s="82">
        <v>2.847</v>
      </c>
      <c r="H637" s="83">
        <f t="shared" si="27"/>
        <v>2847</v>
      </c>
      <c r="I637" s="84">
        <f t="shared" si="28"/>
        <v>3.2951388888888884E-2</v>
      </c>
      <c r="J637" s="83">
        <v>0.24399999999999999</v>
      </c>
      <c r="K637" s="83" t="s">
        <v>277</v>
      </c>
      <c r="L637" s="83">
        <v>0.39300000000000002</v>
      </c>
      <c r="M637" s="83" t="s">
        <v>277</v>
      </c>
      <c r="N637" s="84">
        <f t="shared" si="29"/>
        <v>0.66995138888888883</v>
      </c>
    </row>
    <row r="638" spans="2:14" s="71" customFormat="1" ht="14.65" customHeight="1">
      <c r="B638" s="79" t="s">
        <v>278</v>
      </c>
      <c r="C638" s="80">
        <v>10044187</v>
      </c>
      <c r="D638" s="80">
        <v>10019674</v>
      </c>
      <c r="E638" s="79" t="s">
        <v>276</v>
      </c>
      <c r="F638" s="81">
        <v>41998</v>
      </c>
      <c r="G638" s="82">
        <v>2.8050000000000002</v>
      </c>
      <c r="H638" s="83">
        <f t="shared" si="27"/>
        <v>2805</v>
      </c>
      <c r="I638" s="84">
        <f t="shared" si="28"/>
        <v>3.246527777777778E-2</v>
      </c>
      <c r="J638" s="83">
        <v>0.20899999999999999</v>
      </c>
      <c r="K638" s="83" t="s">
        <v>277</v>
      </c>
      <c r="L638" s="83">
        <v>0.40200000000000002</v>
      </c>
      <c r="M638" s="83" t="s">
        <v>277</v>
      </c>
      <c r="N638" s="84">
        <f t="shared" si="29"/>
        <v>0.64346527777777784</v>
      </c>
    </row>
    <row r="639" spans="2:14" s="71" customFormat="1" ht="14.65" customHeight="1">
      <c r="B639" s="79" t="s">
        <v>278</v>
      </c>
      <c r="C639" s="80">
        <v>10044187</v>
      </c>
      <c r="D639" s="80">
        <v>10019674</v>
      </c>
      <c r="E639" s="79" t="s">
        <v>276</v>
      </c>
      <c r="F639" s="81">
        <v>41999</v>
      </c>
      <c r="G639" s="82">
        <v>3.3</v>
      </c>
      <c r="H639" s="83">
        <f t="shared" si="27"/>
        <v>3300</v>
      </c>
      <c r="I639" s="84">
        <f t="shared" si="28"/>
        <v>3.8194444444444441E-2</v>
      </c>
      <c r="J639" s="83">
        <v>1.48</v>
      </c>
      <c r="K639" s="83" t="s">
        <v>277</v>
      </c>
      <c r="L639" s="83">
        <v>0.39300000000000002</v>
      </c>
      <c r="M639" s="83" t="s">
        <v>277</v>
      </c>
      <c r="N639" s="84">
        <f t="shared" si="29"/>
        <v>1.9111944444444444</v>
      </c>
    </row>
    <row r="640" spans="2:14" s="71" customFormat="1" ht="14.65" customHeight="1">
      <c r="B640" s="79" t="s">
        <v>278</v>
      </c>
      <c r="C640" s="80">
        <v>10044187</v>
      </c>
      <c r="D640" s="80">
        <v>10019674</v>
      </c>
      <c r="E640" s="79" t="s">
        <v>276</v>
      </c>
      <c r="F640" s="81">
        <v>42000</v>
      </c>
      <c r="G640" s="82">
        <v>2.3330000000000002</v>
      </c>
      <c r="H640" s="83">
        <f t="shared" si="27"/>
        <v>2333</v>
      </c>
      <c r="I640" s="84">
        <f t="shared" si="28"/>
        <v>2.7002314814814816E-2</v>
      </c>
      <c r="J640" s="83">
        <v>0.93200000000000005</v>
      </c>
      <c r="K640" s="83" t="s">
        <v>277</v>
      </c>
      <c r="L640" s="83">
        <v>0.40500000000000003</v>
      </c>
      <c r="M640" s="83" t="s">
        <v>277</v>
      </c>
      <c r="N640" s="84">
        <f t="shared" si="29"/>
        <v>1.3640023148148148</v>
      </c>
    </row>
    <row r="641" spans="2:14" s="71" customFormat="1" ht="14.65" customHeight="1">
      <c r="B641" s="79" t="s">
        <v>278</v>
      </c>
      <c r="C641" s="80">
        <v>10044187</v>
      </c>
      <c r="D641" s="80">
        <v>10019674</v>
      </c>
      <c r="E641" s="79" t="s">
        <v>276</v>
      </c>
      <c r="F641" s="81">
        <v>42001</v>
      </c>
      <c r="G641" s="82">
        <v>2.86</v>
      </c>
      <c r="H641" s="83">
        <f t="shared" si="27"/>
        <v>2860</v>
      </c>
      <c r="I641" s="84">
        <f t="shared" si="28"/>
        <v>3.3101851851851848E-2</v>
      </c>
      <c r="J641" s="83">
        <v>0.42499999999999999</v>
      </c>
      <c r="K641" s="83" t="s">
        <v>277</v>
      </c>
      <c r="L641" s="83">
        <v>0.38500000000000001</v>
      </c>
      <c r="M641" s="83" t="s">
        <v>277</v>
      </c>
      <c r="N641" s="84">
        <f t="shared" si="29"/>
        <v>0.84310185185185182</v>
      </c>
    </row>
    <row r="642" spans="2:14" s="71" customFormat="1" ht="14.65" customHeight="1">
      <c r="B642" s="79" t="s">
        <v>278</v>
      </c>
      <c r="C642" s="80">
        <v>10044187</v>
      </c>
      <c r="D642" s="80">
        <v>10019674</v>
      </c>
      <c r="E642" s="79" t="s">
        <v>276</v>
      </c>
      <c r="F642" s="81">
        <v>42002</v>
      </c>
      <c r="G642" s="82">
        <v>2.9849999999999999</v>
      </c>
      <c r="H642" s="83">
        <f t="shared" si="27"/>
        <v>2985</v>
      </c>
      <c r="I642" s="84">
        <f t="shared" si="28"/>
        <v>3.4548611111111106E-2</v>
      </c>
      <c r="J642" s="83">
        <v>0.26400000000000001</v>
      </c>
      <c r="K642" s="83" t="s">
        <v>277</v>
      </c>
      <c r="L642" s="83">
        <v>0.40200000000000002</v>
      </c>
      <c r="M642" s="83" t="s">
        <v>277</v>
      </c>
      <c r="N642" s="84">
        <f t="shared" si="29"/>
        <v>0.70054861111111122</v>
      </c>
    </row>
    <row r="643" spans="2:14" s="71" customFormat="1" ht="14.65" customHeight="1">
      <c r="B643" s="79" t="s">
        <v>278</v>
      </c>
      <c r="C643" s="80">
        <v>10044187</v>
      </c>
      <c r="D643" s="80">
        <v>10019674</v>
      </c>
      <c r="E643" s="79" t="s">
        <v>276</v>
      </c>
      <c r="F643" s="81">
        <v>42003</v>
      </c>
      <c r="G643" s="82">
        <v>2.4300000000000002</v>
      </c>
      <c r="H643" s="83">
        <f t="shared" si="27"/>
        <v>2430</v>
      </c>
      <c r="I643" s="84">
        <f t="shared" si="28"/>
        <v>2.8125000000000001E-2</v>
      </c>
      <c r="J643" s="83">
        <v>0.219</v>
      </c>
      <c r="K643" s="83" t="s">
        <v>277</v>
      </c>
      <c r="L643" s="83">
        <v>0.44900000000000001</v>
      </c>
      <c r="M643" s="83" t="s">
        <v>277</v>
      </c>
      <c r="N643" s="84">
        <f t="shared" si="29"/>
        <v>0.69612499999999999</v>
      </c>
    </row>
    <row r="644" spans="2:14" s="71" customFormat="1" ht="14.65" customHeight="1">
      <c r="B644" s="79" t="s">
        <v>278</v>
      </c>
      <c r="C644" s="80">
        <v>10044187</v>
      </c>
      <c r="D644" s="80">
        <v>10019674</v>
      </c>
      <c r="E644" s="79" t="s">
        <v>276</v>
      </c>
      <c r="F644" s="81">
        <v>42004</v>
      </c>
      <c r="G644" s="82">
        <v>3.1779999999999999</v>
      </c>
      <c r="H644" s="83">
        <f t="shared" si="27"/>
        <v>3178</v>
      </c>
      <c r="I644" s="84">
        <f t="shared" si="28"/>
        <v>3.6782407407407403E-2</v>
      </c>
      <c r="J644" s="83">
        <v>0.189</v>
      </c>
      <c r="K644" s="83" t="s">
        <v>277</v>
      </c>
      <c r="L644" s="83">
        <v>0.41799999999999998</v>
      </c>
      <c r="M644" s="83" t="s">
        <v>277</v>
      </c>
      <c r="N644" s="84">
        <f t="shared" si="29"/>
        <v>0.64378240740740744</v>
      </c>
    </row>
    <row r="645" spans="2:14" s="71" customFormat="1" ht="14.65" customHeight="1">
      <c r="B645" s="79" t="s">
        <v>278</v>
      </c>
      <c r="C645" s="80">
        <v>10044187</v>
      </c>
      <c r="D645" s="80">
        <v>10019674</v>
      </c>
      <c r="E645" s="79" t="s">
        <v>276</v>
      </c>
      <c r="F645" s="81">
        <v>42005</v>
      </c>
      <c r="G645" s="82">
        <v>3.1720000000000002</v>
      </c>
      <c r="H645" s="83">
        <f t="shared" ref="H645:H708" si="30">(G645*1000)</f>
        <v>3172</v>
      </c>
      <c r="I645" s="84">
        <f t="shared" ref="I645:I708" si="31">SUM(G645/86.4)</f>
        <v>3.6712962962962961E-2</v>
      </c>
      <c r="J645" s="83">
        <v>0.19600000000000001</v>
      </c>
      <c r="K645" s="83" t="s">
        <v>277</v>
      </c>
      <c r="L645" s="83">
        <v>0.42699999999999999</v>
      </c>
      <c r="M645" s="83" t="s">
        <v>277</v>
      </c>
      <c r="N645" s="84">
        <f t="shared" ref="N645:N708" si="32">SUM(I645+J645+L645)</f>
        <v>0.659712962962963</v>
      </c>
    </row>
    <row r="646" spans="2:14" s="71" customFormat="1" ht="14.65" customHeight="1">
      <c r="B646" s="79" t="s">
        <v>278</v>
      </c>
      <c r="C646" s="80">
        <v>10044187</v>
      </c>
      <c r="D646" s="80">
        <v>10019674</v>
      </c>
      <c r="E646" s="79" t="s">
        <v>276</v>
      </c>
      <c r="F646" s="81">
        <v>42006</v>
      </c>
      <c r="G646" s="82">
        <v>1.857</v>
      </c>
      <c r="H646" s="83">
        <f t="shared" si="30"/>
        <v>1857</v>
      </c>
      <c r="I646" s="84">
        <f t="shared" si="31"/>
        <v>2.1493055555555553E-2</v>
      </c>
      <c r="J646" s="83">
        <v>0.34300000000000003</v>
      </c>
      <c r="K646" s="83" t="s">
        <v>277</v>
      </c>
      <c r="L646" s="83">
        <v>0.42199999999999999</v>
      </c>
      <c r="M646" s="83" t="s">
        <v>277</v>
      </c>
      <c r="N646" s="84">
        <f t="shared" si="32"/>
        <v>0.7864930555555556</v>
      </c>
    </row>
    <row r="647" spans="2:14" s="71" customFormat="1" ht="14.65" customHeight="1">
      <c r="B647" s="79" t="s">
        <v>278</v>
      </c>
      <c r="C647" s="80">
        <v>10044187</v>
      </c>
      <c r="D647" s="80">
        <v>10019674</v>
      </c>
      <c r="E647" s="79" t="s">
        <v>276</v>
      </c>
      <c r="F647" s="81">
        <v>42007</v>
      </c>
      <c r="G647" s="82">
        <v>2.8170000000000002</v>
      </c>
      <c r="H647" s="83">
        <f t="shared" si="30"/>
        <v>2817</v>
      </c>
      <c r="I647" s="84">
        <f t="shared" si="31"/>
        <v>3.2604166666666663E-2</v>
      </c>
      <c r="J647" s="83">
        <v>3.8</v>
      </c>
      <c r="K647" s="83" t="s">
        <v>277</v>
      </c>
      <c r="L647" s="83">
        <v>0.41099999999999998</v>
      </c>
      <c r="M647" s="83" t="s">
        <v>277</v>
      </c>
      <c r="N647" s="84">
        <f t="shared" si="32"/>
        <v>4.2436041666666666</v>
      </c>
    </row>
    <row r="648" spans="2:14" s="71" customFormat="1" ht="14.65" customHeight="1">
      <c r="B648" s="79" t="s">
        <v>278</v>
      </c>
      <c r="C648" s="80">
        <v>10044187</v>
      </c>
      <c r="D648" s="80">
        <v>10019674</v>
      </c>
      <c r="E648" s="79" t="s">
        <v>276</v>
      </c>
      <c r="F648" s="81">
        <v>42008</v>
      </c>
      <c r="G648" s="82">
        <v>2.7189999999999999</v>
      </c>
      <c r="H648" s="83">
        <f t="shared" si="30"/>
        <v>2719</v>
      </c>
      <c r="I648" s="84">
        <f t="shared" si="31"/>
        <v>3.1469907407407405E-2</v>
      </c>
      <c r="J648" s="83">
        <v>0.67200000000000004</v>
      </c>
      <c r="K648" s="83" t="s">
        <v>277</v>
      </c>
      <c r="L648" s="83">
        <v>0.41199999999999998</v>
      </c>
      <c r="M648" s="83" t="s">
        <v>277</v>
      </c>
      <c r="N648" s="84">
        <f t="shared" si="32"/>
        <v>1.1154699074074075</v>
      </c>
    </row>
    <row r="649" spans="2:14" s="71" customFormat="1" ht="14.65" customHeight="1">
      <c r="B649" s="79" t="s">
        <v>278</v>
      </c>
      <c r="C649" s="80">
        <v>10044187</v>
      </c>
      <c r="D649" s="80">
        <v>10019674</v>
      </c>
      <c r="E649" s="79" t="s">
        <v>276</v>
      </c>
      <c r="F649" s="81">
        <v>42009</v>
      </c>
      <c r="G649" s="82">
        <v>2.7080000000000002</v>
      </c>
      <c r="H649" s="83">
        <f t="shared" si="30"/>
        <v>2708</v>
      </c>
      <c r="I649" s="84">
        <f t="shared" si="31"/>
        <v>3.1342592592592596E-2</v>
      </c>
      <c r="J649" s="83">
        <v>0.42299999999999999</v>
      </c>
      <c r="K649" s="83" t="s">
        <v>277</v>
      </c>
      <c r="L649" s="83">
        <v>0.42699999999999999</v>
      </c>
      <c r="M649" s="83" t="s">
        <v>277</v>
      </c>
      <c r="N649" s="84">
        <f t="shared" si="32"/>
        <v>0.88134259259259262</v>
      </c>
    </row>
    <row r="650" spans="2:14" s="71" customFormat="1" ht="14.65" customHeight="1">
      <c r="B650" s="79" t="s">
        <v>278</v>
      </c>
      <c r="C650" s="80">
        <v>10044187</v>
      </c>
      <c r="D650" s="80">
        <v>10019674</v>
      </c>
      <c r="E650" s="79" t="s">
        <v>276</v>
      </c>
      <c r="F650" s="81">
        <v>42010</v>
      </c>
      <c r="G650" s="82">
        <v>3.0030000000000001</v>
      </c>
      <c r="H650" s="83">
        <f t="shared" si="30"/>
        <v>3003</v>
      </c>
      <c r="I650" s="84">
        <f t="shared" si="31"/>
        <v>3.4756944444444444E-2</v>
      </c>
      <c r="J650" s="83">
        <v>0.41599999999999998</v>
      </c>
      <c r="K650" s="83" t="s">
        <v>277</v>
      </c>
      <c r="L650" s="83">
        <v>0.39900000000000002</v>
      </c>
      <c r="M650" s="83" t="s">
        <v>277</v>
      </c>
      <c r="N650" s="84">
        <f t="shared" si="32"/>
        <v>0.84975694444444438</v>
      </c>
    </row>
    <row r="651" spans="2:14" s="71" customFormat="1" ht="14.65" customHeight="1">
      <c r="B651" s="79" t="s">
        <v>278</v>
      </c>
      <c r="C651" s="80">
        <v>10044187</v>
      </c>
      <c r="D651" s="80">
        <v>10019674</v>
      </c>
      <c r="E651" s="79" t="s">
        <v>276</v>
      </c>
      <c r="F651" s="81">
        <v>42011</v>
      </c>
      <c r="G651" s="82">
        <v>2.7730000000000001</v>
      </c>
      <c r="H651" s="83">
        <f t="shared" si="30"/>
        <v>2773</v>
      </c>
      <c r="I651" s="84">
        <f t="shared" si="31"/>
        <v>3.2094907407407405E-2</v>
      </c>
      <c r="J651" s="83">
        <v>0.33800000000000002</v>
      </c>
      <c r="K651" s="83" t="s">
        <v>277</v>
      </c>
      <c r="L651" s="83">
        <v>0.36399999999999999</v>
      </c>
      <c r="M651" s="83" t="s">
        <v>277</v>
      </c>
      <c r="N651" s="84">
        <f t="shared" si="32"/>
        <v>0.73409490740740746</v>
      </c>
    </row>
    <row r="652" spans="2:14" s="71" customFormat="1" ht="14.65" customHeight="1">
      <c r="B652" s="79" t="s">
        <v>278</v>
      </c>
      <c r="C652" s="80">
        <v>10044187</v>
      </c>
      <c r="D652" s="80">
        <v>10019674</v>
      </c>
      <c r="E652" s="79" t="s">
        <v>276</v>
      </c>
      <c r="F652" s="81">
        <v>42012</v>
      </c>
      <c r="G652" s="82">
        <v>2.617</v>
      </c>
      <c r="H652" s="83">
        <f t="shared" si="30"/>
        <v>2617</v>
      </c>
      <c r="I652" s="84">
        <f t="shared" si="31"/>
        <v>3.0289351851851849E-2</v>
      </c>
      <c r="J652" s="83">
        <v>4.57</v>
      </c>
      <c r="K652" s="83" t="s">
        <v>277</v>
      </c>
      <c r="L652" s="83">
        <v>0.41699999999999998</v>
      </c>
      <c r="M652" s="83" t="s">
        <v>277</v>
      </c>
      <c r="N652" s="84">
        <f t="shared" si="32"/>
        <v>5.0172893518518515</v>
      </c>
    </row>
    <row r="653" spans="2:14" s="71" customFormat="1" ht="14.65" customHeight="1">
      <c r="B653" s="79" t="s">
        <v>278</v>
      </c>
      <c r="C653" s="80">
        <v>10044187</v>
      </c>
      <c r="D653" s="80">
        <v>10019674</v>
      </c>
      <c r="E653" s="79" t="s">
        <v>276</v>
      </c>
      <c r="F653" s="81">
        <v>42013</v>
      </c>
      <c r="G653" s="82">
        <v>2.597</v>
      </c>
      <c r="H653" s="83">
        <f t="shared" si="30"/>
        <v>2597</v>
      </c>
      <c r="I653" s="84">
        <f t="shared" si="31"/>
        <v>3.0057870370370367E-2</v>
      </c>
      <c r="J653" s="83">
        <v>0.88800000000000001</v>
      </c>
      <c r="K653" s="83" t="s">
        <v>277</v>
      </c>
      <c r="L653" s="83">
        <v>0.40699999999999997</v>
      </c>
      <c r="M653" s="83" t="s">
        <v>277</v>
      </c>
      <c r="N653" s="84">
        <f t="shared" si="32"/>
        <v>1.3250578703703704</v>
      </c>
    </row>
    <row r="654" spans="2:14" s="71" customFormat="1" ht="14.65" customHeight="1">
      <c r="B654" s="79" t="s">
        <v>278</v>
      </c>
      <c r="C654" s="80">
        <v>10044187</v>
      </c>
      <c r="D654" s="80">
        <v>10019674</v>
      </c>
      <c r="E654" s="79" t="s">
        <v>276</v>
      </c>
      <c r="F654" s="81">
        <v>42014</v>
      </c>
      <c r="G654" s="82">
        <v>2.8</v>
      </c>
      <c r="H654" s="83">
        <f t="shared" si="30"/>
        <v>2800</v>
      </c>
      <c r="I654" s="84">
        <f t="shared" si="31"/>
        <v>3.2407407407407406E-2</v>
      </c>
      <c r="J654" s="83">
        <v>0.52400000000000002</v>
      </c>
      <c r="K654" s="83" t="s">
        <v>277</v>
      </c>
      <c r="L654" s="83">
        <v>0.38100000000000001</v>
      </c>
      <c r="M654" s="83" t="s">
        <v>277</v>
      </c>
      <c r="N654" s="84">
        <f t="shared" si="32"/>
        <v>0.93740740740740747</v>
      </c>
    </row>
    <row r="655" spans="2:14" s="71" customFormat="1" ht="14.65" customHeight="1">
      <c r="B655" s="79" t="s">
        <v>278</v>
      </c>
      <c r="C655" s="80">
        <v>10044187</v>
      </c>
      <c r="D655" s="80">
        <v>10019674</v>
      </c>
      <c r="E655" s="79" t="s">
        <v>276</v>
      </c>
      <c r="F655" s="81">
        <v>42015</v>
      </c>
      <c r="G655" s="82">
        <v>2.7349999999999999</v>
      </c>
      <c r="H655" s="83">
        <f t="shared" si="30"/>
        <v>2735</v>
      </c>
      <c r="I655" s="84">
        <f t="shared" si="31"/>
        <v>3.1655092592592589E-2</v>
      </c>
      <c r="J655" s="83">
        <v>0.36699999999999999</v>
      </c>
      <c r="K655" s="83" t="s">
        <v>277</v>
      </c>
      <c r="L655" s="83">
        <v>0.44</v>
      </c>
      <c r="M655" s="83" t="s">
        <v>277</v>
      </c>
      <c r="N655" s="84">
        <f t="shared" si="32"/>
        <v>0.83865509259259263</v>
      </c>
    </row>
    <row r="656" spans="2:14" s="71" customFormat="1" ht="14.65" customHeight="1">
      <c r="B656" s="79" t="s">
        <v>278</v>
      </c>
      <c r="C656" s="80">
        <v>10044187</v>
      </c>
      <c r="D656" s="80">
        <v>10019674</v>
      </c>
      <c r="E656" s="79" t="s">
        <v>276</v>
      </c>
      <c r="F656" s="81">
        <v>42016</v>
      </c>
      <c r="G656" s="82">
        <v>2.8580000000000001</v>
      </c>
      <c r="H656" s="83">
        <f t="shared" si="30"/>
        <v>2858</v>
      </c>
      <c r="I656" s="84">
        <f t="shared" si="31"/>
        <v>3.30787037037037E-2</v>
      </c>
      <c r="J656" s="83">
        <v>2.25</v>
      </c>
      <c r="K656" s="83" t="s">
        <v>277</v>
      </c>
      <c r="L656" s="83">
        <v>0.443</v>
      </c>
      <c r="M656" s="83" t="s">
        <v>277</v>
      </c>
      <c r="N656" s="84">
        <f t="shared" si="32"/>
        <v>2.726078703703704</v>
      </c>
    </row>
    <row r="657" spans="2:14" s="71" customFormat="1" ht="14.65" customHeight="1">
      <c r="B657" s="79" t="s">
        <v>278</v>
      </c>
      <c r="C657" s="80">
        <v>10044187</v>
      </c>
      <c r="D657" s="80">
        <v>10019674</v>
      </c>
      <c r="E657" s="79" t="s">
        <v>276</v>
      </c>
      <c r="F657" s="81">
        <v>42017</v>
      </c>
      <c r="G657" s="82">
        <v>2.5710000000000002</v>
      </c>
      <c r="H657" s="83">
        <f t="shared" si="30"/>
        <v>2571</v>
      </c>
      <c r="I657" s="84">
        <f t="shared" si="31"/>
        <v>2.9756944444444444E-2</v>
      </c>
      <c r="J657" s="83">
        <v>4.32</v>
      </c>
      <c r="K657" s="83" t="s">
        <v>277</v>
      </c>
      <c r="L657" s="83">
        <v>0.436</v>
      </c>
      <c r="M657" s="83" t="s">
        <v>277</v>
      </c>
      <c r="N657" s="84">
        <f t="shared" si="32"/>
        <v>4.7857569444444445</v>
      </c>
    </row>
    <row r="658" spans="2:14" s="71" customFormat="1" ht="14.65" customHeight="1">
      <c r="B658" s="79" t="s">
        <v>278</v>
      </c>
      <c r="C658" s="80">
        <v>10044187</v>
      </c>
      <c r="D658" s="80">
        <v>10019674</v>
      </c>
      <c r="E658" s="79" t="s">
        <v>276</v>
      </c>
      <c r="F658" s="81">
        <v>42018</v>
      </c>
      <c r="G658" s="82">
        <v>2.7429999999999999</v>
      </c>
      <c r="H658" s="83">
        <f t="shared" si="30"/>
        <v>2743</v>
      </c>
      <c r="I658" s="84">
        <f t="shared" si="31"/>
        <v>3.1747685185185184E-2</v>
      </c>
      <c r="J658" s="83">
        <v>1.36</v>
      </c>
      <c r="K658" s="83" t="s">
        <v>277</v>
      </c>
      <c r="L658" s="83">
        <v>0.42899999999999999</v>
      </c>
      <c r="M658" s="83" t="s">
        <v>277</v>
      </c>
      <c r="N658" s="84">
        <f t="shared" si="32"/>
        <v>1.8207476851851854</v>
      </c>
    </row>
    <row r="659" spans="2:14" s="71" customFormat="1" ht="14.65" customHeight="1">
      <c r="B659" s="79" t="s">
        <v>278</v>
      </c>
      <c r="C659" s="80">
        <v>10044187</v>
      </c>
      <c r="D659" s="80">
        <v>10019674</v>
      </c>
      <c r="E659" s="79" t="s">
        <v>276</v>
      </c>
      <c r="F659" s="81">
        <v>42019</v>
      </c>
      <c r="G659" s="82">
        <v>2.827</v>
      </c>
      <c r="H659" s="83">
        <f t="shared" si="30"/>
        <v>2827</v>
      </c>
      <c r="I659" s="84">
        <f t="shared" si="31"/>
        <v>3.2719907407407406E-2</v>
      </c>
      <c r="J659" s="83">
        <v>2.52</v>
      </c>
      <c r="K659" s="83" t="s">
        <v>277</v>
      </c>
      <c r="L659" s="83">
        <v>0.438</v>
      </c>
      <c r="M659" s="83" t="s">
        <v>277</v>
      </c>
      <c r="N659" s="84">
        <f t="shared" si="32"/>
        <v>2.9907199074074078</v>
      </c>
    </row>
    <row r="660" spans="2:14" s="71" customFormat="1" ht="14.65" customHeight="1">
      <c r="B660" s="79" t="s">
        <v>278</v>
      </c>
      <c r="C660" s="80">
        <v>10044187</v>
      </c>
      <c r="D660" s="80">
        <v>10019674</v>
      </c>
      <c r="E660" s="79" t="s">
        <v>276</v>
      </c>
      <c r="F660" s="81">
        <v>42020</v>
      </c>
      <c r="G660" s="82">
        <v>2.762</v>
      </c>
      <c r="H660" s="83">
        <f t="shared" si="30"/>
        <v>2762</v>
      </c>
      <c r="I660" s="84">
        <f t="shared" si="31"/>
        <v>3.1967592592592589E-2</v>
      </c>
      <c r="J660" s="83">
        <v>0.65100000000000002</v>
      </c>
      <c r="K660" s="83" t="s">
        <v>277</v>
      </c>
      <c r="L660" s="83">
        <v>0.439</v>
      </c>
      <c r="M660" s="83" t="s">
        <v>277</v>
      </c>
      <c r="N660" s="84">
        <f t="shared" si="32"/>
        <v>1.1219675925925927</v>
      </c>
    </row>
    <row r="661" spans="2:14" s="71" customFormat="1" ht="14.65" customHeight="1">
      <c r="B661" s="79" t="s">
        <v>278</v>
      </c>
      <c r="C661" s="80">
        <v>10044187</v>
      </c>
      <c r="D661" s="80">
        <v>10019674</v>
      </c>
      <c r="E661" s="79" t="s">
        <v>276</v>
      </c>
      <c r="F661" s="81">
        <v>42021</v>
      </c>
      <c r="G661" s="82">
        <v>2.7170000000000001</v>
      </c>
      <c r="H661" s="83">
        <f t="shared" si="30"/>
        <v>2717</v>
      </c>
      <c r="I661" s="84">
        <f t="shared" si="31"/>
        <v>3.1446759259259258E-2</v>
      </c>
      <c r="J661" s="83">
        <v>0.437</v>
      </c>
      <c r="K661" s="83" t="s">
        <v>277</v>
      </c>
      <c r="L661" s="83">
        <v>0.42299999999999999</v>
      </c>
      <c r="M661" s="83" t="s">
        <v>277</v>
      </c>
      <c r="N661" s="84">
        <f t="shared" si="32"/>
        <v>0.8914467592592592</v>
      </c>
    </row>
    <row r="662" spans="2:14" s="71" customFormat="1" ht="14.65" customHeight="1">
      <c r="B662" s="79" t="s">
        <v>278</v>
      </c>
      <c r="C662" s="80">
        <v>10044187</v>
      </c>
      <c r="D662" s="80">
        <v>10019674</v>
      </c>
      <c r="E662" s="79" t="s">
        <v>276</v>
      </c>
      <c r="F662" s="81">
        <v>42022</v>
      </c>
      <c r="G662" s="82">
        <v>2.7570000000000001</v>
      </c>
      <c r="H662" s="83">
        <f t="shared" si="30"/>
        <v>2757</v>
      </c>
      <c r="I662" s="84">
        <f t="shared" si="31"/>
        <v>3.1909722222222221E-2</v>
      </c>
      <c r="J662" s="83">
        <v>0.35699999999999998</v>
      </c>
      <c r="K662" s="83" t="s">
        <v>277</v>
      </c>
      <c r="L662" s="83">
        <v>0.42499999999999999</v>
      </c>
      <c r="M662" s="83" t="s">
        <v>277</v>
      </c>
      <c r="N662" s="84">
        <f t="shared" si="32"/>
        <v>0.81390972222222224</v>
      </c>
    </row>
    <row r="663" spans="2:14" s="71" customFormat="1" ht="14.65" customHeight="1">
      <c r="B663" s="79" t="s">
        <v>278</v>
      </c>
      <c r="C663" s="80">
        <v>10044187</v>
      </c>
      <c r="D663" s="80">
        <v>10019674</v>
      </c>
      <c r="E663" s="79" t="s">
        <v>276</v>
      </c>
      <c r="F663" s="81">
        <v>42023</v>
      </c>
      <c r="G663" s="82">
        <v>2.6989999999999998</v>
      </c>
      <c r="H663" s="83">
        <f t="shared" si="30"/>
        <v>2699</v>
      </c>
      <c r="I663" s="84">
        <f t="shared" si="31"/>
        <v>3.1238425925925923E-2</v>
      </c>
      <c r="J663" s="83">
        <v>0.28000000000000003</v>
      </c>
      <c r="K663" s="83" t="s">
        <v>277</v>
      </c>
      <c r="L663" s="83">
        <v>0.47799999999999998</v>
      </c>
      <c r="M663" s="83" t="s">
        <v>277</v>
      </c>
      <c r="N663" s="84">
        <f t="shared" si="32"/>
        <v>0.78923842592592597</v>
      </c>
    </row>
    <row r="664" spans="2:14" s="71" customFormat="1" ht="14.65" customHeight="1">
      <c r="B664" s="79" t="s">
        <v>278</v>
      </c>
      <c r="C664" s="80">
        <v>10044187</v>
      </c>
      <c r="D664" s="80">
        <v>10019674</v>
      </c>
      <c r="E664" s="79" t="s">
        <v>276</v>
      </c>
      <c r="F664" s="81">
        <v>42024</v>
      </c>
      <c r="G664" s="82">
        <v>2.8130000000000002</v>
      </c>
      <c r="H664" s="83">
        <f t="shared" si="30"/>
        <v>2813</v>
      </c>
      <c r="I664" s="84">
        <f t="shared" si="31"/>
        <v>3.2557870370370369E-2</v>
      </c>
      <c r="J664" s="83">
        <v>0.29899999999999999</v>
      </c>
      <c r="K664" s="83" t="s">
        <v>277</v>
      </c>
      <c r="L664" s="83">
        <v>0.46200000000000002</v>
      </c>
      <c r="M664" s="83" t="s">
        <v>277</v>
      </c>
      <c r="N664" s="84">
        <f t="shared" si="32"/>
        <v>0.7935578703703704</v>
      </c>
    </row>
    <row r="665" spans="2:14" s="71" customFormat="1" ht="14.65" customHeight="1">
      <c r="B665" s="79" t="s">
        <v>278</v>
      </c>
      <c r="C665" s="80">
        <v>10044187</v>
      </c>
      <c r="D665" s="80">
        <v>10019674</v>
      </c>
      <c r="E665" s="79" t="s">
        <v>276</v>
      </c>
      <c r="F665" s="81">
        <v>42025</v>
      </c>
      <c r="G665" s="82">
        <v>2.7309999999999999</v>
      </c>
      <c r="H665" s="83">
        <f t="shared" si="30"/>
        <v>2731</v>
      </c>
      <c r="I665" s="84">
        <f t="shared" si="31"/>
        <v>3.1608796296296295E-2</v>
      </c>
      <c r="J665" s="83">
        <v>0.24299999999999999</v>
      </c>
      <c r="K665" s="83" t="s">
        <v>277</v>
      </c>
      <c r="L665" s="83">
        <v>0.44800000000000001</v>
      </c>
      <c r="M665" s="83" t="s">
        <v>277</v>
      </c>
      <c r="N665" s="84">
        <f t="shared" si="32"/>
        <v>0.72260879629629637</v>
      </c>
    </row>
    <row r="666" spans="2:14" s="71" customFormat="1" ht="14.65" customHeight="1">
      <c r="B666" s="79" t="s">
        <v>278</v>
      </c>
      <c r="C666" s="80">
        <v>10044187</v>
      </c>
      <c r="D666" s="80">
        <v>10019674</v>
      </c>
      <c r="E666" s="79" t="s">
        <v>276</v>
      </c>
      <c r="F666" s="81">
        <v>42026</v>
      </c>
      <c r="G666" s="82">
        <v>2.6379999999999999</v>
      </c>
      <c r="H666" s="83">
        <f t="shared" si="30"/>
        <v>2638</v>
      </c>
      <c r="I666" s="84">
        <f t="shared" si="31"/>
        <v>3.0532407407407404E-2</v>
      </c>
      <c r="J666" s="83">
        <v>0.214</v>
      </c>
      <c r="K666" s="83" t="s">
        <v>277</v>
      </c>
      <c r="L666" s="83">
        <v>0.41799999999999998</v>
      </c>
      <c r="M666" s="83" t="s">
        <v>277</v>
      </c>
      <c r="N666" s="84">
        <f t="shared" si="32"/>
        <v>0.66253240740740738</v>
      </c>
    </row>
    <row r="667" spans="2:14" s="71" customFormat="1" ht="14.65" customHeight="1">
      <c r="B667" s="79" t="s">
        <v>278</v>
      </c>
      <c r="C667" s="80">
        <v>10044187</v>
      </c>
      <c r="D667" s="80">
        <v>10019674</v>
      </c>
      <c r="E667" s="79" t="s">
        <v>276</v>
      </c>
      <c r="F667" s="81">
        <v>42027</v>
      </c>
      <c r="G667" s="82">
        <v>2.669</v>
      </c>
      <c r="H667" s="83">
        <f t="shared" si="30"/>
        <v>2669</v>
      </c>
      <c r="I667" s="84">
        <f t="shared" si="31"/>
        <v>3.0891203703703702E-2</v>
      </c>
      <c r="J667" s="83">
        <v>0.31</v>
      </c>
      <c r="K667" s="83" t="s">
        <v>277</v>
      </c>
      <c r="L667" s="83">
        <v>0.41799999999999998</v>
      </c>
      <c r="M667" s="83" t="s">
        <v>277</v>
      </c>
      <c r="N667" s="84">
        <f t="shared" si="32"/>
        <v>0.75889120370370367</v>
      </c>
    </row>
    <row r="668" spans="2:14" s="71" customFormat="1" ht="14.65" customHeight="1">
      <c r="B668" s="79" t="s">
        <v>278</v>
      </c>
      <c r="C668" s="80">
        <v>10044187</v>
      </c>
      <c r="D668" s="80">
        <v>10019674</v>
      </c>
      <c r="E668" s="79" t="s">
        <v>276</v>
      </c>
      <c r="F668" s="81">
        <v>42028</v>
      </c>
      <c r="G668" s="82">
        <v>3.4020000000000001</v>
      </c>
      <c r="H668" s="83">
        <f t="shared" si="30"/>
        <v>3402</v>
      </c>
      <c r="I668" s="84">
        <f t="shared" si="31"/>
        <v>3.9375E-2</v>
      </c>
      <c r="J668" s="83">
        <v>0.48099999999999998</v>
      </c>
      <c r="K668" s="83" t="s">
        <v>277</v>
      </c>
      <c r="L668" s="83">
        <v>0.44700000000000001</v>
      </c>
      <c r="M668" s="83" t="s">
        <v>277</v>
      </c>
      <c r="N668" s="84">
        <f t="shared" si="32"/>
        <v>0.9673750000000001</v>
      </c>
    </row>
    <row r="669" spans="2:14" s="71" customFormat="1" ht="14.65" customHeight="1">
      <c r="B669" s="79" t="s">
        <v>278</v>
      </c>
      <c r="C669" s="80">
        <v>10044187</v>
      </c>
      <c r="D669" s="80">
        <v>10019674</v>
      </c>
      <c r="E669" s="79" t="s">
        <v>276</v>
      </c>
      <c r="F669" s="81">
        <v>42029</v>
      </c>
      <c r="G669" s="82">
        <v>2.4430000000000001</v>
      </c>
      <c r="H669" s="83">
        <f t="shared" si="30"/>
        <v>2443</v>
      </c>
      <c r="I669" s="84">
        <f t="shared" si="31"/>
        <v>2.8275462962962961E-2</v>
      </c>
      <c r="J669" s="83">
        <v>0.26900000000000002</v>
      </c>
      <c r="K669" s="83" t="s">
        <v>277</v>
      </c>
      <c r="L669" s="83">
        <v>0.41799999999999998</v>
      </c>
      <c r="M669" s="83" t="s">
        <v>277</v>
      </c>
      <c r="N669" s="84">
        <f t="shared" si="32"/>
        <v>0.71527546296296296</v>
      </c>
    </row>
    <row r="670" spans="2:14" s="71" customFormat="1" ht="14.65" customHeight="1">
      <c r="B670" s="79" t="s">
        <v>278</v>
      </c>
      <c r="C670" s="80">
        <v>10044187</v>
      </c>
      <c r="D670" s="80">
        <v>10019674</v>
      </c>
      <c r="E670" s="79" t="s">
        <v>276</v>
      </c>
      <c r="F670" s="81">
        <v>42030</v>
      </c>
      <c r="G670" s="82">
        <v>2.931</v>
      </c>
      <c r="H670" s="83">
        <f t="shared" si="30"/>
        <v>2931</v>
      </c>
      <c r="I670" s="84">
        <f t="shared" si="31"/>
        <v>3.3923611111111113E-2</v>
      </c>
      <c r="J670" s="83">
        <v>0.252</v>
      </c>
      <c r="K670" s="83" t="s">
        <v>277</v>
      </c>
      <c r="L670" s="83">
        <v>0.40699999999999997</v>
      </c>
      <c r="M670" s="83" t="s">
        <v>277</v>
      </c>
      <c r="N670" s="84">
        <f t="shared" si="32"/>
        <v>0.692923611111111</v>
      </c>
    </row>
    <row r="671" spans="2:14" s="71" customFormat="1" ht="14.65" customHeight="1">
      <c r="B671" s="79" t="s">
        <v>278</v>
      </c>
      <c r="C671" s="80">
        <v>10044187</v>
      </c>
      <c r="D671" s="80">
        <v>10019674</v>
      </c>
      <c r="E671" s="79" t="s">
        <v>276</v>
      </c>
      <c r="F671" s="81">
        <v>42031</v>
      </c>
      <c r="G671" s="82">
        <v>2.4460000000000002</v>
      </c>
      <c r="H671" s="83">
        <f t="shared" si="30"/>
        <v>2446</v>
      </c>
      <c r="I671" s="84">
        <f t="shared" si="31"/>
        <v>2.8310185185185185E-2</v>
      </c>
      <c r="J671" s="83">
        <v>0.22600000000000001</v>
      </c>
      <c r="K671" s="83" t="s">
        <v>277</v>
      </c>
      <c r="L671" s="83">
        <v>0.41099999999999998</v>
      </c>
      <c r="M671" s="83" t="s">
        <v>277</v>
      </c>
      <c r="N671" s="84">
        <f t="shared" si="32"/>
        <v>0.66531018518518514</v>
      </c>
    </row>
    <row r="672" spans="2:14" s="71" customFormat="1" ht="14.65" customHeight="1">
      <c r="B672" s="79" t="s">
        <v>278</v>
      </c>
      <c r="C672" s="80">
        <v>10044187</v>
      </c>
      <c r="D672" s="80">
        <v>10019674</v>
      </c>
      <c r="E672" s="79" t="s">
        <v>276</v>
      </c>
      <c r="F672" s="81">
        <v>42032</v>
      </c>
      <c r="G672" s="82">
        <v>2.7679999999999998</v>
      </c>
      <c r="H672" s="83">
        <f t="shared" si="30"/>
        <v>2768</v>
      </c>
      <c r="I672" s="84">
        <f t="shared" si="31"/>
        <v>3.2037037037037031E-2</v>
      </c>
      <c r="J672" s="83">
        <v>0.42</v>
      </c>
      <c r="K672" s="83" t="s">
        <v>277</v>
      </c>
      <c r="L672" s="83">
        <v>0.437</v>
      </c>
      <c r="M672" s="83" t="s">
        <v>277</v>
      </c>
      <c r="N672" s="84">
        <f t="shared" si="32"/>
        <v>0.88903703703703707</v>
      </c>
    </row>
    <row r="673" spans="2:14" s="71" customFormat="1" ht="14.65" customHeight="1">
      <c r="B673" s="79" t="s">
        <v>278</v>
      </c>
      <c r="C673" s="80">
        <v>10044187</v>
      </c>
      <c r="D673" s="80">
        <v>10019674</v>
      </c>
      <c r="E673" s="79" t="s">
        <v>276</v>
      </c>
      <c r="F673" s="81">
        <v>42033</v>
      </c>
      <c r="G673" s="82">
        <v>2.8719999999999999</v>
      </c>
      <c r="H673" s="83">
        <f t="shared" si="30"/>
        <v>2872</v>
      </c>
      <c r="I673" s="84">
        <f t="shared" si="31"/>
        <v>3.3240740740740737E-2</v>
      </c>
      <c r="J673" s="83">
        <v>0.28999999999999998</v>
      </c>
      <c r="K673" s="83" t="s">
        <v>277</v>
      </c>
      <c r="L673" s="83">
        <v>0.47399999999999998</v>
      </c>
      <c r="M673" s="83" t="s">
        <v>277</v>
      </c>
      <c r="N673" s="84">
        <f t="shared" si="32"/>
        <v>0.79724074074074069</v>
      </c>
    </row>
    <row r="674" spans="2:14" s="71" customFormat="1" ht="14.65" customHeight="1">
      <c r="B674" s="79" t="s">
        <v>278</v>
      </c>
      <c r="C674" s="80">
        <v>10044187</v>
      </c>
      <c r="D674" s="80">
        <v>10019674</v>
      </c>
      <c r="E674" s="79" t="s">
        <v>276</v>
      </c>
      <c r="F674" s="81">
        <v>42034</v>
      </c>
      <c r="G674" s="82">
        <v>2.9460000000000002</v>
      </c>
      <c r="H674" s="83">
        <f t="shared" si="30"/>
        <v>2946</v>
      </c>
      <c r="I674" s="84">
        <f t="shared" si="31"/>
        <v>3.4097222222222223E-2</v>
      </c>
      <c r="J674" s="83">
        <v>0.32500000000000001</v>
      </c>
      <c r="K674" s="83" t="s">
        <v>277</v>
      </c>
      <c r="L674" s="83">
        <v>0.47699999999999998</v>
      </c>
      <c r="M674" s="83" t="s">
        <v>277</v>
      </c>
      <c r="N674" s="84">
        <f t="shared" si="32"/>
        <v>0.83609722222222227</v>
      </c>
    </row>
    <row r="675" spans="2:14" s="71" customFormat="1" ht="14.65" customHeight="1">
      <c r="B675" s="79" t="s">
        <v>278</v>
      </c>
      <c r="C675" s="80">
        <v>10044187</v>
      </c>
      <c r="D675" s="80">
        <v>10019674</v>
      </c>
      <c r="E675" s="79" t="s">
        <v>276</v>
      </c>
      <c r="F675" s="81">
        <v>42035</v>
      </c>
      <c r="G675" s="82">
        <v>2.8130000000000002</v>
      </c>
      <c r="H675" s="83">
        <f t="shared" si="30"/>
        <v>2813</v>
      </c>
      <c r="I675" s="84">
        <f t="shared" si="31"/>
        <v>3.2557870370370369E-2</v>
      </c>
      <c r="J675" s="83">
        <v>0.46600000000000003</v>
      </c>
      <c r="K675" s="83" t="s">
        <v>277</v>
      </c>
      <c r="L675" s="83">
        <v>0.443</v>
      </c>
      <c r="M675" s="83" t="s">
        <v>277</v>
      </c>
      <c r="N675" s="84">
        <f t="shared" si="32"/>
        <v>0.94155787037037042</v>
      </c>
    </row>
    <row r="676" spans="2:14" s="71" customFormat="1" ht="14.65" customHeight="1">
      <c r="B676" s="79" t="s">
        <v>278</v>
      </c>
      <c r="C676" s="80">
        <v>10044187</v>
      </c>
      <c r="D676" s="80">
        <v>10019674</v>
      </c>
      <c r="E676" s="79" t="s">
        <v>276</v>
      </c>
      <c r="F676" s="81">
        <v>42036</v>
      </c>
      <c r="G676" s="82">
        <v>2.508</v>
      </c>
      <c r="H676" s="83">
        <f t="shared" si="30"/>
        <v>2508</v>
      </c>
      <c r="I676" s="84">
        <f t="shared" si="31"/>
        <v>2.9027777777777777E-2</v>
      </c>
      <c r="J676" s="83">
        <v>0.33400000000000002</v>
      </c>
      <c r="K676" s="83" t="s">
        <v>277</v>
      </c>
      <c r="L676" s="83">
        <v>0.45600000000000002</v>
      </c>
      <c r="M676" s="83" t="s">
        <v>277</v>
      </c>
      <c r="N676" s="84">
        <f t="shared" si="32"/>
        <v>0.8190277777777778</v>
      </c>
    </row>
    <row r="677" spans="2:14" s="71" customFormat="1" ht="14.65" customHeight="1">
      <c r="B677" s="79" t="s">
        <v>278</v>
      </c>
      <c r="C677" s="80">
        <v>10044187</v>
      </c>
      <c r="D677" s="80">
        <v>10019674</v>
      </c>
      <c r="E677" s="79" t="s">
        <v>276</v>
      </c>
      <c r="F677" s="81">
        <v>42037</v>
      </c>
      <c r="G677" s="82">
        <v>2.8730000000000002</v>
      </c>
      <c r="H677" s="83">
        <f t="shared" si="30"/>
        <v>2873</v>
      </c>
      <c r="I677" s="84">
        <f t="shared" si="31"/>
        <v>3.3252314814814818E-2</v>
      </c>
      <c r="J677" s="83">
        <v>0.24399999999999999</v>
      </c>
      <c r="K677" s="83" t="s">
        <v>277</v>
      </c>
      <c r="L677" s="83">
        <v>0.41099999999999998</v>
      </c>
      <c r="M677" s="83" t="s">
        <v>277</v>
      </c>
      <c r="N677" s="84">
        <f t="shared" si="32"/>
        <v>0.68825231481481475</v>
      </c>
    </row>
    <row r="678" spans="2:14" s="71" customFormat="1" ht="14.65" customHeight="1">
      <c r="B678" s="79" t="s">
        <v>278</v>
      </c>
      <c r="C678" s="80">
        <v>10044187</v>
      </c>
      <c r="D678" s="80">
        <v>10019674</v>
      </c>
      <c r="E678" s="79" t="s">
        <v>276</v>
      </c>
      <c r="F678" s="81">
        <v>42038</v>
      </c>
      <c r="G678" s="82">
        <v>2.5840000000000001</v>
      </c>
      <c r="H678" s="83">
        <f t="shared" si="30"/>
        <v>2584</v>
      </c>
      <c r="I678" s="84">
        <f t="shared" si="31"/>
        <v>2.9907407407407407E-2</v>
      </c>
      <c r="J678" s="83">
        <v>0.23300000000000001</v>
      </c>
      <c r="K678" s="83" t="s">
        <v>277</v>
      </c>
      <c r="L678" s="83">
        <v>0.40699999999999997</v>
      </c>
      <c r="M678" s="83" t="s">
        <v>277</v>
      </c>
      <c r="N678" s="84">
        <f t="shared" si="32"/>
        <v>0.6699074074074074</v>
      </c>
    </row>
    <row r="679" spans="2:14" s="71" customFormat="1" ht="14.65" customHeight="1">
      <c r="B679" s="79" t="s">
        <v>278</v>
      </c>
      <c r="C679" s="80">
        <v>10044187</v>
      </c>
      <c r="D679" s="80">
        <v>10019674</v>
      </c>
      <c r="E679" s="79" t="s">
        <v>276</v>
      </c>
      <c r="F679" s="81">
        <v>42039</v>
      </c>
      <c r="G679" s="82">
        <v>2.7679999999999998</v>
      </c>
      <c r="H679" s="83">
        <f t="shared" si="30"/>
        <v>2768</v>
      </c>
      <c r="I679" s="84">
        <f t="shared" si="31"/>
        <v>3.2037037037037031E-2</v>
      </c>
      <c r="J679" s="83">
        <v>0.25900000000000001</v>
      </c>
      <c r="K679" s="83" t="s">
        <v>277</v>
      </c>
      <c r="L679" s="83">
        <v>0.39900000000000002</v>
      </c>
      <c r="M679" s="83" t="s">
        <v>277</v>
      </c>
      <c r="N679" s="84">
        <f t="shared" si="32"/>
        <v>0.690037037037037</v>
      </c>
    </row>
    <row r="680" spans="2:14" s="71" customFormat="1" ht="14.65" customHeight="1">
      <c r="B680" s="79" t="s">
        <v>278</v>
      </c>
      <c r="C680" s="80">
        <v>10044187</v>
      </c>
      <c r="D680" s="80">
        <v>10019674</v>
      </c>
      <c r="E680" s="79" t="s">
        <v>276</v>
      </c>
      <c r="F680" s="81">
        <v>42040</v>
      </c>
      <c r="G680" s="82">
        <v>2.7080000000000002</v>
      </c>
      <c r="H680" s="83">
        <f t="shared" si="30"/>
        <v>2708</v>
      </c>
      <c r="I680" s="84">
        <f t="shared" si="31"/>
        <v>3.1342592592592596E-2</v>
      </c>
      <c r="J680" s="83">
        <v>0.19400000000000001</v>
      </c>
      <c r="K680" s="83" t="s">
        <v>277</v>
      </c>
      <c r="L680" s="83">
        <v>0.40699999999999997</v>
      </c>
      <c r="M680" s="83" t="s">
        <v>277</v>
      </c>
      <c r="N680" s="84">
        <f t="shared" si="32"/>
        <v>0.63234259259259251</v>
      </c>
    </row>
    <row r="681" spans="2:14" s="71" customFormat="1" ht="14.65" customHeight="1">
      <c r="B681" s="79" t="s">
        <v>278</v>
      </c>
      <c r="C681" s="80">
        <v>10044187</v>
      </c>
      <c r="D681" s="80">
        <v>10019674</v>
      </c>
      <c r="E681" s="79" t="s">
        <v>276</v>
      </c>
      <c r="F681" s="81">
        <v>42041</v>
      </c>
      <c r="G681" s="82">
        <v>2.74</v>
      </c>
      <c r="H681" s="83">
        <f t="shared" si="30"/>
        <v>2740</v>
      </c>
      <c r="I681" s="84">
        <f t="shared" si="31"/>
        <v>3.1712962962962964E-2</v>
      </c>
      <c r="J681" s="83">
        <v>0.17699999999999999</v>
      </c>
      <c r="K681" s="83" t="s">
        <v>277</v>
      </c>
      <c r="L681" s="83">
        <v>0.40500000000000003</v>
      </c>
      <c r="M681" s="83" t="s">
        <v>277</v>
      </c>
      <c r="N681" s="84">
        <f t="shared" si="32"/>
        <v>0.61371296296296296</v>
      </c>
    </row>
    <row r="682" spans="2:14" s="71" customFormat="1" ht="14.65" customHeight="1">
      <c r="B682" s="79" t="s">
        <v>278</v>
      </c>
      <c r="C682" s="80">
        <v>10044187</v>
      </c>
      <c r="D682" s="80">
        <v>10019674</v>
      </c>
      <c r="E682" s="79" t="s">
        <v>276</v>
      </c>
      <c r="F682" s="81">
        <v>42042</v>
      </c>
      <c r="G682" s="82">
        <v>2.754</v>
      </c>
      <c r="H682" s="83">
        <f t="shared" si="30"/>
        <v>2754</v>
      </c>
      <c r="I682" s="84">
        <f t="shared" si="31"/>
        <v>3.1875000000000001E-2</v>
      </c>
      <c r="J682" s="83">
        <v>0.16300000000000001</v>
      </c>
      <c r="K682" s="83" t="s">
        <v>277</v>
      </c>
      <c r="L682" s="83">
        <v>0.40400000000000003</v>
      </c>
      <c r="M682" s="83" t="s">
        <v>277</v>
      </c>
      <c r="N682" s="84">
        <f t="shared" si="32"/>
        <v>0.59887500000000005</v>
      </c>
    </row>
    <row r="683" spans="2:14" s="71" customFormat="1" ht="14.65" customHeight="1">
      <c r="B683" s="79" t="s">
        <v>278</v>
      </c>
      <c r="C683" s="80">
        <v>10044187</v>
      </c>
      <c r="D683" s="80">
        <v>10019674</v>
      </c>
      <c r="E683" s="79" t="s">
        <v>276</v>
      </c>
      <c r="F683" s="81">
        <v>42043</v>
      </c>
      <c r="G683" s="82">
        <v>2.7320000000000002</v>
      </c>
      <c r="H683" s="83">
        <f t="shared" si="30"/>
        <v>2732</v>
      </c>
      <c r="I683" s="84">
        <f t="shared" si="31"/>
        <v>3.1620370370370368E-2</v>
      </c>
      <c r="J683" s="83">
        <v>0.161</v>
      </c>
      <c r="K683" s="83" t="s">
        <v>277</v>
      </c>
      <c r="L683" s="83">
        <v>0.36499999999999999</v>
      </c>
      <c r="M683" s="83" t="s">
        <v>277</v>
      </c>
      <c r="N683" s="84">
        <f t="shared" si="32"/>
        <v>0.55762037037037038</v>
      </c>
    </row>
    <row r="684" spans="2:14" s="71" customFormat="1" ht="14.65" customHeight="1">
      <c r="B684" s="79" t="s">
        <v>278</v>
      </c>
      <c r="C684" s="80">
        <v>10044187</v>
      </c>
      <c r="D684" s="80">
        <v>10019674</v>
      </c>
      <c r="E684" s="79" t="s">
        <v>276</v>
      </c>
      <c r="F684" s="81">
        <v>42044</v>
      </c>
      <c r="G684" s="82">
        <v>2.798</v>
      </c>
      <c r="H684" s="83">
        <f t="shared" si="30"/>
        <v>2798</v>
      </c>
      <c r="I684" s="84">
        <f t="shared" si="31"/>
        <v>3.2384259259259258E-2</v>
      </c>
      <c r="J684" s="83">
        <v>0.16800000000000001</v>
      </c>
      <c r="K684" s="83" t="s">
        <v>277</v>
      </c>
      <c r="L684" s="83">
        <v>0.35699999999999998</v>
      </c>
      <c r="M684" s="83" t="s">
        <v>277</v>
      </c>
      <c r="N684" s="84">
        <f t="shared" si="32"/>
        <v>0.55738425925925927</v>
      </c>
    </row>
    <row r="685" spans="2:14" s="71" customFormat="1" ht="14.65" customHeight="1">
      <c r="B685" s="79" t="s">
        <v>278</v>
      </c>
      <c r="C685" s="80">
        <v>10044187</v>
      </c>
      <c r="D685" s="80">
        <v>10019674</v>
      </c>
      <c r="E685" s="79" t="s">
        <v>276</v>
      </c>
      <c r="F685" s="81">
        <v>42045</v>
      </c>
      <c r="G685" s="82">
        <v>2.883</v>
      </c>
      <c r="H685" s="83">
        <f t="shared" si="30"/>
        <v>2883</v>
      </c>
      <c r="I685" s="84">
        <f t="shared" si="31"/>
        <v>3.3368055555555554E-2</v>
      </c>
      <c r="J685" s="83">
        <v>0.16300000000000001</v>
      </c>
      <c r="K685" s="83" t="s">
        <v>277</v>
      </c>
      <c r="L685" s="83">
        <v>0.35399999999999998</v>
      </c>
      <c r="M685" s="83" t="s">
        <v>277</v>
      </c>
      <c r="N685" s="84">
        <f t="shared" si="32"/>
        <v>0.55036805555555557</v>
      </c>
    </row>
    <row r="686" spans="2:14" s="71" customFormat="1" ht="14.65" customHeight="1">
      <c r="B686" s="79" t="s">
        <v>278</v>
      </c>
      <c r="C686" s="80">
        <v>10044187</v>
      </c>
      <c r="D686" s="80">
        <v>10019674</v>
      </c>
      <c r="E686" s="79" t="s">
        <v>276</v>
      </c>
      <c r="F686" s="81">
        <v>42046</v>
      </c>
      <c r="G686" s="82">
        <v>2.6859999999999999</v>
      </c>
      <c r="H686" s="83">
        <f t="shared" si="30"/>
        <v>2686</v>
      </c>
      <c r="I686" s="84">
        <f t="shared" si="31"/>
        <v>3.108796296296296E-2</v>
      </c>
      <c r="J686" s="83">
        <v>0.16200000000000001</v>
      </c>
      <c r="K686" s="83" t="s">
        <v>277</v>
      </c>
      <c r="L686" s="83">
        <v>0.34799999999999998</v>
      </c>
      <c r="M686" s="83" t="s">
        <v>277</v>
      </c>
      <c r="N686" s="84">
        <f t="shared" si="32"/>
        <v>0.54108796296296291</v>
      </c>
    </row>
    <row r="687" spans="2:14" s="71" customFormat="1" ht="14.65" customHeight="1">
      <c r="B687" s="79" t="s">
        <v>278</v>
      </c>
      <c r="C687" s="80">
        <v>10044187</v>
      </c>
      <c r="D687" s="80">
        <v>10019674</v>
      </c>
      <c r="E687" s="79" t="s">
        <v>276</v>
      </c>
      <c r="F687" s="81">
        <v>42047</v>
      </c>
      <c r="G687" s="82">
        <v>2.6859999999999999</v>
      </c>
      <c r="H687" s="83">
        <f t="shared" si="30"/>
        <v>2686</v>
      </c>
      <c r="I687" s="84">
        <f t="shared" si="31"/>
        <v>3.108796296296296E-2</v>
      </c>
      <c r="J687" s="83">
        <v>0.27200000000000002</v>
      </c>
      <c r="K687" s="83" t="s">
        <v>277</v>
      </c>
      <c r="L687" s="83">
        <v>0.40899999999999997</v>
      </c>
      <c r="M687" s="83" t="s">
        <v>277</v>
      </c>
      <c r="N687" s="84">
        <f t="shared" si="32"/>
        <v>0.71208796296296295</v>
      </c>
    </row>
    <row r="688" spans="2:14" s="71" customFormat="1" ht="14.65" customHeight="1">
      <c r="B688" s="79" t="s">
        <v>278</v>
      </c>
      <c r="C688" s="80">
        <v>10044187</v>
      </c>
      <c r="D688" s="80">
        <v>10019674</v>
      </c>
      <c r="E688" s="79" t="s">
        <v>276</v>
      </c>
      <c r="F688" s="81">
        <v>42048</v>
      </c>
      <c r="G688" s="82">
        <v>2.6080000000000001</v>
      </c>
      <c r="H688" s="83">
        <f t="shared" si="30"/>
        <v>2608</v>
      </c>
      <c r="I688" s="84">
        <f t="shared" si="31"/>
        <v>3.0185185185185183E-2</v>
      </c>
      <c r="J688" s="83">
        <v>0.44800000000000001</v>
      </c>
      <c r="K688" s="83" t="s">
        <v>277</v>
      </c>
      <c r="L688" s="83">
        <v>0.434</v>
      </c>
      <c r="M688" s="83" t="s">
        <v>277</v>
      </c>
      <c r="N688" s="84">
        <f t="shared" si="32"/>
        <v>0.91218518518518521</v>
      </c>
    </row>
    <row r="689" spans="2:14" s="71" customFormat="1" ht="14.65" customHeight="1">
      <c r="B689" s="79" t="s">
        <v>278</v>
      </c>
      <c r="C689" s="80">
        <v>10044187</v>
      </c>
      <c r="D689" s="80">
        <v>10019674</v>
      </c>
      <c r="E689" s="79" t="s">
        <v>276</v>
      </c>
      <c r="F689" s="81">
        <v>42049</v>
      </c>
      <c r="G689" s="82">
        <v>2.6859999999999999</v>
      </c>
      <c r="H689" s="83">
        <f t="shared" si="30"/>
        <v>2686</v>
      </c>
      <c r="I689" s="84">
        <f t="shared" si="31"/>
        <v>3.108796296296296E-2</v>
      </c>
      <c r="J689" s="83">
        <v>0.48399999999999999</v>
      </c>
      <c r="K689" s="83" t="s">
        <v>277</v>
      </c>
      <c r="L689" s="83">
        <v>0.45300000000000001</v>
      </c>
      <c r="M689" s="83" t="s">
        <v>277</v>
      </c>
      <c r="N689" s="84">
        <f t="shared" si="32"/>
        <v>0.96808796296296307</v>
      </c>
    </row>
    <row r="690" spans="2:14" s="71" customFormat="1" ht="14.65" customHeight="1">
      <c r="B690" s="79" t="s">
        <v>278</v>
      </c>
      <c r="C690" s="80">
        <v>10044187</v>
      </c>
      <c r="D690" s="80">
        <v>10019674</v>
      </c>
      <c r="E690" s="79" t="s">
        <v>276</v>
      </c>
      <c r="F690" s="81">
        <v>42050</v>
      </c>
      <c r="G690" s="82">
        <v>2.7890000000000001</v>
      </c>
      <c r="H690" s="83">
        <f t="shared" si="30"/>
        <v>2789</v>
      </c>
      <c r="I690" s="84">
        <f t="shared" si="31"/>
        <v>3.2280092592592589E-2</v>
      </c>
      <c r="J690" s="83">
        <v>0.26100000000000001</v>
      </c>
      <c r="K690" s="83" t="s">
        <v>277</v>
      </c>
      <c r="L690" s="83">
        <v>0.47499999999999998</v>
      </c>
      <c r="M690" s="83" t="s">
        <v>277</v>
      </c>
      <c r="N690" s="84">
        <f t="shared" si="32"/>
        <v>0.76828009259259256</v>
      </c>
    </row>
    <row r="691" spans="2:14" s="71" customFormat="1" ht="14.65" customHeight="1">
      <c r="B691" s="79" t="s">
        <v>278</v>
      </c>
      <c r="C691" s="80">
        <v>10044187</v>
      </c>
      <c r="D691" s="80">
        <v>10019674</v>
      </c>
      <c r="E691" s="79" t="s">
        <v>276</v>
      </c>
      <c r="F691" s="81">
        <v>42051</v>
      </c>
      <c r="G691" s="82">
        <v>2.8559999999999999</v>
      </c>
      <c r="H691" s="83">
        <f t="shared" si="30"/>
        <v>2856</v>
      </c>
      <c r="I691" s="84">
        <f t="shared" si="31"/>
        <v>3.3055555555555553E-2</v>
      </c>
      <c r="J691" s="83">
        <v>0.92200000000000004</v>
      </c>
      <c r="K691" s="83" t="s">
        <v>277</v>
      </c>
      <c r="L691" s="83">
        <v>0.44800000000000001</v>
      </c>
      <c r="M691" s="83" t="s">
        <v>277</v>
      </c>
      <c r="N691" s="84">
        <f t="shared" si="32"/>
        <v>1.4030555555555555</v>
      </c>
    </row>
    <row r="692" spans="2:14" s="71" customFormat="1" ht="14.65" customHeight="1">
      <c r="B692" s="79" t="s">
        <v>278</v>
      </c>
      <c r="C692" s="80">
        <v>10044187</v>
      </c>
      <c r="D692" s="80">
        <v>10019674</v>
      </c>
      <c r="E692" s="79" t="s">
        <v>276</v>
      </c>
      <c r="F692" s="81">
        <v>42052</v>
      </c>
      <c r="G692" s="82">
        <v>2.972</v>
      </c>
      <c r="H692" s="83">
        <f t="shared" si="30"/>
        <v>2972</v>
      </c>
      <c r="I692" s="84">
        <f t="shared" si="31"/>
        <v>3.4398148148148143E-2</v>
      </c>
      <c r="J692" s="83">
        <v>0.48499999999999999</v>
      </c>
      <c r="K692" s="83" t="s">
        <v>277</v>
      </c>
      <c r="L692" s="83">
        <v>0.437</v>
      </c>
      <c r="M692" s="83" t="s">
        <v>277</v>
      </c>
      <c r="N692" s="84">
        <f t="shared" si="32"/>
        <v>0.95639814814814805</v>
      </c>
    </row>
    <row r="693" spans="2:14" s="71" customFormat="1" ht="14.65" customHeight="1">
      <c r="B693" s="79" t="s">
        <v>278</v>
      </c>
      <c r="C693" s="80">
        <v>10044187</v>
      </c>
      <c r="D693" s="80">
        <v>10019674</v>
      </c>
      <c r="E693" s="79" t="s">
        <v>276</v>
      </c>
      <c r="F693" s="81">
        <v>42053</v>
      </c>
      <c r="G693" s="82">
        <v>2.6869999999999998</v>
      </c>
      <c r="H693" s="83">
        <f t="shared" si="30"/>
        <v>2687</v>
      </c>
      <c r="I693" s="84">
        <f t="shared" si="31"/>
        <v>3.1099537037037033E-2</v>
      </c>
      <c r="J693" s="83">
        <v>0.32200000000000001</v>
      </c>
      <c r="K693" s="83" t="s">
        <v>277</v>
      </c>
      <c r="L693" s="83">
        <v>0.46100000000000002</v>
      </c>
      <c r="M693" s="83" t="s">
        <v>277</v>
      </c>
      <c r="N693" s="84">
        <f t="shared" si="32"/>
        <v>0.81409953703703708</v>
      </c>
    </row>
    <row r="694" spans="2:14" s="71" customFormat="1" ht="14.65" customHeight="1">
      <c r="B694" s="79" t="s">
        <v>278</v>
      </c>
      <c r="C694" s="80">
        <v>10044187</v>
      </c>
      <c r="D694" s="80">
        <v>10019674</v>
      </c>
      <c r="E694" s="79" t="s">
        <v>276</v>
      </c>
      <c r="F694" s="81">
        <v>42054</v>
      </c>
      <c r="G694" s="82">
        <v>2.887</v>
      </c>
      <c r="H694" s="83">
        <f t="shared" si="30"/>
        <v>2887</v>
      </c>
      <c r="I694" s="84">
        <f t="shared" si="31"/>
        <v>3.3414351851851848E-2</v>
      </c>
      <c r="J694" s="83">
        <v>1.34</v>
      </c>
      <c r="K694" s="83" t="s">
        <v>277</v>
      </c>
      <c r="L694" s="83">
        <v>0.45900000000000002</v>
      </c>
      <c r="M694" s="83" t="s">
        <v>277</v>
      </c>
      <c r="N694" s="84">
        <f t="shared" si="32"/>
        <v>1.8324143518518521</v>
      </c>
    </row>
    <row r="695" spans="2:14" s="71" customFormat="1" ht="14.65" customHeight="1">
      <c r="B695" s="79" t="s">
        <v>278</v>
      </c>
      <c r="C695" s="80">
        <v>10044187</v>
      </c>
      <c r="D695" s="80">
        <v>10019674</v>
      </c>
      <c r="E695" s="79" t="s">
        <v>276</v>
      </c>
      <c r="F695" s="81">
        <v>42055</v>
      </c>
      <c r="G695" s="82">
        <v>2.677</v>
      </c>
      <c r="H695" s="83">
        <f t="shared" si="30"/>
        <v>2677</v>
      </c>
      <c r="I695" s="84">
        <f t="shared" si="31"/>
        <v>3.0983796296296294E-2</v>
      </c>
      <c r="J695" s="83">
        <v>1.47</v>
      </c>
      <c r="K695" s="83" t="s">
        <v>277</v>
      </c>
      <c r="L695" s="83">
        <v>0.44400000000000001</v>
      </c>
      <c r="M695" s="83" t="s">
        <v>277</v>
      </c>
      <c r="N695" s="84">
        <f t="shared" si="32"/>
        <v>1.9449837962962961</v>
      </c>
    </row>
    <row r="696" spans="2:14" s="71" customFormat="1" ht="14.65" customHeight="1">
      <c r="B696" s="79" t="s">
        <v>278</v>
      </c>
      <c r="C696" s="80">
        <v>10044187</v>
      </c>
      <c r="D696" s="80">
        <v>10019674</v>
      </c>
      <c r="E696" s="79" t="s">
        <v>276</v>
      </c>
      <c r="F696" s="81">
        <v>42056</v>
      </c>
      <c r="G696" s="82">
        <v>2.7029999999999998</v>
      </c>
      <c r="H696" s="83">
        <f t="shared" si="30"/>
        <v>2703</v>
      </c>
      <c r="I696" s="84">
        <f t="shared" si="31"/>
        <v>3.1284722222222221E-2</v>
      </c>
      <c r="J696" s="83">
        <v>0.80100000000000005</v>
      </c>
      <c r="K696" s="83" t="s">
        <v>277</v>
      </c>
      <c r="L696" s="83">
        <v>0.47199999999999998</v>
      </c>
      <c r="M696" s="83" t="s">
        <v>277</v>
      </c>
      <c r="N696" s="84">
        <f t="shared" si="32"/>
        <v>1.3042847222222222</v>
      </c>
    </row>
    <row r="697" spans="2:14" s="71" customFormat="1" ht="14.65" customHeight="1">
      <c r="B697" s="79" t="s">
        <v>278</v>
      </c>
      <c r="C697" s="80">
        <v>10044187</v>
      </c>
      <c r="D697" s="80">
        <v>10019674</v>
      </c>
      <c r="E697" s="79" t="s">
        <v>276</v>
      </c>
      <c r="F697" s="81">
        <v>42057</v>
      </c>
      <c r="G697" s="82">
        <v>2.7050000000000001</v>
      </c>
      <c r="H697" s="83">
        <f t="shared" si="30"/>
        <v>2705</v>
      </c>
      <c r="I697" s="84">
        <f t="shared" si="31"/>
        <v>3.1307870370370368E-2</v>
      </c>
      <c r="J697" s="83">
        <v>1.6</v>
      </c>
      <c r="K697" s="83" t="s">
        <v>277</v>
      </c>
      <c r="L697" s="83">
        <v>0.44700000000000001</v>
      </c>
      <c r="M697" s="83" t="s">
        <v>277</v>
      </c>
      <c r="N697" s="84">
        <f t="shared" si="32"/>
        <v>2.0783078703703706</v>
      </c>
    </row>
    <row r="698" spans="2:14" s="71" customFormat="1" ht="14.65" customHeight="1">
      <c r="B698" s="79" t="s">
        <v>278</v>
      </c>
      <c r="C698" s="80">
        <v>10044187</v>
      </c>
      <c r="D698" s="80">
        <v>10019674</v>
      </c>
      <c r="E698" s="79" t="s">
        <v>276</v>
      </c>
      <c r="F698" s="81">
        <v>42058</v>
      </c>
      <c r="G698" s="82">
        <v>2.8210000000000002</v>
      </c>
      <c r="H698" s="83">
        <f t="shared" si="30"/>
        <v>2821</v>
      </c>
      <c r="I698" s="84">
        <f t="shared" si="31"/>
        <v>3.2650462962962964E-2</v>
      </c>
      <c r="J698" s="83">
        <v>0.91300000000000003</v>
      </c>
      <c r="K698" s="83" t="s">
        <v>277</v>
      </c>
      <c r="L698" s="83">
        <v>0.40699999999999997</v>
      </c>
      <c r="M698" s="83" t="s">
        <v>277</v>
      </c>
      <c r="N698" s="84">
        <f t="shared" si="32"/>
        <v>1.352650462962963</v>
      </c>
    </row>
    <row r="699" spans="2:14" s="71" customFormat="1" ht="14.65" customHeight="1">
      <c r="B699" s="79" t="s">
        <v>278</v>
      </c>
      <c r="C699" s="80">
        <v>10044187</v>
      </c>
      <c r="D699" s="80">
        <v>10019674</v>
      </c>
      <c r="E699" s="79" t="s">
        <v>276</v>
      </c>
      <c r="F699" s="81">
        <v>42059</v>
      </c>
      <c r="G699" s="82">
        <v>2.7309999999999999</v>
      </c>
      <c r="H699" s="83">
        <f t="shared" si="30"/>
        <v>2731</v>
      </c>
      <c r="I699" s="84">
        <f t="shared" si="31"/>
        <v>3.1608796296296295E-2</v>
      </c>
      <c r="J699" s="83">
        <v>0.63100000000000001</v>
      </c>
      <c r="K699" s="83" t="s">
        <v>277</v>
      </c>
      <c r="L699" s="83">
        <v>0.39500000000000002</v>
      </c>
      <c r="M699" s="83" t="s">
        <v>277</v>
      </c>
      <c r="N699" s="84">
        <f t="shared" si="32"/>
        <v>1.0576087962962963</v>
      </c>
    </row>
    <row r="700" spans="2:14" s="71" customFormat="1" ht="14.65" customHeight="1">
      <c r="B700" s="79" t="s">
        <v>278</v>
      </c>
      <c r="C700" s="80">
        <v>10044187</v>
      </c>
      <c r="D700" s="80">
        <v>10019674</v>
      </c>
      <c r="E700" s="79" t="s">
        <v>276</v>
      </c>
      <c r="F700" s="81">
        <v>42060</v>
      </c>
      <c r="G700" s="82">
        <v>2.8370000000000002</v>
      </c>
      <c r="H700" s="83">
        <f t="shared" si="30"/>
        <v>2837</v>
      </c>
      <c r="I700" s="84">
        <f t="shared" si="31"/>
        <v>3.2835648148148149E-2</v>
      </c>
      <c r="J700" s="83">
        <v>0.53300000000000003</v>
      </c>
      <c r="K700" s="83" t="s">
        <v>277</v>
      </c>
      <c r="L700" s="83">
        <v>0.434</v>
      </c>
      <c r="M700" s="83" t="s">
        <v>277</v>
      </c>
      <c r="N700" s="84">
        <f t="shared" si="32"/>
        <v>0.99983564814814807</v>
      </c>
    </row>
    <row r="701" spans="2:14" s="71" customFormat="1" ht="14.65" customHeight="1">
      <c r="B701" s="79" t="s">
        <v>278</v>
      </c>
      <c r="C701" s="80">
        <v>10044187</v>
      </c>
      <c r="D701" s="80">
        <v>10019674</v>
      </c>
      <c r="E701" s="79" t="s">
        <v>276</v>
      </c>
      <c r="F701" s="81">
        <v>42061</v>
      </c>
      <c r="G701" s="82">
        <v>2.67</v>
      </c>
      <c r="H701" s="83">
        <f t="shared" si="30"/>
        <v>2670</v>
      </c>
      <c r="I701" s="84">
        <f t="shared" si="31"/>
        <v>3.0902777777777776E-2</v>
      </c>
      <c r="J701" s="83">
        <v>1.98</v>
      </c>
      <c r="K701" s="83" t="s">
        <v>277</v>
      </c>
      <c r="L701" s="83">
        <v>0.39100000000000001</v>
      </c>
      <c r="M701" s="83" t="s">
        <v>277</v>
      </c>
      <c r="N701" s="84">
        <f t="shared" si="32"/>
        <v>2.4019027777777779</v>
      </c>
    </row>
    <row r="702" spans="2:14" s="71" customFormat="1" ht="14.65" customHeight="1">
      <c r="B702" s="79" t="s">
        <v>278</v>
      </c>
      <c r="C702" s="80">
        <v>10044187</v>
      </c>
      <c r="D702" s="80">
        <v>10019674</v>
      </c>
      <c r="E702" s="79" t="s">
        <v>276</v>
      </c>
      <c r="F702" s="81">
        <v>42062</v>
      </c>
      <c r="G702" s="82">
        <v>2.7229999999999999</v>
      </c>
      <c r="H702" s="83">
        <f t="shared" si="30"/>
        <v>2723</v>
      </c>
      <c r="I702" s="84">
        <f t="shared" si="31"/>
        <v>3.1516203703703699E-2</v>
      </c>
      <c r="J702" s="83">
        <v>0.70299999999999996</v>
      </c>
      <c r="K702" s="83" t="s">
        <v>277</v>
      </c>
      <c r="L702" s="83">
        <v>0.36699999999999999</v>
      </c>
      <c r="M702" s="83" t="s">
        <v>277</v>
      </c>
      <c r="N702" s="84">
        <f t="shared" si="32"/>
        <v>1.1015162037037036</v>
      </c>
    </row>
    <row r="703" spans="2:14" s="71" customFormat="1" ht="14.65" customHeight="1">
      <c r="B703" s="79" t="s">
        <v>278</v>
      </c>
      <c r="C703" s="80">
        <v>10044187</v>
      </c>
      <c r="D703" s="80">
        <v>10019674</v>
      </c>
      <c r="E703" s="79" t="s">
        <v>276</v>
      </c>
      <c r="F703" s="81">
        <v>42063</v>
      </c>
      <c r="G703" s="82">
        <v>2.742</v>
      </c>
      <c r="H703" s="83">
        <f t="shared" si="30"/>
        <v>2742</v>
      </c>
      <c r="I703" s="84">
        <f t="shared" si="31"/>
        <v>3.1736111111111111E-2</v>
      </c>
      <c r="J703" s="83">
        <v>0.65200000000000002</v>
      </c>
      <c r="K703" s="83" t="s">
        <v>277</v>
      </c>
      <c r="L703" s="83">
        <v>0.38100000000000001</v>
      </c>
      <c r="M703" s="83" t="s">
        <v>277</v>
      </c>
      <c r="N703" s="84">
        <f t="shared" si="32"/>
        <v>1.0647361111111111</v>
      </c>
    </row>
    <row r="704" spans="2:14" s="71" customFormat="1" ht="14.65" customHeight="1">
      <c r="B704" s="79" t="s">
        <v>278</v>
      </c>
      <c r="C704" s="80">
        <v>10044187</v>
      </c>
      <c r="D704" s="80">
        <v>10019674</v>
      </c>
      <c r="E704" s="79" t="s">
        <v>276</v>
      </c>
      <c r="F704" s="81">
        <v>42064</v>
      </c>
      <c r="G704" s="82">
        <v>2.83</v>
      </c>
      <c r="H704" s="83">
        <f t="shared" si="30"/>
        <v>2830</v>
      </c>
      <c r="I704" s="84">
        <f t="shared" si="31"/>
        <v>3.2754629629629627E-2</v>
      </c>
      <c r="J704" s="83">
        <v>0.93899999999999995</v>
      </c>
      <c r="K704" s="83" t="s">
        <v>277</v>
      </c>
      <c r="L704" s="83">
        <v>0.42499999999999999</v>
      </c>
      <c r="M704" s="83" t="s">
        <v>277</v>
      </c>
      <c r="N704" s="84">
        <f t="shared" si="32"/>
        <v>1.3967546296296296</v>
      </c>
    </row>
    <row r="705" spans="2:14" s="71" customFormat="1" ht="14.65" customHeight="1">
      <c r="B705" s="79" t="s">
        <v>278</v>
      </c>
      <c r="C705" s="80">
        <v>10044187</v>
      </c>
      <c r="D705" s="80">
        <v>10019674</v>
      </c>
      <c r="E705" s="79" t="s">
        <v>276</v>
      </c>
      <c r="F705" s="81">
        <v>42065</v>
      </c>
      <c r="G705" s="82">
        <v>2.7109999999999999</v>
      </c>
      <c r="H705" s="83">
        <f t="shared" si="30"/>
        <v>2711</v>
      </c>
      <c r="I705" s="84">
        <f t="shared" si="31"/>
        <v>3.1377314814814809E-2</v>
      </c>
      <c r="J705" s="83">
        <v>0.49299999999999999</v>
      </c>
      <c r="K705" s="83" t="s">
        <v>277</v>
      </c>
      <c r="L705" s="83">
        <v>0.45200000000000001</v>
      </c>
      <c r="M705" s="83" t="s">
        <v>277</v>
      </c>
      <c r="N705" s="84">
        <f t="shared" si="32"/>
        <v>0.97637731481481471</v>
      </c>
    </row>
    <row r="706" spans="2:14" s="71" customFormat="1" ht="14.65" customHeight="1">
      <c r="B706" s="79" t="s">
        <v>278</v>
      </c>
      <c r="C706" s="80">
        <v>10044187</v>
      </c>
      <c r="D706" s="80">
        <v>10019674</v>
      </c>
      <c r="E706" s="79" t="s">
        <v>276</v>
      </c>
      <c r="F706" s="81">
        <v>42066</v>
      </c>
      <c r="G706" s="82">
        <v>2.79</v>
      </c>
      <c r="H706" s="83">
        <f t="shared" si="30"/>
        <v>2790</v>
      </c>
      <c r="I706" s="84">
        <f t="shared" si="31"/>
        <v>3.2291666666666663E-2</v>
      </c>
      <c r="J706" s="83">
        <v>0.36499999999999999</v>
      </c>
      <c r="K706" s="83" t="s">
        <v>277</v>
      </c>
      <c r="L706" s="83">
        <v>0.40600000000000003</v>
      </c>
      <c r="M706" s="83" t="s">
        <v>277</v>
      </c>
      <c r="N706" s="84">
        <f t="shared" si="32"/>
        <v>0.80329166666666674</v>
      </c>
    </row>
    <row r="707" spans="2:14" s="71" customFormat="1" ht="14.65" customHeight="1">
      <c r="B707" s="79" t="s">
        <v>278</v>
      </c>
      <c r="C707" s="80">
        <v>10044187</v>
      </c>
      <c r="D707" s="80">
        <v>10019674</v>
      </c>
      <c r="E707" s="79" t="s">
        <v>276</v>
      </c>
      <c r="F707" s="81">
        <v>42067</v>
      </c>
      <c r="G707" s="82">
        <v>2.64</v>
      </c>
      <c r="H707" s="83">
        <f t="shared" si="30"/>
        <v>2640</v>
      </c>
      <c r="I707" s="84">
        <f t="shared" si="31"/>
        <v>3.0555555555555555E-2</v>
      </c>
      <c r="J707" s="83">
        <v>0.34200000000000003</v>
      </c>
      <c r="K707" s="83" t="s">
        <v>277</v>
      </c>
      <c r="L707" s="83">
        <v>0.44700000000000001</v>
      </c>
      <c r="M707" s="83" t="s">
        <v>277</v>
      </c>
      <c r="N707" s="84">
        <f t="shared" si="32"/>
        <v>0.81955555555555559</v>
      </c>
    </row>
    <row r="708" spans="2:14" s="71" customFormat="1" ht="14.65" customHeight="1">
      <c r="B708" s="79" t="s">
        <v>278</v>
      </c>
      <c r="C708" s="80">
        <v>10044187</v>
      </c>
      <c r="D708" s="80">
        <v>10019674</v>
      </c>
      <c r="E708" s="79" t="s">
        <v>276</v>
      </c>
      <c r="F708" s="81">
        <v>42068</v>
      </c>
      <c r="G708" s="82">
        <v>2.8050000000000002</v>
      </c>
      <c r="H708" s="83">
        <f t="shared" si="30"/>
        <v>2805</v>
      </c>
      <c r="I708" s="84">
        <f t="shared" si="31"/>
        <v>3.246527777777778E-2</v>
      </c>
      <c r="J708" s="83">
        <v>0.223</v>
      </c>
      <c r="K708" s="83" t="s">
        <v>277</v>
      </c>
      <c r="L708" s="83">
        <v>0.46500000000000002</v>
      </c>
      <c r="M708" s="83" t="s">
        <v>277</v>
      </c>
      <c r="N708" s="84">
        <f t="shared" si="32"/>
        <v>0.7204652777777778</v>
      </c>
    </row>
    <row r="709" spans="2:14" s="71" customFormat="1" ht="14.65" customHeight="1">
      <c r="B709" s="79" t="s">
        <v>278</v>
      </c>
      <c r="C709" s="80">
        <v>10044187</v>
      </c>
      <c r="D709" s="80">
        <v>10019674</v>
      </c>
      <c r="E709" s="79" t="s">
        <v>276</v>
      </c>
      <c r="F709" s="81">
        <v>42069</v>
      </c>
      <c r="G709" s="82">
        <v>0.71</v>
      </c>
      <c r="H709" s="83">
        <f t="shared" ref="H709:H772" si="33">(G709*1000)</f>
        <v>710</v>
      </c>
      <c r="I709" s="84">
        <f t="shared" ref="I709:I772" si="34">SUM(G709/86.4)</f>
        <v>8.2175925925925923E-3</v>
      </c>
      <c r="J709" s="83">
        <v>0.20300000000000001</v>
      </c>
      <c r="K709" s="83" t="s">
        <v>277</v>
      </c>
      <c r="L709" s="83">
        <v>0.42399999999999999</v>
      </c>
      <c r="M709" s="83" t="s">
        <v>277</v>
      </c>
      <c r="N709" s="84">
        <f t="shared" ref="N709:N772" si="35">SUM(I709+J709+L709)</f>
        <v>0.63521759259259258</v>
      </c>
    </row>
    <row r="710" spans="2:14" s="71" customFormat="1" ht="14.65" customHeight="1">
      <c r="B710" s="79" t="s">
        <v>278</v>
      </c>
      <c r="C710" s="80">
        <v>10044187</v>
      </c>
      <c r="D710" s="80">
        <v>10019674</v>
      </c>
      <c r="E710" s="79" t="s">
        <v>276</v>
      </c>
      <c r="F710" s="81">
        <v>42070</v>
      </c>
      <c r="G710" s="82">
        <v>4.6989999999999998</v>
      </c>
      <c r="H710" s="83">
        <f t="shared" si="33"/>
        <v>4699</v>
      </c>
      <c r="I710" s="84">
        <f t="shared" si="34"/>
        <v>5.4386574074074066E-2</v>
      </c>
      <c r="J710" s="83">
        <v>0.19</v>
      </c>
      <c r="K710" s="83" t="s">
        <v>277</v>
      </c>
      <c r="L710" s="83">
        <v>0.43099999999999999</v>
      </c>
      <c r="M710" s="83" t="s">
        <v>277</v>
      </c>
      <c r="N710" s="84">
        <f t="shared" si="35"/>
        <v>0.6753865740740741</v>
      </c>
    </row>
    <row r="711" spans="2:14" s="71" customFormat="1" ht="14.65" customHeight="1">
      <c r="B711" s="79" t="s">
        <v>278</v>
      </c>
      <c r="C711" s="80">
        <v>10044187</v>
      </c>
      <c r="D711" s="80">
        <v>10019674</v>
      </c>
      <c r="E711" s="79" t="s">
        <v>276</v>
      </c>
      <c r="F711" s="81">
        <v>42071</v>
      </c>
      <c r="G711" s="82">
        <v>3.2869999999999999</v>
      </c>
      <c r="H711" s="83">
        <f t="shared" si="33"/>
        <v>3287</v>
      </c>
      <c r="I711" s="84">
        <f t="shared" si="34"/>
        <v>3.8043981481481477E-2</v>
      </c>
      <c r="J711" s="83">
        <v>0.16900000000000001</v>
      </c>
      <c r="K711" s="83" t="s">
        <v>277</v>
      </c>
      <c r="L711" s="83">
        <v>0.47899999999999998</v>
      </c>
      <c r="M711" s="83" t="s">
        <v>277</v>
      </c>
      <c r="N711" s="84">
        <f t="shared" si="35"/>
        <v>0.68604398148148149</v>
      </c>
    </row>
    <row r="712" spans="2:14" s="71" customFormat="1" ht="14.65" customHeight="1">
      <c r="B712" s="79" t="s">
        <v>278</v>
      </c>
      <c r="C712" s="80">
        <v>10044187</v>
      </c>
      <c r="D712" s="80">
        <v>10019674</v>
      </c>
      <c r="E712" s="79" t="s">
        <v>276</v>
      </c>
      <c r="F712" s="81">
        <v>42072</v>
      </c>
      <c r="G712" s="82">
        <v>2.3130000000000002</v>
      </c>
      <c r="H712" s="83">
        <f t="shared" si="33"/>
        <v>2313</v>
      </c>
      <c r="I712" s="84">
        <f t="shared" si="34"/>
        <v>2.6770833333333334E-2</v>
      </c>
      <c r="J712" s="83">
        <v>0.16500000000000001</v>
      </c>
      <c r="K712" s="83" t="s">
        <v>277</v>
      </c>
      <c r="L712" s="83">
        <v>0.47099999999999997</v>
      </c>
      <c r="M712" s="83" t="s">
        <v>277</v>
      </c>
      <c r="N712" s="84">
        <f t="shared" si="35"/>
        <v>0.66277083333333331</v>
      </c>
    </row>
    <row r="713" spans="2:14" s="71" customFormat="1" ht="14.65" customHeight="1">
      <c r="B713" s="79" t="s">
        <v>278</v>
      </c>
      <c r="C713" s="80">
        <v>10044187</v>
      </c>
      <c r="D713" s="80">
        <v>10019674</v>
      </c>
      <c r="E713" s="79" t="s">
        <v>276</v>
      </c>
      <c r="F713" s="81">
        <v>42073</v>
      </c>
      <c r="G713" s="82">
        <v>2.7530000000000001</v>
      </c>
      <c r="H713" s="83">
        <f t="shared" si="33"/>
        <v>2753</v>
      </c>
      <c r="I713" s="84">
        <f t="shared" si="34"/>
        <v>3.1863425925925927E-2</v>
      </c>
      <c r="J713" s="83">
        <v>0.161</v>
      </c>
      <c r="K713" s="83" t="s">
        <v>277</v>
      </c>
      <c r="L713" s="83">
        <v>0.45600000000000002</v>
      </c>
      <c r="M713" s="83" t="s">
        <v>277</v>
      </c>
      <c r="N713" s="84">
        <f t="shared" si="35"/>
        <v>0.64886342592592594</v>
      </c>
    </row>
    <row r="714" spans="2:14" s="71" customFormat="1" ht="14.65" customHeight="1">
      <c r="B714" s="79" t="s">
        <v>278</v>
      </c>
      <c r="C714" s="80">
        <v>10044187</v>
      </c>
      <c r="D714" s="80">
        <v>10019674</v>
      </c>
      <c r="E714" s="79" t="s">
        <v>276</v>
      </c>
      <c r="F714" s="81">
        <v>42074</v>
      </c>
      <c r="G714" s="82">
        <v>2.7730000000000001</v>
      </c>
      <c r="H714" s="83">
        <f t="shared" si="33"/>
        <v>2773</v>
      </c>
      <c r="I714" s="84">
        <f t="shared" si="34"/>
        <v>3.2094907407407405E-2</v>
      </c>
      <c r="J714" s="83">
        <v>0.16700000000000001</v>
      </c>
      <c r="K714" s="83" t="s">
        <v>277</v>
      </c>
      <c r="L714" s="83">
        <v>0.44800000000000001</v>
      </c>
      <c r="M714" s="83" t="s">
        <v>277</v>
      </c>
      <c r="N714" s="84">
        <f t="shared" si="35"/>
        <v>0.64709490740740749</v>
      </c>
    </row>
    <row r="715" spans="2:14" s="71" customFormat="1" ht="14.65" customHeight="1">
      <c r="B715" s="79" t="s">
        <v>278</v>
      </c>
      <c r="C715" s="80">
        <v>10044187</v>
      </c>
      <c r="D715" s="80">
        <v>10019674</v>
      </c>
      <c r="E715" s="79" t="s">
        <v>276</v>
      </c>
      <c r="F715" s="81">
        <v>42075</v>
      </c>
      <c r="G715" s="82">
        <v>2.915</v>
      </c>
      <c r="H715" s="83">
        <f t="shared" si="33"/>
        <v>2915</v>
      </c>
      <c r="I715" s="84">
        <f t="shared" si="34"/>
        <v>3.3738425925925922E-2</v>
      </c>
      <c r="J715" s="83">
        <v>0.13300000000000001</v>
      </c>
      <c r="K715" s="83" t="s">
        <v>277</v>
      </c>
      <c r="L715" s="83">
        <v>0.40699999999999997</v>
      </c>
      <c r="M715" s="83" t="s">
        <v>277</v>
      </c>
      <c r="N715" s="84">
        <f t="shared" si="35"/>
        <v>0.57373842592592594</v>
      </c>
    </row>
    <row r="716" spans="2:14" s="71" customFormat="1" ht="14.65" customHeight="1">
      <c r="B716" s="79" t="s">
        <v>278</v>
      </c>
      <c r="C716" s="80">
        <v>10044187</v>
      </c>
      <c r="D716" s="80">
        <v>10019674</v>
      </c>
      <c r="E716" s="79" t="s">
        <v>276</v>
      </c>
      <c r="F716" s="81">
        <v>42076</v>
      </c>
      <c r="G716" s="82">
        <v>2.6760000000000002</v>
      </c>
      <c r="H716" s="83">
        <f t="shared" si="33"/>
        <v>2676</v>
      </c>
      <c r="I716" s="84">
        <f t="shared" si="34"/>
        <v>3.097222222222222E-2</v>
      </c>
      <c r="J716" s="83">
        <v>0.128</v>
      </c>
      <c r="K716" s="83" t="s">
        <v>277</v>
      </c>
      <c r="L716" s="83">
        <v>0.38500000000000001</v>
      </c>
      <c r="M716" s="83" t="s">
        <v>277</v>
      </c>
      <c r="N716" s="84">
        <f t="shared" si="35"/>
        <v>0.5439722222222223</v>
      </c>
    </row>
    <row r="717" spans="2:14" s="71" customFormat="1" ht="14.65" customHeight="1">
      <c r="B717" s="79" t="s">
        <v>278</v>
      </c>
      <c r="C717" s="80">
        <v>10044187</v>
      </c>
      <c r="D717" s="80">
        <v>10019674</v>
      </c>
      <c r="E717" s="79" t="s">
        <v>276</v>
      </c>
      <c r="F717" s="81">
        <v>42077</v>
      </c>
      <c r="G717" s="82">
        <v>2.5990000000000002</v>
      </c>
      <c r="H717" s="83">
        <f t="shared" si="33"/>
        <v>2599</v>
      </c>
      <c r="I717" s="84">
        <f t="shared" si="34"/>
        <v>3.0081018518518517E-2</v>
      </c>
      <c r="J717" s="83">
        <v>0.11899999999999999</v>
      </c>
      <c r="K717" s="83" t="s">
        <v>277</v>
      </c>
      <c r="L717" s="83">
        <v>0.374</v>
      </c>
      <c r="M717" s="83" t="s">
        <v>277</v>
      </c>
      <c r="N717" s="84">
        <f t="shared" si="35"/>
        <v>0.52308101851851851</v>
      </c>
    </row>
    <row r="718" spans="2:14" s="71" customFormat="1" ht="14.65" customHeight="1">
      <c r="B718" s="79" t="s">
        <v>278</v>
      </c>
      <c r="C718" s="80">
        <v>10044187</v>
      </c>
      <c r="D718" s="80">
        <v>10019674</v>
      </c>
      <c r="E718" s="79" t="s">
        <v>276</v>
      </c>
      <c r="F718" s="81">
        <v>42078</v>
      </c>
      <c r="G718" s="82">
        <v>2.8530000000000002</v>
      </c>
      <c r="H718" s="83">
        <f t="shared" si="33"/>
        <v>2853</v>
      </c>
      <c r="I718" s="84">
        <f t="shared" si="34"/>
        <v>3.3020833333333333E-2</v>
      </c>
      <c r="J718" s="83">
        <v>0.13400000000000001</v>
      </c>
      <c r="K718" s="83" t="s">
        <v>277</v>
      </c>
      <c r="L718" s="83">
        <v>0.36699999999999999</v>
      </c>
      <c r="M718" s="83" t="s">
        <v>277</v>
      </c>
      <c r="N718" s="84">
        <f t="shared" si="35"/>
        <v>0.53402083333333339</v>
      </c>
    </row>
    <row r="719" spans="2:14" s="71" customFormat="1" ht="14.65" customHeight="1">
      <c r="B719" s="79" t="s">
        <v>278</v>
      </c>
      <c r="C719" s="80">
        <v>10044187</v>
      </c>
      <c r="D719" s="80">
        <v>10019674</v>
      </c>
      <c r="E719" s="79" t="s">
        <v>276</v>
      </c>
      <c r="F719" s="81">
        <v>42079</v>
      </c>
      <c r="G719" s="82">
        <v>2.6840000000000002</v>
      </c>
      <c r="H719" s="83">
        <f t="shared" si="33"/>
        <v>2684</v>
      </c>
      <c r="I719" s="84">
        <f t="shared" si="34"/>
        <v>3.1064814814814816E-2</v>
      </c>
      <c r="J719" s="83">
        <v>0.438</v>
      </c>
      <c r="K719" s="83" t="s">
        <v>277</v>
      </c>
      <c r="L719" s="83">
        <v>0.40799999999999997</v>
      </c>
      <c r="M719" s="83" t="s">
        <v>277</v>
      </c>
      <c r="N719" s="84">
        <f t="shared" si="35"/>
        <v>0.8770648148148148</v>
      </c>
    </row>
    <row r="720" spans="2:14" s="71" customFormat="1" ht="14.65" customHeight="1">
      <c r="B720" s="79" t="s">
        <v>278</v>
      </c>
      <c r="C720" s="80">
        <v>10044187</v>
      </c>
      <c r="D720" s="80">
        <v>10019674</v>
      </c>
      <c r="E720" s="79" t="s">
        <v>276</v>
      </c>
      <c r="F720" s="81">
        <v>42080</v>
      </c>
      <c r="G720" s="82">
        <v>2.7</v>
      </c>
      <c r="H720" s="83">
        <f t="shared" si="33"/>
        <v>2700</v>
      </c>
      <c r="I720" s="84">
        <f t="shared" si="34"/>
        <v>3.125E-2</v>
      </c>
      <c r="J720" s="83">
        <v>0.13600000000000001</v>
      </c>
      <c r="K720" s="83" t="s">
        <v>277</v>
      </c>
      <c r="L720" s="83">
        <v>0.43099999999999999</v>
      </c>
      <c r="M720" s="83" t="s">
        <v>277</v>
      </c>
      <c r="N720" s="84">
        <f t="shared" si="35"/>
        <v>0.59824999999999995</v>
      </c>
    </row>
    <row r="721" spans="2:14" s="71" customFormat="1" ht="14.65" customHeight="1">
      <c r="B721" s="79" t="s">
        <v>278</v>
      </c>
      <c r="C721" s="80">
        <v>10044187</v>
      </c>
      <c r="D721" s="80">
        <v>10019674</v>
      </c>
      <c r="E721" s="79" t="s">
        <v>276</v>
      </c>
      <c r="F721" s="81">
        <v>42081</v>
      </c>
      <c r="G721" s="82">
        <v>2.7010000000000001</v>
      </c>
      <c r="H721" s="83">
        <f t="shared" si="33"/>
        <v>2701</v>
      </c>
      <c r="I721" s="84">
        <f t="shared" si="34"/>
        <v>3.1261574074074074E-2</v>
      </c>
      <c r="J721" s="83">
        <v>0.12</v>
      </c>
      <c r="K721" s="83" t="s">
        <v>277</v>
      </c>
      <c r="L721" s="83">
        <v>0.38700000000000001</v>
      </c>
      <c r="M721" s="83" t="s">
        <v>277</v>
      </c>
      <c r="N721" s="84">
        <f t="shared" si="35"/>
        <v>0.53826157407407405</v>
      </c>
    </row>
    <row r="722" spans="2:14" s="71" customFormat="1" ht="14.65" customHeight="1">
      <c r="B722" s="79" t="s">
        <v>278</v>
      </c>
      <c r="C722" s="80">
        <v>10044187</v>
      </c>
      <c r="D722" s="80">
        <v>10019674</v>
      </c>
      <c r="E722" s="79" t="s">
        <v>276</v>
      </c>
      <c r="F722" s="81">
        <v>42082</v>
      </c>
      <c r="G722" s="82">
        <v>3.2650000000000001</v>
      </c>
      <c r="H722" s="83">
        <f t="shared" si="33"/>
        <v>3265</v>
      </c>
      <c r="I722" s="84">
        <f t="shared" si="34"/>
        <v>3.7789351851851852E-2</v>
      </c>
      <c r="J722" s="83">
        <v>0.115</v>
      </c>
      <c r="K722" s="83" t="s">
        <v>277</v>
      </c>
      <c r="L722" s="83">
        <v>0.37</v>
      </c>
      <c r="M722" s="83" t="s">
        <v>277</v>
      </c>
      <c r="N722" s="84">
        <f t="shared" si="35"/>
        <v>0.52278935185185182</v>
      </c>
    </row>
    <row r="723" spans="2:14" s="71" customFormat="1" ht="14.65" customHeight="1">
      <c r="B723" s="79" t="s">
        <v>278</v>
      </c>
      <c r="C723" s="80">
        <v>10044187</v>
      </c>
      <c r="D723" s="80">
        <v>10019674</v>
      </c>
      <c r="E723" s="79" t="s">
        <v>276</v>
      </c>
      <c r="F723" s="81">
        <v>42083</v>
      </c>
      <c r="G723" s="82">
        <v>2.089</v>
      </c>
      <c r="H723" s="83">
        <f t="shared" si="33"/>
        <v>2089</v>
      </c>
      <c r="I723" s="84">
        <f t="shared" si="34"/>
        <v>2.417824074074074E-2</v>
      </c>
      <c r="J723" s="83">
        <v>0.106</v>
      </c>
      <c r="K723" s="83" t="s">
        <v>277</v>
      </c>
      <c r="L723" s="83">
        <v>0.371</v>
      </c>
      <c r="M723" s="83" t="s">
        <v>277</v>
      </c>
      <c r="N723" s="84">
        <f t="shared" si="35"/>
        <v>0.5011782407407408</v>
      </c>
    </row>
    <row r="724" spans="2:14" s="71" customFormat="1" ht="14.65" customHeight="1">
      <c r="B724" s="79" t="s">
        <v>278</v>
      </c>
      <c r="C724" s="80">
        <v>10044187</v>
      </c>
      <c r="D724" s="80">
        <v>10019674</v>
      </c>
      <c r="E724" s="79" t="s">
        <v>276</v>
      </c>
      <c r="F724" s="81">
        <v>42084</v>
      </c>
      <c r="G724" s="82">
        <v>2.7949999999999999</v>
      </c>
      <c r="H724" s="83">
        <f t="shared" si="33"/>
        <v>2795</v>
      </c>
      <c r="I724" s="84">
        <f t="shared" si="34"/>
        <v>3.2349537037037031E-2</v>
      </c>
      <c r="J724" s="83">
        <v>0.106</v>
      </c>
      <c r="K724" s="83" t="s">
        <v>277</v>
      </c>
      <c r="L724" s="83">
        <v>0.35899999999999999</v>
      </c>
      <c r="M724" s="83" t="s">
        <v>277</v>
      </c>
      <c r="N724" s="84">
        <f t="shared" si="35"/>
        <v>0.49734953703703699</v>
      </c>
    </row>
    <row r="725" spans="2:14" s="71" customFormat="1" ht="14.65" customHeight="1">
      <c r="B725" s="79" t="s">
        <v>278</v>
      </c>
      <c r="C725" s="80">
        <v>10044187</v>
      </c>
      <c r="D725" s="80">
        <v>10019674</v>
      </c>
      <c r="E725" s="79" t="s">
        <v>276</v>
      </c>
      <c r="F725" s="81">
        <v>42085</v>
      </c>
      <c r="G725" s="82">
        <v>2.7639999999999998</v>
      </c>
      <c r="H725" s="83">
        <f t="shared" si="33"/>
        <v>2764</v>
      </c>
      <c r="I725" s="84">
        <f t="shared" si="34"/>
        <v>3.1990740740740736E-2</v>
      </c>
      <c r="J725" s="83">
        <v>9.5000000000000001E-2</v>
      </c>
      <c r="K725" s="83" t="s">
        <v>277</v>
      </c>
      <c r="L725" s="83">
        <v>0.34100000000000003</v>
      </c>
      <c r="M725" s="83" t="s">
        <v>277</v>
      </c>
      <c r="N725" s="84">
        <f t="shared" si="35"/>
        <v>0.46799074074074076</v>
      </c>
    </row>
    <row r="726" spans="2:14" s="71" customFormat="1" ht="14.65" customHeight="1">
      <c r="B726" s="79" t="s">
        <v>278</v>
      </c>
      <c r="C726" s="80">
        <v>10044187</v>
      </c>
      <c r="D726" s="80">
        <v>10019674</v>
      </c>
      <c r="E726" s="79" t="s">
        <v>276</v>
      </c>
      <c r="F726" s="81">
        <v>42086</v>
      </c>
      <c r="G726" s="82">
        <v>2.6659999999999999</v>
      </c>
      <c r="H726" s="83">
        <f t="shared" si="33"/>
        <v>2666</v>
      </c>
      <c r="I726" s="84">
        <f t="shared" si="34"/>
        <v>3.0856481481481478E-2</v>
      </c>
      <c r="J726" s="83">
        <v>0.11700000000000001</v>
      </c>
      <c r="K726" s="83" t="s">
        <v>277</v>
      </c>
      <c r="L726" s="83">
        <v>0.35699999999999998</v>
      </c>
      <c r="M726" s="83" t="s">
        <v>277</v>
      </c>
      <c r="N726" s="84">
        <f t="shared" si="35"/>
        <v>0.50485648148148143</v>
      </c>
    </row>
    <row r="727" spans="2:14" s="71" customFormat="1" ht="14.65" customHeight="1">
      <c r="B727" s="79" t="s">
        <v>278</v>
      </c>
      <c r="C727" s="80">
        <v>10044187</v>
      </c>
      <c r="D727" s="80">
        <v>10019674</v>
      </c>
      <c r="E727" s="79" t="s">
        <v>276</v>
      </c>
      <c r="F727" s="81">
        <v>42087</v>
      </c>
      <c r="G727" s="82">
        <v>1.889</v>
      </c>
      <c r="H727" s="83">
        <f t="shared" si="33"/>
        <v>1889</v>
      </c>
      <c r="I727" s="84">
        <f t="shared" si="34"/>
        <v>2.1863425925925925E-2</v>
      </c>
      <c r="J727" s="83">
        <v>0.128</v>
      </c>
      <c r="K727" s="83" t="s">
        <v>277</v>
      </c>
      <c r="L727" s="83">
        <v>0.39800000000000002</v>
      </c>
      <c r="M727" s="83" t="s">
        <v>277</v>
      </c>
      <c r="N727" s="84">
        <f t="shared" si="35"/>
        <v>0.54786342592592596</v>
      </c>
    </row>
    <row r="728" spans="2:14" s="71" customFormat="1" ht="14.65" customHeight="1">
      <c r="B728" s="79" t="s">
        <v>278</v>
      </c>
      <c r="C728" s="80">
        <v>10044187</v>
      </c>
      <c r="D728" s="80">
        <v>10019674</v>
      </c>
      <c r="E728" s="79" t="s">
        <v>276</v>
      </c>
      <c r="F728" s="81">
        <v>42088</v>
      </c>
      <c r="G728" s="82">
        <v>0.68700000000000006</v>
      </c>
      <c r="H728" s="83">
        <f t="shared" si="33"/>
        <v>687</v>
      </c>
      <c r="I728" s="84">
        <f t="shared" si="34"/>
        <v>7.9513888888888898E-3</v>
      </c>
      <c r="J728" s="83">
        <v>0.13600000000000001</v>
      </c>
      <c r="K728" s="83" t="s">
        <v>277</v>
      </c>
      <c r="L728" s="83">
        <v>0.36499999999999999</v>
      </c>
      <c r="M728" s="83" t="s">
        <v>277</v>
      </c>
      <c r="N728" s="84">
        <f t="shared" si="35"/>
        <v>0.50895138888888891</v>
      </c>
    </row>
    <row r="729" spans="2:14" s="71" customFormat="1" ht="14.65" customHeight="1">
      <c r="B729" s="79" t="s">
        <v>278</v>
      </c>
      <c r="C729" s="80">
        <v>10044187</v>
      </c>
      <c r="D729" s="80">
        <v>10019674</v>
      </c>
      <c r="E729" s="79" t="s">
        <v>276</v>
      </c>
      <c r="F729" s="81">
        <v>42089</v>
      </c>
      <c r="G729" s="82">
        <v>5.38</v>
      </c>
      <c r="H729" s="83">
        <f t="shared" si="33"/>
        <v>5380</v>
      </c>
      <c r="I729" s="84">
        <f t="shared" si="34"/>
        <v>6.2268518518518515E-2</v>
      </c>
      <c r="J729" s="83">
        <v>1.06</v>
      </c>
      <c r="K729" s="83" t="s">
        <v>277</v>
      </c>
      <c r="L729" s="83">
        <v>0.433</v>
      </c>
      <c r="M729" s="83" t="s">
        <v>277</v>
      </c>
      <c r="N729" s="84">
        <f t="shared" si="35"/>
        <v>1.5552685185185187</v>
      </c>
    </row>
    <row r="730" spans="2:14" s="71" customFormat="1" ht="14.65" customHeight="1">
      <c r="B730" s="79" t="s">
        <v>278</v>
      </c>
      <c r="C730" s="80">
        <v>10044187</v>
      </c>
      <c r="D730" s="80">
        <v>10019674</v>
      </c>
      <c r="E730" s="79" t="s">
        <v>276</v>
      </c>
      <c r="F730" s="81">
        <v>42090</v>
      </c>
      <c r="G730" s="82">
        <v>2.7930000000000001</v>
      </c>
      <c r="H730" s="83">
        <f t="shared" si="33"/>
        <v>2793</v>
      </c>
      <c r="I730" s="84">
        <f t="shared" si="34"/>
        <v>3.2326388888888891E-2</v>
      </c>
      <c r="J730" s="83">
        <v>0.16900000000000001</v>
      </c>
      <c r="K730" s="83" t="s">
        <v>277</v>
      </c>
      <c r="L730" s="83">
        <v>0.45</v>
      </c>
      <c r="M730" s="83" t="s">
        <v>277</v>
      </c>
      <c r="N730" s="84">
        <f t="shared" si="35"/>
        <v>0.65132638888888894</v>
      </c>
    </row>
    <row r="731" spans="2:14" s="71" customFormat="1" ht="14.65" customHeight="1">
      <c r="B731" s="79" t="s">
        <v>278</v>
      </c>
      <c r="C731" s="80">
        <v>10044187</v>
      </c>
      <c r="D731" s="80">
        <v>10019674</v>
      </c>
      <c r="E731" s="79" t="s">
        <v>276</v>
      </c>
      <c r="F731" s="81">
        <v>42091</v>
      </c>
      <c r="G731" s="82">
        <v>2.5819999999999999</v>
      </c>
      <c r="H731" s="83">
        <f t="shared" si="33"/>
        <v>2582</v>
      </c>
      <c r="I731" s="84">
        <f t="shared" si="34"/>
        <v>2.9884259259259256E-2</v>
      </c>
      <c r="J731" s="83">
        <v>0.13300000000000001</v>
      </c>
      <c r="K731" s="83" t="s">
        <v>277</v>
      </c>
      <c r="L731" s="83">
        <v>0.41</v>
      </c>
      <c r="M731" s="83" t="s">
        <v>277</v>
      </c>
      <c r="N731" s="84">
        <f t="shared" si="35"/>
        <v>0.57288425925925923</v>
      </c>
    </row>
    <row r="732" spans="2:14" s="71" customFormat="1" ht="14.65" customHeight="1">
      <c r="B732" s="79" t="s">
        <v>278</v>
      </c>
      <c r="C732" s="80">
        <v>10044187</v>
      </c>
      <c r="D732" s="80">
        <v>10019674</v>
      </c>
      <c r="E732" s="79" t="s">
        <v>276</v>
      </c>
      <c r="F732" s="81">
        <v>42092</v>
      </c>
      <c r="G732" s="82">
        <v>2.661</v>
      </c>
      <c r="H732" s="83">
        <f t="shared" si="33"/>
        <v>2661</v>
      </c>
      <c r="I732" s="84">
        <f t="shared" si="34"/>
        <v>3.079861111111111E-2</v>
      </c>
      <c r="J732" s="83">
        <v>0.91300000000000003</v>
      </c>
      <c r="K732" s="83" t="s">
        <v>277</v>
      </c>
      <c r="L732" s="83">
        <v>0.441</v>
      </c>
      <c r="M732" s="83" t="s">
        <v>277</v>
      </c>
      <c r="N732" s="84">
        <f t="shared" si="35"/>
        <v>1.3847986111111112</v>
      </c>
    </row>
    <row r="733" spans="2:14" s="71" customFormat="1" ht="14.65" customHeight="1">
      <c r="B733" s="79" t="s">
        <v>278</v>
      </c>
      <c r="C733" s="80">
        <v>10044187</v>
      </c>
      <c r="D733" s="80">
        <v>10019674</v>
      </c>
      <c r="E733" s="79" t="s">
        <v>276</v>
      </c>
      <c r="F733" s="81">
        <v>42093</v>
      </c>
      <c r="G733" s="82">
        <v>2.8519999999999999</v>
      </c>
      <c r="H733" s="83">
        <f t="shared" si="33"/>
        <v>2852</v>
      </c>
      <c r="I733" s="84">
        <f t="shared" si="34"/>
        <v>3.3009259259259259E-2</v>
      </c>
      <c r="J733" s="83">
        <v>0.29699999999999999</v>
      </c>
      <c r="K733" s="83" t="s">
        <v>277</v>
      </c>
      <c r="L733" s="83">
        <v>0.44800000000000001</v>
      </c>
      <c r="M733" s="83" t="s">
        <v>277</v>
      </c>
      <c r="N733" s="84">
        <f t="shared" si="35"/>
        <v>0.77800925925925923</v>
      </c>
    </row>
    <row r="734" spans="2:14" s="71" customFormat="1" ht="14.65" customHeight="1">
      <c r="B734" s="79" t="s">
        <v>278</v>
      </c>
      <c r="C734" s="80">
        <v>10044187</v>
      </c>
      <c r="D734" s="80">
        <v>10019674</v>
      </c>
      <c r="E734" s="79" t="s">
        <v>276</v>
      </c>
      <c r="F734" s="81">
        <v>42094</v>
      </c>
      <c r="G734" s="82">
        <v>2.5649999999999999</v>
      </c>
      <c r="H734" s="83">
        <f t="shared" si="33"/>
        <v>2565</v>
      </c>
      <c r="I734" s="84">
        <f t="shared" si="34"/>
        <v>2.9687499999999999E-2</v>
      </c>
      <c r="J734" s="83">
        <v>0.23499999999999999</v>
      </c>
      <c r="K734" s="83" t="s">
        <v>277</v>
      </c>
      <c r="L734" s="83">
        <v>0.44600000000000001</v>
      </c>
      <c r="M734" s="83" t="s">
        <v>277</v>
      </c>
      <c r="N734" s="84">
        <f t="shared" si="35"/>
        <v>0.71068749999999992</v>
      </c>
    </row>
    <row r="735" spans="2:14" s="71" customFormat="1" ht="14.65" customHeight="1">
      <c r="B735" s="79" t="s">
        <v>278</v>
      </c>
      <c r="C735" s="80">
        <v>10044187</v>
      </c>
      <c r="D735" s="80">
        <v>10019674</v>
      </c>
      <c r="E735" s="79" t="s">
        <v>276</v>
      </c>
      <c r="F735" s="81">
        <v>42095</v>
      </c>
      <c r="G735" s="82">
        <v>2.9060000000000001</v>
      </c>
      <c r="H735" s="83">
        <f t="shared" si="33"/>
        <v>2906</v>
      </c>
      <c r="I735" s="84">
        <f t="shared" si="34"/>
        <v>3.363425925925926E-2</v>
      </c>
      <c r="J735" s="83">
        <v>0.23200000000000001</v>
      </c>
      <c r="K735" s="83" t="s">
        <v>277</v>
      </c>
      <c r="L735" s="83">
        <v>0.40699999999999997</v>
      </c>
      <c r="M735" s="83" t="s">
        <v>277</v>
      </c>
      <c r="N735" s="84">
        <f t="shared" si="35"/>
        <v>0.67263425925925924</v>
      </c>
    </row>
    <row r="736" spans="2:14" s="71" customFormat="1" ht="14.65" customHeight="1">
      <c r="B736" s="79" t="s">
        <v>278</v>
      </c>
      <c r="C736" s="80">
        <v>10044187</v>
      </c>
      <c r="D736" s="80">
        <v>10019674</v>
      </c>
      <c r="E736" s="79" t="s">
        <v>276</v>
      </c>
      <c r="F736" s="81">
        <v>42096</v>
      </c>
      <c r="G736" s="82">
        <v>2.75</v>
      </c>
      <c r="H736" s="83">
        <f t="shared" si="33"/>
        <v>2750</v>
      </c>
      <c r="I736" s="84">
        <f t="shared" si="34"/>
        <v>3.1828703703703699E-2</v>
      </c>
      <c r="J736" s="83">
        <v>0.255</v>
      </c>
      <c r="K736" s="83" t="s">
        <v>277</v>
      </c>
      <c r="L736" s="83">
        <v>0.435</v>
      </c>
      <c r="M736" s="83" t="s">
        <v>277</v>
      </c>
      <c r="N736" s="84">
        <f t="shared" si="35"/>
        <v>0.72182870370370367</v>
      </c>
    </row>
    <row r="737" spans="2:14" s="71" customFormat="1" ht="14.65" customHeight="1">
      <c r="B737" s="79" t="s">
        <v>278</v>
      </c>
      <c r="C737" s="80">
        <v>10044187</v>
      </c>
      <c r="D737" s="80">
        <v>10019674</v>
      </c>
      <c r="E737" s="79" t="s">
        <v>276</v>
      </c>
      <c r="F737" s="81">
        <v>42097</v>
      </c>
      <c r="G737" s="82">
        <v>2.5209999999999999</v>
      </c>
      <c r="H737" s="83">
        <f t="shared" si="33"/>
        <v>2521</v>
      </c>
      <c r="I737" s="84">
        <f t="shared" si="34"/>
        <v>2.9178240740740737E-2</v>
      </c>
      <c r="J737" s="83">
        <v>0.70799999999999996</v>
      </c>
      <c r="K737" s="83" t="s">
        <v>277</v>
      </c>
      <c r="L737" s="83">
        <v>0.41299999999999998</v>
      </c>
      <c r="M737" s="83" t="s">
        <v>277</v>
      </c>
      <c r="N737" s="84">
        <f t="shared" si="35"/>
        <v>1.1501782407407406</v>
      </c>
    </row>
    <row r="738" spans="2:14" s="71" customFormat="1" ht="14.65" customHeight="1">
      <c r="B738" s="79" t="s">
        <v>278</v>
      </c>
      <c r="C738" s="80">
        <v>10044187</v>
      </c>
      <c r="D738" s="80">
        <v>10019674</v>
      </c>
      <c r="E738" s="79" t="s">
        <v>276</v>
      </c>
      <c r="F738" s="81">
        <v>42098</v>
      </c>
      <c r="G738" s="82">
        <v>2.7810000000000001</v>
      </c>
      <c r="H738" s="83">
        <f t="shared" si="33"/>
        <v>2781</v>
      </c>
      <c r="I738" s="84">
        <f t="shared" si="34"/>
        <v>3.2187500000000001E-2</v>
      </c>
      <c r="J738" s="83">
        <v>0.373</v>
      </c>
      <c r="K738" s="83" t="s">
        <v>277</v>
      </c>
      <c r="L738" s="83">
        <v>0.41199999999999998</v>
      </c>
      <c r="M738" s="83" t="s">
        <v>277</v>
      </c>
      <c r="N738" s="84">
        <f t="shared" si="35"/>
        <v>0.81718749999999996</v>
      </c>
    </row>
    <row r="739" spans="2:14" s="71" customFormat="1" ht="14.65" customHeight="1">
      <c r="B739" s="79" t="s">
        <v>278</v>
      </c>
      <c r="C739" s="80">
        <v>10044187</v>
      </c>
      <c r="D739" s="80">
        <v>10019674</v>
      </c>
      <c r="E739" s="79" t="s">
        <v>276</v>
      </c>
      <c r="F739" s="81">
        <v>42099</v>
      </c>
      <c r="G739" s="82">
        <v>2.7269999999999999</v>
      </c>
      <c r="H739" s="83">
        <f t="shared" si="33"/>
        <v>2727</v>
      </c>
      <c r="I739" s="84">
        <f t="shared" si="34"/>
        <v>3.1562499999999993E-2</v>
      </c>
      <c r="J739" s="83">
        <v>0.19400000000000001</v>
      </c>
      <c r="K739" s="83" t="s">
        <v>277</v>
      </c>
      <c r="L739" s="83">
        <v>0.442</v>
      </c>
      <c r="M739" s="83" t="s">
        <v>277</v>
      </c>
      <c r="N739" s="84">
        <f t="shared" si="35"/>
        <v>0.66756250000000006</v>
      </c>
    </row>
    <row r="740" spans="2:14" s="71" customFormat="1" ht="14.65" customHeight="1">
      <c r="B740" s="79" t="s">
        <v>278</v>
      </c>
      <c r="C740" s="80">
        <v>10044187</v>
      </c>
      <c r="D740" s="80">
        <v>10019674</v>
      </c>
      <c r="E740" s="79" t="s">
        <v>276</v>
      </c>
      <c r="F740" s="81">
        <v>42100</v>
      </c>
      <c r="G740" s="82">
        <v>2.8889999999999998</v>
      </c>
      <c r="H740" s="83">
        <f t="shared" si="33"/>
        <v>2889</v>
      </c>
      <c r="I740" s="84">
        <f t="shared" si="34"/>
        <v>3.3437499999999995E-2</v>
      </c>
      <c r="J740" s="83">
        <v>0.17100000000000001</v>
      </c>
      <c r="K740" s="83" t="s">
        <v>277</v>
      </c>
      <c r="L740" s="83">
        <v>0.437</v>
      </c>
      <c r="M740" s="83" t="s">
        <v>277</v>
      </c>
      <c r="N740" s="84">
        <f t="shared" si="35"/>
        <v>0.64143749999999999</v>
      </c>
    </row>
    <row r="741" spans="2:14" s="71" customFormat="1" ht="14.65" customHeight="1">
      <c r="B741" s="79" t="s">
        <v>278</v>
      </c>
      <c r="C741" s="80">
        <v>10044187</v>
      </c>
      <c r="D741" s="80">
        <v>10019674</v>
      </c>
      <c r="E741" s="79" t="s">
        <v>276</v>
      </c>
      <c r="F741" s="81">
        <v>42101</v>
      </c>
      <c r="G741" s="82">
        <v>2.52</v>
      </c>
      <c r="H741" s="83">
        <f t="shared" si="33"/>
        <v>2520</v>
      </c>
      <c r="I741" s="84">
        <f t="shared" si="34"/>
        <v>2.9166666666666664E-2</v>
      </c>
      <c r="J741" s="83">
        <v>0.20100000000000001</v>
      </c>
      <c r="K741" s="83" t="s">
        <v>277</v>
      </c>
      <c r="L741" s="83">
        <v>0.41699999999999998</v>
      </c>
      <c r="M741" s="83" t="s">
        <v>277</v>
      </c>
      <c r="N741" s="84">
        <f t="shared" si="35"/>
        <v>0.64716666666666667</v>
      </c>
    </row>
    <row r="742" spans="2:14" s="71" customFormat="1" ht="14.65" customHeight="1">
      <c r="B742" s="79" t="s">
        <v>278</v>
      </c>
      <c r="C742" s="80">
        <v>10044187</v>
      </c>
      <c r="D742" s="80">
        <v>10019674</v>
      </c>
      <c r="E742" s="79" t="s">
        <v>276</v>
      </c>
      <c r="F742" s="81">
        <v>42102</v>
      </c>
      <c r="G742" s="82">
        <v>2.8359999999999999</v>
      </c>
      <c r="H742" s="83">
        <f t="shared" si="33"/>
        <v>2836</v>
      </c>
      <c r="I742" s="84">
        <f t="shared" si="34"/>
        <v>3.2824074074074068E-2</v>
      </c>
      <c r="J742" s="83">
        <v>0.13900000000000001</v>
      </c>
      <c r="K742" s="83" t="s">
        <v>277</v>
      </c>
      <c r="L742" s="83">
        <v>0.40100000000000002</v>
      </c>
      <c r="M742" s="83" t="s">
        <v>277</v>
      </c>
      <c r="N742" s="84">
        <f t="shared" si="35"/>
        <v>0.5728240740740741</v>
      </c>
    </row>
    <row r="743" spans="2:14" s="71" customFormat="1" ht="14.65" customHeight="1">
      <c r="B743" s="79" t="s">
        <v>278</v>
      </c>
      <c r="C743" s="80">
        <v>10044187</v>
      </c>
      <c r="D743" s="80">
        <v>10019674</v>
      </c>
      <c r="E743" s="79" t="s">
        <v>276</v>
      </c>
      <c r="F743" s="81">
        <v>42103</v>
      </c>
      <c r="G743" s="82">
        <v>3.4630000000000001</v>
      </c>
      <c r="H743" s="83">
        <f t="shared" si="33"/>
        <v>3463</v>
      </c>
      <c r="I743" s="84">
        <f t="shared" si="34"/>
        <v>4.0081018518518516E-2</v>
      </c>
      <c r="J743" s="83">
        <v>0.127</v>
      </c>
      <c r="K743" s="83" t="s">
        <v>277</v>
      </c>
      <c r="L743" s="83">
        <v>0.36099999999999999</v>
      </c>
      <c r="M743" s="83" t="s">
        <v>277</v>
      </c>
      <c r="N743" s="84">
        <f t="shared" si="35"/>
        <v>0.52808101851851852</v>
      </c>
    </row>
    <row r="744" spans="2:14" s="71" customFormat="1" ht="14.65" customHeight="1">
      <c r="B744" s="79" t="s">
        <v>278</v>
      </c>
      <c r="C744" s="80">
        <v>10044187</v>
      </c>
      <c r="D744" s="80">
        <v>10019674</v>
      </c>
      <c r="E744" s="79" t="s">
        <v>276</v>
      </c>
      <c r="F744" s="81">
        <v>42104</v>
      </c>
      <c r="G744" s="82">
        <v>1.8160000000000001</v>
      </c>
      <c r="H744" s="83">
        <f t="shared" si="33"/>
        <v>1816</v>
      </c>
      <c r="I744" s="84">
        <f t="shared" si="34"/>
        <v>2.1018518518518516E-2</v>
      </c>
      <c r="J744" s="83">
        <v>0.126</v>
      </c>
      <c r="K744" s="83" t="s">
        <v>277</v>
      </c>
      <c r="L744" s="83">
        <v>0.34799999999999998</v>
      </c>
      <c r="M744" s="83" t="s">
        <v>277</v>
      </c>
      <c r="N744" s="84">
        <f t="shared" si="35"/>
        <v>0.49501851851851852</v>
      </c>
    </row>
    <row r="745" spans="2:14" s="71" customFormat="1" ht="14.65" customHeight="1">
      <c r="B745" s="79" t="s">
        <v>278</v>
      </c>
      <c r="C745" s="80">
        <v>10044187</v>
      </c>
      <c r="D745" s="80">
        <v>10019674</v>
      </c>
      <c r="E745" s="79" t="s">
        <v>276</v>
      </c>
      <c r="F745" s="81">
        <v>42105</v>
      </c>
      <c r="G745" s="82">
        <v>2.7160000000000002</v>
      </c>
      <c r="H745" s="83">
        <f t="shared" si="33"/>
        <v>2716</v>
      </c>
      <c r="I745" s="84">
        <f t="shared" si="34"/>
        <v>3.1435185185185184E-2</v>
      </c>
      <c r="J745" s="83">
        <v>0.126</v>
      </c>
      <c r="K745" s="83" t="s">
        <v>277</v>
      </c>
      <c r="L745" s="83">
        <v>0.35899999999999999</v>
      </c>
      <c r="M745" s="83" t="s">
        <v>277</v>
      </c>
      <c r="N745" s="84">
        <f t="shared" si="35"/>
        <v>0.51643518518518516</v>
      </c>
    </row>
    <row r="746" spans="2:14" s="71" customFormat="1" ht="14.65" customHeight="1">
      <c r="B746" s="79" t="s">
        <v>278</v>
      </c>
      <c r="C746" s="80">
        <v>10044187</v>
      </c>
      <c r="D746" s="80">
        <v>10019674</v>
      </c>
      <c r="E746" s="79" t="s">
        <v>276</v>
      </c>
      <c r="F746" s="81">
        <v>42106</v>
      </c>
      <c r="G746" s="82">
        <v>2.7530000000000001</v>
      </c>
      <c r="H746" s="83">
        <f t="shared" si="33"/>
        <v>2753</v>
      </c>
      <c r="I746" s="84">
        <f t="shared" si="34"/>
        <v>3.1863425925925927E-2</v>
      </c>
      <c r="J746" s="83">
        <v>0.112</v>
      </c>
      <c r="K746" s="83" t="s">
        <v>277</v>
      </c>
      <c r="L746" s="83">
        <v>0.34399999999999997</v>
      </c>
      <c r="M746" s="83" t="s">
        <v>277</v>
      </c>
      <c r="N746" s="84">
        <f t="shared" si="35"/>
        <v>0.48786342592592591</v>
      </c>
    </row>
    <row r="747" spans="2:14" s="71" customFormat="1" ht="14.65" customHeight="1">
      <c r="B747" s="79" t="s">
        <v>278</v>
      </c>
      <c r="C747" s="80">
        <v>10044187</v>
      </c>
      <c r="D747" s="80">
        <v>10019674</v>
      </c>
      <c r="E747" s="79" t="s">
        <v>276</v>
      </c>
      <c r="F747" s="81">
        <v>42107</v>
      </c>
      <c r="G747" s="82">
        <v>2.7149999999999999</v>
      </c>
      <c r="H747" s="83">
        <f t="shared" si="33"/>
        <v>2715</v>
      </c>
      <c r="I747" s="84">
        <f t="shared" si="34"/>
        <v>3.142361111111111E-2</v>
      </c>
      <c r="J747" s="83">
        <v>0.115</v>
      </c>
      <c r="K747" s="83" t="s">
        <v>277</v>
      </c>
      <c r="L747" s="83">
        <v>0.33900000000000002</v>
      </c>
      <c r="M747" s="83" t="s">
        <v>277</v>
      </c>
      <c r="N747" s="84">
        <f t="shared" si="35"/>
        <v>0.48542361111111115</v>
      </c>
    </row>
    <row r="748" spans="2:14" s="71" customFormat="1" ht="14.65" customHeight="1">
      <c r="B748" s="79" t="s">
        <v>278</v>
      </c>
      <c r="C748" s="80">
        <v>10044187</v>
      </c>
      <c r="D748" s="80">
        <v>10019674</v>
      </c>
      <c r="E748" s="79" t="s">
        <v>276</v>
      </c>
      <c r="F748" s="81">
        <v>42108</v>
      </c>
      <c r="G748" s="82">
        <v>2.6389999999999998</v>
      </c>
      <c r="H748" s="83">
        <f t="shared" si="33"/>
        <v>2639</v>
      </c>
      <c r="I748" s="84">
        <f t="shared" si="34"/>
        <v>3.0543981481481478E-2</v>
      </c>
      <c r="J748" s="83">
        <v>0.11</v>
      </c>
      <c r="K748" s="83" t="s">
        <v>277</v>
      </c>
      <c r="L748" s="83">
        <v>0.36799999999999999</v>
      </c>
      <c r="M748" s="83" t="s">
        <v>277</v>
      </c>
      <c r="N748" s="84">
        <f t="shared" si="35"/>
        <v>0.5085439814814815</v>
      </c>
    </row>
    <row r="749" spans="2:14" s="71" customFormat="1" ht="14.65" customHeight="1">
      <c r="B749" s="79" t="s">
        <v>278</v>
      </c>
      <c r="C749" s="80">
        <v>10044187</v>
      </c>
      <c r="D749" s="80">
        <v>10019674</v>
      </c>
      <c r="E749" s="79" t="s">
        <v>276</v>
      </c>
      <c r="F749" s="81">
        <v>42109</v>
      </c>
      <c r="G749" s="82">
        <v>2.8780000000000001</v>
      </c>
      <c r="H749" s="83">
        <f t="shared" si="33"/>
        <v>2878</v>
      </c>
      <c r="I749" s="84">
        <f t="shared" si="34"/>
        <v>3.3310185185185186E-2</v>
      </c>
      <c r="J749" s="83">
        <v>0.111</v>
      </c>
      <c r="K749" s="83" t="s">
        <v>277</v>
      </c>
      <c r="L749" s="83">
        <v>0.377</v>
      </c>
      <c r="M749" s="83" t="s">
        <v>277</v>
      </c>
      <c r="N749" s="84">
        <f t="shared" si="35"/>
        <v>0.52131018518518513</v>
      </c>
    </row>
    <row r="750" spans="2:14" s="71" customFormat="1" ht="14.65" customHeight="1">
      <c r="B750" s="79" t="s">
        <v>278</v>
      </c>
      <c r="C750" s="80">
        <v>10044187</v>
      </c>
      <c r="D750" s="80">
        <v>10019674</v>
      </c>
      <c r="E750" s="79" t="s">
        <v>276</v>
      </c>
      <c r="F750" s="81">
        <v>42110</v>
      </c>
      <c r="G750" s="82">
        <v>2.6640000000000001</v>
      </c>
      <c r="H750" s="83">
        <f t="shared" si="33"/>
        <v>2664</v>
      </c>
      <c r="I750" s="84">
        <f t="shared" si="34"/>
        <v>3.0833333333333334E-2</v>
      </c>
      <c r="J750" s="83">
        <v>0.11</v>
      </c>
      <c r="K750" s="83" t="s">
        <v>277</v>
      </c>
      <c r="L750" s="83">
        <v>0.377</v>
      </c>
      <c r="M750" s="83" t="s">
        <v>277</v>
      </c>
      <c r="N750" s="84">
        <f t="shared" si="35"/>
        <v>0.51783333333333337</v>
      </c>
    </row>
    <row r="751" spans="2:14" s="71" customFormat="1" ht="14.65" customHeight="1">
      <c r="B751" s="79" t="s">
        <v>278</v>
      </c>
      <c r="C751" s="80">
        <v>10044187</v>
      </c>
      <c r="D751" s="80">
        <v>10019674</v>
      </c>
      <c r="E751" s="79" t="s">
        <v>276</v>
      </c>
      <c r="F751" s="81">
        <v>42111</v>
      </c>
      <c r="G751" s="82">
        <v>2.8650000000000002</v>
      </c>
      <c r="H751" s="83">
        <f t="shared" si="33"/>
        <v>2865</v>
      </c>
      <c r="I751" s="84">
        <f t="shared" si="34"/>
        <v>3.3159722222222222E-2</v>
      </c>
      <c r="J751" s="83">
        <v>0.107</v>
      </c>
      <c r="K751" s="83" t="s">
        <v>277</v>
      </c>
      <c r="L751" s="83">
        <v>0.40100000000000002</v>
      </c>
      <c r="M751" s="83" t="s">
        <v>277</v>
      </c>
      <c r="N751" s="84">
        <f t="shared" si="35"/>
        <v>0.54115972222222219</v>
      </c>
    </row>
    <row r="752" spans="2:14" s="71" customFormat="1" ht="14.65" customHeight="1">
      <c r="B752" s="79" t="s">
        <v>278</v>
      </c>
      <c r="C752" s="80">
        <v>10044187</v>
      </c>
      <c r="D752" s="80">
        <v>10019674</v>
      </c>
      <c r="E752" s="79" t="s">
        <v>276</v>
      </c>
      <c r="F752" s="81">
        <v>42112</v>
      </c>
      <c r="G752" s="82">
        <v>2.5649999999999999</v>
      </c>
      <c r="H752" s="83">
        <f t="shared" si="33"/>
        <v>2565</v>
      </c>
      <c r="I752" s="84">
        <f t="shared" si="34"/>
        <v>2.9687499999999999E-2</v>
      </c>
      <c r="J752" s="83">
        <v>9.1999999999999998E-2</v>
      </c>
      <c r="K752" s="83" t="s">
        <v>277</v>
      </c>
      <c r="L752" s="83">
        <v>0.38400000000000001</v>
      </c>
      <c r="M752" s="83" t="s">
        <v>277</v>
      </c>
      <c r="N752" s="84">
        <f t="shared" si="35"/>
        <v>0.50568750000000007</v>
      </c>
    </row>
    <row r="753" spans="2:14" s="71" customFormat="1" ht="14.65" customHeight="1">
      <c r="B753" s="79" t="s">
        <v>278</v>
      </c>
      <c r="C753" s="80">
        <v>10044187</v>
      </c>
      <c r="D753" s="80">
        <v>10019674</v>
      </c>
      <c r="E753" s="79" t="s">
        <v>276</v>
      </c>
      <c r="F753" s="81">
        <v>42113</v>
      </c>
      <c r="G753" s="82">
        <v>2.9540000000000002</v>
      </c>
      <c r="H753" s="83">
        <f t="shared" si="33"/>
        <v>2954</v>
      </c>
      <c r="I753" s="84">
        <f t="shared" si="34"/>
        <v>3.4189814814814812E-2</v>
      </c>
      <c r="J753" s="83">
        <v>9.0999999999999998E-2</v>
      </c>
      <c r="K753" s="83" t="s">
        <v>277</v>
      </c>
      <c r="L753" s="83">
        <v>0.39600000000000002</v>
      </c>
      <c r="M753" s="83" t="s">
        <v>277</v>
      </c>
      <c r="N753" s="84">
        <f t="shared" si="35"/>
        <v>0.52118981481481486</v>
      </c>
    </row>
    <row r="754" spans="2:14" s="71" customFormat="1" ht="14.65" customHeight="1">
      <c r="B754" s="79" t="s">
        <v>278</v>
      </c>
      <c r="C754" s="80">
        <v>10044187</v>
      </c>
      <c r="D754" s="80">
        <v>10019674</v>
      </c>
      <c r="E754" s="79" t="s">
        <v>276</v>
      </c>
      <c r="F754" s="81">
        <v>42114</v>
      </c>
      <c r="G754" s="82">
        <v>2.4620000000000002</v>
      </c>
      <c r="H754" s="83">
        <f t="shared" si="33"/>
        <v>2462</v>
      </c>
      <c r="I754" s="84">
        <f t="shared" si="34"/>
        <v>2.8495370370370372E-2</v>
      </c>
      <c r="J754" s="83">
        <v>9.9000000000000005E-2</v>
      </c>
      <c r="K754" s="83" t="s">
        <v>277</v>
      </c>
      <c r="L754" s="83">
        <v>0.40699999999999997</v>
      </c>
      <c r="M754" s="83" t="s">
        <v>277</v>
      </c>
      <c r="N754" s="84">
        <f t="shared" si="35"/>
        <v>0.53449537037037032</v>
      </c>
    </row>
    <row r="755" spans="2:14" s="71" customFormat="1" ht="14.65" customHeight="1">
      <c r="B755" s="79" t="s">
        <v>278</v>
      </c>
      <c r="C755" s="80">
        <v>10044187</v>
      </c>
      <c r="D755" s="80">
        <v>10019674</v>
      </c>
      <c r="E755" s="79" t="s">
        <v>276</v>
      </c>
      <c r="F755" s="81">
        <v>42115</v>
      </c>
      <c r="G755" s="82">
        <v>2.8</v>
      </c>
      <c r="H755" s="83">
        <f t="shared" si="33"/>
        <v>2800</v>
      </c>
      <c r="I755" s="84">
        <f t="shared" si="34"/>
        <v>3.2407407407407406E-2</v>
      </c>
      <c r="J755" s="83">
        <v>9.4E-2</v>
      </c>
      <c r="K755" s="83" t="s">
        <v>277</v>
      </c>
      <c r="L755" s="83">
        <v>0.41499999999999998</v>
      </c>
      <c r="M755" s="83" t="s">
        <v>280</v>
      </c>
      <c r="N755" s="84">
        <f t="shared" si="35"/>
        <v>0.54140740740740734</v>
      </c>
    </row>
    <row r="756" spans="2:14" s="71" customFormat="1" ht="14.65" customHeight="1">
      <c r="B756" s="79" t="s">
        <v>278</v>
      </c>
      <c r="C756" s="80">
        <v>10044187</v>
      </c>
      <c r="D756" s="80">
        <v>10019674</v>
      </c>
      <c r="E756" s="79" t="s">
        <v>276</v>
      </c>
      <c r="F756" s="81">
        <v>42116</v>
      </c>
      <c r="G756" s="82">
        <v>2.6059999999999999</v>
      </c>
      <c r="H756" s="83">
        <f t="shared" si="33"/>
        <v>2606</v>
      </c>
      <c r="I756" s="84">
        <f t="shared" si="34"/>
        <v>3.0162037037037032E-2</v>
      </c>
      <c r="J756" s="83">
        <v>0.112</v>
      </c>
      <c r="K756" s="83" t="s">
        <v>277</v>
      </c>
      <c r="L756" s="83">
        <v>0.41199999999999998</v>
      </c>
      <c r="M756" s="83" t="s">
        <v>280</v>
      </c>
      <c r="N756" s="84">
        <f t="shared" si="35"/>
        <v>0.55416203703703704</v>
      </c>
    </row>
    <row r="757" spans="2:14" s="71" customFormat="1" ht="14.65" customHeight="1">
      <c r="B757" s="79" t="s">
        <v>278</v>
      </c>
      <c r="C757" s="80">
        <v>10044187</v>
      </c>
      <c r="D757" s="80">
        <v>10019674</v>
      </c>
      <c r="E757" s="79" t="s">
        <v>276</v>
      </c>
      <c r="F757" s="81">
        <v>42117</v>
      </c>
      <c r="G757" s="82">
        <v>2.7559999999999998</v>
      </c>
      <c r="H757" s="83">
        <f t="shared" si="33"/>
        <v>2756</v>
      </c>
      <c r="I757" s="84">
        <f t="shared" si="34"/>
        <v>3.1898148148148141E-2</v>
      </c>
      <c r="J757" s="83">
        <v>0.115</v>
      </c>
      <c r="K757" s="83" t="s">
        <v>277</v>
      </c>
      <c r="L757" s="83">
        <v>0.438</v>
      </c>
      <c r="M757" s="83" t="s">
        <v>280</v>
      </c>
      <c r="N757" s="84">
        <f t="shared" si="35"/>
        <v>0.58489814814814811</v>
      </c>
    </row>
    <row r="758" spans="2:14" s="71" customFormat="1" ht="14.65" customHeight="1">
      <c r="B758" s="79" t="s">
        <v>278</v>
      </c>
      <c r="C758" s="80">
        <v>10044187</v>
      </c>
      <c r="D758" s="80">
        <v>10019674</v>
      </c>
      <c r="E758" s="79" t="s">
        <v>276</v>
      </c>
      <c r="F758" s="81">
        <v>42118</v>
      </c>
      <c r="G758" s="82">
        <v>2.8809999999999998</v>
      </c>
      <c r="H758" s="83">
        <f t="shared" si="33"/>
        <v>2881</v>
      </c>
      <c r="I758" s="84">
        <f t="shared" si="34"/>
        <v>3.33449074074074E-2</v>
      </c>
      <c r="J758" s="83">
        <v>8.7999999999999995E-2</v>
      </c>
      <c r="K758" s="83" t="s">
        <v>277</v>
      </c>
      <c r="L758" s="83">
        <v>0.36599999999999999</v>
      </c>
      <c r="M758" s="83" t="s">
        <v>280</v>
      </c>
      <c r="N758" s="84">
        <f t="shared" si="35"/>
        <v>0.48734490740740738</v>
      </c>
    </row>
    <row r="759" spans="2:14" s="71" customFormat="1" ht="14.65" customHeight="1">
      <c r="B759" s="79" t="s">
        <v>278</v>
      </c>
      <c r="C759" s="80">
        <v>10044187</v>
      </c>
      <c r="D759" s="80">
        <v>10019674</v>
      </c>
      <c r="E759" s="79" t="s">
        <v>276</v>
      </c>
      <c r="F759" s="81">
        <v>42119</v>
      </c>
      <c r="G759" s="82">
        <v>2.5790000000000002</v>
      </c>
      <c r="H759" s="83">
        <f t="shared" si="33"/>
        <v>2579</v>
      </c>
      <c r="I759" s="84">
        <f t="shared" si="34"/>
        <v>2.9849537037037036E-2</v>
      </c>
      <c r="J759" s="83">
        <v>0.19500000000000001</v>
      </c>
      <c r="K759" s="83" t="s">
        <v>277</v>
      </c>
      <c r="L759" s="83">
        <v>0.45900000000000002</v>
      </c>
      <c r="M759" s="83" t="s">
        <v>280</v>
      </c>
      <c r="N759" s="84">
        <f t="shared" si="35"/>
        <v>0.68384953703703699</v>
      </c>
    </row>
    <row r="760" spans="2:14" s="71" customFormat="1" ht="14.65" customHeight="1">
      <c r="B760" s="79" t="s">
        <v>278</v>
      </c>
      <c r="C760" s="80">
        <v>10044187</v>
      </c>
      <c r="D760" s="80">
        <v>10019674</v>
      </c>
      <c r="E760" s="79" t="s">
        <v>276</v>
      </c>
      <c r="F760" s="81">
        <v>42120</v>
      </c>
      <c r="G760" s="82">
        <v>2.82</v>
      </c>
      <c r="H760" s="83">
        <f t="shared" si="33"/>
        <v>2820</v>
      </c>
      <c r="I760" s="84">
        <f t="shared" si="34"/>
        <v>3.2638888888888884E-2</v>
      </c>
      <c r="J760" s="83">
        <v>0.22</v>
      </c>
      <c r="K760" s="83" t="s">
        <v>277</v>
      </c>
      <c r="L760" s="83">
        <v>0.625</v>
      </c>
      <c r="M760" s="83" t="s">
        <v>280</v>
      </c>
      <c r="N760" s="84">
        <f t="shared" si="35"/>
        <v>0.87763888888888886</v>
      </c>
    </row>
    <row r="761" spans="2:14" s="71" customFormat="1" ht="14.65" customHeight="1">
      <c r="B761" s="79" t="s">
        <v>278</v>
      </c>
      <c r="C761" s="80">
        <v>10044187</v>
      </c>
      <c r="D761" s="80">
        <v>10019674</v>
      </c>
      <c r="E761" s="79" t="s">
        <v>276</v>
      </c>
      <c r="F761" s="81">
        <v>42121</v>
      </c>
      <c r="G761" s="82">
        <v>2.6509999999999998</v>
      </c>
      <c r="H761" s="83">
        <f t="shared" si="33"/>
        <v>2651</v>
      </c>
      <c r="I761" s="84">
        <f t="shared" si="34"/>
        <v>3.0682870370370367E-2</v>
      </c>
      <c r="J761" s="83">
        <v>0.104</v>
      </c>
      <c r="K761" s="83" t="s">
        <v>277</v>
      </c>
      <c r="L761" s="83">
        <v>0.48</v>
      </c>
      <c r="M761" s="83" t="s">
        <v>280</v>
      </c>
      <c r="N761" s="84">
        <f t="shared" si="35"/>
        <v>0.61468287037037039</v>
      </c>
    </row>
    <row r="762" spans="2:14" s="71" customFormat="1" ht="14.65" customHeight="1">
      <c r="B762" s="79" t="s">
        <v>278</v>
      </c>
      <c r="C762" s="80">
        <v>10044187</v>
      </c>
      <c r="D762" s="80">
        <v>10019674</v>
      </c>
      <c r="E762" s="79" t="s">
        <v>276</v>
      </c>
      <c r="F762" s="81">
        <v>42122</v>
      </c>
      <c r="G762" s="82">
        <v>2.67</v>
      </c>
      <c r="H762" s="83">
        <f t="shared" si="33"/>
        <v>2670</v>
      </c>
      <c r="I762" s="84">
        <f t="shared" si="34"/>
        <v>3.0902777777777776E-2</v>
      </c>
      <c r="J762" s="83">
        <v>9.0999999999999998E-2</v>
      </c>
      <c r="K762" s="83" t="s">
        <v>277</v>
      </c>
      <c r="L762" s="83">
        <v>0.40799999999999997</v>
      </c>
      <c r="M762" s="83" t="s">
        <v>280</v>
      </c>
      <c r="N762" s="84">
        <f t="shared" si="35"/>
        <v>0.52990277777777772</v>
      </c>
    </row>
    <row r="763" spans="2:14" s="71" customFormat="1" ht="14.65" customHeight="1">
      <c r="B763" s="79" t="s">
        <v>278</v>
      </c>
      <c r="C763" s="80">
        <v>10044187</v>
      </c>
      <c r="D763" s="80">
        <v>10019674</v>
      </c>
      <c r="E763" s="79" t="s">
        <v>276</v>
      </c>
      <c r="F763" s="81">
        <v>42123</v>
      </c>
      <c r="G763" s="82">
        <v>2.569</v>
      </c>
      <c r="H763" s="83">
        <f t="shared" si="33"/>
        <v>2569</v>
      </c>
      <c r="I763" s="84">
        <f t="shared" si="34"/>
        <v>2.9733796296296293E-2</v>
      </c>
      <c r="J763" s="83">
        <v>0.222</v>
      </c>
      <c r="K763" s="83" t="s">
        <v>277</v>
      </c>
      <c r="L763" s="83">
        <v>0.45</v>
      </c>
      <c r="M763" s="83" t="s">
        <v>280</v>
      </c>
      <c r="N763" s="84">
        <f t="shared" si="35"/>
        <v>0.70173379629629629</v>
      </c>
    </row>
    <row r="764" spans="2:14" s="71" customFormat="1" ht="14.65" customHeight="1">
      <c r="B764" s="79" t="s">
        <v>278</v>
      </c>
      <c r="C764" s="80">
        <v>10044187</v>
      </c>
      <c r="D764" s="80">
        <v>10019674</v>
      </c>
      <c r="E764" s="79" t="s">
        <v>276</v>
      </c>
      <c r="F764" s="81">
        <v>42124</v>
      </c>
      <c r="G764" s="82">
        <v>2.8010000000000002</v>
      </c>
      <c r="H764" s="83">
        <f t="shared" si="33"/>
        <v>2801</v>
      </c>
      <c r="I764" s="84">
        <f t="shared" si="34"/>
        <v>3.2418981481481479E-2</v>
      </c>
      <c r="J764" s="83">
        <v>0.113</v>
      </c>
      <c r="K764" s="83" t="s">
        <v>277</v>
      </c>
      <c r="L764" s="83">
        <v>0.48199999999999998</v>
      </c>
      <c r="M764" s="83" t="s">
        <v>280</v>
      </c>
      <c r="N764" s="84">
        <f t="shared" si="35"/>
        <v>0.62741898148148145</v>
      </c>
    </row>
    <row r="765" spans="2:14" s="71" customFormat="1" ht="14.65" customHeight="1">
      <c r="B765" s="79" t="s">
        <v>278</v>
      </c>
      <c r="C765" s="80">
        <v>10044187</v>
      </c>
      <c r="D765" s="80">
        <v>10019674</v>
      </c>
      <c r="E765" s="79" t="s">
        <v>276</v>
      </c>
      <c r="F765" s="81">
        <v>42125</v>
      </c>
      <c r="G765" s="82">
        <v>2.7610000000000001</v>
      </c>
      <c r="H765" s="83">
        <f t="shared" si="33"/>
        <v>2761</v>
      </c>
      <c r="I765" s="84">
        <f t="shared" si="34"/>
        <v>3.1956018518518516E-2</v>
      </c>
      <c r="J765" s="83">
        <v>0.1</v>
      </c>
      <c r="K765" s="83" t="s">
        <v>277</v>
      </c>
      <c r="L765" s="83">
        <v>0.39400000000000002</v>
      </c>
      <c r="M765" s="83" t="s">
        <v>280</v>
      </c>
      <c r="N765" s="84">
        <f t="shared" si="35"/>
        <v>0.52595601851851859</v>
      </c>
    </row>
    <row r="766" spans="2:14" s="71" customFormat="1" ht="14.65" customHeight="1">
      <c r="B766" s="79" t="s">
        <v>278</v>
      </c>
      <c r="C766" s="80">
        <v>10044187</v>
      </c>
      <c r="D766" s="80">
        <v>10019674</v>
      </c>
      <c r="E766" s="79" t="s">
        <v>276</v>
      </c>
      <c r="F766" s="81">
        <v>42126</v>
      </c>
      <c r="G766" s="82">
        <v>2.6230000000000002</v>
      </c>
      <c r="H766" s="83">
        <f t="shared" si="33"/>
        <v>2623</v>
      </c>
      <c r="I766" s="84">
        <f t="shared" si="34"/>
        <v>3.0358796296296297E-2</v>
      </c>
      <c r="J766" s="83">
        <v>0.106</v>
      </c>
      <c r="K766" s="83" t="s">
        <v>277</v>
      </c>
      <c r="L766" s="83">
        <v>0.38600000000000001</v>
      </c>
      <c r="M766" s="83" t="s">
        <v>280</v>
      </c>
      <c r="N766" s="84">
        <f t="shared" si="35"/>
        <v>0.52235879629629633</v>
      </c>
    </row>
    <row r="767" spans="2:14" s="71" customFormat="1" ht="14.65" customHeight="1">
      <c r="B767" s="79" t="s">
        <v>278</v>
      </c>
      <c r="C767" s="80">
        <v>10044187</v>
      </c>
      <c r="D767" s="80">
        <v>10019674</v>
      </c>
      <c r="E767" s="79" t="s">
        <v>276</v>
      </c>
      <c r="F767" s="81">
        <v>42127</v>
      </c>
      <c r="G767" s="82">
        <v>2.5630000000000002</v>
      </c>
      <c r="H767" s="83">
        <f t="shared" si="33"/>
        <v>2563</v>
      </c>
      <c r="I767" s="84">
        <f t="shared" si="34"/>
        <v>2.9664351851851851E-2</v>
      </c>
      <c r="J767" s="83">
        <v>0.307</v>
      </c>
      <c r="K767" s="83" t="s">
        <v>277</v>
      </c>
      <c r="L767" s="83">
        <v>0.46100000000000002</v>
      </c>
      <c r="M767" s="83" t="s">
        <v>280</v>
      </c>
      <c r="N767" s="84">
        <f t="shared" si="35"/>
        <v>0.79766435185185181</v>
      </c>
    </row>
    <row r="768" spans="2:14" s="71" customFormat="1" ht="14.65" customHeight="1">
      <c r="B768" s="79" t="s">
        <v>278</v>
      </c>
      <c r="C768" s="80">
        <v>10044187</v>
      </c>
      <c r="D768" s="80">
        <v>10019674</v>
      </c>
      <c r="E768" s="79" t="s">
        <v>276</v>
      </c>
      <c r="F768" s="81">
        <v>42128</v>
      </c>
      <c r="G768" s="82">
        <v>2.82</v>
      </c>
      <c r="H768" s="83">
        <f t="shared" si="33"/>
        <v>2820</v>
      </c>
      <c r="I768" s="84">
        <f t="shared" si="34"/>
        <v>3.2638888888888884E-2</v>
      </c>
      <c r="J768" s="83">
        <v>0.502</v>
      </c>
      <c r="K768" s="83" t="s">
        <v>277</v>
      </c>
      <c r="L768" s="83">
        <v>0.51400000000000001</v>
      </c>
      <c r="M768" s="83" t="s">
        <v>280</v>
      </c>
      <c r="N768" s="84">
        <f t="shared" si="35"/>
        <v>1.0486388888888889</v>
      </c>
    </row>
    <row r="769" spans="2:14" s="71" customFormat="1" ht="14.65" customHeight="1">
      <c r="B769" s="79" t="s">
        <v>278</v>
      </c>
      <c r="C769" s="80">
        <v>10044187</v>
      </c>
      <c r="D769" s="80">
        <v>10019674</v>
      </c>
      <c r="E769" s="79" t="s">
        <v>276</v>
      </c>
      <c r="F769" s="81">
        <v>42129</v>
      </c>
      <c r="G769" s="82">
        <v>2.7709999999999999</v>
      </c>
      <c r="H769" s="83">
        <f t="shared" si="33"/>
        <v>2771</v>
      </c>
      <c r="I769" s="84">
        <f t="shared" si="34"/>
        <v>3.2071759259259258E-2</v>
      </c>
      <c r="J769" s="83">
        <v>0.54900000000000004</v>
      </c>
      <c r="K769" s="83" t="s">
        <v>277</v>
      </c>
      <c r="L769" s="83">
        <v>0.46700000000000003</v>
      </c>
      <c r="M769" s="83" t="s">
        <v>280</v>
      </c>
      <c r="N769" s="84">
        <f t="shared" si="35"/>
        <v>1.0480717592592594</v>
      </c>
    </row>
    <row r="770" spans="2:14" s="71" customFormat="1" ht="14.65" customHeight="1">
      <c r="B770" s="79" t="s">
        <v>278</v>
      </c>
      <c r="C770" s="80">
        <v>10044187</v>
      </c>
      <c r="D770" s="80">
        <v>10019674</v>
      </c>
      <c r="E770" s="79" t="s">
        <v>276</v>
      </c>
      <c r="F770" s="81">
        <v>42130</v>
      </c>
      <c r="G770" s="82">
        <v>2.5819999999999999</v>
      </c>
      <c r="H770" s="83">
        <f t="shared" si="33"/>
        <v>2582</v>
      </c>
      <c r="I770" s="84">
        <f t="shared" si="34"/>
        <v>2.9884259259259256E-2</v>
      </c>
      <c r="J770" s="83">
        <v>1.55</v>
      </c>
      <c r="K770" s="83" t="s">
        <v>277</v>
      </c>
      <c r="L770" s="83">
        <v>0.46899999999999997</v>
      </c>
      <c r="M770" s="83" t="s">
        <v>280</v>
      </c>
      <c r="N770" s="84">
        <f t="shared" si="35"/>
        <v>2.0488842592592591</v>
      </c>
    </row>
    <row r="771" spans="2:14" s="71" customFormat="1" ht="14.65" customHeight="1">
      <c r="B771" s="79" t="s">
        <v>278</v>
      </c>
      <c r="C771" s="80">
        <v>10044187</v>
      </c>
      <c r="D771" s="80">
        <v>10019674</v>
      </c>
      <c r="E771" s="79" t="s">
        <v>276</v>
      </c>
      <c r="F771" s="81">
        <v>42131</v>
      </c>
      <c r="G771" s="82">
        <v>2.524</v>
      </c>
      <c r="H771" s="83">
        <f t="shared" si="33"/>
        <v>2524</v>
      </c>
      <c r="I771" s="84">
        <f t="shared" si="34"/>
        <v>2.9212962962962961E-2</v>
      </c>
      <c r="J771" s="83">
        <v>0.378</v>
      </c>
      <c r="K771" s="83" t="s">
        <v>277</v>
      </c>
      <c r="L771" s="83">
        <v>0.46200000000000002</v>
      </c>
      <c r="M771" s="83" t="s">
        <v>280</v>
      </c>
      <c r="N771" s="84">
        <f t="shared" si="35"/>
        <v>0.86921296296296302</v>
      </c>
    </row>
    <row r="772" spans="2:14" s="71" customFormat="1" ht="14.65" customHeight="1">
      <c r="B772" s="79" t="s">
        <v>278</v>
      </c>
      <c r="C772" s="80">
        <v>10044187</v>
      </c>
      <c r="D772" s="80">
        <v>10019674</v>
      </c>
      <c r="E772" s="79" t="s">
        <v>276</v>
      </c>
      <c r="F772" s="81">
        <v>42132</v>
      </c>
      <c r="G772" s="82">
        <v>2.74</v>
      </c>
      <c r="H772" s="83">
        <f t="shared" si="33"/>
        <v>2740</v>
      </c>
      <c r="I772" s="84">
        <f t="shared" si="34"/>
        <v>3.1712962962962964E-2</v>
      </c>
      <c r="J772" s="83">
        <v>0.16200000000000001</v>
      </c>
      <c r="K772" s="83" t="s">
        <v>277</v>
      </c>
      <c r="L772" s="83">
        <v>0.501</v>
      </c>
      <c r="M772" s="83" t="s">
        <v>280</v>
      </c>
      <c r="N772" s="84">
        <f t="shared" si="35"/>
        <v>0.69471296296296292</v>
      </c>
    </row>
    <row r="773" spans="2:14" s="71" customFormat="1" ht="14.65" customHeight="1">
      <c r="B773" s="79" t="s">
        <v>278</v>
      </c>
      <c r="C773" s="80">
        <v>10044187</v>
      </c>
      <c r="D773" s="80">
        <v>10019674</v>
      </c>
      <c r="E773" s="79" t="s">
        <v>276</v>
      </c>
      <c r="F773" s="81">
        <v>42133</v>
      </c>
      <c r="G773" s="82">
        <v>2.6589999999999998</v>
      </c>
      <c r="H773" s="83">
        <f t="shared" ref="H773:H836" si="36">(G773*1000)</f>
        <v>2659</v>
      </c>
      <c r="I773" s="84">
        <f t="shared" ref="I773:I836" si="37">SUM(G773/86.4)</f>
        <v>3.0775462962962959E-2</v>
      </c>
      <c r="J773" s="83">
        <v>0.13700000000000001</v>
      </c>
      <c r="K773" s="83" t="s">
        <v>277</v>
      </c>
      <c r="L773" s="83">
        <v>0.46200000000000002</v>
      </c>
      <c r="M773" s="83" t="s">
        <v>280</v>
      </c>
      <c r="N773" s="84">
        <f t="shared" ref="N773:N836" si="38">SUM(I773+J773+L773)</f>
        <v>0.62977546296296305</v>
      </c>
    </row>
    <row r="774" spans="2:14" s="71" customFormat="1" ht="14.65" customHeight="1">
      <c r="B774" s="79" t="s">
        <v>278</v>
      </c>
      <c r="C774" s="80">
        <v>10044187</v>
      </c>
      <c r="D774" s="80">
        <v>10019674</v>
      </c>
      <c r="E774" s="79" t="s">
        <v>276</v>
      </c>
      <c r="F774" s="81">
        <v>42134</v>
      </c>
      <c r="G774" s="82">
        <v>2.6579999999999999</v>
      </c>
      <c r="H774" s="83">
        <f t="shared" si="36"/>
        <v>2658</v>
      </c>
      <c r="I774" s="84">
        <f t="shared" si="37"/>
        <v>3.0763888888888886E-2</v>
      </c>
      <c r="J774" s="83">
        <v>0.128</v>
      </c>
      <c r="K774" s="83" t="s">
        <v>277</v>
      </c>
      <c r="L774" s="83">
        <v>0.42799999999999999</v>
      </c>
      <c r="M774" s="83" t="s">
        <v>280</v>
      </c>
      <c r="N774" s="84">
        <f t="shared" si="38"/>
        <v>0.58676388888888886</v>
      </c>
    </row>
    <row r="775" spans="2:14" s="71" customFormat="1" ht="14.65" customHeight="1">
      <c r="B775" s="79" t="s">
        <v>278</v>
      </c>
      <c r="C775" s="80">
        <v>10044187</v>
      </c>
      <c r="D775" s="80">
        <v>10019674</v>
      </c>
      <c r="E775" s="79" t="s">
        <v>276</v>
      </c>
      <c r="F775" s="81">
        <v>42135</v>
      </c>
      <c r="G775" s="82">
        <v>2.7730000000000001</v>
      </c>
      <c r="H775" s="83">
        <f t="shared" si="36"/>
        <v>2773</v>
      </c>
      <c r="I775" s="84">
        <f t="shared" si="37"/>
        <v>3.2094907407407405E-2</v>
      </c>
      <c r="J775" s="83">
        <v>0.14899999999999999</v>
      </c>
      <c r="K775" s="83" t="s">
        <v>277</v>
      </c>
      <c r="L775" s="83">
        <v>0.42199999999999999</v>
      </c>
      <c r="M775" s="83" t="s">
        <v>280</v>
      </c>
      <c r="N775" s="84">
        <f t="shared" si="38"/>
        <v>0.60309490740740745</v>
      </c>
    </row>
    <row r="776" spans="2:14" s="71" customFormat="1" ht="14.65" customHeight="1">
      <c r="B776" s="79" t="s">
        <v>278</v>
      </c>
      <c r="C776" s="80">
        <v>10044187</v>
      </c>
      <c r="D776" s="80">
        <v>10019674</v>
      </c>
      <c r="E776" s="79" t="s">
        <v>276</v>
      </c>
      <c r="F776" s="81">
        <v>42136</v>
      </c>
      <c r="G776" s="82">
        <v>2.8380000000000001</v>
      </c>
      <c r="H776" s="83">
        <f t="shared" si="36"/>
        <v>2838</v>
      </c>
      <c r="I776" s="84">
        <f t="shared" si="37"/>
        <v>3.2847222222222222E-2</v>
      </c>
      <c r="J776" s="83">
        <v>0.13200000000000001</v>
      </c>
      <c r="K776" s="83" t="s">
        <v>277</v>
      </c>
      <c r="L776" s="83">
        <v>0.435</v>
      </c>
      <c r="M776" s="83" t="s">
        <v>280</v>
      </c>
      <c r="N776" s="84">
        <f t="shared" si="38"/>
        <v>0.5998472222222222</v>
      </c>
    </row>
    <row r="777" spans="2:14" s="71" customFormat="1" ht="14.65" customHeight="1">
      <c r="B777" s="79" t="s">
        <v>278</v>
      </c>
      <c r="C777" s="80">
        <v>10044187</v>
      </c>
      <c r="D777" s="80">
        <v>10019674</v>
      </c>
      <c r="E777" s="79" t="s">
        <v>276</v>
      </c>
      <c r="F777" s="81">
        <v>42137</v>
      </c>
      <c r="G777" s="82">
        <v>2.6</v>
      </c>
      <c r="H777" s="83">
        <f t="shared" si="36"/>
        <v>2600</v>
      </c>
      <c r="I777" s="84">
        <f t="shared" si="37"/>
        <v>3.0092592592592591E-2</v>
      </c>
      <c r="J777" s="83">
        <v>0.13300000000000001</v>
      </c>
      <c r="K777" s="83" t="s">
        <v>277</v>
      </c>
      <c r="L777" s="83">
        <v>0.41299999999999998</v>
      </c>
      <c r="M777" s="83" t="s">
        <v>280</v>
      </c>
      <c r="N777" s="84">
        <f t="shared" si="38"/>
        <v>0.5760925925925926</v>
      </c>
    </row>
    <row r="778" spans="2:14" s="71" customFormat="1" ht="14.65" customHeight="1">
      <c r="B778" s="79" t="s">
        <v>278</v>
      </c>
      <c r="C778" s="80">
        <v>10044187</v>
      </c>
      <c r="D778" s="80">
        <v>10019674</v>
      </c>
      <c r="E778" s="79" t="s">
        <v>276</v>
      </c>
      <c r="F778" s="81">
        <v>42138</v>
      </c>
      <c r="G778" s="82">
        <v>5.47</v>
      </c>
      <c r="H778" s="83">
        <f t="shared" si="36"/>
        <v>5470</v>
      </c>
      <c r="I778" s="84">
        <f t="shared" si="37"/>
        <v>6.3310185185185178E-2</v>
      </c>
      <c r="J778" s="83">
        <v>2.08</v>
      </c>
      <c r="K778" s="83" t="s">
        <v>277</v>
      </c>
      <c r="L778" s="83">
        <v>0.66800000000000004</v>
      </c>
      <c r="M778" s="83" t="s">
        <v>280</v>
      </c>
      <c r="N778" s="84">
        <f t="shared" si="38"/>
        <v>2.8113101851851856</v>
      </c>
    </row>
    <row r="779" spans="2:14" s="71" customFormat="1" ht="14.65" customHeight="1">
      <c r="B779" s="79" t="s">
        <v>278</v>
      </c>
      <c r="C779" s="80">
        <v>10044187</v>
      </c>
      <c r="D779" s="80">
        <v>10019674</v>
      </c>
      <c r="E779" s="79" t="s">
        <v>276</v>
      </c>
      <c r="F779" s="81">
        <v>42139</v>
      </c>
      <c r="G779" s="82">
        <v>2.734</v>
      </c>
      <c r="H779" s="83">
        <f t="shared" si="36"/>
        <v>2734</v>
      </c>
      <c r="I779" s="84">
        <f t="shared" si="37"/>
        <v>3.1643518518518515E-2</v>
      </c>
      <c r="J779" s="83">
        <v>0.38600000000000001</v>
      </c>
      <c r="K779" s="83" t="s">
        <v>277</v>
      </c>
      <c r="L779" s="83">
        <v>0.57299999999999995</v>
      </c>
      <c r="M779" s="83" t="s">
        <v>280</v>
      </c>
      <c r="N779" s="84">
        <f t="shared" si="38"/>
        <v>0.99064351851851851</v>
      </c>
    </row>
    <row r="780" spans="2:14" s="71" customFormat="1" ht="14.65" customHeight="1">
      <c r="B780" s="79" t="s">
        <v>278</v>
      </c>
      <c r="C780" s="80">
        <v>10044187</v>
      </c>
      <c r="D780" s="80">
        <v>10019674</v>
      </c>
      <c r="E780" s="79" t="s">
        <v>276</v>
      </c>
      <c r="F780" s="81">
        <v>42140</v>
      </c>
      <c r="G780" s="82">
        <v>2.625</v>
      </c>
      <c r="H780" s="83">
        <f t="shared" si="36"/>
        <v>2625</v>
      </c>
      <c r="I780" s="84">
        <f t="shared" si="37"/>
        <v>3.0381944444444444E-2</v>
      </c>
      <c r="J780" s="83">
        <v>0.14199999999999999</v>
      </c>
      <c r="K780" s="83" t="s">
        <v>277</v>
      </c>
      <c r="L780" s="83">
        <v>0.47099999999999997</v>
      </c>
      <c r="M780" s="83" t="s">
        <v>280</v>
      </c>
      <c r="N780" s="84">
        <f t="shared" si="38"/>
        <v>0.64338194444444441</v>
      </c>
    </row>
    <row r="781" spans="2:14" s="71" customFormat="1" ht="14.65" customHeight="1">
      <c r="B781" s="79" t="s">
        <v>278</v>
      </c>
      <c r="C781" s="80">
        <v>10044187</v>
      </c>
      <c r="D781" s="80">
        <v>10019674</v>
      </c>
      <c r="E781" s="79" t="s">
        <v>276</v>
      </c>
      <c r="F781" s="81">
        <v>42141</v>
      </c>
      <c r="G781" s="82">
        <v>1</v>
      </c>
      <c r="H781" s="83">
        <f t="shared" si="36"/>
        <v>1000</v>
      </c>
      <c r="I781" s="84">
        <f t="shared" si="37"/>
        <v>1.1574074074074073E-2</v>
      </c>
      <c r="J781" s="83">
        <v>0.109</v>
      </c>
      <c r="K781" s="83" t="s">
        <v>277</v>
      </c>
      <c r="L781" s="83">
        <v>0.43099999999999999</v>
      </c>
      <c r="M781" s="83" t="s">
        <v>280</v>
      </c>
      <c r="N781" s="84">
        <f t="shared" si="38"/>
        <v>0.55157407407407411</v>
      </c>
    </row>
    <row r="782" spans="2:14" s="71" customFormat="1" ht="14.65" customHeight="1">
      <c r="B782" s="79" t="s">
        <v>278</v>
      </c>
      <c r="C782" s="80">
        <v>10044187</v>
      </c>
      <c r="D782" s="80">
        <v>10019674</v>
      </c>
      <c r="E782" s="79" t="s">
        <v>276</v>
      </c>
      <c r="F782" s="81">
        <v>42142</v>
      </c>
      <c r="G782" s="82">
        <v>1.76</v>
      </c>
      <c r="H782" s="83">
        <f t="shared" si="36"/>
        <v>1760</v>
      </c>
      <c r="I782" s="84">
        <f t="shared" si="37"/>
        <v>2.0370370370370369E-2</v>
      </c>
      <c r="J782" s="83">
        <v>0.161</v>
      </c>
      <c r="K782" s="83" t="s">
        <v>277</v>
      </c>
      <c r="L782" s="83">
        <v>0.46400000000000002</v>
      </c>
      <c r="M782" s="83" t="s">
        <v>280</v>
      </c>
      <c r="N782" s="84">
        <f t="shared" si="38"/>
        <v>0.64537037037037037</v>
      </c>
    </row>
    <row r="783" spans="2:14" s="71" customFormat="1" ht="14.65" customHeight="1">
      <c r="B783" s="79" t="s">
        <v>278</v>
      </c>
      <c r="C783" s="80">
        <v>10044187</v>
      </c>
      <c r="D783" s="80">
        <v>10019674</v>
      </c>
      <c r="E783" s="79" t="s">
        <v>276</v>
      </c>
      <c r="F783" s="81">
        <v>42143</v>
      </c>
      <c r="G783" s="82">
        <v>2.6909999999999998</v>
      </c>
      <c r="H783" s="83">
        <f t="shared" si="36"/>
        <v>2691</v>
      </c>
      <c r="I783" s="84">
        <f t="shared" si="37"/>
        <v>3.1145833333333331E-2</v>
      </c>
      <c r="J783" s="83">
        <v>0.157</v>
      </c>
      <c r="K783" s="83" t="s">
        <v>277</v>
      </c>
      <c r="L783" s="83">
        <v>0.44900000000000001</v>
      </c>
      <c r="M783" s="83" t="s">
        <v>280</v>
      </c>
      <c r="N783" s="84">
        <f t="shared" si="38"/>
        <v>0.6371458333333333</v>
      </c>
    </row>
    <row r="784" spans="2:14" s="71" customFormat="1" ht="14.65" customHeight="1">
      <c r="B784" s="79" t="s">
        <v>278</v>
      </c>
      <c r="C784" s="80">
        <v>10044187</v>
      </c>
      <c r="D784" s="80">
        <v>10019674</v>
      </c>
      <c r="E784" s="79" t="s">
        <v>276</v>
      </c>
      <c r="F784" s="81">
        <v>42144</v>
      </c>
      <c r="G784" s="82">
        <v>6.0529999999999999</v>
      </c>
      <c r="H784" s="83">
        <f t="shared" si="36"/>
        <v>6053</v>
      </c>
      <c r="I784" s="84">
        <f t="shared" si="37"/>
        <v>7.0057870370370368E-2</v>
      </c>
      <c r="J784" s="83">
        <v>0.11600000000000001</v>
      </c>
      <c r="K784" s="83" t="s">
        <v>277</v>
      </c>
      <c r="L784" s="83">
        <v>0.44600000000000001</v>
      </c>
      <c r="M784" s="83" t="s">
        <v>280</v>
      </c>
      <c r="N784" s="84">
        <f t="shared" si="38"/>
        <v>0.63205787037037031</v>
      </c>
    </row>
    <row r="785" spans="2:14" s="71" customFormat="1" ht="14.65" customHeight="1">
      <c r="B785" s="79" t="s">
        <v>278</v>
      </c>
      <c r="C785" s="80">
        <v>10044187</v>
      </c>
      <c r="D785" s="80">
        <v>10019674</v>
      </c>
      <c r="E785" s="79" t="s">
        <v>276</v>
      </c>
      <c r="F785" s="81">
        <v>42145</v>
      </c>
      <c r="G785" s="82">
        <v>4.375</v>
      </c>
      <c r="H785" s="83">
        <f t="shared" si="36"/>
        <v>4375</v>
      </c>
      <c r="I785" s="84">
        <f t="shared" si="37"/>
        <v>5.063657407407407E-2</v>
      </c>
      <c r="J785" s="83">
        <v>9.4E-2</v>
      </c>
      <c r="K785" s="83" t="s">
        <v>277</v>
      </c>
      <c r="L785" s="83">
        <v>0.39100000000000001</v>
      </c>
      <c r="M785" s="83" t="s">
        <v>280</v>
      </c>
      <c r="N785" s="84">
        <f t="shared" si="38"/>
        <v>0.53563657407407406</v>
      </c>
    </row>
    <row r="786" spans="2:14" s="71" customFormat="1" ht="14.65" customHeight="1">
      <c r="B786" s="79" t="s">
        <v>278</v>
      </c>
      <c r="C786" s="80">
        <v>10044187</v>
      </c>
      <c r="D786" s="80">
        <v>10019674</v>
      </c>
      <c r="E786" s="79" t="s">
        <v>276</v>
      </c>
      <c r="F786" s="81">
        <v>42146</v>
      </c>
      <c r="G786" s="82">
        <v>5.2190000000000003</v>
      </c>
      <c r="H786" s="83">
        <f t="shared" si="36"/>
        <v>5219</v>
      </c>
      <c r="I786" s="84">
        <f t="shared" si="37"/>
        <v>6.0405092592592594E-2</v>
      </c>
      <c r="J786" s="83">
        <v>9.2999999999999999E-2</v>
      </c>
      <c r="K786" s="83" t="s">
        <v>277</v>
      </c>
      <c r="L786" s="83">
        <v>0.379</v>
      </c>
      <c r="M786" s="83" t="s">
        <v>277</v>
      </c>
      <c r="N786" s="84">
        <f t="shared" si="38"/>
        <v>0.53240509259259261</v>
      </c>
    </row>
    <row r="787" spans="2:14" s="71" customFormat="1" ht="14.65" customHeight="1">
      <c r="B787" s="79" t="s">
        <v>278</v>
      </c>
      <c r="C787" s="80">
        <v>10044187</v>
      </c>
      <c r="D787" s="80">
        <v>10019674</v>
      </c>
      <c r="E787" s="79" t="s">
        <v>276</v>
      </c>
      <c r="F787" s="81">
        <v>42147</v>
      </c>
      <c r="G787" s="82">
        <v>3.8170000000000002</v>
      </c>
      <c r="H787" s="83">
        <f t="shared" si="36"/>
        <v>3817</v>
      </c>
      <c r="I787" s="84">
        <f t="shared" si="37"/>
        <v>4.417824074074074E-2</v>
      </c>
      <c r="J787" s="83">
        <v>8.8999999999999996E-2</v>
      </c>
      <c r="K787" s="83" t="s">
        <v>277</v>
      </c>
      <c r="L787" s="83">
        <v>0.36399999999999999</v>
      </c>
      <c r="M787" s="83" t="s">
        <v>277</v>
      </c>
      <c r="N787" s="84">
        <f t="shared" si="38"/>
        <v>0.49717824074074074</v>
      </c>
    </row>
    <row r="788" spans="2:14" s="71" customFormat="1" ht="14.65" customHeight="1">
      <c r="B788" s="79" t="s">
        <v>278</v>
      </c>
      <c r="C788" s="80">
        <v>10044187</v>
      </c>
      <c r="D788" s="80">
        <v>10019674</v>
      </c>
      <c r="E788" s="79" t="s">
        <v>276</v>
      </c>
      <c r="F788" s="81">
        <v>42148</v>
      </c>
      <c r="G788" s="82">
        <v>2.2829999999999999</v>
      </c>
      <c r="H788" s="83">
        <f t="shared" si="36"/>
        <v>2283</v>
      </c>
      <c r="I788" s="84">
        <f t="shared" si="37"/>
        <v>2.642361111111111E-2</v>
      </c>
      <c r="J788" s="83">
        <v>8.6999999999999994E-2</v>
      </c>
      <c r="K788" s="83" t="s">
        <v>280</v>
      </c>
      <c r="L788" s="83">
        <v>0.34699999999999998</v>
      </c>
      <c r="M788" s="83" t="s">
        <v>277</v>
      </c>
      <c r="N788" s="84">
        <f t="shared" si="38"/>
        <v>0.46042361111111108</v>
      </c>
    </row>
    <row r="789" spans="2:14" s="71" customFormat="1" ht="14.65" customHeight="1">
      <c r="B789" s="79" t="s">
        <v>278</v>
      </c>
      <c r="C789" s="80">
        <v>10044187</v>
      </c>
      <c r="D789" s="80">
        <v>10019674</v>
      </c>
      <c r="E789" s="79" t="s">
        <v>276</v>
      </c>
      <c r="F789" s="81">
        <v>42149</v>
      </c>
      <c r="G789" s="82">
        <v>0.39400000000000002</v>
      </c>
      <c r="H789" s="83">
        <f t="shared" si="36"/>
        <v>394</v>
      </c>
      <c r="I789" s="84">
        <f t="shared" si="37"/>
        <v>4.5601851851851853E-3</v>
      </c>
      <c r="J789" s="83">
        <v>8.2000000000000003E-2</v>
      </c>
      <c r="K789" s="83" t="s">
        <v>280</v>
      </c>
      <c r="L789" s="83">
        <v>0.34300000000000003</v>
      </c>
      <c r="M789" s="83" t="s">
        <v>277</v>
      </c>
      <c r="N789" s="84">
        <f t="shared" si="38"/>
        <v>0.42956018518518524</v>
      </c>
    </row>
    <row r="790" spans="2:14" s="71" customFormat="1" ht="14.65" customHeight="1">
      <c r="B790" s="79" t="s">
        <v>278</v>
      </c>
      <c r="C790" s="80">
        <v>10044187</v>
      </c>
      <c r="D790" s="80">
        <v>10019674</v>
      </c>
      <c r="E790" s="79" t="s">
        <v>276</v>
      </c>
      <c r="F790" s="81">
        <v>42150</v>
      </c>
      <c r="G790" s="82">
        <v>4.0419999999999998</v>
      </c>
      <c r="H790" s="83">
        <f t="shared" si="36"/>
        <v>4042</v>
      </c>
      <c r="I790" s="84">
        <f t="shared" si="37"/>
        <v>4.6782407407407404E-2</v>
      </c>
      <c r="J790" s="83">
        <v>0.08</v>
      </c>
      <c r="K790" s="83" t="s">
        <v>280</v>
      </c>
      <c r="L790" s="83">
        <v>0.312</v>
      </c>
      <c r="M790" s="83" t="s">
        <v>277</v>
      </c>
      <c r="N790" s="84">
        <f t="shared" si="38"/>
        <v>0.43878240740740737</v>
      </c>
    </row>
    <row r="791" spans="2:14" s="71" customFormat="1" ht="14.65" customHeight="1">
      <c r="B791" s="79" t="s">
        <v>278</v>
      </c>
      <c r="C791" s="80">
        <v>10044187</v>
      </c>
      <c r="D791" s="80">
        <v>10019674</v>
      </c>
      <c r="E791" s="79" t="s">
        <v>276</v>
      </c>
      <c r="F791" s="81">
        <v>42151</v>
      </c>
      <c r="G791" s="82">
        <v>3.0569999999999999</v>
      </c>
      <c r="H791" s="83">
        <f t="shared" si="36"/>
        <v>3057</v>
      </c>
      <c r="I791" s="84">
        <f t="shared" si="37"/>
        <v>3.5381944444444438E-2</v>
      </c>
      <c r="J791" s="83">
        <v>7.5999999999999998E-2</v>
      </c>
      <c r="K791" s="83" t="s">
        <v>280</v>
      </c>
      <c r="L791" s="83">
        <v>0.28599999999999998</v>
      </c>
      <c r="M791" s="83" t="s">
        <v>277</v>
      </c>
      <c r="N791" s="84">
        <f t="shared" si="38"/>
        <v>0.39738194444444441</v>
      </c>
    </row>
    <row r="792" spans="2:14" s="71" customFormat="1" ht="14.65" customHeight="1">
      <c r="B792" s="79" t="s">
        <v>278</v>
      </c>
      <c r="C792" s="80">
        <v>10044187</v>
      </c>
      <c r="D792" s="80">
        <v>10019674</v>
      </c>
      <c r="E792" s="79" t="s">
        <v>276</v>
      </c>
      <c r="F792" s="81">
        <v>42152</v>
      </c>
      <c r="G792" s="82">
        <v>1.2190000000000001</v>
      </c>
      <c r="H792" s="83">
        <f t="shared" si="36"/>
        <v>1219</v>
      </c>
      <c r="I792" s="84">
        <f t="shared" si="37"/>
        <v>1.4108796296296296E-2</v>
      </c>
      <c r="J792" s="83">
        <v>7.0999999999999994E-2</v>
      </c>
      <c r="K792" s="83" t="s">
        <v>280</v>
      </c>
      <c r="L792" s="83">
        <v>0.28999999999999998</v>
      </c>
      <c r="M792" s="83" t="s">
        <v>277</v>
      </c>
      <c r="N792" s="84">
        <f t="shared" si="38"/>
        <v>0.37510879629629629</v>
      </c>
    </row>
    <row r="793" spans="2:14" s="71" customFormat="1" ht="14.65" customHeight="1">
      <c r="B793" s="79" t="s">
        <v>278</v>
      </c>
      <c r="C793" s="80">
        <v>10044187</v>
      </c>
      <c r="D793" s="80">
        <v>10019674</v>
      </c>
      <c r="E793" s="79" t="s">
        <v>276</v>
      </c>
      <c r="F793" s="81">
        <v>42153</v>
      </c>
      <c r="G793" s="82">
        <v>4.7889999999999997</v>
      </c>
      <c r="H793" s="83">
        <f t="shared" si="36"/>
        <v>4789</v>
      </c>
      <c r="I793" s="84">
        <f t="shared" si="37"/>
        <v>5.5428240740740736E-2</v>
      </c>
      <c r="J793" s="83">
        <v>0.13100000000000001</v>
      </c>
      <c r="K793" s="83" t="s">
        <v>280</v>
      </c>
      <c r="L793" s="83">
        <v>0.35599999999999998</v>
      </c>
      <c r="M793" s="83" t="s">
        <v>277</v>
      </c>
      <c r="N793" s="84">
        <f t="shared" si="38"/>
        <v>0.5424282407407407</v>
      </c>
    </row>
    <row r="794" spans="2:14" s="71" customFormat="1" ht="14.65" customHeight="1">
      <c r="B794" s="79" t="s">
        <v>278</v>
      </c>
      <c r="C794" s="80">
        <v>10044187</v>
      </c>
      <c r="D794" s="80">
        <v>10019674</v>
      </c>
      <c r="E794" s="79" t="s">
        <v>276</v>
      </c>
      <c r="F794" s="81">
        <v>42154</v>
      </c>
      <c r="G794" s="82">
        <v>4.375</v>
      </c>
      <c r="H794" s="83">
        <f t="shared" si="36"/>
        <v>4375</v>
      </c>
      <c r="I794" s="84">
        <f t="shared" si="37"/>
        <v>5.063657407407407E-2</v>
      </c>
      <c r="J794" s="83">
        <v>0.104</v>
      </c>
      <c r="K794" s="83" t="s">
        <v>280</v>
      </c>
      <c r="L794" s="83">
        <v>0.376</v>
      </c>
      <c r="M794" s="83" t="s">
        <v>277</v>
      </c>
      <c r="N794" s="84">
        <f t="shared" si="38"/>
        <v>0.53063657407407405</v>
      </c>
    </row>
    <row r="795" spans="2:14" s="71" customFormat="1" ht="14.65" customHeight="1">
      <c r="B795" s="79" t="s">
        <v>278</v>
      </c>
      <c r="C795" s="80">
        <v>10044187</v>
      </c>
      <c r="D795" s="80">
        <v>10019674</v>
      </c>
      <c r="E795" s="79" t="s">
        <v>276</v>
      </c>
      <c r="F795" s="81">
        <v>42155</v>
      </c>
      <c r="G795" s="82">
        <v>5.891</v>
      </c>
      <c r="H795" s="83">
        <f t="shared" si="36"/>
        <v>5891</v>
      </c>
      <c r="I795" s="84">
        <f t="shared" si="37"/>
        <v>6.8182870370370366E-2</v>
      </c>
      <c r="J795" s="83">
        <v>0.30199999999999999</v>
      </c>
      <c r="K795" s="83" t="s">
        <v>280</v>
      </c>
      <c r="L795" s="83">
        <v>0.45100000000000001</v>
      </c>
      <c r="M795" s="83" t="s">
        <v>277</v>
      </c>
      <c r="N795" s="84">
        <f t="shared" si="38"/>
        <v>0.8211828703703703</v>
      </c>
    </row>
    <row r="796" spans="2:14" s="71" customFormat="1" ht="14.65" customHeight="1">
      <c r="B796" s="79" t="s">
        <v>278</v>
      </c>
      <c r="C796" s="80">
        <v>10044187</v>
      </c>
      <c r="D796" s="80">
        <v>10019674</v>
      </c>
      <c r="E796" s="79" t="s">
        <v>276</v>
      </c>
      <c r="F796" s="81">
        <v>42156</v>
      </c>
      <c r="G796" s="82">
        <v>4.8499999999999996</v>
      </c>
      <c r="H796" s="83">
        <f t="shared" si="36"/>
        <v>4850</v>
      </c>
      <c r="I796" s="84">
        <f t="shared" si="37"/>
        <v>5.6134259259259252E-2</v>
      </c>
      <c r="J796" s="83">
        <v>9.4E-2</v>
      </c>
      <c r="K796" s="83" t="s">
        <v>280</v>
      </c>
      <c r="L796" s="83">
        <v>0.40200000000000002</v>
      </c>
      <c r="M796" s="83" t="s">
        <v>277</v>
      </c>
      <c r="N796" s="84">
        <f t="shared" si="38"/>
        <v>0.5521342592592593</v>
      </c>
    </row>
    <row r="797" spans="2:14" s="71" customFormat="1" ht="14.65" customHeight="1">
      <c r="B797" s="79" t="s">
        <v>278</v>
      </c>
      <c r="C797" s="80">
        <v>10044187</v>
      </c>
      <c r="D797" s="80">
        <v>10019674</v>
      </c>
      <c r="E797" s="79" t="s">
        <v>276</v>
      </c>
      <c r="F797" s="81">
        <v>42157</v>
      </c>
      <c r="G797" s="82">
        <v>5.1740000000000004</v>
      </c>
      <c r="H797" s="83">
        <f t="shared" si="36"/>
        <v>5174</v>
      </c>
      <c r="I797" s="84">
        <f t="shared" si="37"/>
        <v>5.9884259259259262E-2</v>
      </c>
      <c r="J797" s="83">
        <v>8.1000000000000003E-2</v>
      </c>
      <c r="K797" s="83" t="s">
        <v>280</v>
      </c>
      <c r="L797" s="83">
        <v>0.35599999999999998</v>
      </c>
      <c r="M797" s="83" t="s">
        <v>277</v>
      </c>
      <c r="N797" s="84">
        <f t="shared" si="38"/>
        <v>0.49688425925925928</v>
      </c>
    </row>
    <row r="798" spans="2:14" s="71" customFormat="1" ht="14.65" customHeight="1">
      <c r="B798" s="79" t="s">
        <v>278</v>
      </c>
      <c r="C798" s="80">
        <v>10044187</v>
      </c>
      <c r="D798" s="80">
        <v>10019674</v>
      </c>
      <c r="E798" s="79" t="s">
        <v>276</v>
      </c>
      <c r="F798" s="81">
        <v>42158</v>
      </c>
      <c r="G798" s="82">
        <v>5.1740000000000004</v>
      </c>
      <c r="H798" s="83">
        <f t="shared" si="36"/>
        <v>5174</v>
      </c>
      <c r="I798" s="84">
        <f t="shared" si="37"/>
        <v>5.9884259259259262E-2</v>
      </c>
      <c r="J798" s="83">
        <v>7.0000000000000007E-2</v>
      </c>
      <c r="K798" s="83" t="s">
        <v>280</v>
      </c>
      <c r="L798" s="83">
        <v>0.33700000000000002</v>
      </c>
      <c r="M798" s="83" t="s">
        <v>277</v>
      </c>
      <c r="N798" s="84">
        <f t="shared" si="38"/>
        <v>0.4668842592592593</v>
      </c>
    </row>
    <row r="799" spans="2:14" s="71" customFormat="1" ht="14.65" customHeight="1">
      <c r="B799" s="79" t="s">
        <v>278</v>
      </c>
      <c r="C799" s="80">
        <v>10044187</v>
      </c>
      <c r="D799" s="80">
        <v>10019674</v>
      </c>
      <c r="E799" s="79" t="s">
        <v>276</v>
      </c>
      <c r="F799" s="81">
        <v>42159</v>
      </c>
      <c r="G799" s="82">
        <v>4.7699999999999996</v>
      </c>
      <c r="H799" s="83">
        <f t="shared" si="36"/>
        <v>4770</v>
      </c>
      <c r="I799" s="84">
        <f t="shared" si="37"/>
        <v>5.5208333333333325E-2</v>
      </c>
      <c r="J799" s="83">
        <v>6.4000000000000001E-2</v>
      </c>
      <c r="K799" s="83" t="s">
        <v>280</v>
      </c>
      <c r="L799" s="83">
        <v>0.308</v>
      </c>
      <c r="M799" s="83" t="s">
        <v>277</v>
      </c>
      <c r="N799" s="84">
        <f t="shared" si="38"/>
        <v>0.4272083333333333</v>
      </c>
    </row>
    <row r="800" spans="2:14" s="71" customFormat="1" ht="14.65" customHeight="1">
      <c r="B800" s="79" t="s">
        <v>278</v>
      </c>
      <c r="C800" s="80">
        <v>10044187</v>
      </c>
      <c r="D800" s="80">
        <v>10019674</v>
      </c>
      <c r="E800" s="79" t="s">
        <v>276</v>
      </c>
      <c r="F800" s="81">
        <v>42160</v>
      </c>
      <c r="G800" s="82">
        <v>4.4950000000000001</v>
      </c>
      <c r="H800" s="83">
        <f t="shared" si="36"/>
        <v>4495</v>
      </c>
      <c r="I800" s="84">
        <f t="shared" si="37"/>
        <v>5.2025462962962961E-2</v>
      </c>
      <c r="J800" s="83">
        <v>6.8000000000000005E-2</v>
      </c>
      <c r="K800" s="83" t="s">
        <v>280</v>
      </c>
      <c r="L800" s="83">
        <v>0.32700000000000001</v>
      </c>
      <c r="M800" s="83" t="s">
        <v>277</v>
      </c>
      <c r="N800" s="84">
        <f t="shared" si="38"/>
        <v>0.44702546296296297</v>
      </c>
    </row>
    <row r="801" spans="2:14" s="71" customFormat="1" ht="14.65" customHeight="1">
      <c r="B801" s="79" t="s">
        <v>278</v>
      </c>
      <c r="C801" s="80">
        <v>10044187</v>
      </c>
      <c r="D801" s="80">
        <v>10019674</v>
      </c>
      <c r="E801" s="79" t="s">
        <v>276</v>
      </c>
      <c r="F801" s="81">
        <v>42161</v>
      </c>
      <c r="G801" s="82">
        <v>5.2830000000000004</v>
      </c>
      <c r="H801" s="83">
        <f t="shared" si="36"/>
        <v>5283</v>
      </c>
      <c r="I801" s="84">
        <f t="shared" si="37"/>
        <v>6.1145833333333337E-2</v>
      </c>
      <c r="J801" s="83">
        <v>6.2E-2</v>
      </c>
      <c r="K801" s="83" t="s">
        <v>280</v>
      </c>
      <c r="L801" s="83">
        <v>0.31900000000000001</v>
      </c>
      <c r="M801" s="83" t="s">
        <v>277</v>
      </c>
      <c r="N801" s="84">
        <f t="shared" si="38"/>
        <v>0.44214583333333335</v>
      </c>
    </row>
    <row r="802" spans="2:14" s="71" customFormat="1" ht="14.65" customHeight="1">
      <c r="B802" s="79" t="s">
        <v>278</v>
      </c>
      <c r="C802" s="80">
        <v>10044187</v>
      </c>
      <c r="D802" s="80">
        <v>10019674</v>
      </c>
      <c r="E802" s="79" t="s">
        <v>276</v>
      </c>
      <c r="F802" s="81">
        <v>42162</v>
      </c>
      <c r="G802" s="82">
        <v>4.6829999999999998</v>
      </c>
      <c r="H802" s="83">
        <f t="shared" si="36"/>
        <v>4683</v>
      </c>
      <c r="I802" s="84">
        <f t="shared" si="37"/>
        <v>5.4201388888888882E-2</v>
      </c>
      <c r="J802" s="83">
        <v>5.8000000000000003E-2</v>
      </c>
      <c r="K802" s="83" t="s">
        <v>280</v>
      </c>
      <c r="L802" s="83">
        <v>0.29599999999999999</v>
      </c>
      <c r="M802" s="83" t="s">
        <v>277</v>
      </c>
      <c r="N802" s="84">
        <f t="shared" si="38"/>
        <v>0.40820138888888891</v>
      </c>
    </row>
    <row r="803" spans="2:14" s="71" customFormat="1" ht="14.65" customHeight="1">
      <c r="B803" s="79" t="s">
        <v>278</v>
      </c>
      <c r="C803" s="80">
        <v>10044187</v>
      </c>
      <c r="D803" s="80">
        <v>10019674</v>
      </c>
      <c r="E803" s="79" t="s">
        <v>276</v>
      </c>
      <c r="F803" s="81">
        <v>42163</v>
      </c>
      <c r="G803" s="82">
        <v>4.5949999999999998</v>
      </c>
      <c r="H803" s="83">
        <f t="shared" si="36"/>
        <v>4595</v>
      </c>
      <c r="I803" s="84">
        <f t="shared" si="37"/>
        <v>5.3182870370370366E-2</v>
      </c>
      <c r="J803" s="83">
        <v>5.8000000000000003E-2</v>
      </c>
      <c r="K803" s="83" t="s">
        <v>280</v>
      </c>
      <c r="L803" s="83">
        <v>0.28399999999999997</v>
      </c>
      <c r="M803" s="83" t="s">
        <v>277</v>
      </c>
      <c r="N803" s="84">
        <f t="shared" si="38"/>
        <v>0.39518287037037036</v>
      </c>
    </row>
    <row r="804" spans="2:14" s="71" customFormat="1" ht="14.65" customHeight="1">
      <c r="B804" s="79" t="s">
        <v>278</v>
      </c>
      <c r="C804" s="80">
        <v>10044187</v>
      </c>
      <c r="D804" s="80">
        <v>10019674</v>
      </c>
      <c r="E804" s="79" t="s">
        <v>276</v>
      </c>
      <c r="F804" s="81">
        <v>42164</v>
      </c>
      <c r="G804" s="82">
        <v>4.8559999999999999</v>
      </c>
      <c r="H804" s="83">
        <f t="shared" si="36"/>
        <v>4856</v>
      </c>
      <c r="I804" s="84">
        <f t="shared" si="37"/>
        <v>5.62037037037037E-2</v>
      </c>
      <c r="J804" s="83">
        <v>5.8000000000000003E-2</v>
      </c>
      <c r="K804" s="83" t="s">
        <v>280</v>
      </c>
      <c r="L804" s="83">
        <v>0.29499999999999998</v>
      </c>
      <c r="M804" s="83" t="s">
        <v>277</v>
      </c>
      <c r="N804" s="84">
        <f t="shared" si="38"/>
        <v>0.40920370370370368</v>
      </c>
    </row>
    <row r="805" spans="2:14" s="71" customFormat="1" ht="14.65" customHeight="1">
      <c r="B805" s="79" t="s">
        <v>278</v>
      </c>
      <c r="C805" s="80">
        <v>10044187</v>
      </c>
      <c r="D805" s="80">
        <v>10019674</v>
      </c>
      <c r="E805" s="79" t="s">
        <v>276</v>
      </c>
      <c r="F805" s="81">
        <v>42165</v>
      </c>
      <c r="G805" s="82">
        <v>4.91</v>
      </c>
      <c r="H805" s="83">
        <f t="shared" si="36"/>
        <v>4910</v>
      </c>
      <c r="I805" s="84">
        <f t="shared" si="37"/>
        <v>5.6828703703703701E-2</v>
      </c>
      <c r="J805" s="83">
        <v>5.3999999999999999E-2</v>
      </c>
      <c r="K805" s="83" t="s">
        <v>280</v>
      </c>
      <c r="L805" s="83">
        <v>0.28199999999999997</v>
      </c>
      <c r="M805" s="83" t="s">
        <v>277</v>
      </c>
      <c r="N805" s="84">
        <f t="shared" si="38"/>
        <v>0.39282870370370371</v>
      </c>
    </row>
    <row r="806" spans="2:14" s="71" customFormat="1" ht="14.65" customHeight="1">
      <c r="B806" s="79" t="s">
        <v>278</v>
      </c>
      <c r="C806" s="80">
        <v>10044187</v>
      </c>
      <c r="D806" s="80">
        <v>10019674</v>
      </c>
      <c r="E806" s="79" t="s">
        <v>276</v>
      </c>
      <c r="F806" s="81">
        <v>42166</v>
      </c>
      <c r="G806" s="82">
        <v>4.91</v>
      </c>
      <c r="H806" s="83">
        <f t="shared" si="36"/>
        <v>4910</v>
      </c>
      <c r="I806" s="84">
        <f t="shared" si="37"/>
        <v>5.6828703703703701E-2</v>
      </c>
      <c r="J806" s="83">
        <v>5.0999999999999997E-2</v>
      </c>
      <c r="K806" s="83" t="s">
        <v>280</v>
      </c>
      <c r="L806" s="83">
        <v>0.27</v>
      </c>
      <c r="M806" s="83" t="s">
        <v>277</v>
      </c>
      <c r="N806" s="84">
        <f t="shared" si="38"/>
        <v>0.37782870370370369</v>
      </c>
    </row>
    <row r="807" spans="2:14" s="71" customFormat="1" ht="14.65" customHeight="1">
      <c r="B807" s="79" t="s">
        <v>278</v>
      </c>
      <c r="C807" s="80">
        <v>10044187</v>
      </c>
      <c r="D807" s="80">
        <v>10019674</v>
      </c>
      <c r="E807" s="79" t="s">
        <v>276</v>
      </c>
      <c r="F807" s="81">
        <v>42167</v>
      </c>
      <c r="G807" s="82">
        <v>4.8449999999999998</v>
      </c>
      <c r="H807" s="83">
        <f t="shared" si="36"/>
        <v>4845</v>
      </c>
      <c r="I807" s="84">
        <f t="shared" si="37"/>
        <v>5.6076388888888884E-2</v>
      </c>
      <c r="J807" s="83">
        <v>5.8999999999999997E-2</v>
      </c>
      <c r="K807" s="83" t="s">
        <v>280</v>
      </c>
      <c r="L807" s="83">
        <v>0.29499999999999998</v>
      </c>
      <c r="M807" s="83" t="s">
        <v>277</v>
      </c>
      <c r="N807" s="84">
        <f t="shared" si="38"/>
        <v>0.41007638888888887</v>
      </c>
    </row>
    <row r="808" spans="2:14" s="71" customFormat="1" ht="14.65" customHeight="1">
      <c r="B808" s="79" t="s">
        <v>278</v>
      </c>
      <c r="C808" s="80">
        <v>10044187</v>
      </c>
      <c r="D808" s="80">
        <v>10019674</v>
      </c>
      <c r="E808" s="79" t="s">
        <v>276</v>
      </c>
      <c r="F808" s="81">
        <v>42168</v>
      </c>
      <c r="G808" s="82">
        <v>5.1109999999999998</v>
      </c>
      <c r="H808" s="83">
        <f t="shared" si="36"/>
        <v>5111</v>
      </c>
      <c r="I808" s="84">
        <f t="shared" si="37"/>
        <v>5.9155092592592586E-2</v>
      </c>
      <c r="J808" s="83">
        <v>0.06</v>
      </c>
      <c r="K808" s="83" t="s">
        <v>280</v>
      </c>
      <c r="L808" s="83">
        <v>0.32100000000000001</v>
      </c>
      <c r="M808" s="83" t="s">
        <v>277</v>
      </c>
      <c r="N808" s="84">
        <f t="shared" si="38"/>
        <v>0.44015509259259256</v>
      </c>
    </row>
    <row r="809" spans="2:14" s="71" customFormat="1" ht="14.65" customHeight="1">
      <c r="B809" s="79" t="s">
        <v>278</v>
      </c>
      <c r="C809" s="80">
        <v>10044187</v>
      </c>
      <c r="D809" s="80">
        <v>10019674</v>
      </c>
      <c r="E809" s="79" t="s">
        <v>276</v>
      </c>
      <c r="F809" s="81">
        <v>42169</v>
      </c>
      <c r="G809" s="82">
        <v>6.12</v>
      </c>
      <c r="H809" s="83">
        <f t="shared" si="36"/>
        <v>6120</v>
      </c>
      <c r="I809" s="84">
        <f t="shared" si="37"/>
        <v>7.0833333333333331E-2</v>
      </c>
      <c r="J809" s="83">
        <v>6.7000000000000004E-2</v>
      </c>
      <c r="K809" s="83" t="s">
        <v>280</v>
      </c>
      <c r="L809" s="83">
        <v>0.35</v>
      </c>
      <c r="M809" s="83" t="s">
        <v>277</v>
      </c>
      <c r="N809" s="84">
        <f t="shared" si="38"/>
        <v>0.48783333333333334</v>
      </c>
    </row>
    <row r="810" spans="2:14" s="71" customFormat="1" ht="14.65" customHeight="1">
      <c r="B810" s="79" t="s">
        <v>278</v>
      </c>
      <c r="C810" s="80">
        <v>10044187</v>
      </c>
      <c r="D810" s="80">
        <v>10019674</v>
      </c>
      <c r="E810" s="79" t="s">
        <v>276</v>
      </c>
      <c r="F810" s="81">
        <v>42170</v>
      </c>
      <c r="G810" s="82">
        <v>3.3980000000000001</v>
      </c>
      <c r="H810" s="83">
        <f t="shared" si="36"/>
        <v>3398</v>
      </c>
      <c r="I810" s="84">
        <f t="shared" si="37"/>
        <v>3.9328703703703706E-2</v>
      </c>
      <c r="J810" s="83">
        <v>6.7000000000000004E-2</v>
      </c>
      <c r="K810" s="83" t="s">
        <v>280</v>
      </c>
      <c r="L810" s="83">
        <v>0.32400000000000001</v>
      </c>
      <c r="M810" s="83" t="s">
        <v>277</v>
      </c>
      <c r="N810" s="84">
        <f t="shared" si="38"/>
        <v>0.43032870370370369</v>
      </c>
    </row>
    <row r="811" spans="2:14" s="71" customFormat="1" ht="14.65" customHeight="1">
      <c r="B811" s="79" t="s">
        <v>278</v>
      </c>
      <c r="C811" s="80">
        <v>10044187</v>
      </c>
      <c r="D811" s="80">
        <v>10019674</v>
      </c>
      <c r="E811" s="79" t="s">
        <v>276</v>
      </c>
      <c r="F811" s="81">
        <v>42171</v>
      </c>
      <c r="G811" s="82">
        <v>4.8929999999999998</v>
      </c>
      <c r="H811" s="83">
        <f t="shared" si="36"/>
        <v>4893</v>
      </c>
      <c r="I811" s="84">
        <f t="shared" si="37"/>
        <v>5.6631944444444436E-2</v>
      </c>
      <c r="J811" s="83">
        <v>6.3E-2</v>
      </c>
      <c r="K811" s="83" t="s">
        <v>280</v>
      </c>
      <c r="L811" s="83">
        <v>0.30099999999999999</v>
      </c>
      <c r="M811" s="83" t="s">
        <v>277</v>
      </c>
      <c r="N811" s="84">
        <f t="shared" si="38"/>
        <v>0.42063194444444441</v>
      </c>
    </row>
    <row r="812" spans="2:14" s="71" customFormat="1" ht="14.65" customHeight="1">
      <c r="B812" s="79" t="s">
        <v>278</v>
      </c>
      <c r="C812" s="80">
        <v>10044187</v>
      </c>
      <c r="D812" s="80">
        <v>10019674</v>
      </c>
      <c r="E812" s="79" t="s">
        <v>276</v>
      </c>
      <c r="F812" s="81">
        <v>42172</v>
      </c>
      <c r="G812" s="82">
        <v>5.1420000000000003</v>
      </c>
      <c r="H812" s="83">
        <f t="shared" si="36"/>
        <v>5142</v>
      </c>
      <c r="I812" s="84">
        <f t="shared" si="37"/>
        <v>5.9513888888888887E-2</v>
      </c>
      <c r="J812" s="83">
        <v>6.0999999999999999E-2</v>
      </c>
      <c r="K812" s="83" t="s">
        <v>280</v>
      </c>
      <c r="L812" s="83">
        <v>0.29399999999999998</v>
      </c>
      <c r="M812" s="83" t="s">
        <v>277</v>
      </c>
      <c r="N812" s="84">
        <f t="shared" si="38"/>
        <v>0.41451388888888885</v>
      </c>
    </row>
    <row r="813" spans="2:14" s="71" customFormat="1" ht="14.65" customHeight="1">
      <c r="B813" s="79" t="s">
        <v>278</v>
      </c>
      <c r="C813" s="80">
        <v>10044187</v>
      </c>
      <c r="D813" s="80">
        <v>10019674</v>
      </c>
      <c r="E813" s="79" t="s">
        <v>276</v>
      </c>
      <c r="F813" s="81">
        <v>42173</v>
      </c>
      <c r="G813" s="82">
        <v>6.2469999999999999</v>
      </c>
      <c r="H813" s="83">
        <f t="shared" si="36"/>
        <v>6247</v>
      </c>
      <c r="I813" s="84">
        <f t="shared" si="37"/>
        <v>7.2303240740740737E-2</v>
      </c>
      <c r="J813" s="83">
        <v>6.2E-2</v>
      </c>
      <c r="K813" s="83" t="s">
        <v>280</v>
      </c>
      <c r="L813" s="83">
        <v>0.27100000000000002</v>
      </c>
      <c r="M813" s="83" t="s">
        <v>277</v>
      </c>
      <c r="N813" s="84">
        <f t="shared" si="38"/>
        <v>0.40530324074074076</v>
      </c>
    </row>
    <row r="814" spans="2:14" s="71" customFormat="1" ht="14.65" customHeight="1">
      <c r="B814" s="79" t="s">
        <v>278</v>
      </c>
      <c r="C814" s="80">
        <v>10044187</v>
      </c>
      <c r="D814" s="80">
        <v>10019674</v>
      </c>
      <c r="E814" s="79" t="s">
        <v>276</v>
      </c>
      <c r="F814" s="81">
        <v>42174</v>
      </c>
      <c r="G814" s="82">
        <v>3.2280000000000002</v>
      </c>
      <c r="H814" s="83">
        <f t="shared" si="36"/>
        <v>3228</v>
      </c>
      <c r="I814" s="84">
        <f t="shared" si="37"/>
        <v>3.7361111111111109E-2</v>
      </c>
      <c r="J814" s="83">
        <v>6.6000000000000003E-2</v>
      </c>
      <c r="K814" s="83" t="s">
        <v>280</v>
      </c>
      <c r="L814" s="83">
        <v>0.26600000000000001</v>
      </c>
      <c r="M814" s="83" t="s">
        <v>277</v>
      </c>
      <c r="N814" s="84">
        <f t="shared" si="38"/>
        <v>0.36936111111111114</v>
      </c>
    </row>
    <row r="815" spans="2:14" s="71" customFormat="1" ht="14.65" customHeight="1">
      <c r="B815" s="79" t="s">
        <v>278</v>
      </c>
      <c r="C815" s="80">
        <v>10044187</v>
      </c>
      <c r="D815" s="80">
        <v>10019674</v>
      </c>
      <c r="E815" s="79" t="s">
        <v>276</v>
      </c>
      <c r="F815" s="81">
        <v>42175</v>
      </c>
      <c r="G815" s="82">
        <v>4.8810000000000002</v>
      </c>
      <c r="H815" s="83">
        <f t="shared" si="36"/>
        <v>4881</v>
      </c>
      <c r="I815" s="84">
        <f t="shared" si="37"/>
        <v>5.6493055555555553E-2</v>
      </c>
      <c r="J815" s="83">
        <v>8.5999999999999993E-2</v>
      </c>
      <c r="K815" s="83" t="s">
        <v>280</v>
      </c>
      <c r="L815" s="83">
        <v>0.308</v>
      </c>
      <c r="M815" s="83" t="s">
        <v>277</v>
      </c>
      <c r="N815" s="84">
        <f t="shared" si="38"/>
        <v>0.45049305555555552</v>
      </c>
    </row>
    <row r="816" spans="2:14" s="71" customFormat="1" ht="14.65" customHeight="1">
      <c r="B816" s="79" t="s">
        <v>278</v>
      </c>
      <c r="C816" s="80">
        <v>10044187</v>
      </c>
      <c r="D816" s="80">
        <v>10019674</v>
      </c>
      <c r="E816" s="79" t="s">
        <v>276</v>
      </c>
      <c r="F816" s="81">
        <v>42176</v>
      </c>
      <c r="G816" s="82">
        <v>4.9470000000000001</v>
      </c>
      <c r="H816" s="83">
        <f t="shared" si="36"/>
        <v>4947</v>
      </c>
      <c r="I816" s="84">
        <f t="shared" si="37"/>
        <v>5.7256944444444444E-2</v>
      </c>
      <c r="J816" s="83">
        <v>0.1</v>
      </c>
      <c r="K816" s="83" t="s">
        <v>280</v>
      </c>
      <c r="L816" s="83">
        <v>0.34899999999999998</v>
      </c>
      <c r="M816" s="83" t="s">
        <v>277</v>
      </c>
      <c r="N816" s="84">
        <f t="shared" si="38"/>
        <v>0.50625694444444447</v>
      </c>
    </row>
    <row r="817" spans="2:14" s="71" customFormat="1" ht="14.65" customHeight="1">
      <c r="B817" s="79" t="s">
        <v>278</v>
      </c>
      <c r="C817" s="80">
        <v>10044187</v>
      </c>
      <c r="D817" s="80">
        <v>10019674</v>
      </c>
      <c r="E817" s="79" t="s">
        <v>276</v>
      </c>
      <c r="F817" s="81">
        <v>42177</v>
      </c>
      <c r="G817" s="82">
        <v>5.1139999999999999</v>
      </c>
      <c r="H817" s="83">
        <f t="shared" si="36"/>
        <v>5114</v>
      </c>
      <c r="I817" s="84">
        <f t="shared" si="37"/>
        <v>5.9189814814814806E-2</v>
      </c>
      <c r="J817" s="83">
        <v>0.24099999999999999</v>
      </c>
      <c r="K817" s="83" t="s">
        <v>280</v>
      </c>
      <c r="L817" s="83">
        <v>0.53700000000000003</v>
      </c>
      <c r="M817" s="83" t="s">
        <v>277</v>
      </c>
      <c r="N817" s="84">
        <f t="shared" si="38"/>
        <v>0.8371898148148148</v>
      </c>
    </row>
    <row r="818" spans="2:14" s="71" customFormat="1" ht="14.65" customHeight="1">
      <c r="B818" s="79" t="s">
        <v>278</v>
      </c>
      <c r="C818" s="80">
        <v>10044187</v>
      </c>
      <c r="D818" s="80">
        <v>10019674</v>
      </c>
      <c r="E818" s="79" t="s">
        <v>276</v>
      </c>
      <c r="F818" s="81">
        <v>42178</v>
      </c>
      <c r="G818" s="82">
        <v>4.8650000000000002</v>
      </c>
      <c r="H818" s="83">
        <f t="shared" si="36"/>
        <v>4865</v>
      </c>
      <c r="I818" s="84">
        <f t="shared" si="37"/>
        <v>5.6307870370370369E-2</v>
      </c>
      <c r="J818" s="83">
        <v>0.06</v>
      </c>
      <c r="K818" s="83" t="s">
        <v>280</v>
      </c>
      <c r="L818" s="83">
        <v>0.37</v>
      </c>
      <c r="M818" s="83" t="s">
        <v>277</v>
      </c>
      <c r="N818" s="84">
        <f t="shared" si="38"/>
        <v>0.48630787037037038</v>
      </c>
    </row>
    <row r="819" spans="2:14" s="71" customFormat="1" ht="14.65" customHeight="1">
      <c r="B819" s="79" t="s">
        <v>278</v>
      </c>
      <c r="C819" s="80">
        <v>10044187</v>
      </c>
      <c r="D819" s="80">
        <v>10019674</v>
      </c>
      <c r="E819" s="79" t="s">
        <v>276</v>
      </c>
      <c r="F819" s="81">
        <v>42179</v>
      </c>
      <c r="G819" s="82">
        <v>4.9530000000000003</v>
      </c>
      <c r="H819" s="83">
        <f t="shared" si="36"/>
        <v>4953</v>
      </c>
      <c r="I819" s="84">
        <f t="shared" si="37"/>
        <v>5.7326388888888885E-2</v>
      </c>
      <c r="J819" s="83">
        <v>5.1999999999999998E-2</v>
      </c>
      <c r="K819" s="83" t="s">
        <v>280</v>
      </c>
      <c r="L819" s="83">
        <v>0.27900000000000003</v>
      </c>
      <c r="M819" s="83" t="s">
        <v>277</v>
      </c>
      <c r="N819" s="84">
        <f t="shared" si="38"/>
        <v>0.38832638888888893</v>
      </c>
    </row>
    <row r="820" spans="2:14" s="71" customFormat="1" ht="14.65" customHeight="1">
      <c r="B820" s="79" t="s">
        <v>278</v>
      </c>
      <c r="C820" s="80">
        <v>10044187</v>
      </c>
      <c r="D820" s="80">
        <v>10019674</v>
      </c>
      <c r="E820" s="79" t="s">
        <v>276</v>
      </c>
      <c r="F820" s="81">
        <v>42180</v>
      </c>
      <c r="G820" s="82">
        <v>4.7430000000000003</v>
      </c>
      <c r="H820" s="83">
        <f t="shared" si="36"/>
        <v>4743</v>
      </c>
      <c r="I820" s="84">
        <f t="shared" si="37"/>
        <v>5.4895833333333331E-2</v>
      </c>
      <c r="J820" s="83">
        <v>5.1999999999999998E-2</v>
      </c>
      <c r="K820" s="83" t="s">
        <v>280</v>
      </c>
      <c r="L820" s="83">
        <v>0.246</v>
      </c>
      <c r="M820" s="83" t="s">
        <v>277</v>
      </c>
      <c r="N820" s="84">
        <f t="shared" si="38"/>
        <v>0.3528958333333333</v>
      </c>
    </row>
    <row r="821" spans="2:14" s="71" customFormat="1" ht="14.65" customHeight="1">
      <c r="B821" s="79" t="s">
        <v>278</v>
      </c>
      <c r="C821" s="80">
        <v>10044187</v>
      </c>
      <c r="D821" s="80">
        <v>10019674</v>
      </c>
      <c r="E821" s="79" t="s">
        <v>276</v>
      </c>
      <c r="F821" s="81">
        <v>42181</v>
      </c>
      <c r="G821" s="82">
        <v>4.5</v>
      </c>
      <c r="H821" s="83">
        <f t="shared" si="36"/>
        <v>4500</v>
      </c>
      <c r="I821" s="84">
        <f t="shared" si="37"/>
        <v>5.2083333333333329E-2</v>
      </c>
      <c r="J821" s="83">
        <v>5.6000000000000001E-2</v>
      </c>
      <c r="K821" s="83" t="s">
        <v>280</v>
      </c>
      <c r="L821" s="83">
        <v>0.23100000000000001</v>
      </c>
      <c r="M821" s="83" t="s">
        <v>277</v>
      </c>
      <c r="N821" s="84">
        <f t="shared" si="38"/>
        <v>0.33908333333333335</v>
      </c>
    </row>
    <row r="822" spans="2:14" s="71" customFormat="1" ht="14.65" customHeight="1">
      <c r="B822" s="79" t="s">
        <v>278</v>
      </c>
      <c r="C822" s="80">
        <v>10044187</v>
      </c>
      <c r="D822" s="80">
        <v>10019674</v>
      </c>
      <c r="E822" s="79" t="s">
        <v>276</v>
      </c>
      <c r="F822" s="81">
        <v>42182</v>
      </c>
      <c r="G822" s="82">
        <v>5.4619999999999997</v>
      </c>
      <c r="H822" s="83">
        <f t="shared" si="36"/>
        <v>5462</v>
      </c>
      <c r="I822" s="84">
        <f t="shared" si="37"/>
        <v>6.3217592592592589E-2</v>
      </c>
      <c r="J822" s="83">
        <v>5.7000000000000002E-2</v>
      </c>
      <c r="K822" s="83" t="s">
        <v>280</v>
      </c>
      <c r="L822" s="83">
        <v>0.217</v>
      </c>
      <c r="M822" s="83" t="s">
        <v>277</v>
      </c>
      <c r="N822" s="84">
        <f t="shared" si="38"/>
        <v>0.3372175925925926</v>
      </c>
    </row>
    <row r="823" spans="2:14" s="71" customFormat="1" ht="14.65" customHeight="1">
      <c r="B823" s="79" t="s">
        <v>278</v>
      </c>
      <c r="C823" s="80">
        <v>10044187</v>
      </c>
      <c r="D823" s="80">
        <v>10019674</v>
      </c>
      <c r="E823" s="79" t="s">
        <v>276</v>
      </c>
      <c r="F823" s="81">
        <v>42183</v>
      </c>
      <c r="G823" s="82">
        <v>4.6909999999999998</v>
      </c>
      <c r="H823" s="83">
        <f t="shared" si="36"/>
        <v>4691</v>
      </c>
      <c r="I823" s="84">
        <f t="shared" si="37"/>
        <v>5.4293981481481478E-2</v>
      </c>
      <c r="J823" s="83">
        <v>7.0999999999999994E-2</v>
      </c>
      <c r="K823" s="83" t="s">
        <v>280</v>
      </c>
      <c r="L823" s="83">
        <v>0.22800000000000001</v>
      </c>
      <c r="M823" s="83" t="s">
        <v>277</v>
      </c>
      <c r="N823" s="84">
        <f t="shared" si="38"/>
        <v>0.3532939814814815</v>
      </c>
    </row>
    <row r="824" spans="2:14" s="71" customFormat="1" ht="14.65" customHeight="1">
      <c r="B824" s="79" t="s">
        <v>278</v>
      </c>
      <c r="C824" s="80">
        <v>10044187</v>
      </c>
      <c r="D824" s="80">
        <v>10019674</v>
      </c>
      <c r="E824" s="79" t="s">
        <v>276</v>
      </c>
      <c r="F824" s="81">
        <v>42184</v>
      </c>
      <c r="G824" s="82">
        <v>4.7309999999999999</v>
      </c>
      <c r="H824" s="83">
        <f t="shared" si="36"/>
        <v>4731</v>
      </c>
      <c r="I824" s="84">
        <f t="shared" si="37"/>
        <v>5.4756944444444441E-2</v>
      </c>
      <c r="J824" s="83">
        <v>6.7000000000000004E-2</v>
      </c>
      <c r="K824" s="83" t="s">
        <v>280</v>
      </c>
      <c r="L824" s="83">
        <v>0.214</v>
      </c>
      <c r="M824" s="83" t="s">
        <v>277</v>
      </c>
      <c r="N824" s="84">
        <f t="shared" si="38"/>
        <v>0.33575694444444443</v>
      </c>
    </row>
    <row r="825" spans="2:14" s="71" customFormat="1" ht="14.65" customHeight="1">
      <c r="B825" s="79" t="s">
        <v>278</v>
      </c>
      <c r="C825" s="80">
        <v>10044187</v>
      </c>
      <c r="D825" s="80">
        <v>10019674</v>
      </c>
      <c r="E825" s="79" t="s">
        <v>276</v>
      </c>
      <c r="F825" s="81">
        <v>42185</v>
      </c>
      <c r="G825" s="82">
        <v>4.8760000000000003</v>
      </c>
      <c r="H825" s="83">
        <f t="shared" si="36"/>
        <v>4876</v>
      </c>
      <c r="I825" s="84">
        <f t="shared" si="37"/>
        <v>5.6435185185185185E-2</v>
      </c>
      <c r="J825" s="83">
        <v>6.4000000000000001E-2</v>
      </c>
      <c r="K825" s="83" t="s">
        <v>280</v>
      </c>
      <c r="L825" s="83">
        <v>0.19900000000000001</v>
      </c>
      <c r="M825" s="83" t="s">
        <v>277</v>
      </c>
      <c r="N825" s="84">
        <f t="shared" si="38"/>
        <v>0.31943518518518521</v>
      </c>
    </row>
    <row r="826" spans="2:14" s="71" customFormat="1" ht="14.65" customHeight="1">
      <c r="B826" s="79" t="s">
        <v>278</v>
      </c>
      <c r="C826" s="80">
        <v>10044187</v>
      </c>
      <c r="D826" s="80">
        <v>10019674</v>
      </c>
      <c r="E826" s="79" t="s">
        <v>276</v>
      </c>
      <c r="F826" s="81">
        <v>42186</v>
      </c>
      <c r="G826" s="82">
        <v>4.9119999999999999</v>
      </c>
      <c r="H826" s="83">
        <f t="shared" si="36"/>
        <v>4912</v>
      </c>
      <c r="I826" s="84">
        <f t="shared" si="37"/>
        <v>5.6851851851851848E-2</v>
      </c>
      <c r="J826" s="83">
        <v>5.2999999999999999E-2</v>
      </c>
      <c r="K826" s="83" t="s">
        <v>280</v>
      </c>
      <c r="L826" s="83">
        <v>0.191</v>
      </c>
      <c r="M826" s="83" t="s">
        <v>277</v>
      </c>
      <c r="N826" s="84">
        <f t="shared" si="38"/>
        <v>0.30085185185185181</v>
      </c>
    </row>
    <row r="827" spans="2:14" s="71" customFormat="1" ht="14.65" customHeight="1">
      <c r="B827" s="79" t="s">
        <v>278</v>
      </c>
      <c r="C827" s="80">
        <v>10044187</v>
      </c>
      <c r="D827" s="80">
        <v>10019674</v>
      </c>
      <c r="E827" s="79" t="s">
        <v>276</v>
      </c>
      <c r="F827" s="81">
        <v>42187</v>
      </c>
      <c r="G827" s="82">
        <v>4.7910000000000004</v>
      </c>
      <c r="H827" s="83">
        <f t="shared" si="36"/>
        <v>4791</v>
      </c>
      <c r="I827" s="84">
        <f t="shared" si="37"/>
        <v>5.545138888888889E-2</v>
      </c>
      <c r="J827" s="83">
        <v>0.05</v>
      </c>
      <c r="K827" s="83" t="s">
        <v>277</v>
      </c>
      <c r="L827" s="83">
        <v>0.19500000000000001</v>
      </c>
      <c r="M827" s="83" t="s">
        <v>277</v>
      </c>
      <c r="N827" s="84">
        <f t="shared" si="38"/>
        <v>0.30045138888888889</v>
      </c>
    </row>
    <row r="828" spans="2:14" s="71" customFormat="1" ht="14.65" customHeight="1">
      <c r="B828" s="79" t="s">
        <v>278</v>
      </c>
      <c r="C828" s="80">
        <v>10044187</v>
      </c>
      <c r="D828" s="80">
        <v>10019674</v>
      </c>
      <c r="E828" s="79" t="s">
        <v>276</v>
      </c>
      <c r="F828" s="81">
        <v>42188</v>
      </c>
      <c r="G828" s="82">
        <v>4.7949999999999999</v>
      </c>
      <c r="H828" s="83">
        <f t="shared" si="36"/>
        <v>4795</v>
      </c>
      <c r="I828" s="84">
        <f t="shared" si="37"/>
        <v>5.5497685185185178E-2</v>
      </c>
      <c r="J828" s="83">
        <v>0.61599999999999999</v>
      </c>
      <c r="K828" s="83" t="s">
        <v>277</v>
      </c>
      <c r="L828" s="83">
        <v>0.23300000000000001</v>
      </c>
      <c r="M828" s="83" t="s">
        <v>277</v>
      </c>
      <c r="N828" s="84">
        <f t="shared" si="38"/>
        <v>0.90449768518518514</v>
      </c>
    </row>
    <row r="829" spans="2:14" s="71" customFormat="1" ht="14.65" customHeight="1">
      <c r="B829" s="79" t="s">
        <v>278</v>
      </c>
      <c r="C829" s="80">
        <v>10044187</v>
      </c>
      <c r="D829" s="80">
        <v>10019674</v>
      </c>
      <c r="E829" s="79" t="s">
        <v>276</v>
      </c>
      <c r="F829" s="81">
        <v>42189</v>
      </c>
      <c r="G829" s="82">
        <v>4.7210000000000001</v>
      </c>
      <c r="H829" s="83">
        <f t="shared" si="36"/>
        <v>4721</v>
      </c>
      <c r="I829" s="84">
        <f t="shared" si="37"/>
        <v>5.4641203703703699E-2</v>
      </c>
      <c r="J829" s="83">
        <v>0.89800000000000002</v>
      </c>
      <c r="K829" s="83" t="s">
        <v>277</v>
      </c>
      <c r="L829" s="83">
        <v>0.46</v>
      </c>
      <c r="M829" s="83" t="s">
        <v>277</v>
      </c>
      <c r="N829" s="84">
        <f t="shared" si="38"/>
        <v>1.4126412037037037</v>
      </c>
    </row>
    <row r="830" spans="2:14" s="71" customFormat="1" ht="14.65" customHeight="1">
      <c r="B830" s="79" t="s">
        <v>278</v>
      </c>
      <c r="C830" s="80">
        <v>10044187</v>
      </c>
      <c r="D830" s="80">
        <v>10019674</v>
      </c>
      <c r="E830" s="79" t="s">
        <v>276</v>
      </c>
      <c r="F830" s="81">
        <v>42190</v>
      </c>
      <c r="G830" s="82">
        <v>4.2240000000000002</v>
      </c>
      <c r="H830" s="83">
        <f t="shared" si="36"/>
        <v>4224</v>
      </c>
      <c r="I830" s="84">
        <f t="shared" si="37"/>
        <v>4.8888888888888885E-2</v>
      </c>
      <c r="J830" s="83">
        <v>0.09</v>
      </c>
      <c r="K830" s="83" t="s">
        <v>277</v>
      </c>
      <c r="L830" s="83">
        <v>0.37</v>
      </c>
      <c r="M830" s="83" t="s">
        <v>277</v>
      </c>
      <c r="N830" s="84">
        <f t="shared" si="38"/>
        <v>0.50888888888888895</v>
      </c>
    </row>
    <row r="831" spans="2:14" s="71" customFormat="1" ht="14.65" customHeight="1">
      <c r="B831" s="79" t="s">
        <v>278</v>
      </c>
      <c r="C831" s="80">
        <v>10044187</v>
      </c>
      <c r="D831" s="80">
        <v>10019674</v>
      </c>
      <c r="E831" s="79" t="s">
        <v>276</v>
      </c>
      <c r="F831" s="81">
        <v>42191</v>
      </c>
      <c r="G831" s="82">
        <v>5.2549999999999999</v>
      </c>
      <c r="H831" s="83">
        <f t="shared" si="36"/>
        <v>5255</v>
      </c>
      <c r="I831" s="84">
        <f t="shared" si="37"/>
        <v>6.0821759259259256E-2</v>
      </c>
      <c r="J831" s="83">
        <v>0.10100000000000001</v>
      </c>
      <c r="K831" s="83" t="s">
        <v>277</v>
      </c>
      <c r="L831" s="83">
        <v>0.315</v>
      </c>
      <c r="M831" s="83" t="s">
        <v>277</v>
      </c>
      <c r="N831" s="84">
        <f t="shared" si="38"/>
        <v>0.47682175925925929</v>
      </c>
    </row>
    <row r="832" spans="2:14" s="71" customFormat="1" ht="14.65" customHeight="1">
      <c r="B832" s="79" t="s">
        <v>278</v>
      </c>
      <c r="C832" s="80">
        <v>10044187</v>
      </c>
      <c r="D832" s="80">
        <v>10019674</v>
      </c>
      <c r="E832" s="79" t="s">
        <v>276</v>
      </c>
      <c r="F832" s="81">
        <v>42192</v>
      </c>
      <c r="G832" s="82">
        <v>4.5309999999999997</v>
      </c>
      <c r="H832" s="83">
        <f t="shared" si="36"/>
        <v>4531</v>
      </c>
      <c r="I832" s="84">
        <f t="shared" si="37"/>
        <v>5.2442129629629623E-2</v>
      </c>
      <c r="J832" s="83">
        <v>6.4000000000000001E-2</v>
      </c>
      <c r="K832" s="83" t="s">
        <v>277</v>
      </c>
      <c r="L832" s="83">
        <v>0.23400000000000001</v>
      </c>
      <c r="M832" s="83" t="s">
        <v>277</v>
      </c>
      <c r="N832" s="84">
        <f t="shared" si="38"/>
        <v>0.35044212962962962</v>
      </c>
    </row>
    <row r="833" spans="2:14" s="71" customFormat="1" ht="14.65" customHeight="1">
      <c r="B833" s="79" t="s">
        <v>278</v>
      </c>
      <c r="C833" s="80">
        <v>10044187</v>
      </c>
      <c r="D833" s="80">
        <v>10019674</v>
      </c>
      <c r="E833" s="79" t="s">
        <v>276</v>
      </c>
      <c r="F833" s="81">
        <v>42193</v>
      </c>
      <c r="G833" s="82">
        <v>4.5629999999999997</v>
      </c>
      <c r="H833" s="83">
        <f t="shared" si="36"/>
        <v>4563</v>
      </c>
      <c r="I833" s="84">
        <f t="shared" si="37"/>
        <v>5.2812499999999991E-2</v>
      </c>
      <c r="J833" s="83">
        <v>6.5000000000000002E-2</v>
      </c>
      <c r="K833" s="83" t="s">
        <v>277</v>
      </c>
      <c r="L833" s="83">
        <v>0.23699999999999999</v>
      </c>
      <c r="M833" s="83" t="s">
        <v>277</v>
      </c>
      <c r="N833" s="84">
        <f t="shared" si="38"/>
        <v>0.35481249999999998</v>
      </c>
    </row>
    <row r="834" spans="2:14" s="71" customFormat="1" ht="14.65" customHeight="1">
      <c r="B834" s="79" t="s">
        <v>278</v>
      </c>
      <c r="C834" s="80">
        <v>10044187</v>
      </c>
      <c r="D834" s="80">
        <v>10019674</v>
      </c>
      <c r="E834" s="79" t="s">
        <v>276</v>
      </c>
      <c r="F834" s="81">
        <v>42194</v>
      </c>
      <c r="G834" s="82">
        <v>4.5739999999999998</v>
      </c>
      <c r="H834" s="83">
        <f t="shared" si="36"/>
        <v>4574</v>
      </c>
      <c r="I834" s="84">
        <f t="shared" si="37"/>
        <v>5.2939814814814808E-2</v>
      </c>
      <c r="J834" s="83">
        <v>6.2E-2</v>
      </c>
      <c r="K834" s="83" t="s">
        <v>277</v>
      </c>
      <c r="L834" s="83">
        <v>0.19900000000000001</v>
      </c>
      <c r="M834" s="83" t="s">
        <v>277</v>
      </c>
      <c r="N834" s="84">
        <f t="shared" si="38"/>
        <v>0.31393981481481481</v>
      </c>
    </row>
    <row r="835" spans="2:14" s="71" customFormat="1" ht="14.65" customHeight="1">
      <c r="B835" s="79" t="s">
        <v>278</v>
      </c>
      <c r="C835" s="80">
        <v>10044187</v>
      </c>
      <c r="D835" s="80">
        <v>10019674</v>
      </c>
      <c r="E835" s="79" t="s">
        <v>276</v>
      </c>
      <c r="F835" s="81">
        <v>42195</v>
      </c>
      <c r="G835" s="82">
        <v>4.2779999999999996</v>
      </c>
      <c r="H835" s="83">
        <f t="shared" si="36"/>
        <v>4278</v>
      </c>
      <c r="I835" s="84">
        <f t="shared" si="37"/>
        <v>4.9513888888888878E-2</v>
      </c>
      <c r="J835" s="83">
        <v>7.0000000000000007E-2</v>
      </c>
      <c r="K835" s="83" t="s">
        <v>277</v>
      </c>
      <c r="L835" s="83">
        <v>0.189</v>
      </c>
      <c r="M835" s="83" t="s">
        <v>277</v>
      </c>
      <c r="N835" s="84">
        <f t="shared" si="38"/>
        <v>0.30851388888888887</v>
      </c>
    </row>
    <row r="836" spans="2:14" s="71" customFormat="1" ht="14.65" customHeight="1">
      <c r="B836" s="79" t="s">
        <v>278</v>
      </c>
      <c r="C836" s="80">
        <v>10044187</v>
      </c>
      <c r="D836" s="80">
        <v>10019674</v>
      </c>
      <c r="E836" s="79" t="s">
        <v>276</v>
      </c>
      <c r="F836" s="81">
        <v>42196</v>
      </c>
      <c r="G836" s="82">
        <v>4.8719999999999999</v>
      </c>
      <c r="H836" s="83">
        <f t="shared" si="36"/>
        <v>4872</v>
      </c>
      <c r="I836" s="84">
        <f t="shared" si="37"/>
        <v>5.6388888888888884E-2</v>
      </c>
      <c r="J836" s="83">
        <v>7.0000000000000007E-2</v>
      </c>
      <c r="K836" s="83" t="s">
        <v>277</v>
      </c>
      <c r="L836" s="83">
        <v>0.19400000000000001</v>
      </c>
      <c r="M836" s="83" t="s">
        <v>277</v>
      </c>
      <c r="N836" s="84">
        <f t="shared" si="38"/>
        <v>0.32038888888888889</v>
      </c>
    </row>
    <row r="837" spans="2:14" s="71" customFormat="1" ht="14.65" customHeight="1">
      <c r="B837" s="79" t="s">
        <v>278</v>
      </c>
      <c r="C837" s="80">
        <v>10044187</v>
      </c>
      <c r="D837" s="80">
        <v>10019674</v>
      </c>
      <c r="E837" s="79" t="s">
        <v>276</v>
      </c>
      <c r="F837" s="81">
        <v>42197</v>
      </c>
      <c r="G837" s="82">
        <v>4.9649999999999999</v>
      </c>
      <c r="H837" s="83">
        <f t="shared" ref="H837:H900" si="39">(G837*1000)</f>
        <v>4965</v>
      </c>
      <c r="I837" s="84">
        <f t="shared" ref="I837:I900" si="40">SUM(G837/86.4)</f>
        <v>5.7465277777777775E-2</v>
      </c>
      <c r="J837" s="83">
        <v>0.17399999999999999</v>
      </c>
      <c r="K837" s="83" t="s">
        <v>277</v>
      </c>
      <c r="L837" s="83">
        <v>0.3</v>
      </c>
      <c r="M837" s="83" t="s">
        <v>277</v>
      </c>
      <c r="N837" s="84">
        <f t="shared" ref="N837:N900" si="41">SUM(I837+J837+L837)</f>
        <v>0.53146527777777774</v>
      </c>
    </row>
    <row r="838" spans="2:14" s="71" customFormat="1" ht="14.65" customHeight="1">
      <c r="B838" s="79" t="s">
        <v>278</v>
      </c>
      <c r="C838" s="80">
        <v>10044187</v>
      </c>
      <c r="D838" s="80">
        <v>10019674</v>
      </c>
      <c r="E838" s="79" t="s">
        <v>276</v>
      </c>
      <c r="F838" s="81">
        <v>42198</v>
      </c>
      <c r="G838" s="82">
        <v>4.9710000000000001</v>
      </c>
      <c r="H838" s="83">
        <f t="shared" si="39"/>
        <v>4971</v>
      </c>
      <c r="I838" s="84">
        <f t="shared" si="40"/>
        <v>5.7534722222222216E-2</v>
      </c>
      <c r="J838" s="83">
        <v>0.154</v>
      </c>
      <c r="K838" s="83" t="s">
        <v>277</v>
      </c>
      <c r="L838" s="83">
        <v>0.38300000000000001</v>
      </c>
      <c r="M838" s="83" t="s">
        <v>277</v>
      </c>
      <c r="N838" s="84">
        <f t="shared" si="41"/>
        <v>0.59453472222222226</v>
      </c>
    </row>
    <row r="839" spans="2:14" s="71" customFormat="1" ht="14.65" customHeight="1">
      <c r="B839" s="79" t="s">
        <v>278</v>
      </c>
      <c r="C839" s="80">
        <v>10044187</v>
      </c>
      <c r="D839" s="80">
        <v>10019674</v>
      </c>
      <c r="E839" s="79" t="s">
        <v>276</v>
      </c>
      <c r="F839" s="81">
        <v>42199</v>
      </c>
      <c r="G839" s="82">
        <v>4.53</v>
      </c>
      <c r="H839" s="83">
        <f t="shared" si="39"/>
        <v>4530</v>
      </c>
      <c r="I839" s="84">
        <f t="shared" si="40"/>
        <v>5.2430555555555557E-2</v>
      </c>
      <c r="J839" s="83">
        <v>0.11600000000000001</v>
      </c>
      <c r="K839" s="83" t="s">
        <v>277</v>
      </c>
      <c r="L839" s="83">
        <v>0.307</v>
      </c>
      <c r="M839" s="83" t="s">
        <v>277</v>
      </c>
      <c r="N839" s="84">
        <f t="shared" si="41"/>
        <v>0.47543055555555558</v>
      </c>
    </row>
    <row r="840" spans="2:14" s="71" customFormat="1" ht="14.65" customHeight="1">
      <c r="B840" s="79" t="s">
        <v>278</v>
      </c>
      <c r="C840" s="80">
        <v>10044187</v>
      </c>
      <c r="D840" s="80">
        <v>10019674</v>
      </c>
      <c r="E840" s="79" t="s">
        <v>276</v>
      </c>
      <c r="F840" s="81">
        <v>42200</v>
      </c>
      <c r="G840" s="82">
        <v>4.4800000000000004</v>
      </c>
      <c r="H840" s="83">
        <f t="shared" si="39"/>
        <v>4480</v>
      </c>
      <c r="I840" s="84">
        <f t="shared" si="40"/>
        <v>5.185185185185185E-2</v>
      </c>
      <c r="J840" s="83">
        <v>0.152</v>
      </c>
      <c r="K840" s="83" t="s">
        <v>277</v>
      </c>
      <c r="L840" s="83">
        <v>0.3</v>
      </c>
      <c r="M840" s="83" t="s">
        <v>277</v>
      </c>
      <c r="N840" s="84">
        <f t="shared" si="41"/>
        <v>0.50385185185185177</v>
      </c>
    </row>
    <row r="841" spans="2:14" s="71" customFormat="1" ht="14.65" customHeight="1">
      <c r="B841" s="79" t="s">
        <v>278</v>
      </c>
      <c r="C841" s="80">
        <v>10044187</v>
      </c>
      <c r="D841" s="80">
        <v>10019674</v>
      </c>
      <c r="E841" s="79" t="s">
        <v>276</v>
      </c>
      <c r="F841" s="81">
        <v>42201</v>
      </c>
      <c r="G841" s="82">
        <v>5.1550000000000002</v>
      </c>
      <c r="H841" s="83">
        <f t="shared" si="39"/>
        <v>5155</v>
      </c>
      <c r="I841" s="84">
        <f t="shared" si="40"/>
        <v>5.966435185185185E-2</v>
      </c>
      <c r="J841" s="83">
        <v>0.86099999999999999</v>
      </c>
      <c r="K841" s="83" t="s">
        <v>277</v>
      </c>
      <c r="L841" s="83">
        <v>0.30099999999999999</v>
      </c>
      <c r="M841" s="83" t="s">
        <v>277</v>
      </c>
      <c r="N841" s="84">
        <f t="shared" si="41"/>
        <v>1.2216643518518517</v>
      </c>
    </row>
    <row r="842" spans="2:14" s="71" customFormat="1" ht="14.65" customHeight="1">
      <c r="B842" s="79" t="s">
        <v>278</v>
      </c>
      <c r="C842" s="80">
        <v>10044187</v>
      </c>
      <c r="D842" s="80">
        <v>10019674</v>
      </c>
      <c r="E842" s="79" t="s">
        <v>276</v>
      </c>
      <c r="F842" s="81">
        <v>42202</v>
      </c>
      <c r="G842" s="82">
        <v>5.2530000000000001</v>
      </c>
      <c r="H842" s="83">
        <f t="shared" si="39"/>
        <v>5253</v>
      </c>
      <c r="I842" s="84">
        <f t="shared" si="40"/>
        <v>6.0798611111111109E-2</v>
      </c>
      <c r="J842" s="83">
        <v>0.9</v>
      </c>
      <c r="K842" s="83" t="s">
        <v>277</v>
      </c>
      <c r="L842" s="83">
        <v>0.47199999999999998</v>
      </c>
      <c r="M842" s="83" t="s">
        <v>277</v>
      </c>
      <c r="N842" s="84">
        <f t="shared" si="41"/>
        <v>1.4327986111111111</v>
      </c>
    </row>
    <row r="843" spans="2:14" s="71" customFormat="1" ht="14.65" customHeight="1">
      <c r="B843" s="79" t="s">
        <v>278</v>
      </c>
      <c r="C843" s="80">
        <v>10044187</v>
      </c>
      <c r="D843" s="80">
        <v>10019674</v>
      </c>
      <c r="E843" s="79" t="s">
        <v>276</v>
      </c>
      <c r="F843" s="81">
        <v>42203</v>
      </c>
      <c r="G843" s="82">
        <v>3.6</v>
      </c>
      <c r="H843" s="83">
        <f t="shared" si="39"/>
        <v>3600</v>
      </c>
      <c r="I843" s="84">
        <f t="shared" si="40"/>
        <v>4.1666666666666664E-2</v>
      </c>
      <c r="J843" s="83">
        <v>9.8000000000000004E-2</v>
      </c>
      <c r="K843" s="83" t="s">
        <v>277</v>
      </c>
      <c r="L843" s="83">
        <v>0.42299999999999999</v>
      </c>
      <c r="M843" s="83" t="s">
        <v>277</v>
      </c>
      <c r="N843" s="84">
        <f t="shared" si="41"/>
        <v>0.56266666666666665</v>
      </c>
    </row>
    <row r="844" spans="2:14" s="71" customFormat="1" ht="14.65" customHeight="1">
      <c r="B844" s="79" t="s">
        <v>278</v>
      </c>
      <c r="C844" s="80">
        <v>10044187</v>
      </c>
      <c r="D844" s="80">
        <v>10019674</v>
      </c>
      <c r="E844" s="79" t="s">
        <v>276</v>
      </c>
      <c r="F844" s="81">
        <v>42204</v>
      </c>
      <c r="G844" s="82">
        <v>4.6319999999999997</v>
      </c>
      <c r="H844" s="83">
        <f t="shared" si="39"/>
        <v>4632</v>
      </c>
      <c r="I844" s="84">
        <f t="shared" si="40"/>
        <v>5.3611111111111102E-2</v>
      </c>
      <c r="J844" s="83">
        <v>8.3000000000000004E-2</v>
      </c>
      <c r="K844" s="83" t="s">
        <v>277</v>
      </c>
      <c r="L844" s="83">
        <v>0.313</v>
      </c>
      <c r="M844" s="83" t="s">
        <v>277</v>
      </c>
      <c r="N844" s="84">
        <f t="shared" si="41"/>
        <v>0.44961111111111107</v>
      </c>
    </row>
    <row r="845" spans="2:14" s="71" customFormat="1" ht="14.65" customHeight="1">
      <c r="B845" s="79" t="s">
        <v>278</v>
      </c>
      <c r="C845" s="80">
        <v>10044187</v>
      </c>
      <c r="D845" s="80">
        <v>10019674</v>
      </c>
      <c r="E845" s="79" t="s">
        <v>276</v>
      </c>
      <c r="F845" s="81">
        <v>42205</v>
      </c>
      <c r="G845" s="82">
        <v>4.5810000000000004</v>
      </c>
      <c r="H845" s="83">
        <f t="shared" si="39"/>
        <v>4581</v>
      </c>
      <c r="I845" s="84">
        <f t="shared" si="40"/>
        <v>5.3020833333333336E-2</v>
      </c>
      <c r="J845" s="83">
        <v>8.3000000000000004E-2</v>
      </c>
      <c r="K845" s="83" t="s">
        <v>277</v>
      </c>
      <c r="L845" s="83">
        <v>0.28199999999999997</v>
      </c>
      <c r="M845" s="83" t="s">
        <v>277</v>
      </c>
      <c r="N845" s="84">
        <f t="shared" si="41"/>
        <v>0.41802083333333329</v>
      </c>
    </row>
    <row r="846" spans="2:14" s="71" customFormat="1" ht="14.65" customHeight="1">
      <c r="B846" s="79" t="s">
        <v>278</v>
      </c>
      <c r="C846" s="80">
        <v>10044187</v>
      </c>
      <c r="D846" s="80">
        <v>10019674</v>
      </c>
      <c r="E846" s="79" t="s">
        <v>276</v>
      </c>
      <c r="F846" s="81">
        <v>42206</v>
      </c>
      <c r="G846" s="82">
        <v>4.6959999999999997</v>
      </c>
      <c r="H846" s="83">
        <f t="shared" si="39"/>
        <v>4696</v>
      </c>
      <c r="I846" s="84">
        <f t="shared" si="40"/>
        <v>5.4351851851851846E-2</v>
      </c>
      <c r="J846" s="83">
        <v>7.6999999999999999E-2</v>
      </c>
      <c r="K846" s="83" t="s">
        <v>277</v>
      </c>
      <c r="L846" s="83">
        <v>0.23599999999999999</v>
      </c>
      <c r="M846" s="83" t="s">
        <v>277</v>
      </c>
      <c r="N846" s="84">
        <f t="shared" si="41"/>
        <v>0.36735185185185182</v>
      </c>
    </row>
    <row r="847" spans="2:14" s="71" customFormat="1" ht="14.65" customHeight="1">
      <c r="B847" s="79" t="s">
        <v>278</v>
      </c>
      <c r="C847" s="80">
        <v>10044187</v>
      </c>
      <c r="D847" s="80">
        <v>10019674</v>
      </c>
      <c r="E847" s="79" t="s">
        <v>276</v>
      </c>
      <c r="F847" s="81">
        <v>42207</v>
      </c>
      <c r="G847" s="82">
        <v>4.5999999999999996</v>
      </c>
      <c r="H847" s="83">
        <f t="shared" si="39"/>
        <v>4600</v>
      </c>
      <c r="I847" s="84">
        <f t="shared" si="40"/>
        <v>5.3240740740740734E-2</v>
      </c>
      <c r="J847" s="83">
        <v>8.2000000000000003E-2</v>
      </c>
      <c r="K847" s="83" t="s">
        <v>277</v>
      </c>
      <c r="L847" s="83">
        <v>0.222</v>
      </c>
      <c r="M847" s="83" t="s">
        <v>277</v>
      </c>
      <c r="N847" s="84">
        <f t="shared" si="41"/>
        <v>0.35724074074074075</v>
      </c>
    </row>
    <row r="848" spans="2:14" s="71" customFormat="1" ht="14.65" customHeight="1">
      <c r="B848" s="79" t="s">
        <v>278</v>
      </c>
      <c r="C848" s="80">
        <v>10044187</v>
      </c>
      <c r="D848" s="80">
        <v>10019674</v>
      </c>
      <c r="E848" s="79" t="s">
        <v>276</v>
      </c>
      <c r="F848" s="81">
        <v>42208</v>
      </c>
      <c r="G848" s="82">
        <v>4.5720000000000001</v>
      </c>
      <c r="H848" s="83">
        <f t="shared" si="39"/>
        <v>4572</v>
      </c>
      <c r="I848" s="84">
        <f t="shared" si="40"/>
        <v>5.291666666666666E-2</v>
      </c>
      <c r="J848" s="83">
        <v>0.08</v>
      </c>
      <c r="K848" s="83" t="s">
        <v>277</v>
      </c>
      <c r="L848" s="83">
        <v>0.21</v>
      </c>
      <c r="M848" s="83" t="s">
        <v>277</v>
      </c>
      <c r="N848" s="84">
        <f t="shared" si="41"/>
        <v>0.34291666666666665</v>
      </c>
    </row>
    <row r="849" spans="2:14" s="71" customFormat="1" ht="14.65" customHeight="1">
      <c r="B849" s="79" t="s">
        <v>278</v>
      </c>
      <c r="C849" s="80">
        <v>10044187</v>
      </c>
      <c r="D849" s="80">
        <v>10019674</v>
      </c>
      <c r="E849" s="79" t="s">
        <v>276</v>
      </c>
      <c r="F849" s="81">
        <v>42209</v>
      </c>
      <c r="G849" s="82">
        <v>4.5</v>
      </c>
      <c r="H849" s="83">
        <f t="shared" si="39"/>
        <v>4500</v>
      </c>
      <c r="I849" s="84">
        <f t="shared" si="40"/>
        <v>5.2083333333333329E-2</v>
      </c>
      <c r="J849" s="83">
        <v>6.19</v>
      </c>
      <c r="K849" s="83" t="s">
        <v>277</v>
      </c>
      <c r="L849" s="83">
        <v>0.52300000000000002</v>
      </c>
      <c r="M849" s="83" t="s">
        <v>277</v>
      </c>
      <c r="N849" s="84">
        <f t="shared" si="41"/>
        <v>6.7650833333333331</v>
      </c>
    </row>
    <row r="850" spans="2:14" s="71" customFormat="1" ht="14.65" customHeight="1">
      <c r="B850" s="79" t="s">
        <v>278</v>
      </c>
      <c r="C850" s="80">
        <v>10044187</v>
      </c>
      <c r="D850" s="80">
        <v>10019674</v>
      </c>
      <c r="E850" s="79" t="s">
        <v>276</v>
      </c>
      <c r="F850" s="81">
        <v>42210</v>
      </c>
      <c r="G850" s="82">
        <v>6.4290000000000003</v>
      </c>
      <c r="H850" s="83">
        <f t="shared" si="39"/>
        <v>6429</v>
      </c>
      <c r="I850" s="84">
        <f t="shared" si="40"/>
        <v>7.4409722222222224E-2</v>
      </c>
      <c r="J850" s="83">
        <v>2.09</v>
      </c>
      <c r="K850" s="83" t="s">
        <v>277</v>
      </c>
      <c r="L850" s="83">
        <v>0.47899999999999998</v>
      </c>
      <c r="M850" s="83" t="s">
        <v>277</v>
      </c>
      <c r="N850" s="84">
        <f t="shared" si="41"/>
        <v>2.6434097222222221</v>
      </c>
    </row>
    <row r="851" spans="2:14" s="71" customFormat="1" ht="14.65" customHeight="1">
      <c r="B851" s="79" t="s">
        <v>278</v>
      </c>
      <c r="C851" s="80">
        <v>10044187</v>
      </c>
      <c r="D851" s="80">
        <v>10019674</v>
      </c>
      <c r="E851" s="79" t="s">
        <v>276</v>
      </c>
      <c r="F851" s="81">
        <v>42211</v>
      </c>
      <c r="G851" s="82">
        <v>3.0089999999999999</v>
      </c>
      <c r="H851" s="83">
        <f t="shared" si="39"/>
        <v>3009</v>
      </c>
      <c r="I851" s="84">
        <f t="shared" si="40"/>
        <v>3.4826388888888886E-2</v>
      </c>
      <c r="J851" s="83">
        <v>1.82</v>
      </c>
      <c r="K851" s="83" t="s">
        <v>277</v>
      </c>
      <c r="L851" s="83">
        <v>0.46800000000000003</v>
      </c>
      <c r="M851" s="83" t="s">
        <v>277</v>
      </c>
      <c r="N851" s="84">
        <f t="shared" si="41"/>
        <v>2.3228263888888891</v>
      </c>
    </row>
    <row r="852" spans="2:14" s="71" customFormat="1" ht="14.65" customHeight="1">
      <c r="B852" s="79" t="s">
        <v>278</v>
      </c>
      <c r="C852" s="80">
        <v>10044187</v>
      </c>
      <c r="D852" s="80">
        <v>10019674</v>
      </c>
      <c r="E852" s="79" t="s">
        <v>276</v>
      </c>
      <c r="F852" s="81">
        <v>42212</v>
      </c>
      <c r="G852" s="82">
        <v>4.9429999999999996</v>
      </c>
      <c r="H852" s="83">
        <f t="shared" si="39"/>
        <v>4943</v>
      </c>
      <c r="I852" s="84">
        <f t="shared" si="40"/>
        <v>5.7210648148148142E-2</v>
      </c>
      <c r="J852" s="83">
        <v>0.30599999999999999</v>
      </c>
      <c r="K852" s="83" t="s">
        <v>277</v>
      </c>
      <c r="L852" s="83">
        <v>0.46899999999999997</v>
      </c>
      <c r="M852" s="83" t="s">
        <v>277</v>
      </c>
      <c r="N852" s="84">
        <f t="shared" si="41"/>
        <v>0.83221064814814816</v>
      </c>
    </row>
    <row r="853" spans="2:14" s="71" customFormat="1" ht="14.65" customHeight="1">
      <c r="B853" s="79" t="s">
        <v>278</v>
      </c>
      <c r="C853" s="80">
        <v>10044187</v>
      </c>
      <c r="D853" s="80">
        <v>10019674</v>
      </c>
      <c r="E853" s="79" t="s">
        <v>276</v>
      </c>
      <c r="F853" s="81">
        <v>42213</v>
      </c>
      <c r="G853" s="82">
        <v>5.0129999999999999</v>
      </c>
      <c r="H853" s="83">
        <f t="shared" si="39"/>
        <v>5013</v>
      </c>
      <c r="I853" s="84">
        <f t="shared" si="40"/>
        <v>5.8020833333333327E-2</v>
      </c>
      <c r="J853" s="83">
        <v>0.157</v>
      </c>
      <c r="K853" s="83" t="s">
        <v>277</v>
      </c>
      <c r="L853" s="83">
        <v>0.434</v>
      </c>
      <c r="M853" s="83" t="s">
        <v>277</v>
      </c>
      <c r="N853" s="84">
        <f t="shared" si="41"/>
        <v>0.64902083333333338</v>
      </c>
    </row>
    <row r="854" spans="2:14" s="71" customFormat="1" ht="14.65" customHeight="1">
      <c r="B854" s="79" t="s">
        <v>278</v>
      </c>
      <c r="C854" s="80">
        <v>10044187</v>
      </c>
      <c r="D854" s="80">
        <v>10019674</v>
      </c>
      <c r="E854" s="79" t="s">
        <v>276</v>
      </c>
      <c r="F854" s="81">
        <v>42214</v>
      </c>
      <c r="G854" s="82">
        <v>4.1440000000000001</v>
      </c>
      <c r="H854" s="83">
        <f t="shared" si="39"/>
        <v>4144</v>
      </c>
      <c r="I854" s="84">
        <f t="shared" si="40"/>
        <v>4.7962962962962964E-2</v>
      </c>
      <c r="J854" s="83">
        <v>0.109</v>
      </c>
      <c r="K854" s="83" t="s">
        <v>277</v>
      </c>
      <c r="L854" s="83">
        <v>0.42699999999999999</v>
      </c>
      <c r="M854" s="83" t="s">
        <v>277</v>
      </c>
      <c r="N854" s="84">
        <f t="shared" si="41"/>
        <v>0.58396296296296302</v>
      </c>
    </row>
    <row r="855" spans="2:14" s="71" customFormat="1" ht="14.65" customHeight="1">
      <c r="B855" s="79" t="s">
        <v>278</v>
      </c>
      <c r="C855" s="80">
        <v>10044187</v>
      </c>
      <c r="D855" s="80">
        <v>10019674</v>
      </c>
      <c r="E855" s="79" t="s">
        <v>276</v>
      </c>
      <c r="F855" s="81">
        <v>42215</v>
      </c>
      <c r="G855" s="82">
        <v>5.1909999999999998</v>
      </c>
      <c r="H855" s="83">
        <f t="shared" si="39"/>
        <v>5191</v>
      </c>
      <c r="I855" s="84">
        <f t="shared" si="40"/>
        <v>6.0081018518518513E-2</v>
      </c>
      <c r="J855" s="83">
        <v>8.1000000000000003E-2</v>
      </c>
      <c r="K855" s="83" t="s">
        <v>277</v>
      </c>
      <c r="L855" s="83">
        <v>0.34799999999999998</v>
      </c>
      <c r="M855" s="83" t="s">
        <v>277</v>
      </c>
      <c r="N855" s="84">
        <f t="shared" si="41"/>
        <v>0.48908101851851848</v>
      </c>
    </row>
    <row r="856" spans="2:14" s="71" customFormat="1" ht="14.65" customHeight="1">
      <c r="B856" s="79" t="s">
        <v>278</v>
      </c>
      <c r="C856" s="80">
        <v>10044187</v>
      </c>
      <c r="D856" s="80">
        <v>10019674</v>
      </c>
      <c r="E856" s="79" t="s">
        <v>276</v>
      </c>
      <c r="F856" s="81">
        <v>42216</v>
      </c>
      <c r="G856" s="82">
        <v>4.2699999999999996</v>
      </c>
      <c r="H856" s="83">
        <f t="shared" si="39"/>
        <v>4270</v>
      </c>
      <c r="I856" s="84">
        <f t="shared" si="40"/>
        <v>4.942129629629629E-2</v>
      </c>
      <c r="J856" s="83">
        <v>7.1999999999999995E-2</v>
      </c>
      <c r="K856" s="83" t="s">
        <v>277</v>
      </c>
      <c r="L856" s="83">
        <v>0.309</v>
      </c>
      <c r="M856" s="83" t="s">
        <v>277</v>
      </c>
      <c r="N856" s="84">
        <f t="shared" si="41"/>
        <v>0.43042129629629627</v>
      </c>
    </row>
    <row r="857" spans="2:14" s="71" customFormat="1" ht="14.65" customHeight="1">
      <c r="B857" s="79" t="s">
        <v>278</v>
      </c>
      <c r="C857" s="80">
        <v>10044187</v>
      </c>
      <c r="D857" s="80">
        <v>10019674</v>
      </c>
      <c r="E857" s="79" t="s">
        <v>276</v>
      </c>
      <c r="F857" s="81">
        <v>42217</v>
      </c>
      <c r="G857" s="82">
        <v>4.5049999999999999</v>
      </c>
      <c r="H857" s="83">
        <f t="shared" si="39"/>
        <v>4505</v>
      </c>
      <c r="I857" s="84">
        <f t="shared" si="40"/>
        <v>5.2141203703703697E-2</v>
      </c>
      <c r="J857" s="83">
        <v>6.9000000000000006E-2</v>
      </c>
      <c r="K857" s="83" t="s">
        <v>277</v>
      </c>
      <c r="L857" s="83">
        <v>0.28000000000000003</v>
      </c>
      <c r="M857" s="83" t="s">
        <v>277</v>
      </c>
      <c r="N857" s="84">
        <f t="shared" si="41"/>
        <v>0.40114120370370376</v>
      </c>
    </row>
    <row r="858" spans="2:14" s="71" customFormat="1" ht="14.65" customHeight="1">
      <c r="B858" s="79" t="s">
        <v>278</v>
      </c>
      <c r="C858" s="80">
        <v>10044187</v>
      </c>
      <c r="D858" s="80">
        <v>10019674</v>
      </c>
      <c r="E858" s="79" t="s">
        <v>276</v>
      </c>
      <c r="F858" s="81">
        <v>42218</v>
      </c>
      <c r="G858" s="82">
        <v>4.74</v>
      </c>
      <c r="H858" s="83">
        <f t="shared" si="39"/>
        <v>4740</v>
      </c>
      <c r="I858" s="84">
        <f t="shared" si="40"/>
        <v>5.486111111111111E-2</v>
      </c>
      <c r="J858" s="83">
        <v>0.124</v>
      </c>
      <c r="K858" s="83" t="s">
        <v>277</v>
      </c>
      <c r="L858" s="83">
        <v>0.28599999999999998</v>
      </c>
      <c r="M858" s="83" t="s">
        <v>277</v>
      </c>
      <c r="N858" s="84">
        <f t="shared" si="41"/>
        <v>0.46486111111111106</v>
      </c>
    </row>
    <row r="859" spans="2:14" s="71" customFormat="1" ht="14.65" customHeight="1">
      <c r="B859" s="79" t="s">
        <v>278</v>
      </c>
      <c r="C859" s="80">
        <v>10044187</v>
      </c>
      <c r="D859" s="80">
        <v>10019674</v>
      </c>
      <c r="E859" s="79" t="s">
        <v>276</v>
      </c>
      <c r="F859" s="81">
        <v>42219</v>
      </c>
      <c r="G859" s="82">
        <v>4.5049999999999999</v>
      </c>
      <c r="H859" s="83">
        <f t="shared" si="39"/>
        <v>4505</v>
      </c>
      <c r="I859" s="84">
        <f t="shared" si="40"/>
        <v>5.2141203703703697E-2</v>
      </c>
      <c r="J859" s="83">
        <v>7.0999999999999994E-2</v>
      </c>
      <c r="K859" s="83" t="s">
        <v>277</v>
      </c>
      <c r="L859" s="83">
        <v>0.30099999999999999</v>
      </c>
      <c r="M859" s="83" t="s">
        <v>277</v>
      </c>
      <c r="N859" s="84">
        <f t="shared" si="41"/>
        <v>0.42414120370370367</v>
      </c>
    </row>
    <row r="860" spans="2:14" s="71" customFormat="1" ht="14.65" customHeight="1">
      <c r="B860" s="79" t="s">
        <v>278</v>
      </c>
      <c r="C860" s="80">
        <v>10044187</v>
      </c>
      <c r="D860" s="80">
        <v>10019674</v>
      </c>
      <c r="E860" s="79" t="s">
        <v>276</v>
      </c>
      <c r="F860" s="81">
        <v>42220</v>
      </c>
      <c r="G860" s="82">
        <v>5.0759999999999996</v>
      </c>
      <c r="H860" s="83">
        <f t="shared" si="39"/>
        <v>5076</v>
      </c>
      <c r="I860" s="84">
        <f t="shared" si="40"/>
        <v>5.874999999999999E-2</v>
      </c>
      <c r="J860" s="83">
        <v>7.0000000000000007E-2</v>
      </c>
      <c r="K860" s="83" t="s">
        <v>277</v>
      </c>
      <c r="L860" s="83">
        <v>0.25800000000000001</v>
      </c>
      <c r="M860" s="83" t="s">
        <v>277</v>
      </c>
      <c r="N860" s="84">
        <f t="shared" si="41"/>
        <v>0.38675000000000004</v>
      </c>
    </row>
    <row r="861" spans="2:14" s="71" customFormat="1" ht="14.65" customHeight="1">
      <c r="B861" s="79" t="s">
        <v>278</v>
      </c>
      <c r="C861" s="80">
        <v>10044187</v>
      </c>
      <c r="D861" s="80">
        <v>10019674</v>
      </c>
      <c r="E861" s="79" t="s">
        <v>276</v>
      </c>
      <c r="F861" s="81">
        <v>42221</v>
      </c>
      <c r="G861" s="82">
        <v>4.3250000000000002</v>
      </c>
      <c r="H861" s="83">
        <f t="shared" si="39"/>
        <v>4325</v>
      </c>
      <c r="I861" s="84">
        <f t="shared" si="40"/>
        <v>5.0057870370370371E-2</v>
      </c>
      <c r="J861" s="83">
        <v>0.157</v>
      </c>
      <c r="K861" s="83" t="s">
        <v>277</v>
      </c>
      <c r="L861" s="83">
        <v>0.27400000000000002</v>
      </c>
      <c r="M861" s="83" t="s">
        <v>277</v>
      </c>
      <c r="N861" s="84">
        <f t="shared" si="41"/>
        <v>0.4810578703703704</v>
      </c>
    </row>
    <row r="862" spans="2:14" s="71" customFormat="1" ht="14.65" customHeight="1">
      <c r="B862" s="79" t="s">
        <v>278</v>
      </c>
      <c r="C862" s="80">
        <v>10044187</v>
      </c>
      <c r="D862" s="80">
        <v>10019674</v>
      </c>
      <c r="E862" s="79" t="s">
        <v>276</v>
      </c>
      <c r="F862" s="81">
        <v>42222</v>
      </c>
      <c r="G862" s="82">
        <v>5.1459999999999999</v>
      </c>
      <c r="H862" s="83">
        <f t="shared" si="39"/>
        <v>5146</v>
      </c>
      <c r="I862" s="84">
        <f t="shared" si="40"/>
        <v>5.9560185185185181E-2</v>
      </c>
      <c r="J862" s="83">
        <v>0.14799999999999999</v>
      </c>
      <c r="K862" s="83" t="s">
        <v>277</v>
      </c>
      <c r="L862" s="83">
        <v>0.41099999999999998</v>
      </c>
      <c r="M862" s="83" t="s">
        <v>277</v>
      </c>
      <c r="N862" s="84">
        <f t="shared" si="41"/>
        <v>0.61856018518518519</v>
      </c>
    </row>
    <row r="863" spans="2:14" s="71" customFormat="1" ht="14.65" customHeight="1">
      <c r="B863" s="79" t="s">
        <v>278</v>
      </c>
      <c r="C863" s="80">
        <v>10044187</v>
      </c>
      <c r="D863" s="80">
        <v>10019674</v>
      </c>
      <c r="E863" s="79" t="s">
        <v>276</v>
      </c>
      <c r="F863" s="81">
        <v>42223</v>
      </c>
      <c r="G863" s="82">
        <v>4.4390000000000001</v>
      </c>
      <c r="H863" s="83">
        <f t="shared" si="39"/>
        <v>4439</v>
      </c>
      <c r="I863" s="84">
        <f t="shared" si="40"/>
        <v>5.1377314814814813E-2</v>
      </c>
      <c r="J863" s="83">
        <v>9.1999999999999998E-2</v>
      </c>
      <c r="K863" s="83" t="s">
        <v>277</v>
      </c>
      <c r="L863" s="83">
        <v>0.27300000000000002</v>
      </c>
      <c r="M863" s="83" t="s">
        <v>277</v>
      </c>
      <c r="N863" s="84">
        <f t="shared" si="41"/>
        <v>0.41637731481481483</v>
      </c>
    </row>
    <row r="864" spans="2:14" s="71" customFormat="1" ht="14.65" customHeight="1">
      <c r="B864" s="79" t="s">
        <v>278</v>
      </c>
      <c r="C864" s="80">
        <v>10044187</v>
      </c>
      <c r="D864" s="80">
        <v>10019674</v>
      </c>
      <c r="E864" s="79" t="s">
        <v>276</v>
      </c>
      <c r="F864" s="81">
        <v>42224</v>
      </c>
      <c r="G864" s="82">
        <v>4.5</v>
      </c>
      <c r="H864" s="83">
        <f t="shared" si="39"/>
        <v>4500</v>
      </c>
      <c r="I864" s="84">
        <f t="shared" si="40"/>
        <v>5.2083333333333329E-2</v>
      </c>
      <c r="J864" s="83">
        <v>9.1999999999999998E-2</v>
      </c>
      <c r="K864" s="83" t="s">
        <v>277</v>
      </c>
      <c r="L864" s="83">
        <v>0.24199999999999999</v>
      </c>
      <c r="M864" s="83" t="s">
        <v>277</v>
      </c>
      <c r="N864" s="84">
        <f t="shared" si="41"/>
        <v>0.38608333333333333</v>
      </c>
    </row>
    <row r="865" spans="2:14" s="71" customFormat="1" ht="14.65" customHeight="1">
      <c r="B865" s="79" t="s">
        <v>278</v>
      </c>
      <c r="C865" s="80">
        <v>10044187</v>
      </c>
      <c r="D865" s="80">
        <v>10019674</v>
      </c>
      <c r="E865" s="79" t="s">
        <v>276</v>
      </c>
      <c r="F865" s="81">
        <v>42225</v>
      </c>
      <c r="G865" s="82">
        <v>5.0549999999999997</v>
      </c>
      <c r="H865" s="83">
        <f t="shared" si="39"/>
        <v>5055</v>
      </c>
      <c r="I865" s="84">
        <f t="shared" si="40"/>
        <v>5.8506944444444438E-2</v>
      </c>
      <c r="J865" s="83">
        <v>9.5000000000000001E-2</v>
      </c>
      <c r="K865" s="83" t="s">
        <v>277</v>
      </c>
      <c r="L865" s="83">
        <v>0.23100000000000001</v>
      </c>
      <c r="M865" s="83" t="s">
        <v>277</v>
      </c>
      <c r="N865" s="84">
        <f t="shared" si="41"/>
        <v>0.38450694444444444</v>
      </c>
    </row>
    <row r="866" spans="2:14" s="71" customFormat="1" ht="14.65" customHeight="1">
      <c r="B866" s="79" t="s">
        <v>278</v>
      </c>
      <c r="C866" s="80">
        <v>10044187</v>
      </c>
      <c r="D866" s="80">
        <v>10019674</v>
      </c>
      <c r="E866" s="79" t="s">
        <v>276</v>
      </c>
      <c r="F866" s="81">
        <v>42226</v>
      </c>
      <c r="G866" s="82">
        <v>5.0419999999999998</v>
      </c>
      <c r="H866" s="83">
        <f t="shared" si="39"/>
        <v>5042</v>
      </c>
      <c r="I866" s="84">
        <f t="shared" si="40"/>
        <v>5.8356481481481474E-2</v>
      </c>
      <c r="J866" s="83">
        <v>0.1</v>
      </c>
      <c r="K866" s="83" t="s">
        <v>277</v>
      </c>
      <c r="L866" s="83">
        <v>0.23200000000000001</v>
      </c>
      <c r="M866" s="83" t="s">
        <v>277</v>
      </c>
      <c r="N866" s="84">
        <f t="shared" si="41"/>
        <v>0.3903564814814815</v>
      </c>
    </row>
    <row r="867" spans="2:14" s="71" customFormat="1" ht="14.65" customHeight="1">
      <c r="B867" s="79" t="s">
        <v>278</v>
      </c>
      <c r="C867" s="80">
        <v>10044187</v>
      </c>
      <c r="D867" s="80">
        <v>10019674</v>
      </c>
      <c r="E867" s="79" t="s">
        <v>276</v>
      </c>
      <c r="F867" s="81">
        <v>42227</v>
      </c>
      <c r="G867" s="82">
        <v>3.762</v>
      </c>
      <c r="H867" s="83">
        <f t="shared" si="39"/>
        <v>3762</v>
      </c>
      <c r="I867" s="84">
        <f t="shared" si="40"/>
        <v>4.3541666666666666E-2</v>
      </c>
      <c r="J867" s="83">
        <v>0.108</v>
      </c>
      <c r="K867" s="83" t="s">
        <v>277</v>
      </c>
      <c r="L867" s="83">
        <v>0.224</v>
      </c>
      <c r="M867" s="83" t="s">
        <v>277</v>
      </c>
      <c r="N867" s="84">
        <f t="shared" si="41"/>
        <v>0.37554166666666666</v>
      </c>
    </row>
    <row r="868" spans="2:14" s="71" customFormat="1" ht="14.65" customHeight="1">
      <c r="B868" s="79" t="s">
        <v>278</v>
      </c>
      <c r="C868" s="80">
        <v>10044187</v>
      </c>
      <c r="D868" s="80">
        <v>10019674</v>
      </c>
      <c r="E868" s="79" t="s">
        <v>276</v>
      </c>
      <c r="F868" s="81">
        <v>42228</v>
      </c>
      <c r="G868" s="82">
        <v>4.6369999999999996</v>
      </c>
      <c r="H868" s="83">
        <f t="shared" si="39"/>
        <v>4637</v>
      </c>
      <c r="I868" s="84">
        <f t="shared" si="40"/>
        <v>5.366898148148147E-2</v>
      </c>
      <c r="J868" s="83">
        <v>6.9000000000000006E-2</v>
      </c>
      <c r="K868" s="83" t="s">
        <v>277</v>
      </c>
      <c r="L868" s="83">
        <v>0.22900000000000001</v>
      </c>
      <c r="M868" s="83" t="s">
        <v>277</v>
      </c>
      <c r="N868" s="84">
        <f t="shared" si="41"/>
        <v>0.35166898148148151</v>
      </c>
    </row>
    <row r="869" spans="2:14" s="71" customFormat="1" ht="14.65" customHeight="1">
      <c r="B869" s="79" t="s">
        <v>278</v>
      </c>
      <c r="C869" s="80">
        <v>10044187</v>
      </c>
      <c r="D869" s="80">
        <v>10019674</v>
      </c>
      <c r="E869" s="79" t="s">
        <v>276</v>
      </c>
      <c r="F869" s="81">
        <v>42229</v>
      </c>
      <c r="G869" s="82">
        <v>4.5359999999999996</v>
      </c>
      <c r="H869" s="83">
        <f t="shared" si="39"/>
        <v>4536</v>
      </c>
      <c r="I869" s="84">
        <f t="shared" si="40"/>
        <v>5.2499999999999991E-2</v>
      </c>
      <c r="J869" s="83">
        <v>1.05</v>
      </c>
      <c r="K869" s="83" t="s">
        <v>277</v>
      </c>
      <c r="L869" s="83">
        <v>0.46800000000000003</v>
      </c>
      <c r="M869" s="83" t="s">
        <v>277</v>
      </c>
      <c r="N869" s="84">
        <f t="shared" si="41"/>
        <v>1.5705</v>
      </c>
    </row>
    <row r="870" spans="2:14" s="71" customFormat="1" ht="14.65" customHeight="1">
      <c r="B870" s="79" t="s">
        <v>278</v>
      </c>
      <c r="C870" s="80">
        <v>10044187</v>
      </c>
      <c r="D870" s="80">
        <v>10019674</v>
      </c>
      <c r="E870" s="79" t="s">
        <v>276</v>
      </c>
      <c r="F870" s="81">
        <v>42230</v>
      </c>
      <c r="G870" s="82">
        <v>4.5780000000000003</v>
      </c>
      <c r="H870" s="83">
        <f t="shared" si="39"/>
        <v>4578</v>
      </c>
      <c r="I870" s="84">
        <f t="shared" si="40"/>
        <v>5.2986111111111109E-2</v>
      </c>
      <c r="J870" s="83">
        <v>0.13300000000000001</v>
      </c>
      <c r="K870" s="83" t="s">
        <v>277</v>
      </c>
      <c r="L870" s="83">
        <v>0.47</v>
      </c>
      <c r="M870" s="83" t="s">
        <v>277</v>
      </c>
      <c r="N870" s="84">
        <f t="shared" si="41"/>
        <v>0.65598611111111116</v>
      </c>
    </row>
    <row r="871" spans="2:14" s="71" customFormat="1" ht="14.65" customHeight="1">
      <c r="B871" s="79" t="s">
        <v>278</v>
      </c>
      <c r="C871" s="80">
        <v>10044187</v>
      </c>
      <c r="D871" s="80">
        <v>10019674</v>
      </c>
      <c r="E871" s="79" t="s">
        <v>276</v>
      </c>
      <c r="F871" s="81">
        <v>42231</v>
      </c>
      <c r="G871" s="82">
        <v>4.532</v>
      </c>
      <c r="H871" s="83">
        <f t="shared" si="39"/>
        <v>4532</v>
      </c>
      <c r="I871" s="84">
        <f t="shared" si="40"/>
        <v>5.2453703703703704E-2</v>
      </c>
      <c r="J871" s="83">
        <v>9.1999999999999998E-2</v>
      </c>
      <c r="K871" s="83" t="s">
        <v>277</v>
      </c>
      <c r="L871" s="83">
        <v>0.32700000000000001</v>
      </c>
      <c r="M871" s="83" t="s">
        <v>277</v>
      </c>
      <c r="N871" s="84">
        <f t="shared" si="41"/>
        <v>0.47145370370370371</v>
      </c>
    </row>
    <row r="872" spans="2:14" s="71" customFormat="1" ht="14.65" customHeight="1">
      <c r="B872" s="79" t="s">
        <v>278</v>
      </c>
      <c r="C872" s="80">
        <v>10044187</v>
      </c>
      <c r="D872" s="80">
        <v>10019674</v>
      </c>
      <c r="E872" s="79" t="s">
        <v>276</v>
      </c>
      <c r="F872" s="81">
        <v>42232</v>
      </c>
      <c r="G872" s="82">
        <v>4.5860000000000003</v>
      </c>
      <c r="H872" s="83">
        <f t="shared" si="39"/>
        <v>4586</v>
      </c>
      <c r="I872" s="84">
        <f t="shared" si="40"/>
        <v>5.3078703703703704E-2</v>
      </c>
      <c r="J872" s="83">
        <v>6.4000000000000001E-2</v>
      </c>
      <c r="K872" s="83" t="s">
        <v>277</v>
      </c>
      <c r="L872" s="83">
        <v>0.27300000000000002</v>
      </c>
      <c r="M872" s="83" t="s">
        <v>277</v>
      </c>
      <c r="N872" s="84">
        <f t="shared" si="41"/>
        <v>0.39007870370370373</v>
      </c>
    </row>
    <row r="873" spans="2:14" s="71" customFormat="1" ht="14.65" customHeight="1">
      <c r="B873" s="79" t="s">
        <v>278</v>
      </c>
      <c r="C873" s="80">
        <v>10044187</v>
      </c>
      <c r="D873" s="80">
        <v>10019674</v>
      </c>
      <c r="E873" s="79" t="s">
        <v>276</v>
      </c>
      <c r="F873" s="81">
        <v>42233</v>
      </c>
      <c r="G873" s="82">
        <v>4.4130000000000003</v>
      </c>
      <c r="H873" s="83">
        <f t="shared" si="39"/>
        <v>4413</v>
      </c>
      <c r="I873" s="84">
        <f t="shared" si="40"/>
        <v>5.1076388888888886E-2</v>
      </c>
      <c r="J873" s="83">
        <v>6.5000000000000002E-2</v>
      </c>
      <c r="K873" s="83" t="s">
        <v>277</v>
      </c>
      <c r="L873" s="83">
        <v>0.23799999999999999</v>
      </c>
      <c r="M873" s="83" t="s">
        <v>277</v>
      </c>
      <c r="N873" s="84">
        <f t="shared" si="41"/>
        <v>0.35407638888888887</v>
      </c>
    </row>
    <row r="874" spans="2:14" s="71" customFormat="1" ht="14.65" customHeight="1">
      <c r="B874" s="79" t="s">
        <v>278</v>
      </c>
      <c r="C874" s="80">
        <v>10044187</v>
      </c>
      <c r="D874" s="80">
        <v>10019674</v>
      </c>
      <c r="E874" s="79" t="s">
        <v>276</v>
      </c>
      <c r="F874" s="81">
        <v>42234</v>
      </c>
      <c r="G874" s="82">
        <v>4.6180000000000003</v>
      </c>
      <c r="H874" s="83">
        <f t="shared" si="39"/>
        <v>4618</v>
      </c>
      <c r="I874" s="84">
        <f t="shared" si="40"/>
        <v>5.3449074074074072E-2</v>
      </c>
      <c r="J874" s="83">
        <v>6.2E-2</v>
      </c>
      <c r="K874" s="83" t="s">
        <v>277</v>
      </c>
      <c r="L874" s="83">
        <v>0.218</v>
      </c>
      <c r="M874" s="83" t="s">
        <v>277</v>
      </c>
      <c r="N874" s="84">
        <f t="shared" si="41"/>
        <v>0.33344907407407409</v>
      </c>
    </row>
    <row r="875" spans="2:14" s="71" customFormat="1" ht="14.65" customHeight="1">
      <c r="B875" s="79" t="s">
        <v>278</v>
      </c>
      <c r="C875" s="80">
        <v>10044187</v>
      </c>
      <c r="D875" s="80">
        <v>10019674</v>
      </c>
      <c r="E875" s="79" t="s">
        <v>276</v>
      </c>
      <c r="F875" s="81">
        <v>42235</v>
      </c>
      <c r="G875" s="82">
        <v>4.3650000000000002</v>
      </c>
      <c r="H875" s="83">
        <f t="shared" si="39"/>
        <v>4365</v>
      </c>
      <c r="I875" s="84">
        <f t="shared" si="40"/>
        <v>5.0520833333333334E-2</v>
      </c>
      <c r="J875" s="83">
        <v>0.23499999999999999</v>
      </c>
      <c r="K875" s="83" t="s">
        <v>277</v>
      </c>
      <c r="L875" s="83">
        <v>0.29799999999999999</v>
      </c>
      <c r="M875" s="83" t="s">
        <v>277</v>
      </c>
      <c r="N875" s="84">
        <f t="shared" si="41"/>
        <v>0.58352083333333327</v>
      </c>
    </row>
    <row r="876" spans="2:14" s="71" customFormat="1" ht="14.65" customHeight="1">
      <c r="B876" s="79" t="s">
        <v>278</v>
      </c>
      <c r="C876" s="80">
        <v>10044187</v>
      </c>
      <c r="D876" s="80">
        <v>10019674</v>
      </c>
      <c r="E876" s="79" t="s">
        <v>276</v>
      </c>
      <c r="F876" s="81">
        <v>42236</v>
      </c>
      <c r="G876" s="82">
        <v>4.5730000000000004</v>
      </c>
      <c r="H876" s="83">
        <f t="shared" si="39"/>
        <v>4573</v>
      </c>
      <c r="I876" s="84">
        <f t="shared" si="40"/>
        <v>5.2928240740740741E-2</v>
      </c>
      <c r="J876" s="83">
        <v>0.29599999999999999</v>
      </c>
      <c r="K876" s="83" t="s">
        <v>277</v>
      </c>
      <c r="L876" s="83">
        <v>0.46600000000000003</v>
      </c>
      <c r="M876" s="83" t="s">
        <v>277</v>
      </c>
      <c r="N876" s="84">
        <f t="shared" si="41"/>
        <v>0.81492824074074077</v>
      </c>
    </row>
    <row r="877" spans="2:14" s="71" customFormat="1" ht="14.65" customHeight="1">
      <c r="B877" s="79" t="s">
        <v>278</v>
      </c>
      <c r="C877" s="80">
        <v>10044187</v>
      </c>
      <c r="D877" s="80">
        <v>10019674</v>
      </c>
      <c r="E877" s="79" t="s">
        <v>276</v>
      </c>
      <c r="F877" s="81">
        <v>42237</v>
      </c>
      <c r="G877" s="82">
        <v>4.0419999999999998</v>
      </c>
      <c r="H877" s="83">
        <f t="shared" si="39"/>
        <v>4042</v>
      </c>
      <c r="I877" s="84">
        <f t="shared" si="40"/>
        <v>4.6782407407407404E-2</v>
      </c>
      <c r="J877" s="83">
        <v>9.0999999999999998E-2</v>
      </c>
      <c r="K877" s="83" t="s">
        <v>277</v>
      </c>
      <c r="L877" s="83">
        <v>0.315</v>
      </c>
      <c r="M877" s="83" t="s">
        <v>277</v>
      </c>
      <c r="N877" s="84">
        <f t="shared" si="41"/>
        <v>0.45278240740740738</v>
      </c>
    </row>
    <row r="878" spans="2:14" s="71" customFormat="1" ht="14.65" customHeight="1">
      <c r="B878" s="79" t="s">
        <v>278</v>
      </c>
      <c r="C878" s="80">
        <v>10044187</v>
      </c>
      <c r="D878" s="80">
        <v>10019674</v>
      </c>
      <c r="E878" s="79" t="s">
        <v>276</v>
      </c>
      <c r="F878" s="81">
        <v>42238</v>
      </c>
      <c r="G878" s="82">
        <v>5.4560000000000004</v>
      </c>
      <c r="H878" s="83">
        <f t="shared" si="39"/>
        <v>5456</v>
      </c>
      <c r="I878" s="84">
        <f t="shared" si="40"/>
        <v>6.3148148148148148E-2</v>
      </c>
      <c r="J878" s="83">
        <v>7.4999999999999997E-2</v>
      </c>
      <c r="K878" s="83" t="s">
        <v>277</v>
      </c>
      <c r="L878" s="83">
        <v>0.23799999999999999</v>
      </c>
      <c r="M878" s="83" t="s">
        <v>277</v>
      </c>
      <c r="N878" s="84">
        <f t="shared" si="41"/>
        <v>0.37614814814814812</v>
      </c>
    </row>
    <row r="879" spans="2:14" s="71" customFormat="1" ht="14.65" customHeight="1">
      <c r="B879" s="79" t="s">
        <v>278</v>
      </c>
      <c r="C879" s="80">
        <v>10044187</v>
      </c>
      <c r="D879" s="80">
        <v>10019674</v>
      </c>
      <c r="E879" s="79" t="s">
        <v>276</v>
      </c>
      <c r="F879" s="81">
        <v>42239</v>
      </c>
      <c r="G879" s="82">
        <v>5.25</v>
      </c>
      <c r="H879" s="83">
        <f t="shared" si="39"/>
        <v>5250</v>
      </c>
      <c r="I879" s="84">
        <f t="shared" si="40"/>
        <v>6.0763888888888888E-2</v>
      </c>
      <c r="J879" s="83">
        <v>0.16600000000000001</v>
      </c>
      <c r="K879" s="83" t="s">
        <v>277</v>
      </c>
      <c r="L879" s="83">
        <v>0.27500000000000002</v>
      </c>
      <c r="M879" s="83" t="s">
        <v>277</v>
      </c>
      <c r="N879" s="84">
        <f t="shared" si="41"/>
        <v>0.5017638888888889</v>
      </c>
    </row>
    <row r="880" spans="2:14" s="71" customFormat="1" ht="14.65" customHeight="1">
      <c r="B880" s="79" t="s">
        <v>278</v>
      </c>
      <c r="C880" s="80">
        <v>10044187</v>
      </c>
      <c r="D880" s="80">
        <v>10019674</v>
      </c>
      <c r="E880" s="79" t="s">
        <v>276</v>
      </c>
      <c r="F880" s="81">
        <v>42240</v>
      </c>
      <c r="G880" s="82">
        <v>3.6859999999999999</v>
      </c>
      <c r="H880" s="83">
        <f t="shared" si="39"/>
        <v>3686</v>
      </c>
      <c r="I880" s="84">
        <f t="shared" si="40"/>
        <v>4.2662037037037033E-2</v>
      </c>
      <c r="J880" s="83">
        <v>1.7</v>
      </c>
      <c r="K880" s="83" t="s">
        <v>277</v>
      </c>
      <c r="L880" s="83">
        <v>0.502</v>
      </c>
      <c r="M880" s="83" t="s">
        <v>277</v>
      </c>
      <c r="N880" s="84">
        <f t="shared" si="41"/>
        <v>2.2446620370370369</v>
      </c>
    </row>
    <row r="881" spans="2:14" s="71" customFormat="1" ht="14.65" customHeight="1">
      <c r="B881" s="79" t="s">
        <v>278</v>
      </c>
      <c r="C881" s="80">
        <v>10044187</v>
      </c>
      <c r="D881" s="80">
        <v>10019674</v>
      </c>
      <c r="E881" s="79" t="s">
        <v>276</v>
      </c>
      <c r="F881" s="81">
        <v>42241</v>
      </c>
      <c r="G881" s="82">
        <v>4.6289999999999996</v>
      </c>
      <c r="H881" s="83">
        <f t="shared" si="39"/>
        <v>4629</v>
      </c>
      <c r="I881" s="84">
        <f t="shared" si="40"/>
        <v>5.3576388888888882E-2</v>
      </c>
      <c r="J881" s="83">
        <v>1.26</v>
      </c>
      <c r="K881" s="83" t="s">
        <v>277</v>
      </c>
      <c r="L881" s="83">
        <v>0.496</v>
      </c>
      <c r="M881" s="83" t="s">
        <v>277</v>
      </c>
      <c r="N881" s="84">
        <f t="shared" si="41"/>
        <v>1.8095763888888889</v>
      </c>
    </row>
    <row r="882" spans="2:14" s="71" customFormat="1" ht="14.65" customHeight="1">
      <c r="B882" s="79" t="s">
        <v>278</v>
      </c>
      <c r="C882" s="80">
        <v>10044187</v>
      </c>
      <c r="D882" s="80">
        <v>10019674</v>
      </c>
      <c r="E882" s="79" t="s">
        <v>276</v>
      </c>
      <c r="F882" s="81">
        <v>42242</v>
      </c>
      <c r="G882" s="82">
        <v>4.5</v>
      </c>
      <c r="H882" s="83">
        <f t="shared" si="39"/>
        <v>4500</v>
      </c>
      <c r="I882" s="84">
        <f t="shared" si="40"/>
        <v>5.2083333333333329E-2</v>
      </c>
      <c r="J882" s="83">
        <v>10.1</v>
      </c>
      <c r="K882" s="83" t="s">
        <v>277</v>
      </c>
      <c r="L882" s="83">
        <v>0.52700000000000002</v>
      </c>
      <c r="M882" s="83" t="s">
        <v>277</v>
      </c>
      <c r="N882" s="84">
        <f t="shared" si="41"/>
        <v>10.679083333333333</v>
      </c>
    </row>
    <row r="883" spans="2:14" s="71" customFormat="1" ht="14.65" customHeight="1">
      <c r="B883" s="79" t="s">
        <v>278</v>
      </c>
      <c r="C883" s="80">
        <v>10044187</v>
      </c>
      <c r="D883" s="80">
        <v>10019674</v>
      </c>
      <c r="E883" s="79" t="s">
        <v>276</v>
      </c>
      <c r="F883" s="81">
        <v>42243</v>
      </c>
      <c r="G883" s="82">
        <v>4.5</v>
      </c>
      <c r="H883" s="83">
        <f t="shared" si="39"/>
        <v>4500</v>
      </c>
      <c r="I883" s="84">
        <f t="shared" si="40"/>
        <v>5.2083333333333329E-2</v>
      </c>
      <c r="J883" s="83">
        <v>4.0599999999999996</v>
      </c>
      <c r="K883" s="83" t="s">
        <v>277</v>
      </c>
      <c r="L883" s="83">
        <v>0.48099999999999998</v>
      </c>
      <c r="M883" s="83" t="s">
        <v>277</v>
      </c>
      <c r="N883" s="84">
        <f t="shared" si="41"/>
        <v>4.5930833333333325</v>
      </c>
    </row>
    <row r="884" spans="2:14" s="71" customFormat="1" ht="14.65" customHeight="1">
      <c r="B884" s="79" t="s">
        <v>278</v>
      </c>
      <c r="C884" s="80">
        <v>10044187</v>
      </c>
      <c r="D884" s="80">
        <v>10019674</v>
      </c>
      <c r="E884" s="79" t="s">
        <v>276</v>
      </c>
      <c r="F884" s="81">
        <v>42244</v>
      </c>
      <c r="G884" s="82">
        <v>4.6900000000000004</v>
      </c>
      <c r="H884" s="83">
        <f t="shared" si="39"/>
        <v>4690</v>
      </c>
      <c r="I884" s="84">
        <f t="shared" si="40"/>
        <v>5.4282407407407411E-2</v>
      </c>
      <c r="J884" s="83">
        <v>0.35199999999999998</v>
      </c>
      <c r="K884" s="83" t="s">
        <v>277</v>
      </c>
      <c r="L884" s="83">
        <v>0.46500000000000002</v>
      </c>
      <c r="M884" s="83" t="s">
        <v>277</v>
      </c>
      <c r="N884" s="84">
        <f t="shared" si="41"/>
        <v>0.87128240740740748</v>
      </c>
    </row>
    <row r="885" spans="2:14" s="71" customFormat="1" ht="14.65" customHeight="1">
      <c r="B885" s="79" t="s">
        <v>278</v>
      </c>
      <c r="C885" s="80">
        <v>10044187</v>
      </c>
      <c r="D885" s="80">
        <v>10019674</v>
      </c>
      <c r="E885" s="79" t="s">
        <v>276</v>
      </c>
      <c r="F885" s="81">
        <v>42245</v>
      </c>
      <c r="G885" s="82">
        <v>4.327</v>
      </c>
      <c r="H885" s="83">
        <f t="shared" si="39"/>
        <v>4327</v>
      </c>
      <c r="I885" s="84">
        <f t="shared" si="40"/>
        <v>5.0081018518518518E-2</v>
      </c>
      <c r="J885" s="83">
        <v>0.219</v>
      </c>
      <c r="K885" s="83" t="s">
        <v>277</v>
      </c>
      <c r="L885" s="83">
        <v>0.498</v>
      </c>
      <c r="M885" s="83" t="s">
        <v>277</v>
      </c>
      <c r="N885" s="84">
        <f t="shared" si="41"/>
        <v>0.76708101851851851</v>
      </c>
    </row>
    <row r="886" spans="2:14" s="71" customFormat="1" ht="14.65" customHeight="1">
      <c r="B886" s="79" t="s">
        <v>278</v>
      </c>
      <c r="C886" s="80">
        <v>10044187</v>
      </c>
      <c r="D886" s="80">
        <v>10019674</v>
      </c>
      <c r="E886" s="79" t="s">
        <v>276</v>
      </c>
      <c r="F886" s="81">
        <v>42246</v>
      </c>
      <c r="G886" s="82">
        <v>4.63</v>
      </c>
      <c r="H886" s="83">
        <f t="shared" si="39"/>
        <v>4630</v>
      </c>
      <c r="I886" s="84">
        <f t="shared" si="40"/>
        <v>5.3587962962962955E-2</v>
      </c>
      <c r="J886" s="83">
        <v>0.33200000000000002</v>
      </c>
      <c r="K886" s="83" t="s">
        <v>277</v>
      </c>
      <c r="L886" s="83">
        <v>0.45200000000000001</v>
      </c>
      <c r="M886" s="83" t="s">
        <v>277</v>
      </c>
      <c r="N886" s="84">
        <f t="shared" si="41"/>
        <v>0.83758796296296301</v>
      </c>
    </row>
    <row r="887" spans="2:14" s="71" customFormat="1" ht="14.65" customHeight="1">
      <c r="B887" s="79" t="s">
        <v>278</v>
      </c>
      <c r="C887" s="80">
        <v>10044187</v>
      </c>
      <c r="D887" s="80">
        <v>10019674</v>
      </c>
      <c r="E887" s="79" t="s">
        <v>276</v>
      </c>
      <c r="F887" s="81">
        <v>42247</v>
      </c>
      <c r="G887" s="82">
        <v>4.3959999999999999</v>
      </c>
      <c r="H887" s="83">
        <f t="shared" si="39"/>
        <v>4396</v>
      </c>
      <c r="I887" s="84">
        <f t="shared" si="40"/>
        <v>5.0879629629629622E-2</v>
      </c>
      <c r="J887" s="83">
        <v>3.39</v>
      </c>
      <c r="K887" s="83" t="s">
        <v>277</v>
      </c>
      <c r="L887" s="83">
        <v>0.48299999999999998</v>
      </c>
      <c r="M887" s="83" t="s">
        <v>277</v>
      </c>
      <c r="N887" s="84">
        <f t="shared" si="41"/>
        <v>3.9238796296296297</v>
      </c>
    </row>
    <row r="888" spans="2:14" s="71" customFormat="1" ht="14.65" customHeight="1">
      <c r="B888" s="79" t="s">
        <v>278</v>
      </c>
      <c r="C888" s="80">
        <v>10044187</v>
      </c>
      <c r="D888" s="80">
        <v>10019674</v>
      </c>
      <c r="E888" s="79" t="s">
        <v>276</v>
      </c>
      <c r="F888" s="81">
        <v>42248</v>
      </c>
      <c r="G888" s="82">
        <v>4.609</v>
      </c>
      <c r="H888" s="83">
        <f t="shared" si="39"/>
        <v>4609</v>
      </c>
      <c r="I888" s="84">
        <f t="shared" si="40"/>
        <v>5.3344907407407403E-2</v>
      </c>
      <c r="J888" s="83">
        <v>1.05</v>
      </c>
      <c r="K888" s="83" t="s">
        <v>280</v>
      </c>
      <c r="L888" s="83">
        <v>0.501</v>
      </c>
      <c r="M888" s="83" t="s">
        <v>281</v>
      </c>
      <c r="N888" s="84">
        <f t="shared" si="41"/>
        <v>1.6043449074074076</v>
      </c>
    </row>
    <row r="889" spans="2:14" s="71" customFormat="1" ht="14.65" customHeight="1">
      <c r="B889" s="79" t="s">
        <v>278</v>
      </c>
      <c r="C889" s="80">
        <v>10044187</v>
      </c>
      <c r="D889" s="80">
        <v>10019674</v>
      </c>
      <c r="E889" s="79" t="s">
        <v>276</v>
      </c>
      <c r="F889" s="81">
        <v>42249</v>
      </c>
      <c r="G889" s="82">
        <v>4.452</v>
      </c>
      <c r="H889" s="83">
        <f t="shared" si="39"/>
        <v>4452</v>
      </c>
      <c r="I889" s="84">
        <f t="shared" si="40"/>
        <v>5.1527777777777777E-2</v>
      </c>
      <c r="J889" s="83">
        <v>0.27500000000000002</v>
      </c>
      <c r="K889" s="83" t="s">
        <v>277</v>
      </c>
      <c r="L889" s="83">
        <v>0.48299999999999998</v>
      </c>
      <c r="M889" s="83" t="s">
        <v>277</v>
      </c>
      <c r="N889" s="84">
        <f t="shared" si="41"/>
        <v>0.80952777777777785</v>
      </c>
    </row>
    <row r="890" spans="2:14" s="71" customFormat="1" ht="14.65" customHeight="1">
      <c r="B890" s="79" t="s">
        <v>278</v>
      </c>
      <c r="C890" s="80">
        <v>10044187</v>
      </c>
      <c r="D890" s="80">
        <v>10019674</v>
      </c>
      <c r="E890" s="79" t="s">
        <v>276</v>
      </c>
      <c r="F890" s="81">
        <v>42250</v>
      </c>
      <c r="G890" s="82">
        <v>4.5789999999999997</v>
      </c>
      <c r="H890" s="83">
        <f t="shared" si="39"/>
        <v>4579</v>
      </c>
      <c r="I890" s="84">
        <f t="shared" si="40"/>
        <v>5.2997685185185175E-2</v>
      </c>
      <c r="J890" s="83">
        <v>0.17799999999999999</v>
      </c>
      <c r="K890" s="83" t="s">
        <v>277</v>
      </c>
      <c r="L890" s="83">
        <v>0.47199999999999998</v>
      </c>
      <c r="M890" s="83" t="s">
        <v>277</v>
      </c>
      <c r="N890" s="84">
        <f t="shared" si="41"/>
        <v>0.70299768518518513</v>
      </c>
    </row>
    <row r="891" spans="2:14" s="71" customFormat="1" ht="14.65" customHeight="1">
      <c r="B891" s="79" t="s">
        <v>278</v>
      </c>
      <c r="C891" s="80">
        <v>10044187</v>
      </c>
      <c r="D891" s="80">
        <v>10019674</v>
      </c>
      <c r="E891" s="79" t="s">
        <v>276</v>
      </c>
      <c r="F891" s="81">
        <v>42251</v>
      </c>
      <c r="G891" s="82">
        <v>4.7110000000000003</v>
      </c>
      <c r="H891" s="83">
        <f t="shared" si="39"/>
        <v>4711</v>
      </c>
      <c r="I891" s="84">
        <f t="shared" si="40"/>
        <v>5.4525462962962963E-2</v>
      </c>
      <c r="J891" s="83">
        <v>0.13400000000000001</v>
      </c>
      <c r="K891" s="83" t="s">
        <v>277</v>
      </c>
      <c r="L891" s="83">
        <v>0.38</v>
      </c>
      <c r="M891" s="83" t="s">
        <v>277</v>
      </c>
      <c r="N891" s="84">
        <f t="shared" si="41"/>
        <v>0.56852546296296302</v>
      </c>
    </row>
    <row r="892" spans="2:14" s="71" customFormat="1" ht="14.65" customHeight="1">
      <c r="B892" s="79" t="s">
        <v>278</v>
      </c>
      <c r="C892" s="80">
        <v>10044187</v>
      </c>
      <c r="D892" s="80">
        <v>10019674</v>
      </c>
      <c r="E892" s="79" t="s">
        <v>276</v>
      </c>
      <c r="F892" s="81">
        <v>42252</v>
      </c>
      <c r="G892" s="82">
        <v>5.8440000000000003</v>
      </c>
      <c r="H892" s="83">
        <f t="shared" si="39"/>
        <v>5844</v>
      </c>
      <c r="I892" s="84">
        <f t="shared" si="40"/>
        <v>6.7638888888888887E-2</v>
      </c>
      <c r="J892" s="83">
        <v>0.17299999999999999</v>
      </c>
      <c r="K892" s="83" t="s">
        <v>277</v>
      </c>
      <c r="L892" s="83">
        <v>0.36699999999999999</v>
      </c>
      <c r="M892" s="83" t="s">
        <v>277</v>
      </c>
      <c r="N892" s="84">
        <f t="shared" si="41"/>
        <v>0.60763888888888884</v>
      </c>
    </row>
    <row r="893" spans="2:14" s="71" customFormat="1" ht="14.65" customHeight="1">
      <c r="B893" s="79" t="s">
        <v>278</v>
      </c>
      <c r="C893" s="80">
        <v>10044187</v>
      </c>
      <c r="D893" s="80">
        <v>10019674</v>
      </c>
      <c r="E893" s="79" t="s">
        <v>276</v>
      </c>
      <c r="F893" s="81">
        <v>42253</v>
      </c>
      <c r="G893" s="82">
        <v>3.117</v>
      </c>
      <c r="H893" s="83">
        <f t="shared" si="39"/>
        <v>3117</v>
      </c>
      <c r="I893" s="84">
        <f t="shared" si="40"/>
        <v>3.6076388888888887E-2</v>
      </c>
      <c r="J893" s="83">
        <v>0.10100000000000001</v>
      </c>
      <c r="K893" s="83" t="s">
        <v>277</v>
      </c>
      <c r="L893" s="83">
        <v>0.33300000000000002</v>
      </c>
      <c r="M893" s="83" t="s">
        <v>277</v>
      </c>
      <c r="N893" s="84">
        <f t="shared" si="41"/>
        <v>0.47007638888888892</v>
      </c>
    </row>
    <row r="894" spans="2:14" s="71" customFormat="1" ht="14.65" customHeight="1">
      <c r="B894" s="79" t="s">
        <v>278</v>
      </c>
      <c r="C894" s="80">
        <v>10044187</v>
      </c>
      <c r="D894" s="80">
        <v>10019674</v>
      </c>
      <c r="E894" s="79" t="s">
        <v>276</v>
      </c>
      <c r="F894" s="81">
        <v>42254</v>
      </c>
      <c r="G894" s="82">
        <v>4.1849999999999996</v>
      </c>
      <c r="H894" s="83">
        <f t="shared" si="39"/>
        <v>4185</v>
      </c>
      <c r="I894" s="84">
        <f t="shared" si="40"/>
        <v>4.8437499999999994E-2</v>
      </c>
      <c r="J894" s="83">
        <v>0.105</v>
      </c>
      <c r="K894" s="83" t="s">
        <v>277</v>
      </c>
      <c r="L894" s="83">
        <v>0.28100000000000003</v>
      </c>
      <c r="M894" s="83" t="s">
        <v>277</v>
      </c>
      <c r="N894" s="84">
        <f t="shared" si="41"/>
        <v>0.43443750000000003</v>
      </c>
    </row>
    <row r="895" spans="2:14" s="71" customFormat="1" ht="14.65" customHeight="1">
      <c r="B895" s="79" t="s">
        <v>278</v>
      </c>
      <c r="C895" s="80">
        <v>10044187</v>
      </c>
      <c r="D895" s="80">
        <v>10019674</v>
      </c>
      <c r="E895" s="79" t="s">
        <v>276</v>
      </c>
      <c r="F895" s="81">
        <v>42255</v>
      </c>
      <c r="G895" s="82">
        <v>4.7190000000000003</v>
      </c>
      <c r="H895" s="83">
        <f t="shared" si="39"/>
        <v>4719</v>
      </c>
      <c r="I895" s="84">
        <f t="shared" si="40"/>
        <v>5.4618055555555559E-2</v>
      </c>
      <c r="J895" s="83">
        <v>9.5000000000000001E-2</v>
      </c>
      <c r="K895" s="83" t="s">
        <v>277</v>
      </c>
      <c r="L895" s="83">
        <v>0.27100000000000002</v>
      </c>
      <c r="M895" s="83" t="s">
        <v>277</v>
      </c>
      <c r="N895" s="84">
        <f t="shared" si="41"/>
        <v>0.42061805555555559</v>
      </c>
    </row>
    <row r="896" spans="2:14" s="71" customFormat="1" ht="14.65" customHeight="1">
      <c r="B896" s="79" t="s">
        <v>278</v>
      </c>
      <c r="C896" s="80">
        <v>10044187</v>
      </c>
      <c r="D896" s="80">
        <v>10019674</v>
      </c>
      <c r="E896" s="79" t="s">
        <v>276</v>
      </c>
      <c r="F896" s="81">
        <v>42256</v>
      </c>
      <c r="G896" s="82">
        <v>4.2359999999999998</v>
      </c>
      <c r="H896" s="83">
        <f t="shared" si="39"/>
        <v>4236</v>
      </c>
      <c r="I896" s="84">
        <f t="shared" si="40"/>
        <v>4.9027777777777774E-2</v>
      </c>
      <c r="J896" s="83">
        <v>9.2999999999999999E-2</v>
      </c>
      <c r="K896" s="83" t="s">
        <v>277</v>
      </c>
      <c r="L896" s="83">
        <v>0.28699999999999998</v>
      </c>
      <c r="M896" s="83" t="s">
        <v>277</v>
      </c>
      <c r="N896" s="84">
        <f t="shared" si="41"/>
        <v>0.42902777777777779</v>
      </c>
    </row>
    <row r="897" spans="2:14" s="71" customFormat="1" ht="14.65" customHeight="1">
      <c r="B897" s="79" t="s">
        <v>278</v>
      </c>
      <c r="C897" s="80">
        <v>10044187</v>
      </c>
      <c r="D897" s="80">
        <v>10019674</v>
      </c>
      <c r="E897" s="79" t="s">
        <v>276</v>
      </c>
      <c r="F897" s="81">
        <v>42257</v>
      </c>
      <c r="G897" s="82">
        <v>5.6669999999999998</v>
      </c>
      <c r="H897" s="83">
        <f t="shared" si="39"/>
        <v>5667</v>
      </c>
      <c r="I897" s="84">
        <f t="shared" si="40"/>
        <v>6.5590277777777775E-2</v>
      </c>
      <c r="J897" s="83">
        <v>8.7999999999999995E-2</v>
      </c>
      <c r="K897" s="83" t="s">
        <v>277</v>
      </c>
      <c r="L897" s="83">
        <v>0.27</v>
      </c>
      <c r="M897" s="83" t="s">
        <v>277</v>
      </c>
      <c r="N897" s="84">
        <f t="shared" si="41"/>
        <v>0.4235902777777778</v>
      </c>
    </row>
    <row r="898" spans="2:14" s="71" customFormat="1" ht="14.65" customHeight="1">
      <c r="B898" s="79" t="s">
        <v>278</v>
      </c>
      <c r="C898" s="80">
        <v>10044187</v>
      </c>
      <c r="D898" s="80">
        <v>10019674</v>
      </c>
      <c r="E898" s="79" t="s">
        <v>276</v>
      </c>
      <c r="F898" s="81">
        <v>42258</v>
      </c>
      <c r="G898" s="82">
        <v>2.9369999999999998</v>
      </c>
      <c r="H898" s="83">
        <f t="shared" si="39"/>
        <v>2937</v>
      </c>
      <c r="I898" s="84">
        <f t="shared" si="40"/>
        <v>3.3993055555555554E-2</v>
      </c>
      <c r="J898" s="83">
        <v>0.08</v>
      </c>
      <c r="K898" s="83" t="s">
        <v>277</v>
      </c>
      <c r="L898" s="83">
        <v>0.26</v>
      </c>
      <c r="M898" s="83" t="s">
        <v>277</v>
      </c>
      <c r="N898" s="84">
        <f t="shared" si="41"/>
        <v>0.37399305555555556</v>
      </c>
    </row>
    <row r="899" spans="2:14" s="71" customFormat="1" ht="14.65" customHeight="1">
      <c r="B899" s="79" t="s">
        <v>278</v>
      </c>
      <c r="C899" s="80">
        <v>10044187</v>
      </c>
      <c r="D899" s="80">
        <v>10019674</v>
      </c>
      <c r="E899" s="79" t="s">
        <v>276</v>
      </c>
      <c r="F899" s="81">
        <v>42259</v>
      </c>
      <c r="G899" s="82">
        <v>4.5060000000000002</v>
      </c>
      <c r="H899" s="83">
        <f t="shared" si="39"/>
        <v>4506</v>
      </c>
      <c r="I899" s="84">
        <f t="shared" si="40"/>
        <v>5.2152777777777777E-2</v>
      </c>
      <c r="J899" s="83">
        <v>7.9000000000000001E-2</v>
      </c>
      <c r="K899" s="83" t="s">
        <v>277</v>
      </c>
      <c r="L899" s="83">
        <v>0.254</v>
      </c>
      <c r="M899" s="83" t="s">
        <v>277</v>
      </c>
      <c r="N899" s="84">
        <f t="shared" si="41"/>
        <v>0.38515277777777779</v>
      </c>
    </row>
    <row r="900" spans="2:14" s="71" customFormat="1" ht="14.65" customHeight="1">
      <c r="B900" s="79" t="s">
        <v>278</v>
      </c>
      <c r="C900" s="80">
        <v>10044187</v>
      </c>
      <c r="D900" s="80">
        <v>10019674</v>
      </c>
      <c r="E900" s="79" t="s">
        <v>276</v>
      </c>
      <c r="F900" s="81">
        <v>42260</v>
      </c>
      <c r="G900" s="82">
        <v>4.5369999999999999</v>
      </c>
      <c r="H900" s="83">
        <f t="shared" si="39"/>
        <v>4537</v>
      </c>
      <c r="I900" s="84">
        <f t="shared" si="40"/>
        <v>5.2511574074074072E-2</v>
      </c>
      <c r="J900" s="83">
        <v>0.47099999999999997</v>
      </c>
      <c r="K900" s="83" t="s">
        <v>277</v>
      </c>
      <c r="L900" s="83">
        <v>0.29099999999999998</v>
      </c>
      <c r="M900" s="83" t="s">
        <v>277</v>
      </c>
      <c r="N900" s="84">
        <f t="shared" si="41"/>
        <v>0.81451157407407404</v>
      </c>
    </row>
    <row r="901" spans="2:14" s="71" customFormat="1" ht="14.65" customHeight="1">
      <c r="B901" s="79" t="s">
        <v>278</v>
      </c>
      <c r="C901" s="80">
        <v>10044187</v>
      </c>
      <c r="D901" s="80">
        <v>10019674</v>
      </c>
      <c r="E901" s="79" t="s">
        <v>276</v>
      </c>
      <c r="F901" s="81">
        <v>42261</v>
      </c>
      <c r="G901" s="82">
        <v>4.423</v>
      </c>
      <c r="H901" s="83">
        <f t="shared" ref="H901:H964" si="42">(G901*1000)</f>
        <v>4423</v>
      </c>
      <c r="I901" s="84">
        <f t="shared" ref="I901:I964" si="43">SUM(G901/86.4)</f>
        <v>5.1192129629629629E-2</v>
      </c>
      <c r="J901" s="83">
        <v>1.58</v>
      </c>
      <c r="K901" s="83" t="s">
        <v>277</v>
      </c>
      <c r="L901" s="83">
        <v>0.46700000000000003</v>
      </c>
      <c r="M901" s="83" t="s">
        <v>277</v>
      </c>
      <c r="N901" s="84">
        <f t="shared" ref="N901:N964" si="44">SUM(I901+J901+L901)</f>
        <v>2.0981921296296298</v>
      </c>
    </row>
    <row r="902" spans="2:14" s="71" customFormat="1" ht="14.65" customHeight="1">
      <c r="B902" s="79" t="s">
        <v>278</v>
      </c>
      <c r="C902" s="80">
        <v>10044187</v>
      </c>
      <c r="D902" s="80">
        <v>10019674</v>
      </c>
      <c r="E902" s="79" t="s">
        <v>276</v>
      </c>
      <c r="F902" s="81">
        <v>42262</v>
      </c>
      <c r="G902" s="82">
        <v>4.2919999999999998</v>
      </c>
      <c r="H902" s="83">
        <f t="shared" si="42"/>
        <v>4292</v>
      </c>
      <c r="I902" s="84">
        <f t="shared" si="43"/>
        <v>4.9675925925925922E-2</v>
      </c>
      <c r="J902" s="83">
        <v>0.20899999999999999</v>
      </c>
      <c r="K902" s="83" t="s">
        <v>277</v>
      </c>
      <c r="L902" s="83">
        <v>0.46</v>
      </c>
      <c r="M902" s="83" t="s">
        <v>277</v>
      </c>
      <c r="N902" s="84">
        <f t="shared" si="44"/>
        <v>0.71867592592592588</v>
      </c>
    </row>
    <row r="903" spans="2:14" s="71" customFormat="1" ht="14.65" customHeight="1">
      <c r="B903" s="79" t="s">
        <v>278</v>
      </c>
      <c r="C903" s="80">
        <v>10044187</v>
      </c>
      <c r="D903" s="80">
        <v>10019674</v>
      </c>
      <c r="E903" s="79" t="s">
        <v>276</v>
      </c>
      <c r="F903" s="81">
        <v>42263</v>
      </c>
      <c r="G903" s="82">
        <v>4.4800000000000004</v>
      </c>
      <c r="H903" s="83">
        <f t="shared" si="42"/>
        <v>4480</v>
      </c>
      <c r="I903" s="84">
        <f t="shared" si="43"/>
        <v>5.185185185185185E-2</v>
      </c>
      <c r="J903" s="83">
        <v>3.74</v>
      </c>
      <c r="K903" s="83" t="s">
        <v>277</v>
      </c>
      <c r="L903" s="83">
        <v>0.47799999999999998</v>
      </c>
      <c r="M903" s="83" t="s">
        <v>277</v>
      </c>
      <c r="N903" s="84">
        <f t="shared" si="44"/>
        <v>4.2698518518518522</v>
      </c>
    </row>
    <row r="904" spans="2:14" s="71" customFormat="1" ht="14.65" customHeight="1">
      <c r="B904" s="79" t="s">
        <v>278</v>
      </c>
      <c r="C904" s="80">
        <v>10044187</v>
      </c>
      <c r="D904" s="80">
        <v>10019674</v>
      </c>
      <c r="E904" s="79" t="s">
        <v>276</v>
      </c>
      <c r="F904" s="81">
        <v>42264</v>
      </c>
      <c r="G904" s="82">
        <v>4.4690000000000003</v>
      </c>
      <c r="H904" s="83">
        <f t="shared" si="42"/>
        <v>4469</v>
      </c>
      <c r="I904" s="84">
        <f t="shared" si="43"/>
        <v>5.1724537037037034E-2</v>
      </c>
      <c r="J904" s="83">
        <v>0.88900000000000001</v>
      </c>
      <c r="K904" s="83" t="s">
        <v>277</v>
      </c>
      <c r="L904" s="83">
        <v>0.45600000000000002</v>
      </c>
      <c r="M904" s="83" t="s">
        <v>277</v>
      </c>
      <c r="N904" s="84">
        <f t="shared" si="44"/>
        <v>1.3967245370370371</v>
      </c>
    </row>
    <row r="905" spans="2:14" s="71" customFormat="1" ht="14.65" customHeight="1">
      <c r="B905" s="79" t="s">
        <v>278</v>
      </c>
      <c r="C905" s="80">
        <v>10044187</v>
      </c>
      <c r="D905" s="80">
        <v>10019674</v>
      </c>
      <c r="E905" s="79" t="s">
        <v>276</v>
      </c>
      <c r="F905" s="81">
        <v>42265</v>
      </c>
      <c r="G905" s="82">
        <v>4.282</v>
      </c>
      <c r="H905" s="83">
        <f t="shared" si="42"/>
        <v>4282</v>
      </c>
      <c r="I905" s="84">
        <f t="shared" si="43"/>
        <v>4.9560185185185179E-2</v>
      </c>
      <c r="J905" s="83">
        <v>0.43</v>
      </c>
      <c r="K905" s="83" t="s">
        <v>277</v>
      </c>
      <c r="L905" s="83">
        <v>0.48199999999999998</v>
      </c>
      <c r="M905" s="83" t="s">
        <v>277</v>
      </c>
      <c r="N905" s="84">
        <f t="shared" si="44"/>
        <v>0.96156018518518516</v>
      </c>
    </row>
    <row r="906" spans="2:14" s="71" customFormat="1" ht="14.65" customHeight="1">
      <c r="B906" s="79" t="s">
        <v>278</v>
      </c>
      <c r="C906" s="80">
        <v>10044187</v>
      </c>
      <c r="D906" s="80">
        <v>10019674</v>
      </c>
      <c r="E906" s="79" t="s">
        <v>276</v>
      </c>
      <c r="F906" s="81">
        <v>42266</v>
      </c>
      <c r="G906" s="82">
        <v>9.2530000000000001</v>
      </c>
      <c r="H906" s="83">
        <f t="shared" si="42"/>
        <v>9253</v>
      </c>
      <c r="I906" s="84">
        <f t="shared" si="43"/>
        <v>0.1070949074074074</v>
      </c>
      <c r="J906" s="83">
        <v>0.17799999999999999</v>
      </c>
      <c r="K906" s="83" t="s">
        <v>277</v>
      </c>
      <c r="L906" s="83">
        <v>0.45800000000000002</v>
      </c>
      <c r="M906" s="83" t="s">
        <v>277</v>
      </c>
      <c r="N906" s="84">
        <f t="shared" si="44"/>
        <v>0.74309490740740736</v>
      </c>
    </row>
    <row r="907" spans="2:14" s="71" customFormat="1" ht="14.65" customHeight="1">
      <c r="B907" s="79" t="s">
        <v>278</v>
      </c>
      <c r="C907" s="80">
        <v>10044187</v>
      </c>
      <c r="D907" s="80">
        <v>10019674</v>
      </c>
      <c r="E907" s="79" t="s">
        <v>276</v>
      </c>
      <c r="F907" s="81">
        <v>42267</v>
      </c>
      <c r="G907" s="82">
        <v>8.7010000000000005</v>
      </c>
      <c r="H907" s="83">
        <f t="shared" si="42"/>
        <v>8701</v>
      </c>
      <c r="I907" s="84">
        <f t="shared" si="43"/>
        <v>0.10070601851851851</v>
      </c>
      <c r="J907" s="83">
        <v>0.124</v>
      </c>
      <c r="K907" s="83" t="s">
        <v>277</v>
      </c>
      <c r="L907" s="83">
        <v>0.39900000000000002</v>
      </c>
      <c r="M907" s="83" t="s">
        <v>277</v>
      </c>
      <c r="N907" s="84">
        <f t="shared" si="44"/>
        <v>0.62370601851851859</v>
      </c>
    </row>
    <row r="908" spans="2:14" s="71" customFormat="1" ht="14.65" customHeight="1">
      <c r="B908" s="79" t="s">
        <v>278</v>
      </c>
      <c r="C908" s="80">
        <v>10044187</v>
      </c>
      <c r="D908" s="80">
        <v>10019674</v>
      </c>
      <c r="E908" s="79" t="s">
        <v>276</v>
      </c>
      <c r="F908" s="81">
        <v>42268</v>
      </c>
      <c r="G908" s="82">
        <v>0.55200000000000005</v>
      </c>
      <c r="H908" s="83">
        <f t="shared" si="42"/>
        <v>552</v>
      </c>
      <c r="I908" s="84">
        <f t="shared" si="43"/>
        <v>6.3888888888888893E-3</v>
      </c>
      <c r="J908" s="83">
        <v>0.77300000000000002</v>
      </c>
      <c r="K908" s="83" t="s">
        <v>277</v>
      </c>
      <c r="L908" s="83">
        <v>0.42799999999999999</v>
      </c>
      <c r="M908" s="83" t="s">
        <v>277</v>
      </c>
      <c r="N908" s="84">
        <f t="shared" si="44"/>
        <v>1.2073888888888888</v>
      </c>
    </row>
    <row r="909" spans="2:14" s="71" customFormat="1" ht="14.65" customHeight="1">
      <c r="B909" s="79" t="s">
        <v>278</v>
      </c>
      <c r="C909" s="80">
        <v>10044187</v>
      </c>
      <c r="D909" s="80">
        <v>10019674</v>
      </c>
      <c r="E909" s="79" t="s">
        <v>276</v>
      </c>
      <c r="F909" s="81">
        <v>42269</v>
      </c>
      <c r="G909" s="82">
        <v>4.5</v>
      </c>
      <c r="H909" s="83">
        <f t="shared" si="42"/>
        <v>4500</v>
      </c>
      <c r="I909" s="84">
        <f t="shared" si="43"/>
        <v>5.2083333333333329E-2</v>
      </c>
      <c r="J909" s="83">
        <v>0.70299999999999996</v>
      </c>
      <c r="K909" s="83" t="s">
        <v>277</v>
      </c>
      <c r="L909" s="83">
        <v>0.46700000000000003</v>
      </c>
      <c r="M909" s="83" t="s">
        <v>277</v>
      </c>
      <c r="N909" s="84">
        <f t="shared" si="44"/>
        <v>1.2220833333333334</v>
      </c>
    </row>
    <row r="910" spans="2:14" s="71" customFormat="1" ht="14.65" customHeight="1">
      <c r="B910" s="79" t="s">
        <v>278</v>
      </c>
      <c r="C910" s="80">
        <v>10044187</v>
      </c>
      <c r="D910" s="80">
        <v>10019674</v>
      </c>
      <c r="E910" s="79" t="s">
        <v>276</v>
      </c>
      <c r="F910" s="81">
        <v>42270</v>
      </c>
      <c r="G910" s="82">
        <v>0.441</v>
      </c>
      <c r="H910" s="83">
        <f t="shared" si="42"/>
        <v>441</v>
      </c>
      <c r="I910" s="84">
        <f t="shared" si="43"/>
        <v>5.1041666666666666E-3</v>
      </c>
      <c r="J910" s="83">
        <v>0.29299999999999998</v>
      </c>
      <c r="K910" s="83" t="s">
        <v>277</v>
      </c>
      <c r="L910" s="83">
        <v>0.49199999999999999</v>
      </c>
      <c r="M910" s="83" t="s">
        <v>277</v>
      </c>
      <c r="N910" s="84">
        <f t="shared" si="44"/>
        <v>0.79010416666666661</v>
      </c>
    </row>
    <row r="911" spans="2:14" s="71" customFormat="1" ht="14.65" customHeight="1">
      <c r="B911" s="79" t="s">
        <v>278</v>
      </c>
      <c r="C911" s="80">
        <v>10044187</v>
      </c>
      <c r="D911" s="80">
        <v>10019674</v>
      </c>
      <c r="E911" s="79" t="s">
        <v>276</v>
      </c>
      <c r="F911" s="81">
        <v>42271</v>
      </c>
      <c r="G911" s="82">
        <v>1.5349999999999999</v>
      </c>
      <c r="H911" s="83">
        <f t="shared" si="42"/>
        <v>1535</v>
      </c>
      <c r="I911" s="84">
        <f t="shared" si="43"/>
        <v>1.7766203703703701E-2</v>
      </c>
      <c r="J911" s="83">
        <v>0.379</v>
      </c>
      <c r="K911" s="83" t="s">
        <v>277</v>
      </c>
      <c r="L911" s="83">
        <v>0.47699999999999998</v>
      </c>
      <c r="M911" s="83" t="s">
        <v>277</v>
      </c>
      <c r="N911" s="84">
        <f t="shared" si="44"/>
        <v>0.87376620370370373</v>
      </c>
    </row>
    <row r="912" spans="2:14" s="71" customFormat="1" ht="14.65" customHeight="1">
      <c r="B912" s="79" t="s">
        <v>278</v>
      </c>
      <c r="C912" s="80">
        <v>10044187</v>
      </c>
      <c r="D912" s="80">
        <v>10019674</v>
      </c>
      <c r="E912" s="79" t="s">
        <v>276</v>
      </c>
      <c r="F912" s="81">
        <v>42272</v>
      </c>
      <c r="G912" s="82">
        <v>5.718</v>
      </c>
      <c r="H912" s="83">
        <f t="shared" si="42"/>
        <v>5718</v>
      </c>
      <c r="I912" s="84">
        <f t="shared" si="43"/>
        <v>6.6180555555555548E-2</v>
      </c>
      <c r="J912" s="83">
        <v>0.158</v>
      </c>
      <c r="K912" s="83" t="s">
        <v>277</v>
      </c>
      <c r="L912" s="83">
        <v>0.42899999999999999</v>
      </c>
      <c r="M912" s="83" t="s">
        <v>277</v>
      </c>
      <c r="N912" s="84">
        <f t="shared" si="44"/>
        <v>0.65318055555555554</v>
      </c>
    </row>
    <row r="913" spans="2:14" s="71" customFormat="1" ht="14.65" customHeight="1">
      <c r="B913" s="79" t="s">
        <v>278</v>
      </c>
      <c r="C913" s="80">
        <v>10044187</v>
      </c>
      <c r="D913" s="80">
        <v>10019674</v>
      </c>
      <c r="E913" s="79" t="s">
        <v>276</v>
      </c>
      <c r="F913" s="81">
        <v>42273</v>
      </c>
      <c r="G913" s="82">
        <v>8.4700000000000006</v>
      </c>
      <c r="H913" s="83">
        <f t="shared" si="42"/>
        <v>8470</v>
      </c>
      <c r="I913" s="84">
        <f t="shared" si="43"/>
        <v>9.8032407407407401E-2</v>
      </c>
      <c r="J913" s="83">
        <v>0.12</v>
      </c>
      <c r="K913" s="83" t="s">
        <v>277</v>
      </c>
      <c r="L913" s="83">
        <v>0.33200000000000002</v>
      </c>
      <c r="M913" s="83" t="s">
        <v>277</v>
      </c>
      <c r="N913" s="84">
        <f t="shared" si="44"/>
        <v>0.55003240740740744</v>
      </c>
    </row>
    <row r="914" spans="2:14" s="71" customFormat="1" ht="14.65" customHeight="1">
      <c r="B914" s="79" t="s">
        <v>278</v>
      </c>
      <c r="C914" s="80">
        <v>10044187</v>
      </c>
      <c r="D914" s="80">
        <v>10019674</v>
      </c>
      <c r="E914" s="79" t="s">
        <v>276</v>
      </c>
      <c r="F914" s="81">
        <v>42274</v>
      </c>
      <c r="G914" s="82">
        <v>0.98199999999999998</v>
      </c>
      <c r="H914" s="83">
        <f t="shared" si="42"/>
        <v>982</v>
      </c>
      <c r="I914" s="84">
        <f t="shared" si="43"/>
        <v>1.136574074074074E-2</v>
      </c>
      <c r="J914" s="83">
        <v>0.10100000000000001</v>
      </c>
      <c r="K914" s="83" t="s">
        <v>277</v>
      </c>
      <c r="L914" s="83">
        <v>0.29299999999999998</v>
      </c>
      <c r="M914" s="83" t="s">
        <v>277</v>
      </c>
      <c r="N914" s="84">
        <f t="shared" si="44"/>
        <v>0.40536574074074072</v>
      </c>
    </row>
    <row r="915" spans="2:14" s="71" customFormat="1" ht="14.65" customHeight="1">
      <c r="B915" s="79" t="s">
        <v>278</v>
      </c>
      <c r="C915" s="80">
        <v>10044187</v>
      </c>
      <c r="D915" s="80">
        <v>10019674</v>
      </c>
      <c r="E915" s="79" t="s">
        <v>276</v>
      </c>
      <c r="F915" s="81">
        <v>42275</v>
      </c>
      <c r="G915" s="82">
        <v>3.2290000000000001</v>
      </c>
      <c r="H915" s="83">
        <f t="shared" si="42"/>
        <v>3229</v>
      </c>
      <c r="I915" s="84">
        <f t="shared" si="43"/>
        <v>3.7372685185185182E-2</v>
      </c>
      <c r="J915" s="83">
        <v>9.2999999999999999E-2</v>
      </c>
      <c r="K915" s="83" t="s">
        <v>277</v>
      </c>
      <c r="L915" s="83">
        <v>0.26500000000000001</v>
      </c>
      <c r="M915" s="83" t="s">
        <v>277</v>
      </c>
      <c r="N915" s="84">
        <f t="shared" si="44"/>
        <v>0.3953726851851852</v>
      </c>
    </row>
    <row r="916" spans="2:14" s="71" customFormat="1" ht="14.65" customHeight="1">
      <c r="B916" s="79" t="s">
        <v>278</v>
      </c>
      <c r="C916" s="80">
        <v>10044187</v>
      </c>
      <c r="D916" s="80">
        <v>10019674</v>
      </c>
      <c r="E916" s="79" t="s">
        <v>276</v>
      </c>
      <c r="F916" s="81">
        <v>42276</v>
      </c>
      <c r="G916" s="82">
        <v>4.1929999999999996</v>
      </c>
      <c r="H916" s="83">
        <f t="shared" si="42"/>
        <v>4193</v>
      </c>
      <c r="I916" s="84">
        <f t="shared" si="43"/>
        <v>4.8530092592592583E-2</v>
      </c>
      <c r="J916" s="83">
        <v>8.8999999999999996E-2</v>
      </c>
      <c r="K916" s="83" t="s">
        <v>277</v>
      </c>
      <c r="L916" s="83">
        <v>0.26300000000000001</v>
      </c>
      <c r="M916" s="83" t="s">
        <v>277</v>
      </c>
      <c r="N916" s="84">
        <f t="shared" si="44"/>
        <v>0.40053009259259259</v>
      </c>
    </row>
    <row r="917" spans="2:14" s="71" customFormat="1" ht="14.65" customHeight="1">
      <c r="B917" s="79" t="s">
        <v>278</v>
      </c>
      <c r="C917" s="80">
        <v>10044187</v>
      </c>
      <c r="D917" s="80">
        <v>10019674</v>
      </c>
      <c r="E917" s="79" t="s">
        <v>276</v>
      </c>
      <c r="F917" s="81">
        <v>42277</v>
      </c>
      <c r="G917" s="82">
        <v>3.9889999999999999</v>
      </c>
      <c r="H917" s="83">
        <f t="shared" si="42"/>
        <v>3989</v>
      </c>
      <c r="I917" s="84">
        <f t="shared" si="43"/>
        <v>4.6168981481481478E-2</v>
      </c>
      <c r="J917" s="83">
        <v>8.1000000000000003E-2</v>
      </c>
      <c r="K917" s="83" t="s">
        <v>277</v>
      </c>
      <c r="L917" s="83">
        <v>0.25600000000000001</v>
      </c>
      <c r="M917" s="83" t="s">
        <v>277</v>
      </c>
      <c r="N917" s="84">
        <f t="shared" si="44"/>
        <v>0.38316898148148149</v>
      </c>
    </row>
    <row r="918" spans="2:14" s="71" customFormat="1" ht="14.65" customHeight="1">
      <c r="B918" s="79" t="s">
        <v>278</v>
      </c>
      <c r="C918" s="80">
        <v>10044187</v>
      </c>
      <c r="D918" s="80">
        <v>10019674</v>
      </c>
      <c r="E918" s="79" t="s">
        <v>276</v>
      </c>
      <c r="F918" s="81">
        <v>42278</v>
      </c>
      <c r="G918" s="82">
        <v>4.1289999999999996</v>
      </c>
      <c r="H918" s="83">
        <f t="shared" si="42"/>
        <v>4129</v>
      </c>
      <c r="I918" s="84">
        <f t="shared" si="43"/>
        <v>4.7789351851851847E-2</v>
      </c>
      <c r="J918" s="83">
        <v>0.08</v>
      </c>
      <c r="K918" s="83" t="s">
        <v>277</v>
      </c>
      <c r="L918" s="83">
        <v>0.248</v>
      </c>
      <c r="M918" s="83" t="s">
        <v>277</v>
      </c>
      <c r="N918" s="84">
        <f t="shared" si="44"/>
        <v>0.37578935185185186</v>
      </c>
    </row>
    <row r="919" spans="2:14" s="71" customFormat="1" ht="14.65" customHeight="1">
      <c r="B919" s="79" t="s">
        <v>278</v>
      </c>
      <c r="C919" s="80">
        <v>10044187</v>
      </c>
      <c r="D919" s="80">
        <v>10019674</v>
      </c>
      <c r="E919" s="79" t="s">
        <v>276</v>
      </c>
      <c r="F919" s="81">
        <v>42279</v>
      </c>
      <c r="G919" s="82">
        <v>4.7590000000000003</v>
      </c>
      <c r="H919" s="83">
        <f t="shared" si="42"/>
        <v>4759</v>
      </c>
      <c r="I919" s="84">
        <f t="shared" si="43"/>
        <v>5.5081018518518522E-2</v>
      </c>
      <c r="J919" s="83">
        <v>7.8E-2</v>
      </c>
      <c r="K919" s="83" t="s">
        <v>277</v>
      </c>
      <c r="L919" s="83">
        <v>0.23400000000000001</v>
      </c>
      <c r="M919" s="83" t="s">
        <v>277</v>
      </c>
      <c r="N919" s="84">
        <f t="shared" si="44"/>
        <v>0.36708101851851854</v>
      </c>
    </row>
    <row r="920" spans="2:14" s="71" customFormat="1" ht="14.65" customHeight="1">
      <c r="B920" s="79" t="s">
        <v>278</v>
      </c>
      <c r="C920" s="80">
        <v>10044187</v>
      </c>
      <c r="D920" s="80">
        <v>10019674</v>
      </c>
      <c r="E920" s="79" t="s">
        <v>276</v>
      </c>
      <c r="F920" s="81">
        <v>42280</v>
      </c>
      <c r="G920" s="82">
        <v>3.5779999999999998</v>
      </c>
      <c r="H920" s="83">
        <f t="shared" si="42"/>
        <v>3578</v>
      </c>
      <c r="I920" s="84">
        <f t="shared" si="43"/>
        <v>4.1412037037037032E-2</v>
      </c>
      <c r="J920" s="83">
        <v>0.08</v>
      </c>
      <c r="K920" s="83" t="s">
        <v>277</v>
      </c>
      <c r="L920" s="83">
        <v>0.23899999999999999</v>
      </c>
      <c r="M920" s="83" t="s">
        <v>277</v>
      </c>
      <c r="N920" s="84">
        <f t="shared" si="44"/>
        <v>0.36041203703703706</v>
      </c>
    </row>
    <row r="921" spans="2:14" s="71" customFormat="1" ht="14.65" customHeight="1">
      <c r="B921" s="79" t="s">
        <v>278</v>
      </c>
      <c r="C921" s="80">
        <v>10044187</v>
      </c>
      <c r="D921" s="80">
        <v>10019674</v>
      </c>
      <c r="E921" s="79" t="s">
        <v>276</v>
      </c>
      <c r="F921" s="81">
        <v>42281</v>
      </c>
      <c r="G921" s="82">
        <v>2.7919999999999998</v>
      </c>
      <c r="H921" s="83">
        <f t="shared" si="42"/>
        <v>2792</v>
      </c>
      <c r="I921" s="84">
        <f t="shared" si="43"/>
        <v>3.231481481481481E-2</v>
      </c>
      <c r="J921" s="83">
        <v>7.8E-2</v>
      </c>
      <c r="K921" s="83" t="s">
        <v>277</v>
      </c>
      <c r="L921" s="83">
        <v>0.23400000000000001</v>
      </c>
      <c r="M921" s="83" t="s">
        <v>277</v>
      </c>
      <c r="N921" s="84">
        <f t="shared" si="44"/>
        <v>0.34431481481481485</v>
      </c>
    </row>
    <row r="922" spans="2:14" s="71" customFormat="1" ht="14.65" customHeight="1">
      <c r="B922" s="79" t="s">
        <v>278</v>
      </c>
      <c r="C922" s="80">
        <v>10044187</v>
      </c>
      <c r="D922" s="80">
        <v>10019674</v>
      </c>
      <c r="E922" s="79" t="s">
        <v>276</v>
      </c>
      <c r="F922" s="81">
        <v>42282</v>
      </c>
      <c r="G922" s="82">
        <v>5.2080000000000002</v>
      </c>
      <c r="H922" s="83">
        <f t="shared" si="42"/>
        <v>5208</v>
      </c>
      <c r="I922" s="84">
        <f t="shared" si="43"/>
        <v>6.0277777777777777E-2</v>
      </c>
      <c r="J922" s="83">
        <v>1.51</v>
      </c>
      <c r="K922" s="83" t="s">
        <v>277</v>
      </c>
      <c r="L922" s="83">
        <v>0.377</v>
      </c>
      <c r="M922" s="83" t="s">
        <v>277</v>
      </c>
      <c r="N922" s="84">
        <f t="shared" si="44"/>
        <v>1.9472777777777779</v>
      </c>
    </row>
    <row r="923" spans="2:14" s="71" customFormat="1" ht="14.65" customHeight="1">
      <c r="B923" s="79" t="s">
        <v>278</v>
      </c>
      <c r="C923" s="80">
        <v>10044187</v>
      </c>
      <c r="D923" s="80">
        <v>10019674</v>
      </c>
      <c r="E923" s="79" t="s">
        <v>276</v>
      </c>
      <c r="F923" s="81">
        <v>42283</v>
      </c>
      <c r="G923" s="82">
        <v>4.4630000000000001</v>
      </c>
      <c r="H923" s="83">
        <f t="shared" si="42"/>
        <v>4463</v>
      </c>
      <c r="I923" s="84">
        <f t="shared" si="43"/>
        <v>5.1655092592592593E-2</v>
      </c>
      <c r="J923" s="83">
        <v>1.59</v>
      </c>
      <c r="K923" s="83" t="s">
        <v>277</v>
      </c>
      <c r="L923" s="83">
        <v>0.46400000000000002</v>
      </c>
      <c r="M923" s="83" t="s">
        <v>277</v>
      </c>
      <c r="N923" s="84">
        <f t="shared" si="44"/>
        <v>2.1056550925925928</v>
      </c>
    </row>
    <row r="924" spans="2:14" s="71" customFormat="1" ht="14.65" customHeight="1">
      <c r="B924" s="79" t="s">
        <v>278</v>
      </c>
      <c r="C924" s="80">
        <v>10044187</v>
      </c>
      <c r="D924" s="80">
        <v>10019674</v>
      </c>
      <c r="E924" s="79" t="s">
        <v>276</v>
      </c>
      <c r="F924" s="81">
        <v>42284</v>
      </c>
      <c r="G924" s="82">
        <v>4.319</v>
      </c>
      <c r="H924" s="83">
        <f t="shared" si="42"/>
        <v>4319</v>
      </c>
      <c r="I924" s="84">
        <f t="shared" si="43"/>
        <v>4.9988425925925922E-2</v>
      </c>
      <c r="J924" s="83">
        <v>0.86499999999999999</v>
      </c>
      <c r="K924" s="83" t="s">
        <v>277</v>
      </c>
      <c r="L924" s="83">
        <v>0.42799999999999999</v>
      </c>
      <c r="M924" s="83" t="s">
        <v>277</v>
      </c>
      <c r="N924" s="84">
        <f t="shared" si="44"/>
        <v>1.3429884259259259</v>
      </c>
    </row>
    <row r="925" spans="2:14" s="71" customFormat="1" ht="14.65" customHeight="1">
      <c r="B925" s="79" t="s">
        <v>278</v>
      </c>
      <c r="C925" s="80">
        <v>10044187</v>
      </c>
      <c r="D925" s="80">
        <v>10019674</v>
      </c>
      <c r="E925" s="79" t="s">
        <v>276</v>
      </c>
      <c r="F925" s="81">
        <v>42285</v>
      </c>
      <c r="G925" s="82">
        <v>4.5</v>
      </c>
      <c r="H925" s="83">
        <f t="shared" si="42"/>
        <v>4500</v>
      </c>
      <c r="I925" s="84">
        <f t="shared" si="43"/>
        <v>5.2083333333333329E-2</v>
      </c>
      <c r="J925" s="83">
        <v>0.189</v>
      </c>
      <c r="K925" s="83" t="s">
        <v>277</v>
      </c>
      <c r="L925" s="83">
        <v>0.46800000000000003</v>
      </c>
      <c r="M925" s="83" t="s">
        <v>277</v>
      </c>
      <c r="N925" s="84">
        <f t="shared" si="44"/>
        <v>0.70908333333333329</v>
      </c>
    </row>
    <row r="926" spans="2:14" s="71" customFormat="1" ht="14.65" customHeight="1">
      <c r="B926" s="79" t="s">
        <v>278</v>
      </c>
      <c r="C926" s="80">
        <v>10044187</v>
      </c>
      <c r="D926" s="80">
        <v>10019674</v>
      </c>
      <c r="E926" s="79" t="s">
        <v>276</v>
      </c>
      <c r="F926" s="81">
        <v>42286</v>
      </c>
      <c r="G926" s="82">
        <v>3.093</v>
      </c>
      <c r="H926" s="83">
        <f t="shared" si="42"/>
        <v>3093</v>
      </c>
      <c r="I926" s="84">
        <f t="shared" si="43"/>
        <v>3.5798611111111107E-2</v>
      </c>
      <c r="J926" s="83">
        <v>0.12</v>
      </c>
      <c r="K926" s="83" t="s">
        <v>277</v>
      </c>
      <c r="L926" s="83">
        <v>0.36799999999999999</v>
      </c>
      <c r="M926" s="83" t="s">
        <v>277</v>
      </c>
      <c r="N926" s="84">
        <f t="shared" si="44"/>
        <v>0.52379861111111103</v>
      </c>
    </row>
    <row r="927" spans="2:14" s="71" customFormat="1" ht="14.65" customHeight="1">
      <c r="B927" s="79" t="s">
        <v>278</v>
      </c>
      <c r="C927" s="80">
        <v>10044187</v>
      </c>
      <c r="D927" s="80">
        <v>10019674</v>
      </c>
      <c r="E927" s="79" t="s">
        <v>276</v>
      </c>
      <c r="F927" s="81">
        <v>42287</v>
      </c>
      <c r="G927" s="82">
        <v>4.1429999999999998</v>
      </c>
      <c r="H927" s="83">
        <f t="shared" si="42"/>
        <v>4143</v>
      </c>
      <c r="I927" s="84">
        <f t="shared" si="43"/>
        <v>4.7951388888888884E-2</v>
      </c>
      <c r="J927" s="83">
        <v>0.10299999999999999</v>
      </c>
      <c r="K927" s="83" t="s">
        <v>277</v>
      </c>
      <c r="L927" s="83">
        <v>0.29699999999999999</v>
      </c>
      <c r="M927" s="83" t="s">
        <v>277</v>
      </c>
      <c r="N927" s="84">
        <f t="shared" si="44"/>
        <v>0.44795138888888886</v>
      </c>
    </row>
    <row r="928" spans="2:14" s="71" customFormat="1" ht="14.65" customHeight="1">
      <c r="B928" s="79" t="s">
        <v>278</v>
      </c>
      <c r="C928" s="80">
        <v>10044187</v>
      </c>
      <c r="D928" s="80">
        <v>10019674</v>
      </c>
      <c r="E928" s="79" t="s">
        <v>276</v>
      </c>
      <c r="F928" s="81">
        <v>42288</v>
      </c>
      <c r="G928" s="82">
        <v>3.758</v>
      </c>
      <c r="H928" s="83">
        <f t="shared" si="42"/>
        <v>3758</v>
      </c>
      <c r="I928" s="84">
        <f t="shared" si="43"/>
        <v>4.3495370370370365E-2</v>
      </c>
      <c r="J928" s="83">
        <v>9.8000000000000004E-2</v>
      </c>
      <c r="K928" s="83" t="s">
        <v>277</v>
      </c>
      <c r="L928" s="83">
        <v>0.26200000000000001</v>
      </c>
      <c r="M928" s="83" t="s">
        <v>277</v>
      </c>
      <c r="N928" s="84">
        <f t="shared" si="44"/>
        <v>0.40349537037037037</v>
      </c>
    </row>
    <row r="929" spans="2:14" s="71" customFormat="1" ht="14.65" customHeight="1">
      <c r="B929" s="79" t="s">
        <v>278</v>
      </c>
      <c r="C929" s="80">
        <v>10044187</v>
      </c>
      <c r="D929" s="80">
        <v>10019674</v>
      </c>
      <c r="E929" s="79" t="s">
        <v>276</v>
      </c>
      <c r="F929" s="81">
        <v>42289</v>
      </c>
      <c r="G929" s="82">
        <v>3.7679999999999998</v>
      </c>
      <c r="H929" s="83">
        <f t="shared" si="42"/>
        <v>3768</v>
      </c>
      <c r="I929" s="84">
        <f t="shared" si="43"/>
        <v>4.3611111111111107E-2</v>
      </c>
      <c r="J929" s="83">
        <v>0.10199999999999999</v>
      </c>
      <c r="K929" s="83" t="s">
        <v>277</v>
      </c>
      <c r="L929" s="83">
        <v>0.24399999999999999</v>
      </c>
      <c r="M929" s="83" t="s">
        <v>277</v>
      </c>
      <c r="N929" s="84">
        <f t="shared" si="44"/>
        <v>0.38961111111111113</v>
      </c>
    </row>
    <row r="930" spans="2:14" s="71" customFormat="1" ht="14.65" customHeight="1">
      <c r="B930" s="79" t="s">
        <v>278</v>
      </c>
      <c r="C930" s="80">
        <v>10044187</v>
      </c>
      <c r="D930" s="80">
        <v>10019674</v>
      </c>
      <c r="E930" s="79" t="s">
        <v>276</v>
      </c>
      <c r="F930" s="81">
        <v>42290</v>
      </c>
      <c r="G930" s="82">
        <v>3.7589999999999999</v>
      </c>
      <c r="H930" s="83">
        <f t="shared" si="42"/>
        <v>3759</v>
      </c>
      <c r="I930" s="84">
        <f t="shared" si="43"/>
        <v>4.3506944444444438E-2</v>
      </c>
      <c r="J930" s="83">
        <v>0.152</v>
      </c>
      <c r="K930" s="83" t="s">
        <v>277</v>
      </c>
      <c r="L930" s="83">
        <v>0.249</v>
      </c>
      <c r="M930" s="83" t="s">
        <v>277</v>
      </c>
      <c r="N930" s="84">
        <f t="shared" si="44"/>
        <v>0.44450694444444444</v>
      </c>
    </row>
    <row r="931" spans="2:14" s="71" customFormat="1" ht="14.65" customHeight="1">
      <c r="B931" s="79" t="s">
        <v>278</v>
      </c>
      <c r="C931" s="80">
        <v>10044187</v>
      </c>
      <c r="D931" s="80">
        <v>10019674</v>
      </c>
      <c r="E931" s="79" t="s">
        <v>276</v>
      </c>
      <c r="F931" s="81">
        <v>42291</v>
      </c>
      <c r="G931" s="82">
        <v>3.823</v>
      </c>
      <c r="H931" s="83">
        <f t="shared" si="42"/>
        <v>3823</v>
      </c>
      <c r="I931" s="84">
        <f t="shared" si="43"/>
        <v>4.4247685185185182E-2</v>
      </c>
      <c r="J931" s="83">
        <v>9.8000000000000004E-2</v>
      </c>
      <c r="K931" s="83" t="s">
        <v>277</v>
      </c>
      <c r="L931" s="83">
        <v>0.27100000000000002</v>
      </c>
      <c r="M931" s="83" t="s">
        <v>277</v>
      </c>
      <c r="N931" s="84">
        <f t="shared" si="44"/>
        <v>0.41324768518518518</v>
      </c>
    </row>
    <row r="932" spans="2:14" s="71" customFormat="1" ht="14.65" customHeight="1">
      <c r="B932" s="79" t="s">
        <v>278</v>
      </c>
      <c r="C932" s="80">
        <v>10044187</v>
      </c>
      <c r="D932" s="80">
        <v>10019674</v>
      </c>
      <c r="E932" s="79" t="s">
        <v>276</v>
      </c>
      <c r="F932" s="81">
        <v>42292</v>
      </c>
      <c r="G932" s="82">
        <v>3.8090000000000002</v>
      </c>
      <c r="H932" s="83">
        <f t="shared" si="42"/>
        <v>3809</v>
      </c>
      <c r="I932" s="84">
        <f t="shared" si="43"/>
        <v>4.4085648148148145E-2</v>
      </c>
      <c r="J932" s="83">
        <v>9.5000000000000001E-2</v>
      </c>
      <c r="K932" s="83" t="s">
        <v>277</v>
      </c>
      <c r="L932" s="83">
        <v>0.23599999999999999</v>
      </c>
      <c r="M932" s="83" t="s">
        <v>277</v>
      </c>
      <c r="N932" s="84">
        <f t="shared" si="44"/>
        <v>0.37508564814814815</v>
      </c>
    </row>
    <row r="933" spans="2:14" s="71" customFormat="1" ht="14.65" customHeight="1">
      <c r="B933" s="79" t="s">
        <v>278</v>
      </c>
      <c r="C933" s="80">
        <v>10044187</v>
      </c>
      <c r="D933" s="80">
        <v>10019674</v>
      </c>
      <c r="E933" s="79" t="s">
        <v>276</v>
      </c>
      <c r="F933" s="81">
        <v>42293</v>
      </c>
      <c r="G933" s="82">
        <v>3.657</v>
      </c>
      <c r="H933" s="83">
        <f t="shared" si="42"/>
        <v>3657</v>
      </c>
      <c r="I933" s="84">
        <f t="shared" si="43"/>
        <v>4.2326388888888886E-2</v>
      </c>
      <c r="J933" s="83">
        <v>8.8999999999999996E-2</v>
      </c>
      <c r="K933" s="83" t="s">
        <v>277</v>
      </c>
      <c r="L933" s="83">
        <v>0.20899999999999999</v>
      </c>
      <c r="M933" s="83" t="s">
        <v>277</v>
      </c>
      <c r="N933" s="84">
        <f t="shared" si="44"/>
        <v>0.34032638888888889</v>
      </c>
    </row>
    <row r="934" spans="2:14" s="71" customFormat="1" ht="14.65" customHeight="1">
      <c r="B934" s="79" t="s">
        <v>278</v>
      </c>
      <c r="C934" s="80">
        <v>10044187</v>
      </c>
      <c r="D934" s="80">
        <v>10019674</v>
      </c>
      <c r="E934" s="79" t="s">
        <v>276</v>
      </c>
      <c r="F934" s="81">
        <v>42294</v>
      </c>
      <c r="G934" s="82">
        <v>3.8860000000000001</v>
      </c>
      <c r="H934" s="83">
        <f t="shared" si="42"/>
        <v>3886</v>
      </c>
      <c r="I934" s="84">
        <f t="shared" si="43"/>
        <v>4.4976851851851851E-2</v>
      </c>
      <c r="J934" s="83">
        <v>8.2000000000000003E-2</v>
      </c>
      <c r="K934" s="83" t="s">
        <v>277</v>
      </c>
      <c r="L934" s="83">
        <v>0.185</v>
      </c>
      <c r="M934" s="83" t="s">
        <v>277</v>
      </c>
      <c r="N934" s="84">
        <f t="shared" si="44"/>
        <v>0.31197685185185187</v>
      </c>
    </row>
    <row r="935" spans="2:14" s="71" customFormat="1" ht="14.65" customHeight="1">
      <c r="B935" s="79" t="s">
        <v>278</v>
      </c>
      <c r="C935" s="80">
        <v>10044187</v>
      </c>
      <c r="D935" s="80">
        <v>10019674</v>
      </c>
      <c r="E935" s="79" t="s">
        <v>276</v>
      </c>
      <c r="F935" s="81">
        <v>42295</v>
      </c>
      <c r="G935" s="82">
        <v>3.8479999999999999</v>
      </c>
      <c r="H935" s="83">
        <f t="shared" si="42"/>
        <v>3848</v>
      </c>
      <c r="I935" s="84">
        <f t="shared" si="43"/>
        <v>4.4537037037037035E-2</v>
      </c>
      <c r="J935" s="83">
        <v>7.9000000000000001E-2</v>
      </c>
      <c r="K935" s="83" t="s">
        <v>277</v>
      </c>
      <c r="L935" s="83">
        <v>0.183</v>
      </c>
      <c r="M935" s="83" t="s">
        <v>277</v>
      </c>
      <c r="N935" s="84">
        <f t="shared" si="44"/>
        <v>0.30653703703703705</v>
      </c>
    </row>
    <row r="936" spans="2:14" s="71" customFormat="1" ht="14.65" customHeight="1">
      <c r="B936" s="79" t="s">
        <v>278</v>
      </c>
      <c r="C936" s="80">
        <v>10044187</v>
      </c>
      <c r="D936" s="80">
        <v>10019674</v>
      </c>
      <c r="E936" s="79" t="s">
        <v>276</v>
      </c>
      <c r="F936" s="81">
        <v>42296</v>
      </c>
      <c r="G936" s="82">
        <v>4.202</v>
      </c>
      <c r="H936" s="83">
        <f t="shared" si="42"/>
        <v>4202</v>
      </c>
      <c r="I936" s="84">
        <f t="shared" si="43"/>
        <v>4.8634259259259259E-2</v>
      </c>
      <c r="J936" s="83">
        <v>9.4E-2</v>
      </c>
      <c r="K936" s="83" t="s">
        <v>277</v>
      </c>
      <c r="L936" s="83">
        <v>0.19400000000000001</v>
      </c>
      <c r="M936" s="83" t="s">
        <v>277</v>
      </c>
      <c r="N936" s="84">
        <f t="shared" si="44"/>
        <v>0.33663425925925927</v>
      </c>
    </row>
    <row r="937" spans="2:14" s="71" customFormat="1" ht="14.65" customHeight="1">
      <c r="B937" s="79" t="s">
        <v>278</v>
      </c>
      <c r="C937" s="80">
        <v>10044187</v>
      </c>
      <c r="D937" s="80">
        <v>10019674</v>
      </c>
      <c r="E937" s="79" t="s">
        <v>276</v>
      </c>
      <c r="F937" s="81">
        <v>42297</v>
      </c>
      <c r="G937" s="82">
        <v>4.165</v>
      </c>
      <c r="H937" s="83">
        <f t="shared" si="42"/>
        <v>4165</v>
      </c>
      <c r="I937" s="84">
        <f t="shared" si="43"/>
        <v>4.8206018518518516E-2</v>
      </c>
      <c r="J937" s="83">
        <v>8.5000000000000006E-2</v>
      </c>
      <c r="K937" s="83" t="s">
        <v>277</v>
      </c>
      <c r="L937" s="83">
        <v>0.20699999999999999</v>
      </c>
      <c r="M937" s="83" t="s">
        <v>277</v>
      </c>
      <c r="N937" s="84">
        <f t="shared" si="44"/>
        <v>0.3402060185185185</v>
      </c>
    </row>
    <row r="938" spans="2:14" s="71" customFormat="1" ht="14.65" customHeight="1">
      <c r="B938" s="79" t="s">
        <v>278</v>
      </c>
      <c r="C938" s="80">
        <v>10044187</v>
      </c>
      <c r="D938" s="80">
        <v>10019674</v>
      </c>
      <c r="E938" s="79" t="s">
        <v>276</v>
      </c>
      <c r="F938" s="81">
        <v>42298</v>
      </c>
      <c r="G938" s="82">
        <v>2.782</v>
      </c>
      <c r="H938" s="83">
        <f t="shared" si="42"/>
        <v>2782</v>
      </c>
      <c r="I938" s="84">
        <f t="shared" si="43"/>
        <v>3.2199074074074074E-2</v>
      </c>
      <c r="J938" s="83">
        <v>0.60399999999999998</v>
      </c>
      <c r="K938" s="83" t="s">
        <v>277</v>
      </c>
      <c r="L938" s="83">
        <v>0.36499999999999999</v>
      </c>
      <c r="M938" s="83" t="s">
        <v>277</v>
      </c>
      <c r="N938" s="84">
        <f t="shared" si="44"/>
        <v>1.0011990740740742</v>
      </c>
    </row>
    <row r="939" spans="2:14" s="71" customFormat="1" ht="14.65" customHeight="1">
      <c r="B939" s="79" t="s">
        <v>278</v>
      </c>
      <c r="C939" s="80">
        <v>10044187</v>
      </c>
      <c r="D939" s="80">
        <v>10019674</v>
      </c>
      <c r="E939" s="79" t="s">
        <v>276</v>
      </c>
      <c r="F939" s="81">
        <v>42299</v>
      </c>
      <c r="G939" s="82">
        <v>4.1859999999999999</v>
      </c>
      <c r="H939" s="83">
        <f t="shared" si="42"/>
        <v>4186</v>
      </c>
      <c r="I939" s="84">
        <f t="shared" si="43"/>
        <v>4.8449074074074068E-2</v>
      </c>
      <c r="J939" s="83">
        <v>0.126</v>
      </c>
      <c r="K939" s="83" t="s">
        <v>277</v>
      </c>
      <c r="L939" s="83">
        <v>0.38100000000000001</v>
      </c>
      <c r="M939" s="83" t="s">
        <v>277</v>
      </c>
      <c r="N939" s="84">
        <f t="shared" si="44"/>
        <v>0.55544907407407407</v>
      </c>
    </row>
    <row r="940" spans="2:14" s="71" customFormat="1" ht="14.65" customHeight="1">
      <c r="B940" s="79" t="s">
        <v>278</v>
      </c>
      <c r="C940" s="80">
        <v>10044187</v>
      </c>
      <c r="D940" s="80">
        <v>10019674</v>
      </c>
      <c r="E940" s="79" t="s">
        <v>276</v>
      </c>
      <c r="F940" s="81">
        <v>42300</v>
      </c>
      <c r="G940" s="82">
        <v>3.4220000000000002</v>
      </c>
      <c r="H940" s="83">
        <f t="shared" si="42"/>
        <v>3422</v>
      </c>
      <c r="I940" s="84">
        <f t="shared" si="43"/>
        <v>3.9606481481481479E-2</v>
      </c>
      <c r="J940" s="83">
        <v>9.2999999999999999E-2</v>
      </c>
      <c r="K940" s="83" t="s">
        <v>277</v>
      </c>
      <c r="L940" s="83">
        <v>0.29499999999999998</v>
      </c>
      <c r="M940" s="83" t="s">
        <v>277</v>
      </c>
      <c r="N940" s="84">
        <f t="shared" si="44"/>
        <v>0.42760648148148145</v>
      </c>
    </row>
    <row r="941" spans="2:14" s="71" customFormat="1" ht="14.65" customHeight="1">
      <c r="B941" s="79" t="s">
        <v>278</v>
      </c>
      <c r="C941" s="80">
        <v>10044187</v>
      </c>
      <c r="D941" s="80">
        <v>10019674</v>
      </c>
      <c r="E941" s="79" t="s">
        <v>276</v>
      </c>
      <c r="F941" s="81">
        <v>42301</v>
      </c>
      <c r="G941" s="82">
        <v>3.91</v>
      </c>
      <c r="H941" s="83">
        <f t="shared" si="42"/>
        <v>3910</v>
      </c>
      <c r="I941" s="84">
        <f t="shared" si="43"/>
        <v>4.5254629629629631E-2</v>
      </c>
      <c r="J941" s="83">
        <v>0.437</v>
      </c>
      <c r="K941" s="83" t="s">
        <v>277</v>
      </c>
      <c r="L941" s="83">
        <v>0.32400000000000001</v>
      </c>
      <c r="M941" s="83" t="s">
        <v>277</v>
      </c>
      <c r="N941" s="84">
        <f t="shared" si="44"/>
        <v>0.80625462962962957</v>
      </c>
    </row>
    <row r="942" spans="2:14" s="71" customFormat="1" ht="14.65" customHeight="1">
      <c r="B942" s="79" t="s">
        <v>278</v>
      </c>
      <c r="C942" s="80">
        <v>10044187</v>
      </c>
      <c r="D942" s="80">
        <v>10019674</v>
      </c>
      <c r="E942" s="79" t="s">
        <v>276</v>
      </c>
      <c r="F942" s="81">
        <v>42302</v>
      </c>
      <c r="G942" s="82">
        <v>3.9039999999999999</v>
      </c>
      <c r="H942" s="83">
        <f t="shared" si="42"/>
        <v>3904</v>
      </c>
      <c r="I942" s="84">
        <f t="shared" si="43"/>
        <v>4.5185185185185182E-2</v>
      </c>
      <c r="J942" s="83">
        <v>0.14599999999999999</v>
      </c>
      <c r="K942" s="83" t="s">
        <v>277</v>
      </c>
      <c r="L942" s="83">
        <v>0.372</v>
      </c>
      <c r="M942" s="83" t="s">
        <v>277</v>
      </c>
      <c r="N942" s="84">
        <f t="shared" si="44"/>
        <v>0.56318518518518523</v>
      </c>
    </row>
    <row r="943" spans="2:14" s="71" customFormat="1" ht="14.65" customHeight="1">
      <c r="B943" s="79" t="s">
        <v>278</v>
      </c>
      <c r="C943" s="80">
        <v>10044187</v>
      </c>
      <c r="D943" s="80">
        <v>10019674</v>
      </c>
      <c r="E943" s="79" t="s">
        <v>276</v>
      </c>
      <c r="F943" s="81">
        <v>42303</v>
      </c>
      <c r="G943" s="82">
        <v>3.875</v>
      </c>
      <c r="H943" s="83">
        <f t="shared" si="42"/>
        <v>3875</v>
      </c>
      <c r="I943" s="84">
        <f t="shared" si="43"/>
        <v>4.4849537037037035E-2</v>
      </c>
      <c r="J943" s="83">
        <v>8.7999999999999995E-2</v>
      </c>
      <c r="K943" s="83" t="s">
        <v>277</v>
      </c>
      <c r="L943" s="83">
        <v>0.26900000000000002</v>
      </c>
      <c r="M943" s="83" t="s">
        <v>277</v>
      </c>
      <c r="N943" s="84">
        <f t="shared" si="44"/>
        <v>0.40184953703703707</v>
      </c>
    </row>
    <row r="944" spans="2:14" s="71" customFormat="1" ht="14.65" customHeight="1">
      <c r="B944" s="79" t="s">
        <v>278</v>
      </c>
      <c r="C944" s="80">
        <v>10044187</v>
      </c>
      <c r="D944" s="80">
        <v>10019674</v>
      </c>
      <c r="E944" s="79" t="s">
        <v>276</v>
      </c>
      <c r="F944" s="81">
        <v>42304</v>
      </c>
      <c r="G944" s="82">
        <v>3.98</v>
      </c>
      <c r="H944" s="83">
        <f t="shared" si="42"/>
        <v>3980</v>
      </c>
      <c r="I944" s="84">
        <f t="shared" si="43"/>
        <v>4.6064814814814808E-2</v>
      </c>
      <c r="J944" s="83">
        <v>0.14699999999999999</v>
      </c>
      <c r="K944" s="83" t="s">
        <v>277</v>
      </c>
      <c r="L944" s="83">
        <v>0.23899999999999999</v>
      </c>
      <c r="M944" s="83" t="s">
        <v>277</v>
      </c>
      <c r="N944" s="84">
        <f t="shared" si="44"/>
        <v>0.43206481481481479</v>
      </c>
    </row>
    <row r="945" spans="2:14" s="71" customFormat="1" ht="14.65" customHeight="1">
      <c r="B945" s="79" t="s">
        <v>278</v>
      </c>
      <c r="C945" s="80">
        <v>10044187</v>
      </c>
      <c r="D945" s="80">
        <v>10019674</v>
      </c>
      <c r="E945" s="79" t="s">
        <v>276</v>
      </c>
      <c r="F945" s="81">
        <v>42305</v>
      </c>
      <c r="G945" s="82">
        <v>3.7429999999999999</v>
      </c>
      <c r="H945" s="83">
        <f t="shared" si="42"/>
        <v>3743</v>
      </c>
      <c r="I945" s="84">
        <f t="shared" si="43"/>
        <v>4.3321759259259254E-2</v>
      </c>
      <c r="J945" s="83">
        <v>2.2999999999999998</v>
      </c>
      <c r="K945" s="83" t="s">
        <v>277</v>
      </c>
      <c r="L945" s="83">
        <v>0.39</v>
      </c>
      <c r="M945" s="83" t="s">
        <v>277</v>
      </c>
      <c r="N945" s="84">
        <f t="shared" si="44"/>
        <v>2.7333217592592591</v>
      </c>
    </row>
    <row r="946" spans="2:14" s="71" customFormat="1" ht="14.65" customHeight="1">
      <c r="B946" s="79" t="s">
        <v>278</v>
      </c>
      <c r="C946" s="80">
        <v>10044187</v>
      </c>
      <c r="D946" s="80">
        <v>10019674</v>
      </c>
      <c r="E946" s="79" t="s">
        <v>276</v>
      </c>
      <c r="F946" s="81">
        <v>42306</v>
      </c>
      <c r="G946" s="82">
        <v>3.798</v>
      </c>
      <c r="H946" s="83">
        <f t="shared" si="42"/>
        <v>3798</v>
      </c>
      <c r="I946" s="84">
        <f t="shared" si="43"/>
        <v>4.3958333333333328E-2</v>
      </c>
      <c r="J946" s="83">
        <v>0.81100000000000005</v>
      </c>
      <c r="K946" s="83" t="s">
        <v>277</v>
      </c>
      <c r="L946" s="83">
        <v>0.38300000000000001</v>
      </c>
      <c r="M946" s="83" t="s">
        <v>277</v>
      </c>
      <c r="N946" s="84">
        <f t="shared" si="44"/>
        <v>1.2379583333333333</v>
      </c>
    </row>
    <row r="947" spans="2:14" s="71" customFormat="1" ht="14.65" customHeight="1">
      <c r="B947" s="79" t="s">
        <v>278</v>
      </c>
      <c r="C947" s="80">
        <v>10044187</v>
      </c>
      <c r="D947" s="80">
        <v>10019674</v>
      </c>
      <c r="E947" s="79" t="s">
        <v>276</v>
      </c>
      <c r="F947" s="81">
        <v>42307</v>
      </c>
      <c r="G947" s="82">
        <v>3.5430000000000001</v>
      </c>
      <c r="H947" s="83">
        <f t="shared" si="42"/>
        <v>3543</v>
      </c>
      <c r="I947" s="84">
        <f t="shared" si="43"/>
        <v>4.1006944444444443E-2</v>
      </c>
      <c r="J947" s="83">
        <v>2.02</v>
      </c>
      <c r="K947" s="83" t="s">
        <v>277</v>
      </c>
      <c r="L947" s="83">
        <v>0.39500000000000002</v>
      </c>
      <c r="M947" s="83" t="s">
        <v>277</v>
      </c>
      <c r="N947" s="84">
        <f t="shared" si="44"/>
        <v>2.4560069444444443</v>
      </c>
    </row>
    <row r="948" spans="2:14" s="71" customFormat="1" ht="14.65" customHeight="1">
      <c r="B948" s="79" t="s">
        <v>278</v>
      </c>
      <c r="C948" s="80">
        <v>10044187</v>
      </c>
      <c r="D948" s="80">
        <v>10019674</v>
      </c>
      <c r="E948" s="79" t="s">
        <v>276</v>
      </c>
      <c r="F948" s="81">
        <v>42308</v>
      </c>
      <c r="G948" s="82">
        <v>4.1340000000000003</v>
      </c>
      <c r="H948" s="83">
        <f t="shared" si="42"/>
        <v>4134</v>
      </c>
      <c r="I948" s="84">
        <f t="shared" si="43"/>
        <v>4.7847222222222222E-2</v>
      </c>
      <c r="J948" s="83">
        <v>0.41299999999999998</v>
      </c>
      <c r="K948" s="83" t="s">
        <v>277</v>
      </c>
      <c r="L948" s="83">
        <v>0.41199999999999998</v>
      </c>
      <c r="M948" s="83" t="s">
        <v>277</v>
      </c>
      <c r="N948" s="84">
        <f t="shared" si="44"/>
        <v>0.87284722222222211</v>
      </c>
    </row>
    <row r="949" spans="2:14" s="71" customFormat="1" ht="14.65" customHeight="1">
      <c r="B949" s="79" t="s">
        <v>278</v>
      </c>
      <c r="C949" s="80">
        <v>10044187</v>
      </c>
      <c r="D949" s="80">
        <v>10019674</v>
      </c>
      <c r="E949" s="79" t="s">
        <v>276</v>
      </c>
      <c r="F949" s="81">
        <v>42309</v>
      </c>
      <c r="G949" s="82">
        <v>3.5110000000000001</v>
      </c>
      <c r="H949" s="83">
        <f t="shared" si="42"/>
        <v>3511</v>
      </c>
      <c r="I949" s="84">
        <f t="shared" si="43"/>
        <v>4.0636574074074075E-2</v>
      </c>
      <c r="J949" s="83">
        <v>0.14199999999999999</v>
      </c>
      <c r="K949" s="83" t="s">
        <v>277</v>
      </c>
      <c r="L949" s="83">
        <v>0.35799999999999998</v>
      </c>
      <c r="M949" s="83" t="s">
        <v>277</v>
      </c>
      <c r="N949" s="84">
        <f t="shared" si="44"/>
        <v>0.54063657407407406</v>
      </c>
    </row>
    <row r="950" spans="2:14" s="71" customFormat="1" ht="14.65" customHeight="1">
      <c r="B950" s="79" t="s">
        <v>278</v>
      </c>
      <c r="C950" s="80">
        <v>10044187</v>
      </c>
      <c r="D950" s="80">
        <v>10019674</v>
      </c>
      <c r="E950" s="79" t="s">
        <v>276</v>
      </c>
      <c r="F950" s="81">
        <v>42310</v>
      </c>
      <c r="G950" s="82">
        <v>3.9470000000000001</v>
      </c>
      <c r="H950" s="83">
        <f t="shared" si="42"/>
        <v>3947</v>
      </c>
      <c r="I950" s="84">
        <f t="shared" si="43"/>
        <v>4.5682870370370367E-2</v>
      </c>
      <c r="J950" s="83">
        <v>0.13</v>
      </c>
      <c r="K950" s="83" t="s">
        <v>277</v>
      </c>
      <c r="L950" s="83">
        <v>0.32700000000000001</v>
      </c>
      <c r="M950" s="83" t="s">
        <v>277</v>
      </c>
      <c r="N950" s="84">
        <f t="shared" si="44"/>
        <v>0.5026828703703704</v>
      </c>
    </row>
    <row r="951" spans="2:14" s="71" customFormat="1" ht="14.65" customHeight="1">
      <c r="B951" s="79" t="s">
        <v>278</v>
      </c>
      <c r="C951" s="80">
        <v>10044187</v>
      </c>
      <c r="D951" s="80">
        <v>10019674</v>
      </c>
      <c r="E951" s="79" t="s">
        <v>276</v>
      </c>
      <c r="F951" s="81">
        <v>42311</v>
      </c>
      <c r="G951" s="82">
        <v>4.101</v>
      </c>
      <c r="H951" s="83">
        <f t="shared" si="42"/>
        <v>4101</v>
      </c>
      <c r="I951" s="84">
        <f t="shared" si="43"/>
        <v>4.7465277777777773E-2</v>
      </c>
      <c r="J951" s="83">
        <v>0.153</v>
      </c>
      <c r="K951" s="83" t="s">
        <v>277</v>
      </c>
      <c r="L951" s="83">
        <v>0.3</v>
      </c>
      <c r="M951" s="83" t="s">
        <v>277</v>
      </c>
      <c r="N951" s="84">
        <f t="shared" si="44"/>
        <v>0.50046527777777783</v>
      </c>
    </row>
    <row r="952" spans="2:14" s="71" customFormat="1" ht="14.65" customHeight="1">
      <c r="B952" s="79" t="s">
        <v>278</v>
      </c>
      <c r="C952" s="80">
        <v>10044187</v>
      </c>
      <c r="D952" s="80">
        <v>10019674</v>
      </c>
      <c r="E952" s="79" t="s">
        <v>276</v>
      </c>
      <c r="F952" s="81">
        <v>42312</v>
      </c>
      <c r="G952" s="82">
        <v>4.6280000000000001</v>
      </c>
      <c r="H952" s="83">
        <f t="shared" si="42"/>
        <v>4628</v>
      </c>
      <c r="I952" s="84">
        <f t="shared" si="43"/>
        <v>5.3564814814814815E-2</v>
      </c>
      <c r="J952" s="83">
        <v>1.82</v>
      </c>
      <c r="K952" s="83" t="s">
        <v>277</v>
      </c>
      <c r="L952" s="83">
        <v>0.38700000000000001</v>
      </c>
      <c r="M952" s="83" t="s">
        <v>277</v>
      </c>
      <c r="N952" s="84">
        <f t="shared" si="44"/>
        <v>2.2605648148148152</v>
      </c>
    </row>
    <row r="953" spans="2:14" s="71" customFormat="1" ht="14.65" customHeight="1">
      <c r="B953" s="79" t="s">
        <v>278</v>
      </c>
      <c r="C953" s="80">
        <v>10044187</v>
      </c>
      <c r="D953" s="80">
        <v>10019674</v>
      </c>
      <c r="E953" s="79" t="s">
        <v>276</v>
      </c>
      <c r="F953" s="81">
        <v>42313</v>
      </c>
      <c r="G953" s="82">
        <v>3.081</v>
      </c>
      <c r="H953" s="83">
        <f t="shared" si="42"/>
        <v>3081</v>
      </c>
      <c r="I953" s="84">
        <f t="shared" si="43"/>
        <v>3.5659722222222218E-2</v>
      </c>
      <c r="J953" s="83">
        <v>1.39</v>
      </c>
      <c r="K953" s="83" t="s">
        <v>277</v>
      </c>
      <c r="L953" s="83">
        <v>0.42699999999999999</v>
      </c>
      <c r="M953" s="83" t="s">
        <v>277</v>
      </c>
      <c r="N953" s="84">
        <f t="shared" si="44"/>
        <v>1.8526597222222221</v>
      </c>
    </row>
    <row r="954" spans="2:14" s="71" customFormat="1" ht="14.65" customHeight="1">
      <c r="B954" s="79" t="s">
        <v>278</v>
      </c>
      <c r="C954" s="80">
        <v>10044187</v>
      </c>
      <c r="D954" s="80">
        <v>10019674</v>
      </c>
      <c r="E954" s="79" t="s">
        <v>276</v>
      </c>
      <c r="F954" s="81">
        <v>42314</v>
      </c>
      <c r="G954" s="82">
        <v>3.875</v>
      </c>
      <c r="H954" s="83">
        <f t="shared" si="42"/>
        <v>3875</v>
      </c>
      <c r="I954" s="84">
        <f t="shared" si="43"/>
        <v>4.4849537037037035E-2</v>
      </c>
      <c r="J954" s="83">
        <v>1.33</v>
      </c>
      <c r="K954" s="83" t="s">
        <v>277</v>
      </c>
      <c r="L954" s="83">
        <v>0.39100000000000001</v>
      </c>
      <c r="M954" s="83" t="s">
        <v>280</v>
      </c>
      <c r="N954" s="84">
        <f t="shared" si="44"/>
        <v>1.7658495370370371</v>
      </c>
    </row>
    <row r="955" spans="2:14" s="71" customFormat="1" ht="14.65" customHeight="1">
      <c r="B955" s="79" t="s">
        <v>278</v>
      </c>
      <c r="C955" s="80">
        <v>10044187</v>
      </c>
      <c r="D955" s="80">
        <v>10019674</v>
      </c>
      <c r="E955" s="79" t="s">
        <v>276</v>
      </c>
      <c r="F955" s="81">
        <v>42315</v>
      </c>
      <c r="G955" s="82">
        <v>4.3150000000000004</v>
      </c>
      <c r="H955" s="83">
        <f t="shared" si="42"/>
        <v>4315</v>
      </c>
      <c r="I955" s="84">
        <f t="shared" si="43"/>
        <v>4.9942129629629628E-2</v>
      </c>
      <c r="J955" s="83">
        <v>4.0199999999999996</v>
      </c>
      <c r="K955" s="83" t="s">
        <v>277</v>
      </c>
      <c r="L955" s="83">
        <v>0.36599999999999999</v>
      </c>
      <c r="M955" s="83" t="s">
        <v>277</v>
      </c>
      <c r="N955" s="84">
        <f t="shared" si="44"/>
        <v>4.4359421296296286</v>
      </c>
    </row>
    <row r="956" spans="2:14" s="71" customFormat="1" ht="14.65" customHeight="1">
      <c r="B956" s="79" t="s">
        <v>278</v>
      </c>
      <c r="C956" s="80">
        <v>10044187</v>
      </c>
      <c r="D956" s="80">
        <v>10019674</v>
      </c>
      <c r="E956" s="79" t="s">
        <v>276</v>
      </c>
      <c r="F956" s="81">
        <v>42316</v>
      </c>
      <c r="G956" s="82">
        <v>3.1819999999999999</v>
      </c>
      <c r="H956" s="83">
        <f t="shared" si="42"/>
        <v>3182</v>
      </c>
      <c r="I956" s="84">
        <f t="shared" si="43"/>
        <v>3.6828703703703704E-2</v>
      </c>
      <c r="J956" s="83">
        <v>0.79500000000000004</v>
      </c>
      <c r="K956" s="83" t="s">
        <v>277</v>
      </c>
      <c r="L956" s="83">
        <v>0.35199999999999998</v>
      </c>
      <c r="M956" s="83" t="s">
        <v>277</v>
      </c>
      <c r="N956" s="84">
        <f t="shared" si="44"/>
        <v>1.1838287037037039</v>
      </c>
    </row>
    <row r="957" spans="2:14" s="71" customFormat="1" ht="14.65" customHeight="1">
      <c r="B957" s="79" t="s">
        <v>278</v>
      </c>
      <c r="C957" s="80">
        <v>10044187</v>
      </c>
      <c r="D957" s="80">
        <v>10019674</v>
      </c>
      <c r="E957" s="79" t="s">
        <v>276</v>
      </c>
      <c r="F957" s="81">
        <v>42317</v>
      </c>
      <c r="G957" s="82">
        <v>3.8279999999999998</v>
      </c>
      <c r="H957" s="83">
        <f t="shared" si="42"/>
        <v>3828</v>
      </c>
      <c r="I957" s="84">
        <f t="shared" si="43"/>
        <v>4.4305555555555549E-2</v>
      </c>
      <c r="J957" s="83">
        <v>0.31</v>
      </c>
      <c r="K957" s="83" t="s">
        <v>277</v>
      </c>
      <c r="L957" s="83">
        <v>0.35399999999999998</v>
      </c>
      <c r="M957" s="83" t="s">
        <v>277</v>
      </c>
      <c r="N957" s="84">
        <f t="shared" si="44"/>
        <v>0.70830555555555552</v>
      </c>
    </row>
    <row r="958" spans="2:14" s="71" customFormat="1" ht="14.65" customHeight="1">
      <c r="B958" s="79" t="s">
        <v>278</v>
      </c>
      <c r="C958" s="80">
        <v>10044187</v>
      </c>
      <c r="D958" s="80">
        <v>10019674</v>
      </c>
      <c r="E958" s="79" t="s">
        <v>276</v>
      </c>
      <c r="F958" s="81">
        <v>42318</v>
      </c>
      <c r="G958" s="82">
        <v>3.742</v>
      </c>
      <c r="H958" s="83">
        <f t="shared" si="42"/>
        <v>3742</v>
      </c>
      <c r="I958" s="84">
        <f t="shared" si="43"/>
        <v>4.3310185185185181E-2</v>
      </c>
      <c r="J958" s="83">
        <v>0.19700000000000001</v>
      </c>
      <c r="K958" s="83" t="s">
        <v>277</v>
      </c>
      <c r="L958" s="83">
        <v>0.32200000000000001</v>
      </c>
      <c r="M958" s="83" t="s">
        <v>277</v>
      </c>
      <c r="N958" s="84">
        <f t="shared" si="44"/>
        <v>0.56231018518518516</v>
      </c>
    </row>
    <row r="959" spans="2:14" s="71" customFormat="1" ht="14.65" customHeight="1">
      <c r="B959" s="79" t="s">
        <v>278</v>
      </c>
      <c r="C959" s="80">
        <v>10044187</v>
      </c>
      <c r="D959" s="80">
        <v>10019674</v>
      </c>
      <c r="E959" s="79" t="s">
        <v>276</v>
      </c>
      <c r="F959" s="81">
        <v>42319</v>
      </c>
      <c r="G959" s="82">
        <v>3.7549999999999999</v>
      </c>
      <c r="H959" s="83">
        <f t="shared" si="42"/>
        <v>3755</v>
      </c>
      <c r="I959" s="84">
        <f t="shared" si="43"/>
        <v>4.3460648148148144E-2</v>
      </c>
      <c r="J959" s="83">
        <v>0.16400000000000001</v>
      </c>
      <c r="K959" s="83" t="s">
        <v>277</v>
      </c>
      <c r="L959" s="83">
        <v>0.36099999999999999</v>
      </c>
      <c r="M959" s="83" t="s">
        <v>277</v>
      </c>
      <c r="N959" s="84">
        <f t="shared" si="44"/>
        <v>0.56846064814814812</v>
      </c>
    </row>
    <row r="960" spans="2:14" s="71" customFormat="1" ht="14.65" customHeight="1">
      <c r="B960" s="79" t="s">
        <v>278</v>
      </c>
      <c r="C960" s="80">
        <v>10044187</v>
      </c>
      <c r="D960" s="80">
        <v>10019674</v>
      </c>
      <c r="E960" s="79" t="s">
        <v>276</v>
      </c>
      <c r="F960" s="81">
        <v>42320</v>
      </c>
      <c r="G960" s="82">
        <v>3.7869999999999999</v>
      </c>
      <c r="H960" s="83">
        <f t="shared" si="42"/>
        <v>3787</v>
      </c>
      <c r="I960" s="84">
        <f t="shared" si="43"/>
        <v>4.3831018518518512E-2</v>
      </c>
      <c r="J960" s="83">
        <v>0.14599999999999999</v>
      </c>
      <c r="K960" s="83" t="s">
        <v>277</v>
      </c>
      <c r="L960" s="83">
        <v>0.32100000000000001</v>
      </c>
      <c r="M960" s="83" t="s">
        <v>277</v>
      </c>
      <c r="N960" s="84">
        <f t="shared" si="44"/>
        <v>0.51083101851851853</v>
      </c>
    </row>
    <row r="961" spans="2:14" s="71" customFormat="1" ht="14.65" customHeight="1">
      <c r="B961" s="79" t="s">
        <v>278</v>
      </c>
      <c r="C961" s="80">
        <v>10044187</v>
      </c>
      <c r="D961" s="80">
        <v>10019674</v>
      </c>
      <c r="E961" s="79" t="s">
        <v>276</v>
      </c>
      <c r="F961" s="81">
        <v>42321</v>
      </c>
      <c r="G961" s="82">
        <v>3.9540000000000002</v>
      </c>
      <c r="H961" s="83">
        <f t="shared" si="42"/>
        <v>3954</v>
      </c>
      <c r="I961" s="84">
        <f t="shared" si="43"/>
        <v>4.5763888888888889E-2</v>
      </c>
      <c r="J961" s="83">
        <v>0.187</v>
      </c>
      <c r="K961" s="83" t="s">
        <v>277</v>
      </c>
      <c r="L961" s="83">
        <v>0.32400000000000001</v>
      </c>
      <c r="M961" s="83" t="s">
        <v>277</v>
      </c>
      <c r="N961" s="84">
        <f t="shared" si="44"/>
        <v>0.55676388888888884</v>
      </c>
    </row>
    <row r="962" spans="2:14" s="71" customFormat="1" ht="14.65" customHeight="1">
      <c r="B962" s="79" t="s">
        <v>278</v>
      </c>
      <c r="C962" s="80">
        <v>10044187</v>
      </c>
      <c r="D962" s="80">
        <v>10019674</v>
      </c>
      <c r="E962" s="79" t="s">
        <v>276</v>
      </c>
      <c r="F962" s="81">
        <v>42322</v>
      </c>
      <c r="G962" s="82">
        <v>3.7120000000000002</v>
      </c>
      <c r="H962" s="83">
        <f t="shared" si="42"/>
        <v>3712</v>
      </c>
      <c r="I962" s="84">
        <f t="shared" si="43"/>
        <v>4.296296296296296E-2</v>
      </c>
      <c r="J962" s="83">
        <v>1.99</v>
      </c>
      <c r="K962" s="83" t="s">
        <v>277</v>
      </c>
      <c r="L962" s="83">
        <v>0.34399999999999997</v>
      </c>
      <c r="M962" s="83" t="s">
        <v>277</v>
      </c>
      <c r="N962" s="84">
        <f t="shared" si="44"/>
        <v>2.3769629629629629</v>
      </c>
    </row>
    <row r="963" spans="2:14" s="71" customFormat="1" ht="14.65" customHeight="1">
      <c r="B963" s="79" t="s">
        <v>278</v>
      </c>
      <c r="C963" s="80">
        <v>10044187</v>
      </c>
      <c r="D963" s="80">
        <v>10019674</v>
      </c>
      <c r="E963" s="79" t="s">
        <v>276</v>
      </c>
      <c r="F963" s="81">
        <v>42323</v>
      </c>
      <c r="G963" s="82">
        <v>3.8210000000000002</v>
      </c>
      <c r="H963" s="83">
        <f t="shared" si="42"/>
        <v>3821</v>
      </c>
      <c r="I963" s="84">
        <f t="shared" si="43"/>
        <v>4.4224537037037034E-2</v>
      </c>
      <c r="J963" s="83">
        <v>0.68500000000000005</v>
      </c>
      <c r="K963" s="83" t="s">
        <v>277</v>
      </c>
      <c r="L963" s="83">
        <v>0.34100000000000003</v>
      </c>
      <c r="M963" s="83" t="s">
        <v>277</v>
      </c>
      <c r="N963" s="84">
        <f t="shared" si="44"/>
        <v>1.0702245370370371</v>
      </c>
    </row>
    <row r="964" spans="2:14" s="71" customFormat="1" ht="14.65" customHeight="1">
      <c r="B964" s="79" t="s">
        <v>278</v>
      </c>
      <c r="C964" s="80">
        <v>10044187</v>
      </c>
      <c r="D964" s="80">
        <v>10019674</v>
      </c>
      <c r="E964" s="79" t="s">
        <v>276</v>
      </c>
      <c r="F964" s="81">
        <v>42324</v>
      </c>
      <c r="G964" s="82">
        <v>3.6419999999999999</v>
      </c>
      <c r="H964" s="83">
        <f t="shared" si="42"/>
        <v>3642</v>
      </c>
      <c r="I964" s="84">
        <f t="shared" si="43"/>
        <v>4.2152777777777775E-2</v>
      </c>
      <c r="J964" s="83">
        <v>0.79100000000000004</v>
      </c>
      <c r="K964" s="83" t="s">
        <v>277</v>
      </c>
      <c r="L964" s="83">
        <v>0.34799999999999998</v>
      </c>
      <c r="M964" s="83" t="s">
        <v>277</v>
      </c>
      <c r="N964" s="84">
        <f t="shared" si="44"/>
        <v>1.1811527777777777</v>
      </c>
    </row>
    <row r="965" spans="2:14" s="71" customFormat="1" ht="14.65" customHeight="1">
      <c r="B965" s="79" t="s">
        <v>278</v>
      </c>
      <c r="C965" s="80">
        <v>10044187</v>
      </c>
      <c r="D965" s="80">
        <v>10019674</v>
      </c>
      <c r="E965" s="79" t="s">
        <v>276</v>
      </c>
      <c r="F965" s="81">
        <v>42325</v>
      </c>
      <c r="G965" s="82">
        <v>4.1079999999999997</v>
      </c>
      <c r="H965" s="83">
        <f t="shared" ref="H965:H1028" si="45">(G965*1000)</f>
        <v>4108</v>
      </c>
      <c r="I965" s="84">
        <f t="shared" ref="I965:I1028" si="46">SUM(G965/86.4)</f>
        <v>4.7546296296296288E-2</v>
      </c>
      <c r="J965" s="83">
        <v>3.87</v>
      </c>
      <c r="K965" s="83" t="s">
        <v>277</v>
      </c>
      <c r="L965" s="83">
        <v>0.36299999999999999</v>
      </c>
      <c r="M965" s="83" t="s">
        <v>277</v>
      </c>
      <c r="N965" s="84">
        <f t="shared" ref="N965:N1028" si="47">SUM(I965+J965+L965)</f>
        <v>4.280546296296297</v>
      </c>
    </row>
    <row r="966" spans="2:14" s="71" customFormat="1" ht="14.65" customHeight="1">
      <c r="B966" s="79" t="s">
        <v>278</v>
      </c>
      <c r="C966" s="80">
        <v>10044187</v>
      </c>
      <c r="D966" s="80">
        <v>10019674</v>
      </c>
      <c r="E966" s="79" t="s">
        <v>276</v>
      </c>
      <c r="F966" s="81">
        <v>42326</v>
      </c>
      <c r="G966" s="82">
        <v>3.3170000000000002</v>
      </c>
      <c r="H966" s="83">
        <f t="shared" si="45"/>
        <v>3317</v>
      </c>
      <c r="I966" s="84">
        <f t="shared" si="46"/>
        <v>3.8391203703703705E-2</v>
      </c>
      <c r="J966" s="83">
        <v>1.39</v>
      </c>
      <c r="K966" s="83" t="s">
        <v>277</v>
      </c>
      <c r="L966" s="83">
        <v>0.35799999999999998</v>
      </c>
      <c r="M966" s="83" t="s">
        <v>277</v>
      </c>
      <c r="N966" s="84">
        <f t="shared" si="47"/>
        <v>1.7863912037037037</v>
      </c>
    </row>
    <row r="967" spans="2:14" s="71" customFormat="1" ht="14.65" customHeight="1">
      <c r="B967" s="79" t="s">
        <v>278</v>
      </c>
      <c r="C967" s="80">
        <v>10044187</v>
      </c>
      <c r="D967" s="80">
        <v>10019674</v>
      </c>
      <c r="E967" s="79" t="s">
        <v>276</v>
      </c>
      <c r="F967" s="81">
        <v>42327</v>
      </c>
      <c r="G967" s="82">
        <v>4.5</v>
      </c>
      <c r="H967" s="83">
        <f t="shared" si="45"/>
        <v>4500</v>
      </c>
      <c r="I967" s="84">
        <f t="shared" si="46"/>
        <v>5.2083333333333329E-2</v>
      </c>
      <c r="J967" s="83">
        <v>0.90200000000000002</v>
      </c>
      <c r="K967" s="83" t="s">
        <v>277</v>
      </c>
      <c r="L967" s="83">
        <v>0.39400000000000002</v>
      </c>
      <c r="M967" s="83" t="s">
        <v>277</v>
      </c>
      <c r="N967" s="84">
        <f t="shared" si="47"/>
        <v>1.3480833333333333</v>
      </c>
    </row>
    <row r="968" spans="2:14" s="71" customFormat="1" ht="14.65" customHeight="1">
      <c r="B968" s="79" t="s">
        <v>278</v>
      </c>
      <c r="C968" s="80">
        <v>10044187</v>
      </c>
      <c r="D968" s="80">
        <v>10019674</v>
      </c>
      <c r="E968" s="79" t="s">
        <v>276</v>
      </c>
      <c r="F968" s="81">
        <v>42328</v>
      </c>
      <c r="G968" s="82">
        <v>4.1909999999999998</v>
      </c>
      <c r="H968" s="83">
        <f t="shared" si="45"/>
        <v>4191</v>
      </c>
      <c r="I968" s="84">
        <f t="shared" si="46"/>
        <v>4.8506944444444443E-2</v>
      </c>
      <c r="J968" s="83">
        <v>0.42299999999999999</v>
      </c>
      <c r="K968" s="83" t="s">
        <v>277</v>
      </c>
      <c r="L968" s="83">
        <v>0.38600000000000001</v>
      </c>
      <c r="M968" s="83" t="s">
        <v>277</v>
      </c>
      <c r="N968" s="84">
        <f t="shared" si="47"/>
        <v>0.85750694444444442</v>
      </c>
    </row>
    <row r="969" spans="2:14" s="71" customFormat="1" ht="14.65" customHeight="1">
      <c r="B969" s="79" t="s">
        <v>278</v>
      </c>
      <c r="C969" s="80">
        <v>10044187</v>
      </c>
      <c r="D969" s="80">
        <v>10019674</v>
      </c>
      <c r="E969" s="79" t="s">
        <v>276</v>
      </c>
      <c r="F969" s="81">
        <v>42329</v>
      </c>
      <c r="G969" s="82">
        <v>4.4000000000000004</v>
      </c>
      <c r="H969" s="83">
        <f t="shared" si="45"/>
        <v>4400</v>
      </c>
      <c r="I969" s="84">
        <f t="shared" si="46"/>
        <v>5.092592592592593E-2</v>
      </c>
      <c r="J969" s="83">
        <v>0.67800000000000005</v>
      </c>
      <c r="K969" s="83" t="s">
        <v>277</v>
      </c>
      <c r="L969" s="83">
        <v>0.35499999999999998</v>
      </c>
      <c r="M969" s="83" t="s">
        <v>277</v>
      </c>
      <c r="N969" s="84">
        <f t="shared" si="47"/>
        <v>1.083925925925926</v>
      </c>
    </row>
    <row r="970" spans="2:14" s="71" customFormat="1" ht="14.65" customHeight="1">
      <c r="B970" s="79" t="s">
        <v>278</v>
      </c>
      <c r="C970" s="80">
        <v>10044187</v>
      </c>
      <c r="D970" s="80">
        <v>10019674</v>
      </c>
      <c r="E970" s="79" t="s">
        <v>276</v>
      </c>
      <c r="F970" s="81">
        <v>42330</v>
      </c>
      <c r="G970" s="82">
        <v>4.5510000000000002</v>
      </c>
      <c r="H970" s="83">
        <f t="shared" si="45"/>
        <v>4551</v>
      </c>
      <c r="I970" s="84">
        <f t="shared" si="46"/>
        <v>5.2673611111111109E-2</v>
      </c>
      <c r="J970" s="83">
        <v>0.218</v>
      </c>
      <c r="K970" s="83" t="s">
        <v>277</v>
      </c>
      <c r="L970" s="83">
        <v>0.34899999999999998</v>
      </c>
      <c r="M970" s="83" t="s">
        <v>277</v>
      </c>
      <c r="N970" s="84">
        <f t="shared" si="47"/>
        <v>0.61967361111111108</v>
      </c>
    </row>
    <row r="971" spans="2:14" s="71" customFormat="1" ht="14.65" customHeight="1">
      <c r="B971" s="79" t="s">
        <v>278</v>
      </c>
      <c r="C971" s="80">
        <v>10044187</v>
      </c>
      <c r="D971" s="80">
        <v>10019674</v>
      </c>
      <c r="E971" s="79" t="s">
        <v>276</v>
      </c>
      <c r="F971" s="81">
        <v>42331</v>
      </c>
      <c r="G971" s="82">
        <v>7.181</v>
      </c>
      <c r="H971" s="83">
        <f t="shared" si="45"/>
        <v>7181</v>
      </c>
      <c r="I971" s="84">
        <f t="shared" si="46"/>
        <v>8.3113425925925924E-2</v>
      </c>
      <c r="J971" s="83">
        <v>0.30299999999999999</v>
      </c>
      <c r="K971" s="83" t="s">
        <v>277</v>
      </c>
      <c r="L971" s="83">
        <v>0.30199999999999999</v>
      </c>
      <c r="M971" s="83" t="s">
        <v>277</v>
      </c>
      <c r="N971" s="84">
        <f t="shared" si="47"/>
        <v>0.68811342592592584</v>
      </c>
    </row>
    <row r="972" spans="2:14" s="71" customFormat="1" ht="14.65" customHeight="1">
      <c r="B972" s="79" t="s">
        <v>278</v>
      </c>
      <c r="C972" s="80">
        <v>10044187</v>
      </c>
      <c r="D972" s="80">
        <v>10019674</v>
      </c>
      <c r="E972" s="79" t="s">
        <v>276</v>
      </c>
      <c r="F972" s="81">
        <v>42332</v>
      </c>
      <c r="G972" s="82">
        <v>6.968</v>
      </c>
      <c r="H972" s="83">
        <f t="shared" si="45"/>
        <v>6968</v>
      </c>
      <c r="I972" s="84">
        <f t="shared" si="46"/>
        <v>8.0648148148148149E-2</v>
      </c>
      <c r="J972" s="83">
        <v>2.42</v>
      </c>
      <c r="K972" s="83" t="s">
        <v>277</v>
      </c>
      <c r="L972" s="83">
        <v>0.35199999999999998</v>
      </c>
      <c r="M972" s="83" t="s">
        <v>277</v>
      </c>
      <c r="N972" s="84">
        <f t="shared" si="47"/>
        <v>2.8526481481481478</v>
      </c>
    </row>
    <row r="973" spans="2:14" s="71" customFormat="1" ht="14.65" customHeight="1">
      <c r="B973" s="79" t="s">
        <v>278</v>
      </c>
      <c r="C973" s="80">
        <v>10044187</v>
      </c>
      <c r="D973" s="80">
        <v>10019674</v>
      </c>
      <c r="E973" s="79" t="s">
        <v>276</v>
      </c>
      <c r="F973" s="81">
        <v>42333</v>
      </c>
      <c r="G973" s="82">
        <v>7.0389999999999997</v>
      </c>
      <c r="H973" s="83">
        <f t="shared" si="45"/>
        <v>7039</v>
      </c>
      <c r="I973" s="84">
        <f t="shared" si="46"/>
        <v>8.1469907407407394E-2</v>
      </c>
      <c r="J973" s="83">
        <v>0.754</v>
      </c>
      <c r="K973" s="83" t="s">
        <v>277</v>
      </c>
      <c r="L973" s="83">
        <v>0.316</v>
      </c>
      <c r="M973" s="83" t="s">
        <v>277</v>
      </c>
      <c r="N973" s="84">
        <f t="shared" si="47"/>
        <v>1.1514699074074075</v>
      </c>
    </row>
    <row r="974" spans="2:14" s="71" customFormat="1" ht="14.65" customHeight="1">
      <c r="B974" s="79" t="s">
        <v>278</v>
      </c>
      <c r="C974" s="80">
        <v>10044187</v>
      </c>
      <c r="D974" s="80">
        <v>10019674</v>
      </c>
      <c r="E974" s="79" t="s">
        <v>276</v>
      </c>
      <c r="F974" s="81">
        <v>42334</v>
      </c>
      <c r="G974" s="82">
        <v>6.899</v>
      </c>
      <c r="H974" s="83">
        <f t="shared" si="45"/>
        <v>6899</v>
      </c>
      <c r="I974" s="84">
        <f t="shared" si="46"/>
        <v>7.9849537037037038E-2</v>
      </c>
      <c r="J974" s="83">
        <v>0.39700000000000002</v>
      </c>
      <c r="K974" s="83" t="s">
        <v>277</v>
      </c>
      <c r="L974" s="83">
        <v>0.39</v>
      </c>
      <c r="M974" s="83" t="s">
        <v>277</v>
      </c>
      <c r="N974" s="84">
        <f t="shared" si="47"/>
        <v>0.86684953703703704</v>
      </c>
    </row>
    <row r="975" spans="2:14" s="71" customFormat="1" ht="14.65" customHeight="1">
      <c r="B975" s="79" t="s">
        <v>278</v>
      </c>
      <c r="C975" s="80">
        <v>10044187</v>
      </c>
      <c r="D975" s="80">
        <v>10019674</v>
      </c>
      <c r="E975" s="79" t="s">
        <v>276</v>
      </c>
      <c r="F975" s="81">
        <v>42335</v>
      </c>
      <c r="G975" s="82">
        <v>8.0690000000000008</v>
      </c>
      <c r="H975" s="83">
        <f t="shared" si="45"/>
        <v>8069.0000000000009</v>
      </c>
      <c r="I975" s="84">
        <f t="shared" si="46"/>
        <v>9.3391203703703712E-2</v>
      </c>
      <c r="J975" s="83">
        <v>0.432</v>
      </c>
      <c r="K975" s="83" t="s">
        <v>277</v>
      </c>
      <c r="L975" s="83">
        <v>0.35899999999999999</v>
      </c>
      <c r="M975" s="83" t="s">
        <v>277</v>
      </c>
      <c r="N975" s="84">
        <f t="shared" si="47"/>
        <v>0.88439120370370372</v>
      </c>
    </row>
    <row r="976" spans="2:14" s="71" customFormat="1" ht="14.65" customHeight="1">
      <c r="B976" s="79" t="s">
        <v>278</v>
      </c>
      <c r="C976" s="80">
        <v>10044187</v>
      </c>
      <c r="D976" s="80">
        <v>10019674</v>
      </c>
      <c r="E976" s="79" t="s">
        <v>276</v>
      </c>
      <c r="F976" s="81">
        <v>42336</v>
      </c>
      <c r="G976" s="82">
        <v>5.9939999999999998</v>
      </c>
      <c r="H976" s="83">
        <f t="shared" si="45"/>
        <v>5994</v>
      </c>
      <c r="I976" s="84">
        <f t="shared" si="46"/>
        <v>6.9374999999999992E-2</v>
      </c>
      <c r="J976" s="83">
        <v>0.435</v>
      </c>
      <c r="K976" s="83" t="s">
        <v>277</v>
      </c>
      <c r="L976" s="83">
        <v>0.379</v>
      </c>
      <c r="M976" s="83" t="s">
        <v>277</v>
      </c>
      <c r="N976" s="84">
        <f t="shared" si="47"/>
        <v>0.88337500000000002</v>
      </c>
    </row>
    <row r="977" spans="2:14" s="71" customFormat="1" ht="14.65" customHeight="1">
      <c r="B977" s="79" t="s">
        <v>278</v>
      </c>
      <c r="C977" s="80">
        <v>10044187</v>
      </c>
      <c r="D977" s="80">
        <v>10019674</v>
      </c>
      <c r="E977" s="79" t="s">
        <v>276</v>
      </c>
      <c r="F977" s="81">
        <v>42337</v>
      </c>
      <c r="G977" s="82">
        <v>8.093</v>
      </c>
      <c r="H977" s="83">
        <f t="shared" si="45"/>
        <v>8093</v>
      </c>
      <c r="I977" s="84">
        <f t="shared" si="46"/>
        <v>9.3668981481481478E-2</v>
      </c>
      <c r="J977" s="83">
        <v>1.6</v>
      </c>
      <c r="K977" s="83" t="s">
        <v>277</v>
      </c>
      <c r="L977" s="83">
        <v>0.371</v>
      </c>
      <c r="M977" s="83" t="s">
        <v>277</v>
      </c>
      <c r="N977" s="84">
        <f t="shared" si="47"/>
        <v>2.0646689814814816</v>
      </c>
    </row>
    <row r="978" spans="2:14" s="71" customFormat="1" ht="14.65" customHeight="1">
      <c r="B978" s="79" t="s">
        <v>278</v>
      </c>
      <c r="C978" s="80">
        <v>10044187</v>
      </c>
      <c r="D978" s="80">
        <v>10019674</v>
      </c>
      <c r="E978" s="79" t="s">
        <v>276</v>
      </c>
      <c r="F978" s="81">
        <v>42338</v>
      </c>
      <c r="G978" s="82">
        <v>5.8730000000000002</v>
      </c>
      <c r="H978" s="83">
        <f t="shared" si="45"/>
        <v>5873</v>
      </c>
      <c r="I978" s="84">
        <f t="shared" si="46"/>
        <v>6.7974537037037042E-2</v>
      </c>
      <c r="J978" s="83">
        <v>1.82</v>
      </c>
      <c r="K978" s="83" t="s">
        <v>277</v>
      </c>
      <c r="L978" s="83">
        <v>0.32</v>
      </c>
      <c r="M978" s="83" t="s">
        <v>277</v>
      </c>
      <c r="N978" s="84">
        <f t="shared" si="47"/>
        <v>2.2079745370370372</v>
      </c>
    </row>
    <row r="979" spans="2:14" s="71" customFormat="1" ht="14.65" customHeight="1">
      <c r="B979" s="79" t="s">
        <v>278</v>
      </c>
      <c r="C979" s="80">
        <v>10044187</v>
      </c>
      <c r="D979" s="80">
        <v>10019674</v>
      </c>
      <c r="E979" s="79" t="s">
        <v>276</v>
      </c>
      <c r="F979" s="81">
        <v>42339</v>
      </c>
      <c r="G979" s="82">
        <v>6.4509999999999996</v>
      </c>
      <c r="H979" s="83">
        <f t="shared" si="45"/>
        <v>6451</v>
      </c>
      <c r="I979" s="84">
        <f t="shared" si="46"/>
        <v>7.4664351851851843E-2</v>
      </c>
      <c r="J979" s="83">
        <v>2.48</v>
      </c>
      <c r="K979" s="83" t="s">
        <v>277</v>
      </c>
      <c r="L979" s="83">
        <v>0.34699999999999998</v>
      </c>
      <c r="M979" s="83" t="s">
        <v>277</v>
      </c>
      <c r="N979" s="84">
        <f t="shared" si="47"/>
        <v>2.9016643518518519</v>
      </c>
    </row>
    <row r="980" spans="2:14" s="71" customFormat="1" ht="14.65" customHeight="1">
      <c r="B980" s="79" t="s">
        <v>278</v>
      </c>
      <c r="C980" s="80">
        <v>10044187</v>
      </c>
      <c r="D980" s="80">
        <v>10019674</v>
      </c>
      <c r="E980" s="79" t="s">
        <v>276</v>
      </c>
      <c r="F980" s="81">
        <v>42340</v>
      </c>
      <c r="G980" s="82">
        <v>6.2720000000000002</v>
      </c>
      <c r="H980" s="83">
        <f t="shared" si="45"/>
        <v>6272</v>
      </c>
      <c r="I980" s="84">
        <f t="shared" si="46"/>
        <v>7.2592592592592597E-2</v>
      </c>
      <c r="J980" s="83">
        <v>0.89500000000000002</v>
      </c>
      <c r="K980" s="83" t="s">
        <v>277</v>
      </c>
      <c r="L980" s="83">
        <v>0.372</v>
      </c>
      <c r="M980" s="83" t="s">
        <v>277</v>
      </c>
      <c r="N980" s="84">
        <f t="shared" si="47"/>
        <v>1.3395925925925924</v>
      </c>
    </row>
    <row r="981" spans="2:14" s="71" customFormat="1" ht="14.65" customHeight="1">
      <c r="B981" s="79" t="s">
        <v>278</v>
      </c>
      <c r="C981" s="80">
        <v>10044187</v>
      </c>
      <c r="D981" s="80">
        <v>10019674</v>
      </c>
      <c r="E981" s="79" t="s">
        <v>276</v>
      </c>
      <c r="F981" s="81">
        <v>42341</v>
      </c>
      <c r="G981" s="82">
        <v>4.6029999999999998</v>
      </c>
      <c r="H981" s="83">
        <f t="shared" si="45"/>
        <v>4603</v>
      </c>
      <c r="I981" s="84">
        <f t="shared" si="46"/>
        <v>5.3275462962962955E-2</v>
      </c>
      <c r="J981" s="83">
        <v>0.59399999999999997</v>
      </c>
      <c r="K981" s="83" t="s">
        <v>277</v>
      </c>
      <c r="L981" s="83">
        <v>0.40100000000000002</v>
      </c>
      <c r="M981" s="83" t="s">
        <v>277</v>
      </c>
      <c r="N981" s="84">
        <f t="shared" si="47"/>
        <v>1.0482754629629629</v>
      </c>
    </row>
    <row r="982" spans="2:14" s="71" customFormat="1" ht="14.65" customHeight="1">
      <c r="B982" s="79" t="s">
        <v>278</v>
      </c>
      <c r="C982" s="80">
        <v>10044187</v>
      </c>
      <c r="D982" s="80">
        <v>10019674</v>
      </c>
      <c r="E982" s="79" t="s">
        <v>276</v>
      </c>
      <c r="F982" s="81">
        <v>42342</v>
      </c>
      <c r="G982" s="82">
        <v>4.9870000000000001</v>
      </c>
      <c r="H982" s="83">
        <f t="shared" si="45"/>
        <v>4987</v>
      </c>
      <c r="I982" s="84">
        <f t="shared" si="46"/>
        <v>5.7719907407407407E-2</v>
      </c>
      <c r="J982" s="83">
        <v>0.754</v>
      </c>
      <c r="K982" s="83" t="s">
        <v>277</v>
      </c>
      <c r="L982" s="83">
        <v>0.36599999999999999</v>
      </c>
      <c r="M982" s="83" t="s">
        <v>277</v>
      </c>
      <c r="N982" s="84">
        <f t="shared" si="47"/>
        <v>1.1777199074074074</v>
      </c>
    </row>
    <row r="983" spans="2:14" s="71" customFormat="1" ht="14.65" customHeight="1">
      <c r="B983" s="79" t="s">
        <v>278</v>
      </c>
      <c r="C983" s="80">
        <v>10044187</v>
      </c>
      <c r="D983" s="80">
        <v>10019674</v>
      </c>
      <c r="E983" s="79" t="s">
        <v>276</v>
      </c>
      <c r="F983" s="81">
        <v>42343</v>
      </c>
      <c r="G983" s="82">
        <v>5.3650000000000002</v>
      </c>
      <c r="H983" s="83">
        <f t="shared" si="45"/>
        <v>5365</v>
      </c>
      <c r="I983" s="84">
        <f t="shared" si="46"/>
        <v>6.2094907407407404E-2</v>
      </c>
      <c r="J983" s="83">
        <v>0.27500000000000002</v>
      </c>
      <c r="K983" s="83" t="s">
        <v>277</v>
      </c>
      <c r="L983" s="83">
        <v>0.32</v>
      </c>
      <c r="M983" s="83" t="s">
        <v>277</v>
      </c>
      <c r="N983" s="84">
        <f t="shared" si="47"/>
        <v>0.6570949074074075</v>
      </c>
    </row>
    <row r="984" spans="2:14" s="71" customFormat="1" ht="14.65" customHeight="1">
      <c r="B984" s="79" t="s">
        <v>278</v>
      </c>
      <c r="C984" s="80">
        <v>10044187</v>
      </c>
      <c r="D984" s="80">
        <v>10019674</v>
      </c>
      <c r="E984" s="79" t="s">
        <v>276</v>
      </c>
      <c r="F984" s="81">
        <v>42344</v>
      </c>
      <c r="G984" s="82">
        <v>5.6760000000000002</v>
      </c>
      <c r="H984" s="83">
        <f t="shared" si="45"/>
        <v>5676</v>
      </c>
      <c r="I984" s="84">
        <f t="shared" si="46"/>
        <v>6.5694444444444444E-2</v>
      </c>
      <c r="J984" s="83">
        <v>0.251</v>
      </c>
      <c r="K984" s="83" t="s">
        <v>277</v>
      </c>
      <c r="L984" s="83">
        <v>0.31</v>
      </c>
      <c r="M984" s="83" t="s">
        <v>277</v>
      </c>
      <c r="N984" s="84">
        <f t="shared" si="47"/>
        <v>0.62669444444444444</v>
      </c>
    </row>
    <row r="985" spans="2:14" s="71" customFormat="1" ht="14.65" customHeight="1">
      <c r="B985" s="79" t="s">
        <v>278</v>
      </c>
      <c r="C985" s="80">
        <v>10044187</v>
      </c>
      <c r="D985" s="80">
        <v>10019674</v>
      </c>
      <c r="E985" s="79" t="s">
        <v>276</v>
      </c>
      <c r="F985" s="81">
        <v>42345</v>
      </c>
      <c r="G985" s="82">
        <v>5.2789999999999999</v>
      </c>
      <c r="H985" s="83">
        <f t="shared" si="45"/>
        <v>5279</v>
      </c>
      <c r="I985" s="84">
        <f t="shared" si="46"/>
        <v>6.1099537037037029E-2</v>
      </c>
      <c r="J985" s="83">
        <v>0.41699999999999998</v>
      </c>
      <c r="K985" s="83" t="s">
        <v>277</v>
      </c>
      <c r="L985" s="83">
        <v>0.33400000000000002</v>
      </c>
      <c r="M985" s="83" t="s">
        <v>277</v>
      </c>
      <c r="N985" s="84">
        <f t="shared" si="47"/>
        <v>0.81209953703703697</v>
      </c>
    </row>
    <row r="986" spans="2:14" s="71" customFormat="1" ht="14.65" customHeight="1">
      <c r="B986" s="79" t="s">
        <v>278</v>
      </c>
      <c r="C986" s="80">
        <v>10044187</v>
      </c>
      <c r="D986" s="80">
        <v>10019674</v>
      </c>
      <c r="E986" s="79" t="s">
        <v>276</v>
      </c>
      <c r="F986" s="81">
        <v>42346</v>
      </c>
      <c r="G986" s="82">
        <v>4.9290000000000003</v>
      </c>
      <c r="H986" s="83">
        <f t="shared" si="45"/>
        <v>4929</v>
      </c>
      <c r="I986" s="84">
        <f t="shared" si="46"/>
        <v>5.7048611111111112E-2</v>
      </c>
      <c r="J986" s="83">
        <v>0.51100000000000001</v>
      </c>
      <c r="K986" s="83" t="s">
        <v>277</v>
      </c>
      <c r="L986" s="83">
        <v>0.379</v>
      </c>
      <c r="M986" s="83" t="s">
        <v>277</v>
      </c>
      <c r="N986" s="84">
        <f t="shared" si="47"/>
        <v>0.94704861111111116</v>
      </c>
    </row>
    <row r="987" spans="2:14" s="71" customFormat="1" ht="14.65" customHeight="1">
      <c r="B987" s="79" t="s">
        <v>278</v>
      </c>
      <c r="C987" s="80">
        <v>10044187</v>
      </c>
      <c r="D987" s="80">
        <v>10019674</v>
      </c>
      <c r="E987" s="79" t="s">
        <v>276</v>
      </c>
      <c r="F987" s="81">
        <v>42347</v>
      </c>
      <c r="G987" s="82">
        <v>4.2489999999999997</v>
      </c>
      <c r="H987" s="83">
        <f t="shared" si="45"/>
        <v>4249</v>
      </c>
      <c r="I987" s="84">
        <f t="shared" si="46"/>
        <v>4.9178240740740731E-2</v>
      </c>
      <c r="J987" s="83">
        <v>0.27100000000000002</v>
      </c>
      <c r="K987" s="83" t="s">
        <v>277</v>
      </c>
      <c r="L987" s="83">
        <v>0.36799999999999999</v>
      </c>
      <c r="M987" s="83" t="s">
        <v>277</v>
      </c>
      <c r="N987" s="84">
        <f t="shared" si="47"/>
        <v>0.68817824074074074</v>
      </c>
    </row>
    <row r="988" spans="2:14" s="71" customFormat="1" ht="14.65" customHeight="1">
      <c r="B988" s="79" t="s">
        <v>278</v>
      </c>
      <c r="C988" s="80">
        <v>10044187</v>
      </c>
      <c r="D988" s="80">
        <v>10019674</v>
      </c>
      <c r="E988" s="79" t="s">
        <v>276</v>
      </c>
      <c r="F988" s="81">
        <v>42348</v>
      </c>
      <c r="G988" s="82">
        <v>3.2549999999999999</v>
      </c>
      <c r="H988" s="83">
        <f t="shared" si="45"/>
        <v>3255</v>
      </c>
      <c r="I988" s="84">
        <f t="shared" si="46"/>
        <v>3.7673611111111109E-2</v>
      </c>
      <c r="J988" s="83">
        <v>0.88</v>
      </c>
      <c r="K988" s="83" t="s">
        <v>277</v>
      </c>
      <c r="L988" s="83">
        <v>0.377</v>
      </c>
      <c r="M988" s="83" t="s">
        <v>277</v>
      </c>
      <c r="N988" s="84">
        <f t="shared" si="47"/>
        <v>1.294673611111111</v>
      </c>
    </row>
    <row r="989" spans="2:14" s="71" customFormat="1" ht="14.65" customHeight="1">
      <c r="B989" s="79" t="s">
        <v>278</v>
      </c>
      <c r="C989" s="80">
        <v>10044187</v>
      </c>
      <c r="D989" s="80">
        <v>10019674</v>
      </c>
      <c r="E989" s="79" t="s">
        <v>276</v>
      </c>
      <c r="F989" s="81">
        <v>42349</v>
      </c>
      <c r="G989" s="82">
        <v>2.9009999999999998</v>
      </c>
      <c r="H989" s="83">
        <f t="shared" si="45"/>
        <v>2901</v>
      </c>
      <c r="I989" s="84">
        <f t="shared" si="46"/>
        <v>3.3576388888888885E-2</v>
      </c>
      <c r="J989" s="83">
        <v>0.98799999999999999</v>
      </c>
      <c r="K989" s="83" t="s">
        <v>277</v>
      </c>
      <c r="L989" s="83">
        <v>0.4</v>
      </c>
      <c r="M989" s="83" t="s">
        <v>277</v>
      </c>
      <c r="N989" s="84">
        <f t="shared" si="47"/>
        <v>1.421576388888889</v>
      </c>
    </row>
    <row r="990" spans="2:14" s="71" customFormat="1" ht="14.65" customHeight="1">
      <c r="B990" s="79" t="s">
        <v>278</v>
      </c>
      <c r="C990" s="80">
        <v>10044187</v>
      </c>
      <c r="D990" s="80">
        <v>10019674</v>
      </c>
      <c r="E990" s="79" t="s">
        <v>276</v>
      </c>
      <c r="F990" s="81">
        <v>42350</v>
      </c>
      <c r="G990" s="82">
        <v>6.7309999999999999</v>
      </c>
      <c r="H990" s="83">
        <f t="shared" si="45"/>
        <v>6731</v>
      </c>
      <c r="I990" s="84">
        <f t="shared" si="46"/>
        <v>7.7905092592592581E-2</v>
      </c>
      <c r="J990" s="83">
        <v>0.44500000000000001</v>
      </c>
      <c r="K990" s="83" t="s">
        <v>277</v>
      </c>
      <c r="L990" s="83">
        <v>0.377</v>
      </c>
      <c r="M990" s="83" t="s">
        <v>277</v>
      </c>
      <c r="N990" s="84">
        <f t="shared" si="47"/>
        <v>0.89990509259259255</v>
      </c>
    </row>
    <row r="991" spans="2:14" s="71" customFormat="1" ht="14.65" customHeight="1">
      <c r="B991" s="79" t="s">
        <v>278</v>
      </c>
      <c r="C991" s="80">
        <v>10044187</v>
      </c>
      <c r="D991" s="80">
        <v>10019674</v>
      </c>
      <c r="E991" s="79" t="s">
        <v>276</v>
      </c>
      <c r="F991" s="81">
        <v>42351</v>
      </c>
      <c r="G991" s="82">
        <v>5.6269999999999998</v>
      </c>
      <c r="H991" s="83">
        <f t="shared" si="45"/>
        <v>5627</v>
      </c>
      <c r="I991" s="84">
        <f t="shared" si="46"/>
        <v>6.5127314814814805E-2</v>
      </c>
      <c r="J991" s="83">
        <v>0.64</v>
      </c>
      <c r="K991" s="83" t="s">
        <v>277</v>
      </c>
      <c r="L991" s="83">
        <v>0.40400000000000003</v>
      </c>
      <c r="M991" s="83" t="s">
        <v>277</v>
      </c>
      <c r="N991" s="84">
        <f t="shared" si="47"/>
        <v>1.1091273148148149</v>
      </c>
    </row>
    <row r="992" spans="2:14" s="71" customFormat="1" ht="14.65" customHeight="1">
      <c r="B992" s="79" t="s">
        <v>278</v>
      </c>
      <c r="C992" s="80">
        <v>10044187</v>
      </c>
      <c r="D992" s="80">
        <v>10019674</v>
      </c>
      <c r="E992" s="79" t="s">
        <v>276</v>
      </c>
      <c r="F992" s="81">
        <v>42352</v>
      </c>
      <c r="G992" s="82">
        <v>4.2169999999999996</v>
      </c>
      <c r="H992" s="83">
        <f t="shared" si="45"/>
        <v>4217</v>
      </c>
      <c r="I992" s="84">
        <f t="shared" si="46"/>
        <v>4.8807870370370363E-2</v>
      </c>
      <c r="J992" s="83">
        <v>0.35099999999999998</v>
      </c>
      <c r="K992" s="83" t="s">
        <v>277</v>
      </c>
      <c r="L992" s="83">
        <v>0.44</v>
      </c>
      <c r="M992" s="83" t="s">
        <v>277</v>
      </c>
      <c r="N992" s="84">
        <f t="shared" si="47"/>
        <v>0.83980787037037041</v>
      </c>
    </row>
    <row r="993" spans="2:14" s="71" customFormat="1" ht="14.65" customHeight="1">
      <c r="B993" s="79" t="s">
        <v>278</v>
      </c>
      <c r="C993" s="80">
        <v>10044187</v>
      </c>
      <c r="D993" s="80">
        <v>10019674</v>
      </c>
      <c r="E993" s="79" t="s">
        <v>276</v>
      </c>
      <c r="F993" s="81">
        <v>42353</v>
      </c>
      <c r="G993" s="82">
        <v>6.1319999999999997</v>
      </c>
      <c r="H993" s="83">
        <f t="shared" si="45"/>
        <v>6132</v>
      </c>
      <c r="I993" s="84">
        <f t="shared" si="46"/>
        <v>7.0972222222222214E-2</v>
      </c>
      <c r="J993" s="83">
        <v>1.62</v>
      </c>
      <c r="K993" s="83" t="s">
        <v>277</v>
      </c>
      <c r="L993" s="83">
        <v>0.41099999999999998</v>
      </c>
      <c r="M993" s="83" t="s">
        <v>277</v>
      </c>
      <c r="N993" s="84">
        <f t="shared" si="47"/>
        <v>2.1019722222222224</v>
      </c>
    </row>
    <row r="994" spans="2:14" s="71" customFormat="1" ht="14.65" customHeight="1">
      <c r="B994" s="79" t="s">
        <v>278</v>
      </c>
      <c r="C994" s="80">
        <v>10044187</v>
      </c>
      <c r="D994" s="80">
        <v>10019674</v>
      </c>
      <c r="E994" s="79" t="s">
        <v>276</v>
      </c>
      <c r="F994" s="81">
        <v>42354</v>
      </c>
      <c r="G994" s="82">
        <v>4.3710000000000004</v>
      </c>
      <c r="H994" s="83">
        <f t="shared" si="45"/>
        <v>4371</v>
      </c>
      <c r="I994" s="84">
        <f t="shared" si="46"/>
        <v>5.0590277777777783E-2</v>
      </c>
      <c r="J994" s="83">
        <v>1.4</v>
      </c>
      <c r="K994" s="83" t="s">
        <v>277</v>
      </c>
      <c r="L994" s="83">
        <v>0.38400000000000001</v>
      </c>
      <c r="M994" s="83" t="s">
        <v>277</v>
      </c>
      <c r="N994" s="84">
        <f t="shared" si="47"/>
        <v>1.8345902777777776</v>
      </c>
    </row>
    <row r="995" spans="2:14" s="71" customFormat="1" ht="14.65" customHeight="1">
      <c r="B995" s="79" t="s">
        <v>278</v>
      </c>
      <c r="C995" s="80">
        <v>10044187</v>
      </c>
      <c r="D995" s="80">
        <v>10019674</v>
      </c>
      <c r="E995" s="79" t="s">
        <v>276</v>
      </c>
      <c r="F995" s="81">
        <v>42355</v>
      </c>
      <c r="G995" s="82">
        <v>5.6470000000000002</v>
      </c>
      <c r="H995" s="83">
        <f t="shared" si="45"/>
        <v>5647</v>
      </c>
      <c r="I995" s="84">
        <f t="shared" si="46"/>
        <v>6.535879629629629E-2</v>
      </c>
      <c r="J995" s="83">
        <v>0.46800000000000003</v>
      </c>
      <c r="K995" s="83" t="s">
        <v>277</v>
      </c>
      <c r="L995" s="83">
        <v>0.45</v>
      </c>
      <c r="M995" s="83" t="s">
        <v>277</v>
      </c>
      <c r="N995" s="84">
        <f t="shared" si="47"/>
        <v>0.98335879629629641</v>
      </c>
    </row>
    <row r="996" spans="2:14" s="71" customFormat="1" ht="14.65" customHeight="1">
      <c r="B996" s="79" t="s">
        <v>278</v>
      </c>
      <c r="C996" s="80">
        <v>10044187</v>
      </c>
      <c r="D996" s="80">
        <v>10019674</v>
      </c>
      <c r="E996" s="79" t="s">
        <v>276</v>
      </c>
      <c r="F996" s="81">
        <v>42356</v>
      </c>
      <c r="G996" s="82">
        <v>3.4710000000000001</v>
      </c>
      <c r="H996" s="83">
        <f t="shared" si="45"/>
        <v>3471</v>
      </c>
      <c r="I996" s="84">
        <f t="shared" si="46"/>
        <v>4.0173611111111111E-2</v>
      </c>
      <c r="J996" s="83">
        <v>0.26700000000000002</v>
      </c>
      <c r="K996" s="83" t="s">
        <v>277</v>
      </c>
      <c r="L996" s="83">
        <v>0.38400000000000001</v>
      </c>
      <c r="M996" s="83" t="s">
        <v>277</v>
      </c>
      <c r="N996" s="84">
        <f t="shared" si="47"/>
        <v>0.69117361111111109</v>
      </c>
    </row>
    <row r="997" spans="2:14" s="71" customFormat="1" ht="14.65" customHeight="1">
      <c r="B997" s="79" t="s">
        <v>278</v>
      </c>
      <c r="C997" s="80">
        <v>10044187</v>
      </c>
      <c r="D997" s="80">
        <v>10019674</v>
      </c>
      <c r="E997" s="79" t="s">
        <v>276</v>
      </c>
      <c r="F997" s="81">
        <v>42357</v>
      </c>
      <c r="G997" s="82">
        <v>3.532</v>
      </c>
      <c r="H997" s="83">
        <f t="shared" si="45"/>
        <v>3532</v>
      </c>
      <c r="I997" s="84">
        <f t="shared" si="46"/>
        <v>4.0879629629629627E-2</v>
      </c>
      <c r="J997" s="83">
        <v>0.22800000000000001</v>
      </c>
      <c r="K997" s="83" t="s">
        <v>277</v>
      </c>
      <c r="L997" s="83">
        <v>0.372</v>
      </c>
      <c r="M997" s="83" t="s">
        <v>277</v>
      </c>
      <c r="N997" s="84">
        <f t="shared" si="47"/>
        <v>0.64087962962962963</v>
      </c>
    </row>
    <row r="998" spans="2:14" s="71" customFormat="1" ht="14.65" customHeight="1">
      <c r="B998" s="79" t="s">
        <v>278</v>
      </c>
      <c r="C998" s="80">
        <v>10044187</v>
      </c>
      <c r="D998" s="80">
        <v>10019674</v>
      </c>
      <c r="E998" s="79" t="s">
        <v>276</v>
      </c>
      <c r="F998" s="81">
        <v>42358</v>
      </c>
      <c r="G998" s="82">
        <v>5.6180000000000003</v>
      </c>
      <c r="H998" s="83">
        <f t="shared" si="45"/>
        <v>5618</v>
      </c>
      <c r="I998" s="84">
        <f t="shared" si="46"/>
        <v>6.5023148148148149E-2</v>
      </c>
      <c r="J998" s="83">
        <v>0.23200000000000001</v>
      </c>
      <c r="K998" s="83" t="s">
        <v>277</v>
      </c>
      <c r="L998" s="83">
        <v>0.46100000000000002</v>
      </c>
      <c r="M998" s="83" t="s">
        <v>277</v>
      </c>
      <c r="N998" s="84">
        <f t="shared" si="47"/>
        <v>0.7580231481481482</v>
      </c>
    </row>
    <row r="999" spans="2:14" s="71" customFormat="1" ht="14.65" customHeight="1">
      <c r="B999" s="79" t="s">
        <v>278</v>
      </c>
      <c r="C999" s="80">
        <v>10044187</v>
      </c>
      <c r="D999" s="80">
        <v>10019674</v>
      </c>
      <c r="E999" s="79" t="s">
        <v>276</v>
      </c>
      <c r="F999" s="81">
        <v>42359</v>
      </c>
      <c r="G999" s="82">
        <v>6.0190000000000001</v>
      </c>
      <c r="H999" s="83">
        <f t="shared" si="45"/>
        <v>6019</v>
      </c>
      <c r="I999" s="84">
        <f t="shared" si="46"/>
        <v>6.9664351851851852E-2</v>
      </c>
      <c r="J999" s="83">
        <v>0.25800000000000001</v>
      </c>
      <c r="K999" s="83" t="s">
        <v>277</v>
      </c>
      <c r="L999" s="83">
        <v>0.40699999999999997</v>
      </c>
      <c r="M999" s="83" t="s">
        <v>277</v>
      </c>
      <c r="N999" s="84">
        <f t="shared" si="47"/>
        <v>0.73466435185185186</v>
      </c>
    </row>
    <row r="1000" spans="2:14" s="71" customFormat="1" ht="14.65" customHeight="1">
      <c r="B1000" s="79" t="s">
        <v>278</v>
      </c>
      <c r="C1000" s="80">
        <v>10044187</v>
      </c>
      <c r="D1000" s="80">
        <v>10019674</v>
      </c>
      <c r="E1000" s="79" t="s">
        <v>276</v>
      </c>
      <c r="F1000" s="81">
        <v>42360</v>
      </c>
      <c r="G1000" s="82">
        <v>6.0730000000000004</v>
      </c>
      <c r="H1000" s="83">
        <f t="shared" si="45"/>
        <v>6073</v>
      </c>
      <c r="I1000" s="84">
        <f t="shared" si="46"/>
        <v>7.0289351851851853E-2</v>
      </c>
      <c r="J1000" s="83">
        <v>1.23</v>
      </c>
      <c r="K1000" s="83" t="s">
        <v>277</v>
      </c>
      <c r="L1000" s="83">
        <v>0.42899999999999999</v>
      </c>
      <c r="M1000" s="83" t="s">
        <v>277</v>
      </c>
      <c r="N1000" s="84">
        <f t="shared" si="47"/>
        <v>1.729289351851852</v>
      </c>
    </row>
    <row r="1001" spans="2:14" s="71" customFormat="1" ht="14.65" customHeight="1">
      <c r="B1001" s="79" t="s">
        <v>278</v>
      </c>
      <c r="C1001" s="80">
        <v>10044187</v>
      </c>
      <c r="D1001" s="80">
        <v>10019674</v>
      </c>
      <c r="E1001" s="79" t="s">
        <v>276</v>
      </c>
      <c r="F1001" s="81">
        <v>42361</v>
      </c>
      <c r="G1001" s="82">
        <v>5.742</v>
      </c>
      <c r="H1001" s="83">
        <f t="shared" si="45"/>
        <v>5742</v>
      </c>
      <c r="I1001" s="84">
        <f t="shared" si="46"/>
        <v>6.6458333333333328E-2</v>
      </c>
      <c r="J1001" s="83">
        <v>0.79500000000000004</v>
      </c>
      <c r="K1001" s="83" t="s">
        <v>277</v>
      </c>
      <c r="L1001" s="83">
        <v>0.40899999999999997</v>
      </c>
      <c r="M1001" s="83" t="s">
        <v>277</v>
      </c>
      <c r="N1001" s="84">
        <f t="shared" si="47"/>
        <v>1.2704583333333332</v>
      </c>
    </row>
    <row r="1002" spans="2:14" s="71" customFormat="1" ht="14.65" customHeight="1">
      <c r="B1002" s="79" t="s">
        <v>278</v>
      </c>
      <c r="C1002" s="80">
        <v>10044187</v>
      </c>
      <c r="D1002" s="80">
        <v>10019674</v>
      </c>
      <c r="E1002" s="79" t="s">
        <v>276</v>
      </c>
      <c r="F1002" s="81">
        <v>42362</v>
      </c>
      <c r="G1002" s="82">
        <v>5.726</v>
      </c>
      <c r="H1002" s="83">
        <f t="shared" si="45"/>
        <v>5726</v>
      </c>
      <c r="I1002" s="84">
        <f t="shared" si="46"/>
        <v>6.627314814814815E-2</v>
      </c>
      <c r="J1002" s="83">
        <v>0.60199999999999998</v>
      </c>
      <c r="K1002" s="83" t="s">
        <v>277</v>
      </c>
      <c r="L1002" s="83">
        <v>0.41299999999999998</v>
      </c>
      <c r="M1002" s="83" t="s">
        <v>277</v>
      </c>
      <c r="N1002" s="84">
        <f t="shared" si="47"/>
        <v>1.0812731481481481</v>
      </c>
    </row>
    <row r="1003" spans="2:14" s="71" customFormat="1" ht="14.65" customHeight="1">
      <c r="B1003" s="79" t="s">
        <v>278</v>
      </c>
      <c r="C1003" s="80">
        <v>10044187</v>
      </c>
      <c r="D1003" s="80">
        <v>10019674</v>
      </c>
      <c r="E1003" s="79" t="s">
        <v>276</v>
      </c>
      <c r="F1003" s="81">
        <v>42363</v>
      </c>
      <c r="G1003" s="82">
        <v>6.0830000000000002</v>
      </c>
      <c r="H1003" s="83">
        <f t="shared" si="45"/>
        <v>6083</v>
      </c>
      <c r="I1003" s="84">
        <f t="shared" si="46"/>
        <v>7.0405092592592589E-2</v>
      </c>
      <c r="J1003" s="83">
        <v>0.48699999999999999</v>
      </c>
      <c r="K1003" s="83" t="s">
        <v>277</v>
      </c>
      <c r="L1003" s="83">
        <v>0.46400000000000002</v>
      </c>
      <c r="M1003" s="83" t="s">
        <v>277</v>
      </c>
      <c r="N1003" s="84">
        <f t="shared" si="47"/>
        <v>1.0214050925925926</v>
      </c>
    </row>
    <row r="1004" spans="2:14" s="71" customFormat="1" ht="14.65" customHeight="1">
      <c r="B1004" s="79" t="s">
        <v>278</v>
      </c>
      <c r="C1004" s="80">
        <v>10044187</v>
      </c>
      <c r="D1004" s="80">
        <v>10019674</v>
      </c>
      <c r="E1004" s="79" t="s">
        <v>276</v>
      </c>
      <c r="F1004" s="81">
        <v>42364</v>
      </c>
      <c r="G1004" s="82">
        <v>5.5960000000000001</v>
      </c>
      <c r="H1004" s="83">
        <f t="shared" si="45"/>
        <v>5596</v>
      </c>
      <c r="I1004" s="84">
        <f t="shared" si="46"/>
        <v>6.4768518518518517E-2</v>
      </c>
      <c r="J1004" s="83">
        <v>0.38200000000000001</v>
      </c>
      <c r="K1004" s="83" t="s">
        <v>277</v>
      </c>
      <c r="L1004" s="83">
        <v>0.47799999999999998</v>
      </c>
      <c r="M1004" s="83" t="s">
        <v>277</v>
      </c>
      <c r="N1004" s="84">
        <f t="shared" si="47"/>
        <v>0.92476851851851849</v>
      </c>
    </row>
    <row r="1005" spans="2:14" s="71" customFormat="1" ht="14.65" customHeight="1">
      <c r="B1005" s="79" t="s">
        <v>278</v>
      </c>
      <c r="C1005" s="80">
        <v>10044187</v>
      </c>
      <c r="D1005" s="80">
        <v>10019674</v>
      </c>
      <c r="E1005" s="79" t="s">
        <v>276</v>
      </c>
      <c r="F1005" s="81">
        <v>42365</v>
      </c>
      <c r="G1005" s="82">
        <v>6.3869999999999996</v>
      </c>
      <c r="H1005" s="83">
        <f t="shared" si="45"/>
        <v>6387</v>
      </c>
      <c r="I1005" s="84">
        <f t="shared" si="46"/>
        <v>7.3923611111111107E-2</v>
      </c>
      <c r="J1005" s="83">
        <v>0.24299999999999999</v>
      </c>
      <c r="K1005" s="83" t="s">
        <v>277</v>
      </c>
      <c r="L1005" s="83">
        <v>0.41799999999999998</v>
      </c>
      <c r="M1005" s="83" t="s">
        <v>277</v>
      </c>
      <c r="N1005" s="84">
        <f t="shared" si="47"/>
        <v>0.73492361111111104</v>
      </c>
    </row>
    <row r="1006" spans="2:14" s="71" customFormat="1" ht="14.65" customHeight="1">
      <c r="B1006" s="79" t="s">
        <v>278</v>
      </c>
      <c r="C1006" s="80">
        <v>10044187</v>
      </c>
      <c r="D1006" s="80">
        <v>10019674</v>
      </c>
      <c r="E1006" s="79" t="s">
        <v>276</v>
      </c>
      <c r="F1006" s="81">
        <v>42366</v>
      </c>
      <c r="G1006" s="82">
        <v>5.367</v>
      </c>
      <c r="H1006" s="83">
        <f t="shared" si="45"/>
        <v>5367</v>
      </c>
      <c r="I1006" s="84">
        <f t="shared" si="46"/>
        <v>6.2118055555555551E-2</v>
      </c>
      <c r="J1006" s="83">
        <v>0.29699999999999999</v>
      </c>
      <c r="K1006" s="83" t="s">
        <v>277</v>
      </c>
      <c r="L1006" s="83">
        <v>0.39600000000000002</v>
      </c>
      <c r="M1006" s="83" t="s">
        <v>277</v>
      </c>
      <c r="N1006" s="84">
        <f t="shared" si="47"/>
        <v>0.75511805555555556</v>
      </c>
    </row>
    <row r="1007" spans="2:14" s="71" customFormat="1" ht="14.65" customHeight="1">
      <c r="B1007" s="79" t="s">
        <v>278</v>
      </c>
      <c r="C1007" s="80">
        <v>10044187</v>
      </c>
      <c r="D1007" s="80">
        <v>10019674</v>
      </c>
      <c r="E1007" s="79" t="s">
        <v>276</v>
      </c>
      <c r="F1007" s="81">
        <v>42367</v>
      </c>
      <c r="G1007" s="82">
        <v>1.4870000000000001</v>
      </c>
      <c r="H1007" s="83">
        <f t="shared" si="45"/>
        <v>1487</v>
      </c>
      <c r="I1007" s="84">
        <f t="shared" si="46"/>
        <v>1.7210648148148149E-2</v>
      </c>
      <c r="J1007" s="83">
        <v>0.21199999999999999</v>
      </c>
      <c r="K1007" s="83" t="s">
        <v>277</v>
      </c>
      <c r="L1007" s="83">
        <v>0.499</v>
      </c>
      <c r="M1007" s="83" t="s">
        <v>277</v>
      </c>
      <c r="N1007" s="84">
        <f t="shared" si="47"/>
        <v>0.72821064814814818</v>
      </c>
    </row>
    <row r="1008" spans="2:14" s="71" customFormat="1" ht="14.65" customHeight="1">
      <c r="B1008" s="79" t="s">
        <v>278</v>
      </c>
      <c r="C1008" s="80">
        <v>10044187</v>
      </c>
      <c r="D1008" s="80">
        <v>10019674</v>
      </c>
      <c r="E1008" s="79" t="s">
        <v>276</v>
      </c>
      <c r="F1008" s="81">
        <v>42368</v>
      </c>
      <c r="G1008" s="82">
        <v>1.196</v>
      </c>
      <c r="H1008" s="83">
        <f t="shared" si="45"/>
        <v>1196</v>
      </c>
      <c r="I1008" s="84">
        <f t="shared" si="46"/>
        <v>1.384259259259259E-2</v>
      </c>
      <c r="J1008" s="83">
        <v>1.65</v>
      </c>
      <c r="K1008" s="83" t="s">
        <v>277</v>
      </c>
      <c r="L1008" s="83">
        <v>0.498</v>
      </c>
      <c r="M1008" s="83" t="s">
        <v>277</v>
      </c>
      <c r="N1008" s="84">
        <f t="shared" si="47"/>
        <v>2.1618425925925928</v>
      </c>
    </row>
    <row r="1009" spans="2:14" s="71" customFormat="1" ht="14.65" customHeight="1">
      <c r="B1009" s="79" t="s">
        <v>278</v>
      </c>
      <c r="C1009" s="80">
        <v>10044187</v>
      </c>
      <c r="D1009" s="80">
        <v>10019674</v>
      </c>
      <c r="E1009" s="79" t="s">
        <v>276</v>
      </c>
      <c r="F1009" s="81">
        <v>42369</v>
      </c>
      <c r="G1009" s="82">
        <v>0.60199999999999998</v>
      </c>
      <c r="H1009" s="83">
        <f t="shared" si="45"/>
        <v>602</v>
      </c>
      <c r="I1009" s="84">
        <f t="shared" si="46"/>
        <v>6.9675925925925921E-3</v>
      </c>
      <c r="J1009" s="83">
        <v>2.23</v>
      </c>
      <c r="K1009" s="83" t="s">
        <v>277</v>
      </c>
      <c r="L1009" s="83">
        <v>0.53</v>
      </c>
      <c r="M1009" s="83" t="s">
        <v>277</v>
      </c>
      <c r="N1009" s="84">
        <f t="shared" si="47"/>
        <v>2.766967592592593</v>
      </c>
    </row>
    <row r="1010" spans="2:14" s="71" customFormat="1" ht="14.65" customHeight="1">
      <c r="B1010" s="79" t="s">
        <v>278</v>
      </c>
      <c r="C1010" s="80">
        <v>10044187</v>
      </c>
      <c r="D1010" s="80">
        <v>10019674</v>
      </c>
      <c r="E1010" s="79" t="s">
        <v>276</v>
      </c>
      <c r="F1010" s="81">
        <v>42370</v>
      </c>
      <c r="G1010" s="82">
        <v>1.2290000000000001</v>
      </c>
      <c r="H1010" s="83">
        <f t="shared" si="45"/>
        <v>1229</v>
      </c>
      <c r="I1010" s="84">
        <f t="shared" si="46"/>
        <v>1.4224537037037037E-2</v>
      </c>
      <c r="J1010" s="83">
        <v>0.88800000000000001</v>
      </c>
      <c r="K1010" s="83" t="s">
        <v>277</v>
      </c>
      <c r="L1010" s="83">
        <v>0.47699999999999998</v>
      </c>
      <c r="M1010" s="83" t="s">
        <v>277</v>
      </c>
      <c r="N1010" s="84">
        <f t="shared" si="47"/>
        <v>1.3792245370370371</v>
      </c>
    </row>
    <row r="1011" spans="2:14" s="71" customFormat="1" ht="14.65" customHeight="1">
      <c r="B1011" s="79" t="s">
        <v>278</v>
      </c>
      <c r="C1011" s="80">
        <v>10044187</v>
      </c>
      <c r="D1011" s="80">
        <v>10019674</v>
      </c>
      <c r="E1011" s="79" t="s">
        <v>276</v>
      </c>
      <c r="F1011" s="81">
        <v>42371</v>
      </c>
      <c r="G1011" s="82">
        <v>1.5429999999999999</v>
      </c>
      <c r="H1011" s="83">
        <f t="shared" si="45"/>
        <v>1543</v>
      </c>
      <c r="I1011" s="84">
        <f t="shared" si="46"/>
        <v>1.7858796296296293E-2</v>
      </c>
      <c r="J1011" s="83">
        <v>3.68</v>
      </c>
      <c r="K1011" s="83" t="s">
        <v>277</v>
      </c>
      <c r="L1011" s="83">
        <v>0.496</v>
      </c>
      <c r="M1011" s="83" t="s">
        <v>277</v>
      </c>
      <c r="N1011" s="84">
        <f t="shared" si="47"/>
        <v>4.193858796296297</v>
      </c>
    </row>
    <row r="1012" spans="2:14" s="71" customFormat="1" ht="14.65" customHeight="1">
      <c r="B1012" s="79" t="s">
        <v>278</v>
      </c>
      <c r="C1012" s="80">
        <v>10044187</v>
      </c>
      <c r="D1012" s="80">
        <v>10019674</v>
      </c>
      <c r="E1012" s="79" t="s">
        <v>276</v>
      </c>
      <c r="F1012" s="81">
        <v>42372</v>
      </c>
      <c r="G1012" s="82">
        <v>1.649</v>
      </c>
      <c r="H1012" s="83">
        <f t="shared" si="45"/>
        <v>1649</v>
      </c>
      <c r="I1012" s="84">
        <f t="shared" si="46"/>
        <v>1.9085648148148147E-2</v>
      </c>
      <c r="J1012" s="83">
        <v>5.29</v>
      </c>
      <c r="K1012" s="83" t="s">
        <v>277</v>
      </c>
      <c r="L1012" s="83">
        <v>0.49399999999999999</v>
      </c>
      <c r="M1012" s="83" t="s">
        <v>277</v>
      </c>
      <c r="N1012" s="84">
        <f t="shared" si="47"/>
        <v>5.8030856481481479</v>
      </c>
    </row>
    <row r="1013" spans="2:14" s="71" customFormat="1" ht="14.65" customHeight="1">
      <c r="B1013" s="79" t="s">
        <v>278</v>
      </c>
      <c r="C1013" s="80">
        <v>10044187</v>
      </c>
      <c r="D1013" s="80">
        <v>10019674</v>
      </c>
      <c r="E1013" s="79" t="s">
        <v>276</v>
      </c>
      <c r="F1013" s="81">
        <v>42373</v>
      </c>
      <c r="G1013" s="82">
        <v>1.972</v>
      </c>
      <c r="H1013" s="83">
        <f t="shared" si="45"/>
        <v>1972</v>
      </c>
      <c r="I1013" s="84">
        <f t="shared" si="46"/>
        <v>2.2824074074074073E-2</v>
      </c>
      <c r="J1013" s="83">
        <v>1.65</v>
      </c>
      <c r="K1013" s="83" t="s">
        <v>277</v>
      </c>
      <c r="L1013" s="83">
        <v>0.45400000000000001</v>
      </c>
      <c r="M1013" s="83" t="s">
        <v>277</v>
      </c>
      <c r="N1013" s="84">
        <f t="shared" si="47"/>
        <v>2.126824074074074</v>
      </c>
    </row>
    <row r="1014" spans="2:14" s="71" customFormat="1" ht="14.65" customHeight="1">
      <c r="B1014" s="79" t="s">
        <v>278</v>
      </c>
      <c r="C1014" s="80">
        <v>10044187</v>
      </c>
      <c r="D1014" s="80">
        <v>10019674</v>
      </c>
      <c r="E1014" s="79" t="s">
        <v>276</v>
      </c>
      <c r="F1014" s="81">
        <v>42374</v>
      </c>
      <c r="G1014" s="82">
        <v>1.972</v>
      </c>
      <c r="H1014" s="83">
        <f t="shared" si="45"/>
        <v>1972</v>
      </c>
      <c r="I1014" s="84">
        <f t="shared" si="46"/>
        <v>2.2824074074074073E-2</v>
      </c>
      <c r="J1014" s="83">
        <v>0.67300000000000004</v>
      </c>
      <c r="K1014" s="83" t="s">
        <v>277</v>
      </c>
      <c r="L1014" s="83">
        <v>0.5</v>
      </c>
      <c r="M1014" s="83" t="s">
        <v>277</v>
      </c>
      <c r="N1014" s="84">
        <f t="shared" si="47"/>
        <v>1.195824074074074</v>
      </c>
    </row>
    <row r="1015" spans="2:14" s="71" customFormat="1" ht="14.65" customHeight="1">
      <c r="B1015" s="79" t="s">
        <v>278</v>
      </c>
      <c r="C1015" s="80">
        <v>10044187</v>
      </c>
      <c r="D1015" s="80">
        <v>10019674</v>
      </c>
      <c r="E1015" s="79" t="s">
        <v>276</v>
      </c>
      <c r="F1015" s="81">
        <v>42375</v>
      </c>
      <c r="G1015" s="82">
        <v>1.923</v>
      </c>
      <c r="H1015" s="83">
        <f t="shared" si="45"/>
        <v>1923</v>
      </c>
      <c r="I1015" s="84">
        <f t="shared" si="46"/>
        <v>2.2256944444444444E-2</v>
      </c>
      <c r="J1015" s="83">
        <v>0.70399999999999996</v>
      </c>
      <c r="K1015" s="83" t="s">
        <v>277</v>
      </c>
      <c r="L1015" s="83">
        <v>0.35899999999999999</v>
      </c>
      <c r="M1015" s="83" t="s">
        <v>277</v>
      </c>
      <c r="N1015" s="84">
        <f t="shared" si="47"/>
        <v>1.0852569444444444</v>
      </c>
    </row>
    <row r="1016" spans="2:14" s="71" customFormat="1" ht="14.65" customHeight="1">
      <c r="B1016" s="79" t="s">
        <v>278</v>
      </c>
      <c r="C1016" s="80">
        <v>10044187</v>
      </c>
      <c r="D1016" s="80">
        <v>10019674</v>
      </c>
      <c r="E1016" s="79" t="s">
        <v>276</v>
      </c>
      <c r="F1016" s="81">
        <v>42376</v>
      </c>
      <c r="G1016" s="82">
        <v>1.8959999999999999</v>
      </c>
      <c r="H1016" s="83">
        <f t="shared" si="45"/>
        <v>1896</v>
      </c>
      <c r="I1016" s="84">
        <f t="shared" si="46"/>
        <v>2.1944444444444444E-2</v>
      </c>
      <c r="J1016" s="83">
        <v>6.75</v>
      </c>
      <c r="K1016" s="83" t="s">
        <v>277</v>
      </c>
      <c r="L1016" s="83">
        <v>0.39300000000000002</v>
      </c>
      <c r="M1016" s="83" t="s">
        <v>277</v>
      </c>
      <c r="N1016" s="84">
        <f t="shared" si="47"/>
        <v>7.1649444444444441</v>
      </c>
    </row>
    <row r="1017" spans="2:14" s="71" customFormat="1" ht="14.65" customHeight="1">
      <c r="B1017" s="79" t="s">
        <v>278</v>
      </c>
      <c r="C1017" s="80">
        <v>10044187</v>
      </c>
      <c r="D1017" s="80">
        <v>10019674</v>
      </c>
      <c r="E1017" s="79" t="s">
        <v>276</v>
      </c>
      <c r="F1017" s="81">
        <v>42377</v>
      </c>
      <c r="G1017" s="82">
        <v>1.923</v>
      </c>
      <c r="H1017" s="83">
        <f t="shared" si="45"/>
        <v>1923</v>
      </c>
      <c r="I1017" s="84">
        <f t="shared" si="46"/>
        <v>2.2256944444444444E-2</v>
      </c>
      <c r="J1017" s="83">
        <v>1.51</v>
      </c>
      <c r="K1017" s="83" t="s">
        <v>277</v>
      </c>
      <c r="L1017" s="83">
        <v>0.35799999999999998</v>
      </c>
      <c r="M1017" s="83" t="s">
        <v>277</v>
      </c>
      <c r="N1017" s="84">
        <f t="shared" si="47"/>
        <v>1.8902569444444444</v>
      </c>
    </row>
    <row r="1018" spans="2:14" s="71" customFormat="1" ht="14.65" customHeight="1">
      <c r="B1018" s="79" t="s">
        <v>278</v>
      </c>
      <c r="C1018" s="80">
        <v>10044187</v>
      </c>
      <c r="D1018" s="80">
        <v>10019674</v>
      </c>
      <c r="E1018" s="79" t="s">
        <v>276</v>
      </c>
      <c r="F1018" s="81">
        <v>42378</v>
      </c>
      <c r="G1018" s="82">
        <v>1.4690000000000001</v>
      </c>
      <c r="H1018" s="83">
        <f t="shared" si="45"/>
        <v>1469</v>
      </c>
      <c r="I1018" s="84">
        <f t="shared" si="46"/>
        <v>1.7002314814814814E-2</v>
      </c>
      <c r="J1018" s="83">
        <v>4.2699999999999996</v>
      </c>
      <c r="K1018" s="83" t="s">
        <v>277</v>
      </c>
      <c r="L1018" s="83">
        <v>0.372</v>
      </c>
      <c r="M1018" s="83" t="s">
        <v>277</v>
      </c>
      <c r="N1018" s="84">
        <f t="shared" si="47"/>
        <v>4.6590023148148143</v>
      </c>
    </row>
    <row r="1019" spans="2:14" s="71" customFormat="1" ht="14.65" customHeight="1">
      <c r="B1019" s="79" t="s">
        <v>278</v>
      </c>
      <c r="C1019" s="80">
        <v>10044187</v>
      </c>
      <c r="D1019" s="80">
        <v>10019674</v>
      </c>
      <c r="E1019" s="79" t="s">
        <v>276</v>
      </c>
      <c r="F1019" s="81">
        <v>42379</v>
      </c>
      <c r="G1019" s="82">
        <v>2.2890000000000001</v>
      </c>
      <c r="H1019" s="83">
        <f t="shared" si="45"/>
        <v>2289</v>
      </c>
      <c r="I1019" s="84">
        <f t="shared" si="46"/>
        <v>2.6493055555555554E-2</v>
      </c>
      <c r="J1019" s="83">
        <v>3.64</v>
      </c>
      <c r="K1019" s="83" t="s">
        <v>277</v>
      </c>
      <c r="L1019" s="83">
        <v>0.39300000000000002</v>
      </c>
      <c r="M1019" s="83" t="s">
        <v>277</v>
      </c>
      <c r="N1019" s="84">
        <f t="shared" si="47"/>
        <v>4.0594930555555555</v>
      </c>
    </row>
    <row r="1020" spans="2:14" s="71" customFormat="1" ht="14.65" customHeight="1">
      <c r="B1020" s="79" t="s">
        <v>278</v>
      </c>
      <c r="C1020" s="80">
        <v>10044187</v>
      </c>
      <c r="D1020" s="80">
        <v>10019674</v>
      </c>
      <c r="E1020" s="79" t="s">
        <v>276</v>
      </c>
      <c r="F1020" s="81">
        <v>42380</v>
      </c>
      <c r="G1020" s="82">
        <v>1.7769999999999999</v>
      </c>
      <c r="H1020" s="83">
        <f t="shared" si="45"/>
        <v>1777</v>
      </c>
      <c r="I1020" s="84">
        <f t="shared" si="46"/>
        <v>2.0567129629629626E-2</v>
      </c>
      <c r="J1020" s="83">
        <v>7.68</v>
      </c>
      <c r="K1020" s="83" t="s">
        <v>277</v>
      </c>
      <c r="L1020" s="83">
        <v>0.434</v>
      </c>
      <c r="M1020" s="83" t="s">
        <v>277</v>
      </c>
      <c r="N1020" s="84">
        <f t="shared" si="47"/>
        <v>8.1345671296296285</v>
      </c>
    </row>
    <row r="1021" spans="2:14" s="71" customFormat="1" ht="14.65" customHeight="1">
      <c r="B1021" s="79" t="s">
        <v>278</v>
      </c>
      <c r="C1021" s="80">
        <v>10044187</v>
      </c>
      <c r="D1021" s="80">
        <v>10019674</v>
      </c>
      <c r="E1021" s="79" t="s">
        <v>276</v>
      </c>
      <c r="F1021" s="81">
        <v>42381</v>
      </c>
      <c r="G1021" s="82">
        <v>1.25</v>
      </c>
      <c r="H1021" s="83">
        <f t="shared" si="45"/>
        <v>1250</v>
      </c>
      <c r="I1021" s="84">
        <f t="shared" si="46"/>
        <v>1.4467592592592591E-2</v>
      </c>
      <c r="J1021" s="83">
        <v>1.69</v>
      </c>
      <c r="K1021" s="83" t="s">
        <v>277</v>
      </c>
      <c r="L1021" s="83">
        <v>0.39200000000000002</v>
      </c>
      <c r="M1021" s="83" t="s">
        <v>277</v>
      </c>
      <c r="N1021" s="84">
        <f t="shared" si="47"/>
        <v>2.0964675925925924</v>
      </c>
    </row>
    <row r="1022" spans="2:14" s="71" customFormat="1" ht="14.65" customHeight="1">
      <c r="B1022" s="79" t="s">
        <v>278</v>
      </c>
      <c r="C1022" s="80">
        <v>10044187</v>
      </c>
      <c r="D1022" s="80">
        <v>10019674</v>
      </c>
      <c r="E1022" s="79" t="s">
        <v>276</v>
      </c>
      <c r="F1022" s="81">
        <v>42382</v>
      </c>
      <c r="G1022" s="82">
        <v>1.718</v>
      </c>
      <c r="H1022" s="83">
        <f t="shared" si="45"/>
        <v>1718</v>
      </c>
      <c r="I1022" s="84">
        <f t="shared" si="46"/>
        <v>1.9884259259259258E-2</v>
      </c>
      <c r="J1022" s="83">
        <v>0.75700000000000001</v>
      </c>
      <c r="K1022" s="83" t="s">
        <v>277</v>
      </c>
      <c r="L1022" s="83">
        <v>0.39900000000000002</v>
      </c>
      <c r="M1022" s="83" t="s">
        <v>277</v>
      </c>
      <c r="N1022" s="84">
        <f t="shared" si="47"/>
        <v>1.1758842592592593</v>
      </c>
    </row>
    <row r="1023" spans="2:14" s="71" customFormat="1" ht="14.65" customHeight="1">
      <c r="B1023" s="79" t="s">
        <v>278</v>
      </c>
      <c r="C1023" s="80">
        <v>10044187</v>
      </c>
      <c r="D1023" s="80">
        <v>10019674</v>
      </c>
      <c r="E1023" s="79" t="s">
        <v>276</v>
      </c>
      <c r="F1023" s="81">
        <v>42383</v>
      </c>
      <c r="G1023" s="82">
        <v>1.7410000000000001</v>
      </c>
      <c r="H1023" s="83">
        <f t="shared" si="45"/>
        <v>1741</v>
      </c>
      <c r="I1023" s="84">
        <f t="shared" si="46"/>
        <v>2.0150462962962964E-2</v>
      </c>
      <c r="J1023" s="83">
        <v>0.76900000000000002</v>
      </c>
      <c r="K1023" s="83" t="s">
        <v>277</v>
      </c>
      <c r="L1023" s="83">
        <v>0.41399999999999998</v>
      </c>
      <c r="M1023" s="83" t="s">
        <v>277</v>
      </c>
      <c r="N1023" s="84">
        <f t="shared" si="47"/>
        <v>1.203150462962963</v>
      </c>
    </row>
    <row r="1024" spans="2:14" s="71" customFormat="1" ht="14.65" customHeight="1">
      <c r="B1024" s="79" t="s">
        <v>278</v>
      </c>
      <c r="C1024" s="80">
        <v>10044187</v>
      </c>
      <c r="D1024" s="80">
        <v>10019674</v>
      </c>
      <c r="E1024" s="79" t="s">
        <v>276</v>
      </c>
      <c r="F1024" s="81">
        <v>42384</v>
      </c>
      <c r="G1024" s="82">
        <v>1.595</v>
      </c>
      <c r="H1024" s="83">
        <f t="shared" si="45"/>
        <v>1595</v>
      </c>
      <c r="I1024" s="84">
        <f t="shared" si="46"/>
        <v>1.8460648148148146E-2</v>
      </c>
      <c r="J1024" s="83">
        <v>0.39400000000000002</v>
      </c>
      <c r="K1024" s="83" t="s">
        <v>277</v>
      </c>
      <c r="L1024" s="83">
        <v>0.41799999999999998</v>
      </c>
      <c r="M1024" s="83" t="s">
        <v>277</v>
      </c>
      <c r="N1024" s="84">
        <f t="shared" si="47"/>
        <v>0.83046064814814813</v>
      </c>
    </row>
    <row r="1025" spans="2:14" s="71" customFormat="1" ht="14.65" customHeight="1">
      <c r="B1025" s="79" t="s">
        <v>278</v>
      </c>
      <c r="C1025" s="80">
        <v>10044187</v>
      </c>
      <c r="D1025" s="80">
        <v>10019674</v>
      </c>
      <c r="E1025" s="79" t="s">
        <v>276</v>
      </c>
      <c r="F1025" s="81">
        <v>42385</v>
      </c>
      <c r="G1025" s="82">
        <v>1.7010000000000001</v>
      </c>
      <c r="H1025" s="83">
        <f t="shared" si="45"/>
        <v>1701</v>
      </c>
      <c r="I1025" s="84">
        <f t="shared" si="46"/>
        <v>1.96875E-2</v>
      </c>
      <c r="J1025" s="83">
        <v>0.35699999999999998</v>
      </c>
      <c r="K1025" s="83" t="s">
        <v>277</v>
      </c>
      <c r="L1025" s="83">
        <v>0.36899999999999999</v>
      </c>
      <c r="M1025" s="83" t="s">
        <v>277</v>
      </c>
      <c r="N1025" s="84">
        <f t="shared" si="47"/>
        <v>0.74568750000000006</v>
      </c>
    </row>
    <row r="1026" spans="2:14" s="71" customFormat="1" ht="14.65" customHeight="1">
      <c r="B1026" s="79" t="s">
        <v>278</v>
      </c>
      <c r="C1026" s="80">
        <v>10044187</v>
      </c>
      <c r="D1026" s="80">
        <v>10019674</v>
      </c>
      <c r="E1026" s="79" t="s">
        <v>276</v>
      </c>
      <c r="F1026" s="81">
        <v>42386</v>
      </c>
      <c r="G1026" s="82">
        <v>1.69</v>
      </c>
      <c r="H1026" s="83">
        <f t="shared" si="45"/>
        <v>1690</v>
      </c>
      <c r="I1026" s="84">
        <f t="shared" si="46"/>
        <v>1.9560185185185184E-2</v>
      </c>
      <c r="J1026" s="83">
        <v>0.67400000000000004</v>
      </c>
      <c r="K1026" s="83" t="s">
        <v>277</v>
      </c>
      <c r="L1026" s="83">
        <v>0.41599999999999998</v>
      </c>
      <c r="M1026" s="83" t="s">
        <v>277</v>
      </c>
      <c r="N1026" s="84">
        <f t="shared" si="47"/>
        <v>1.1095601851851853</v>
      </c>
    </row>
    <row r="1027" spans="2:14" s="71" customFormat="1" ht="14.65" customHeight="1">
      <c r="B1027" s="79" t="s">
        <v>278</v>
      </c>
      <c r="C1027" s="80">
        <v>10044187</v>
      </c>
      <c r="D1027" s="80">
        <v>10019674</v>
      </c>
      <c r="E1027" s="79" t="s">
        <v>276</v>
      </c>
      <c r="F1027" s="81">
        <v>42387</v>
      </c>
      <c r="G1027" s="82">
        <v>1.698</v>
      </c>
      <c r="H1027" s="83">
        <f t="shared" si="45"/>
        <v>1698</v>
      </c>
      <c r="I1027" s="84">
        <f t="shared" si="46"/>
        <v>1.9652777777777776E-2</v>
      </c>
      <c r="J1027" s="83">
        <v>0.36599999999999999</v>
      </c>
      <c r="K1027" s="83" t="s">
        <v>277</v>
      </c>
      <c r="L1027" s="83">
        <v>0.36299999999999999</v>
      </c>
      <c r="M1027" s="83" t="s">
        <v>277</v>
      </c>
      <c r="N1027" s="84">
        <f t="shared" si="47"/>
        <v>0.74865277777777783</v>
      </c>
    </row>
    <row r="1028" spans="2:14" s="71" customFormat="1" ht="14.65" customHeight="1">
      <c r="B1028" s="79" t="s">
        <v>278</v>
      </c>
      <c r="C1028" s="80">
        <v>10044187</v>
      </c>
      <c r="D1028" s="80">
        <v>10019674</v>
      </c>
      <c r="E1028" s="79" t="s">
        <v>276</v>
      </c>
      <c r="F1028" s="81">
        <v>42388</v>
      </c>
      <c r="G1028" s="82">
        <v>1.7789999999999999</v>
      </c>
      <c r="H1028" s="83">
        <f t="shared" si="45"/>
        <v>1779</v>
      </c>
      <c r="I1028" s="84">
        <f t="shared" si="46"/>
        <v>2.0590277777777777E-2</v>
      </c>
      <c r="J1028" s="83">
        <v>0.251</v>
      </c>
      <c r="K1028" s="83" t="s">
        <v>277</v>
      </c>
      <c r="L1028" s="83">
        <v>0.39800000000000002</v>
      </c>
      <c r="M1028" s="83" t="s">
        <v>277</v>
      </c>
      <c r="N1028" s="84">
        <f t="shared" si="47"/>
        <v>0.6695902777777778</v>
      </c>
    </row>
    <row r="1029" spans="2:14" s="71" customFormat="1" ht="14.65" customHeight="1">
      <c r="B1029" s="79" t="s">
        <v>278</v>
      </c>
      <c r="C1029" s="80">
        <v>10044187</v>
      </c>
      <c r="D1029" s="80">
        <v>10019674</v>
      </c>
      <c r="E1029" s="79" t="s">
        <v>276</v>
      </c>
      <c r="F1029" s="81">
        <v>42389</v>
      </c>
      <c r="G1029" s="82">
        <v>1.6739999999999999</v>
      </c>
      <c r="H1029" s="83">
        <f t="shared" ref="H1029:H1092" si="48">(G1029*1000)</f>
        <v>1674</v>
      </c>
      <c r="I1029" s="84">
        <f t="shared" ref="I1029:I1092" si="49">SUM(G1029/86.4)</f>
        <v>1.9374999999999996E-2</v>
      </c>
      <c r="J1029" s="83">
        <v>0.223</v>
      </c>
      <c r="K1029" s="83" t="s">
        <v>277</v>
      </c>
      <c r="L1029" s="83">
        <v>0.375</v>
      </c>
      <c r="M1029" s="83" t="s">
        <v>277</v>
      </c>
      <c r="N1029" s="84">
        <f t="shared" ref="N1029:N1092" si="50">SUM(I1029+J1029+L1029)</f>
        <v>0.61737500000000001</v>
      </c>
    </row>
    <row r="1030" spans="2:14" s="71" customFormat="1" ht="14.65" customHeight="1">
      <c r="B1030" s="79" t="s">
        <v>278</v>
      </c>
      <c r="C1030" s="80">
        <v>10044187</v>
      </c>
      <c r="D1030" s="80">
        <v>10019674</v>
      </c>
      <c r="E1030" s="79" t="s">
        <v>276</v>
      </c>
      <c r="F1030" s="81">
        <v>42390</v>
      </c>
      <c r="G1030" s="82">
        <v>1.5820000000000001</v>
      </c>
      <c r="H1030" s="83">
        <f t="shared" si="48"/>
        <v>1582</v>
      </c>
      <c r="I1030" s="84">
        <f t="shared" si="49"/>
        <v>1.8310185185185186E-2</v>
      </c>
      <c r="J1030" s="83">
        <v>0.25900000000000001</v>
      </c>
      <c r="K1030" s="83" t="s">
        <v>277</v>
      </c>
      <c r="L1030" s="83">
        <v>0.379</v>
      </c>
      <c r="M1030" s="83" t="s">
        <v>277</v>
      </c>
      <c r="N1030" s="84">
        <f t="shared" si="50"/>
        <v>0.65631018518518514</v>
      </c>
    </row>
    <row r="1031" spans="2:14" s="71" customFormat="1" ht="14.65" customHeight="1">
      <c r="B1031" s="79" t="s">
        <v>278</v>
      </c>
      <c r="C1031" s="80">
        <v>10044187</v>
      </c>
      <c r="D1031" s="80">
        <v>10019674</v>
      </c>
      <c r="E1031" s="79" t="s">
        <v>276</v>
      </c>
      <c r="F1031" s="81">
        <v>42391</v>
      </c>
      <c r="G1031" s="82">
        <v>1.6639999999999999</v>
      </c>
      <c r="H1031" s="83">
        <f t="shared" si="48"/>
        <v>1664</v>
      </c>
      <c r="I1031" s="84">
        <f t="shared" si="49"/>
        <v>1.9259259259259257E-2</v>
      </c>
      <c r="J1031" s="83">
        <v>0.66800000000000004</v>
      </c>
      <c r="K1031" s="83" t="s">
        <v>277</v>
      </c>
      <c r="L1031" s="83">
        <v>0.376</v>
      </c>
      <c r="M1031" s="83" t="s">
        <v>277</v>
      </c>
      <c r="N1031" s="84">
        <f t="shared" si="50"/>
        <v>1.0632592592592593</v>
      </c>
    </row>
    <row r="1032" spans="2:14" s="71" customFormat="1" ht="14.65" customHeight="1">
      <c r="B1032" s="79" t="s">
        <v>278</v>
      </c>
      <c r="C1032" s="80">
        <v>10044187</v>
      </c>
      <c r="D1032" s="80">
        <v>10019674</v>
      </c>
      <c r="E1032" s="79" t="s">
        <v>276</v>
      </c>
      <c r="F1032" s="81">
        <v>42392</v>
      </c>
      <c r="G1032" s="82">
        <v>1.627</v>
      </c>
      <c r="H1032" s="83">
        <f t="shared" si="48"/>
        <v>1627</v>
      </c>
      <c r="I1032" s="84">
        <f t="shared" si="49"/>
        <v>1.8831018518518518E-2</v>
      </c>
      <c r="J1032" s="83">
        <v>0.41699999999999998</v>
      </c>
      <c r="K1032" s="83" t="s">
        <v>277</v>
      </c>
      <c r="L1032" s="83">
        <v>0.42</v>
      </c>
      <c r="M1032" s="83" t="s">
        <v>277</v>
      </c>
      <c r="N1032" s="84">
        <f t="shared" si="50"/>
        <v>0.8558310185185185</v>
      </c>
    </row>
    <row r="1033" spans="2:14" s="71" customFormat="1" ht="14.65" customHeight="1">
      <c r="B1033" s="79" t="s">
        <v>278</v>
      </c>
      <c r="C1033" s="80">
        <v>10044187</v>
      </c>
      <c r="D1033" s="80">
        <v>10019674</v>
      </c>
      <c r="E1033" s="79" t="s">
        <v>276</v>
      </c>
      <c r="F1033" s="81">
        <v>42393</v>
      </c>
      <c r="G1033" s="82">
        <v>1.7310000000000001</v>
      </c>
      <c r="H1033" s="83">
        <f t="shared" si="48"/>
        <v>1731</v>
      </c>
      <c r="I1033" s="84">
        <f t="shared" si="49"/>
        <v>2.0034722222222221E-2</v>
      </c>
      <c r="J1033" s="83">
        <v>0.40500000000000003</v>
      </c>
      <c r="K1033" s="83" t="s">
        <v>277</v>
      </c>
      <c r="L1033" s="83">
        <v>0.41099999999999998</v>
      </c>
      <c r="M1033" s="83" t="s">
        <v>280</v>
      </c>
      <c r="N1033" s="84">
        <f t="shared" si="50"/>
        <v>0.83603472222222219</v>
      </c>
    </row>
    <row r="1034" spans="2:14" s="71" customFormat="1" ht="14.65" customHeight="1">
      <c r="B1034" s="79" t="s">
        <v>278</v>
      </c>
      <c r="C1034" s="80">
        <v>10044187</v>
      </c>
      <c r="D1034" s="80">
        <v>10019674</v>
      </c>
      <c r="E1034" s="79" t="s">
        <v>276</v>
      </c>
      <c r="F1034" s="81">
        <v>42394</v>
      </c>
      <c r="G1034" s="82">
        <v>1.784</v>
      </c>
      <c r="H1034" s="83">
        <f t="shared" si="48"/>
        <v>1784</v>
      </c>
      <c r="I1034" s="84">
        <f t="shared" si="49"/>
        <v>2.0648148148148148E-2</v>
      </c>
      <c r="J1034" s="83">
        <v>0.30199999999999999</v>
      </c>
      <c r="K1034" s="83" t="s">
        <v>277</v>
      </c>
      <c r="L1034" s="83">
        <v>0.46400000000000002</v>
      </c>
      <c r="M1034" s="83" t="s">
        <v>280</v>
      </c>
      <c r="N1034" s="84">
        <f t="shared" si="50"/>
        <v>0.78664814814814821</v>
      </c>
    </row>
    <row r="1035" spans="2:14" s="71" customFormat="1" ht="14.65" customHeight="1">
      <c r="B1035" s="79" t="s">
        <v>278</v>
      </c>
      <c r="C1035" s="80">
        <v>10044187</v>
      </c>
      <c r="D1035" s="80">
        <v>10019674</v>
      </c>
      <c r="E1035" s="79" t="s">
        <v>276</v>
      </c>
      <c r="F1035" s="81">
        <v>42395</v>
      </c>
      <c r="G1035" s="82">
        <v>1.5209999999999999</v>
      </c>
      <c r="H1035" s="83">
        <f t="shared" si="48"/>
        <v>1521</v>
      </c>
      <c r="I1035" s="84">
        <f t="shared" si="49"/>
        <v>1.7604166666666664E-2</v>
      </c>
      <c r="J1035" s="83">
        <v>0.54100000000000004</v>
      </c>
      <c r="K1035" s="83" t="s">
        <v>277</v>
      </c>
      <c r="L1035" s="83">
        <v>0.45500000000000002</v>
      </c>
      <c r="M1035" s="83" t="s">
        <v>277</v>
      </c>
      <c r="N1035" s="84">
        <f t="shared" si="50"/>
        <v>1.0136041666666666</v>
      </c>
    </row>
    <row r="1036" spans="2:14" s="71" customFormat="1" ht="14.65" customHeight="1">
      <c r="B1036" s="79" t="s">
        <v>278</v>
      </c>
      <c r="C1036" s="80">
        <v>10044187</v>
      </c>
      <c r="D1036" s="80">
        <v>10019674</v>
      </c>
      <c r="E1036" s="79" t="s">
        <v>276</v>
      </c>
      <c r="F1036" s="81">
        <v>42396</v>
      </c>
      <c r="G1036" s="82">
        <v>1.667</v>
      </c>
      <c r="H1036" s="83">
        <f t="shared" si="48"/>
        <v>1667</v>
      </c>
      <c r="I1036" s="84">
        <f t="shared" si="49"/>
        <v>1.9293981481481481E-2</v>
      </c>
      <c r="J1036" s="83">
        <v>1.56</v>
      </c>
      <c r="K1036" s="83" t="s">
        <v>277</v>
      </c>
      <c r="L1036" s="83">
        <v>0.437</v>
      </c>
      <c r="M1036" s="83" t="s">
        <v>277</v>
      </c>
      <c r="N1036" s="84">
        <f t="shared" si="50"/>
        <v>2.0162939814814815</v>
      </c>
    </row>
    <row r="1037" spans="2:14" s="71" customFormat="1" ht="14.65" customHeight="1">
      <c r="B1037" s="79" t="s">
        <v>278</v>
      </c>
      <c r="C1037" s="80">
        <v>10044187</v>
      </c>
      <c r="D1037" s="80">
        <v>10019674</v>
      </c>
      <c r="E1037" s="79" t="s">
        <v>276</v>
      </c>
      <c r="F1037" s="81">
        <v>42397</v>
      </c>
      <c r="G1037" s="82">
        <v>1.6539999999999999</v>
      </c>
      <c r="H1037" s="83">
        <f t="shared" si="48"/>
        <v>1654</v>
      </c>
      <c r="I1037" s="84">
        <f t="shared" si="49"/>
        <v>1.9143518518518515E-2</v>
      </c>
      <c r="J1037" s="83">
        <v>0.46400000000000002</v>
      </c>
      <c r="K1037" s="83" t="s">
        <v>277</v>
      </c>
      <c r="L1037" s="83">
        <v>0.441</v>
      </c>
      <c r="M1037" s="83" t="s">
        <v>277</v>
      </c>
      <c r="N1037" s="84">
        <f t="shared" si="50"/>
        <v>0.9241435185185185</v>
      </c>
    </row>
    <row r="1038" spans="2:14" s="71" customFormat="1" ht="14.65" customHeight="1">
      <c r="B1038" s="79" t="s">
        <v>278</v>
      </c>
      <c r="C1038" s="80">
        <v>10044187</v>
      </c>
      <c r="D1038" s="80">
        <v>10019674</v>
      </c>
      <c r="E1038" s="79" t="s">
        <v>276</v>
      </c>
      <c r="F1038" s="81">
        <v>42398</v>
      </c>
      <c r="G1038" s="82">
        <v>1.6279999999999999</v>
      </c>
      <c r="H1038" s="83">
        <f t="shared" si="48"/>
        <v>1628</v>
      </c>
      <c r="I1038" s="84">
        <f t="shared" si="49"/>
        <v>1.8842592592592591E-2</v>
      </c>
      <c r="J1038" s="83">
        <v>0.59299999999999997</v>
      </c>
      <c r="K1038" s="83" t="s">
        <v>277</v>
      </c>
      <c r="L1038" s="83">
        <v>0.41199999999999998</v>
      </c>
      <c r="M1038" s="83" t="s">
        <v>277</v>
      </c>
      <c r="N1038" s="84">
        <f t="shared" si="50"/>
        <v>1.0238425925925925</v>
      </c>
    </row>
    <row r="1039" spans="2:14" s="71" customFormat="1" ht="14.65" customHeight="1">
      <c r="B1039" s="79" t="s">
        <v>278</v>
      </c>
      <c r="C1039" s="80">
        <v>10044187</v>
      </c>
      <c r="D1039" s="80">
        <v>10019674</v>
      </c>
      <c r="E1039" s="79" t="s">
        <v>276</v>
      </c>
      <c r="F1039" s="81">
        <v>42399</v>
      </c>
      <c r="G1039" s="82">
        <v>1.6319999999999999</v>
      </c>
      <c r="H1039" s="83">
        <f t="shared" si="48"/>
        <v>1632</v>
      </c>
      <c r="I1039" s="84">
        <f t="shared" si="49"/>
        <v>1.8888888888888886E-2</v>
      </c>
      <c r="J1039" s="83">
        <v>1.79</v>
      </c>
      <c r="K1039" s="83" t="s">
        <v>277</v>
      </c>
      <c r="L1039" s="83">
        <v>0.40799999999999997</v>
      </c>
      <c r="M1039" s="83" t="s">
        <v>277</v>
      </c>
      <c r="N1039" s="84">
        <f t="shared" si="50"/>
        <v>2.2168888888888891</v>
      </c>
    </row>
    <row r="1040" spans="2:14" s="71" customFormat="1" ht="14.65" customHeight="1">
      <c r="B1040" s="79" t="s">
        <v>278</v>
      </c>
      <c r="C1040" s="80">
        <v>10044187</v>
      </c>
      <c r="D1040" s="80">
        <v>10019674</v>
      </c>
      <c r="E1040" s="79" t="s">
        <v>276</v>
      </c>
      <c r="F1040" s="81">
        <v>42400</v>
      </c>
      <c r="G1040" s="82">
        <v>1.639</v>
      </c>
      <c r="H1040" s="83">
        <f t="shared" si="48"/>
        <v>1639</v>
      </c>
      <c r="I1040" s="84">
        <f t="shared" si="49"/>
        <v>1.8969907407407408E-2</v>
      </c>
      <c r="J1040" s="83">
        <v>1.44</v>
      </c>
      <c r="K1040" s="83" t="s">
        <v>277</v>
      </c>
      <c r="L1040" s="83">
        <v>0.42799999999999999</v>
      </c>
      <c r="M1040" s="83" t="s">
        <v>277</v>
      </c>
      <c r="N1040" s="84">
        <f t="shared" si="50"/>
        <v>1.8869699074074073</v>
      </c>
    </row>
    <row r="1041" spans="2:14" s="71" customFormat="1" ht="14.65" customHeight="1">
      <c r="B1041" s="79" t="s">
        <v>278</v>
      </c>
      <c r="C1041" s="80">
        <v>10044187</v>
      </c>
      <c r="D1041" s="80">
        <v>10019674</v>
      </c>
      <c r="E1041" s="79" t="s">
        <v>276</v>
      </c>
      <c r="F1041" s="81">
        <v>42401</v>
      </c>
      <c r="G1041" s="82">
        <v>1.6539999999999999</v>
      </c>
      <c r="H1041" s="83">
        <f t="shared" si="48"/>
        <v>1654</v>
      </c>
      <c r="I1041" s="84">
        <f t="shared" si="49"/>
        <v>1.9143518518518515E-2</v>
      </c>
      <c r="J1041" s="83">
        <v>0.65900000000000003</v>
      </c>
      <c r="K1041" s="83" t="s">
        <v>277</v>
      </c>
      <c r="L1041" s="83">
        <v>0.42799999999999999</v>
      </c>
      <c r="M1041" s="83" t="s">
        <v>277</v>
      </c>
      <c r="N1041" s="84">
        <f t="shared" si="50"/>
        <v>1.1061435185185184</v>
      </c>
    </row>
    <row r="1042" spans="2:14" s="71" customFormat="1" ht="14.65" customHeight="1">
      <c r="B1042" s="79" t="s">
        <v>278</v>
      </c>
      <c r="C1042" s="80">
        <v>10044187</v>
      </c>
      <c r="D1042" s="80">
        <v>10019674</v>
      </c>
      <c r="E1042" s="79" t="s">
        <v>276</v>
      </c>
      <c r="F1042" s="81">
        <v>42402</v>
      </c>
      <c r="G1042" s="82">
        <v>1.603</v>
      </c>
      <c r="H1042" s="83">
        <f t="shared" si="48"/>
        <v>1603</v>
      </c>
      <c r="I1042" s="84">
        <f t="shared" si="49"/>
        <v>1.8553240740740738E-2</v>
      </c>
      <c r="J1042" s="83">
        <v>0.314</v>
      </c>
      <c r="K1042" s="83" t="s">
        <v>277</v>
      </c>
      <c r="L1042" s="83">
        <v>0.46100000000000002</v>
      </c>
      <c r="M1042" s="83" t="s">
        <v>277</v>
      </c>
      <c r="N1042" s="84">
        <f t="shared" si="50"/>
        <v>0.79355324074074074</v>
      </c>
    </row>
    <row r="1043" spans="2:14" s="71" customFormat="1" ht="14.65" customHeight="1">
      <c r="B1043" s="79" t="s">
        <v>278</v>
      </c>
      <c r="C1043" s="80">
        <v>10044187</v>
      </c>
      <c r="D1043" s="80">
        <v>10019674</v>
      </c>
      <c r="E1043" s="79" t="s">
        <v>276</v>
      </c>
      <c r="F1043" s="81">
        <v>42403</v>
      </c>
      <c r="G1043" s="82">
        <v>1.69</v>
      </c>
      <c r="H1043" s="83">
        <f t="shared" si="48"/>
        <v>1690</v>
      </c>
      <c r="I1043" s="84">
        <f t="shared" si="49"/>
        <v>1.9560185185185184E-2</v>
      </c>
      <c r="J1043" s="83">
        <v>0.24099999999999999</v>
      </c>
      <c r="K1043" s="83" t="s">
        <v>277</v>
      </c>
      <c r="L1043" s="83">
        <v>0.42599999999999999</v>
      </c>
      <c r="M1043" s="83" t="s">
        <v>277</v>
      </c>
      <c r="N1043" s="84">
        <f t="shared" si="50"/>
        <v>0.68656018518518525</v>
      </c>
    </row>
    <row r="1044" spans="2:14" s="71" customFormat="1" ht="14.65" customHeight="1">
      <c r="B1044" s="79" t="s">
        <v>278</v>
      </c>
      <c r="C1044" s="80">
        <v>10044187</v>
      </c>
      <c r="D1044" s="80">
        <v>10019674</v>
      </c>
      <c r="E1044" s="79" t="s">
        <v>276</v>
      </c>
      <c r="F1044" s="81">
        <v>42404</v>
      </c>
      <c r="G1044" s="82">
        <v>1.659</v>
      </c>
      <c r="H1044" s="83">
        <f t="shared" si="48"/>
        <v>1659</v>
      </c>
      <c r="I1044" s="84">
        <f t="shared" si="49"/>
        <v>1.9201388888888889E-2</v>
      </c>
      <c r="J1044" s="83">
        <v>0.2</v>
      </c>
      <c r="K1044" s="83" t="s">
        <v>277</v>
      </c>
      <c r="L1044" s="83">
        <v>0.40100000000000002</v>
      </c>
      <c r="M1044" s="83" t="s">
        <v>277</v>
      </c>
      <c r="N1044" s="84">
        <f t="shared" si="50"/>
        <v>0.62020138888888887</v>
      </c>
    </row>
    <row r="1045" spans="2:14" s="71" customFormat="1" ht="14.65" customHeight="1">
      <c r="B1045" s="79" t="s">
        <v>278</v>
      </c>
      <c r="C1045" s="80">
        <v>10044187</v>
      </c>
      <c r="D1045" s="80">
        <v>10019674</v>
      </c>
      <c r="E1045" s="79" t="s">
        <v>276</v>
      </c>
      <c r="F1045" s="81">
        <v>42405</v>
      </c>
      <c r="G1045" s="82">
        <v>1.6779999999999999</v>
      </c>
      <c r="H1045" s="83">
        <f t="shared" si="48"/>
        <v>1678</v>
      </c>
      <c r="I1045" s="84">
        <f t="shared" si="49"/>
        <v>1.9421296296296294E-2</v>
      </c>
      <c r="J1045" s="83">
        <v>0.184</v>
      </c>
      <c r="K1045" s="83" t="s">
        <v>277</v>
      </c>
      <c r="L1045" s="83">
        <v>0.46400000000000002</v>
      </c>
      <c r="M1045" s="83" t="s">
        <v>277</v>
      </c>
      <c r="N1045" s="84">
        <f t="shared" si="50"/>
        <v>0.66742129629629632</v>
      </c>
    </row>
    <row r="1046" spans="2:14" s="71" customFormat="1" ht="14.65" customHeight="1">
      <c r="B1046" s="79" t="s">
        <v>278</v>
      </c>
      <c r="C1046" s="80">
        <v>10044187</v>
      </c>
      <c r="D1046" s="80">
        <v>10019674</v>
      </c>
      <c r="E1046" s="79" t="s">
        <v>276</v>
      </c>
      <c r="F1046" s="81">
        <v>42406</v>
      </c>
      <c r="G1046" s="82">
        <v>1.54</v>
      </c>
      <c r="H1046" s="83">
        <f t="shared" si="48"/>
        <v>1540</v>
      </c>
      <c r="I1046" s="84">
        <f t="shared" si="49"/>
        <v>1.7824074074074072E-2</v>
      </c>
      <c r="J1046" s="83">
        <v>1.45</v>
      </c>
      <c r="K1046" s="83" t="s">
        <v>277</v>
      </c>
      <c r="L1046" s="83">
        <v>0.46800000000000003</v>
      </c>
      <c r="M1046" s="83" t="s">
        <v>277</v>
      </c>
      <c r="N1046" s="84">
        <f t="shared" si="50"/>
        <v>1.935824074074074</v>
      </c>
    </row>
    <row r="1047" spans="2:14" s="71" customFormat="1" ht="14.65" customHeight="1">
      <c r="B1047" s="79" t="s">
        <v>278</v>
      </c>
      <c r="C1047" s="80">
        <v>10044187</v>
      </c>
      <c r="D1047" s="80">
        <v>10019674</v>
      </c>
      <c r="E1047" s="79" t="s">
        <v>276</v>
      </c>
      <c r="F1047" s="81">
        <v>42407</v>
      </c>
      <c r="G1047" s="82">
        <v>1.7250000000000001</v>
      </c>
      <c r="H1047" s="83">
        <f t="shared" si="48"/>
        <v>1725</v>
      </c>
      <c r="I1047" s="84">
        <f t="shared" si="49"/>
        <v>1.9965277777777776E-2</v>
      </c>
      <c r="J1047" s="83">
        <v>4.32</v>
      </c>
      <c r="K1047" s="83" t="s">
        <v>277</v>
      </c>
      <c r="L1047" s="83">
        <v>0.46400000000000002</v>
      </c>
      <c r="M1047" s="83" t="s">
        <v>277</v>
      </c>
      <c r="N1047" s="84">
        <f t="shared" si="50"/>
        <v>4.8039652777777784</v>
      </c>
    </row>
    <row r="1048" spans="2:14" s="71" customFormat="1" ht="14.65" customHeight="1">
      <c r="B1048" s="79" t="s">
        <v>278</v>
      </c>
      <c r="C1048" s="80">
        <v>10044187</v>
      </c>
      <c r="D1048" s="80">
        <v>10019674</v>
      </c>
      <c r="E1048" s="79" t="s">
        <v>276</v>
      </c>
      <c r="F1048" s="81">
        <v>42408</v>
      </c>
      <c r="G1048" s="82">
        <v>1.67</v>
      </c>
      <c r="H1048" s="83">
        <f t="shared" si="48"/>
        <v>1670</v>
      </c>
      <c r="I1048" s="84">
        <f t="shared" si="49"/>
        <v>1.9328703703703702E-2</v>
      </c>
      <c r="J1048" s="83">
        <v>3.79</v>
      </c>
      <c r="K1048" s="83" t="s">
        <v>277</v>
      </c>
      <c r="L1048" s="83">
        <v>0.45800000000000002</v>
      </c>
      <c r="M1048" s="83" t="s">
        <v>277</v>
      </c>
      <c r="N1048" s="84">
        <f t="shared" si="50"/>
        <v>4.2673287037037033</v>
      </c>
    </row>
    <row r="1049" spans="2:14" s="71" customFormat="1" ht="14.65" customHeight="1">
      <c r="B1049" s="79" t="s">
        <v>278</v>
      </c>
      <c r="C1049" s="80">
        <v>10044187</v>
      </c>
      <c r="D1049" s="80">
        <v>10019674</v>
      </c>
      <c r="E1049" s="79" t="s">
        <v>276</v>
      </c>
      <c r="F1049" s="81">
        <v>42409</v>
      </c>
      <c r="G1049" s="82">
        <v>1.6259999999999999</v>
      </c>
      <c r="H1049" s="83">
        <f t="shared" si="48"/>
        <v>1626</v>
      </c>
      <c r="I1049" s="84">
        <f t="shared" si="49"/>
        <v>1.8819444444444441E-2</v>
      </c>
      <c r="J1049" s="83">
        <v>1.06</v>
      </c>
      <c r="K1049" s="83" t="s">
        <v>277</v>
      </c>
      <c r="L1049" s="83">
        <v>0.433</v>
      </c>
      <c r="M1049" s="83" t="s">
        <v>277</v>
      </c>
      <c r="N1049" s="84">
        <f t="shared" si="50"/>
        <v>1.5118194444444446</v>
      </c>
    </row>
    <row r="1050" spans="2:14" s="71" customFormat="1" ht="14.65" customHeight="1">
      <c r="B1050" s="79" t="s">
        <v>278</v>
      </c>
      <c r="C1050" s="80">
        <v>10044187</v>
      </c>
      <c r="D1050" s="80">
        <v>10019674</v>
      </c>
      <c r="E1050" s="79" t="s">
        <v>276</v>
      </c>
      <c r="F1050" s="81">
        <v>42410</v>
      </c>
      <c r="G1050" s="82">
        <v>1.6</v>
      </c>
      <c r="H1050" s="83">
        <f t="shared" si="48"/>
        <v>1600</v>
      </c>
      <c r="I1050" s="84">
        <f t="shared" si="49"/>
        <v>1.8518518518518517E-2</v>
      </c>
      <c r="J1050" s="83">
        <v>0.53500000000000003</v>
      </c>
      <c r="K1050" s="83" t="s">
        <v>277</v>
      </c>
      <c r="L1050" s="83">
        <v>0.46</v>
      </c>
      <c r="M1050" s="83" t="s">
        <v>277</v>
      </c>
      <c r="N1050" s="84">
        <f t="shared" si="50"/>
        <v>1.0135185185185185</v>
      </c>
    </row>
    <row r="1051" spans="2:14" s="71" customFormat="1" ht="14.65" customHeight="1">
      <c r="B1051" s="79" t="s">
        <v>278</v>
      </c>
      <c r="C1051" s="80">
        <v>10044187</v>
      </c>
      <c r="D1051" s="80">
        <v>10019674</v>
      </c>
      <c r="E1051" s="79" t="s">
        <v>276</v>
      </c>
      <c r="F1051" s="81">
        <v>42411</v>
      </c>
      <c r="G1051" s="82">
        <v>1.6879999999999999</v>
      </c>
      <c r="H1051" s="83">
        <f t="shared" si="48"/>
        <v>1688</v>
      </c>
      <c r="I1051" s="84">
        <f t="shared" si="49"/>
        <v>1.9537037037037037E-2</v>
      </c>
      <c r="J1051" s="83">
        <v>0.38200000000000001</v>
      </c>
      <c r="K1051" s="83" t="s">
        <v>277</v>
      </c>
      <c r="L1051" s="83">
        <v>0.40600000000000003</v>
      </c>
      <c r="M1051" s="83" t="s">
        <v>277</v>
      </c>
      <c r="N1051" s="84">
        <f t="shared" si="50"/>
        <v>0.80753703703703705</v>
      </c>
    </row>
    <row r="1052" spans="2:14" s="71" customFormat="1" ht="14.65" customHeight="1">
      <c r="B1052" s="79" t="s">
        <v>278</v>
      </c>
      <c r="C1052" s="80">
        <v>10044187</v>
      </c>
      <c r="D1052" s="80">
        <v>10019674</v>
      </c>
      <c r="E1052" s="79" t="s">
        <v>276</v>
      </c>
      <c r="F1052" s="81">
        <v>42412</v>
      </c>
      <c r="G1052" s="82">
        <v>1.522</v>
      </c>
      <c r="H1052" s="83">
        <f t="shared" si="48"/>
        <v>1522</v>
      </c>
      <c r="I1052" s="84">
        <f t="shared" si="49"/>
        <v>1.7615740740740741E-2</v>
      </c>
      <c r="J1052" s="83">
        <v>0.29699999999999999</v>
      </c>
      <c r="K1052" s="83" t="s">
        <v>277</v>
      </c>
      <c r="L1052" s="83">
        <v>0.45400000000000001</v>
      </c>
      <c r="M1052" s="83" t="s">
        <v>277</v>
      </c>
      <c r="N1052" s="84">
        <f t="shared" si="50"/>
        <v>0.76861574074074079</v>
      </c>
    </row>
    <row r="1053" spans="2:14" s="71" customFormat="1" ht="14.65" customHeight="1">
      <c r="B1053" s="79" t="s">
        <v>278</v>
      </c>
      <c r="C1053" s="80">
        <v>10044187</v>
      </c>
      <c r="D1053" s="80">
        <v>10019674</v>
      </c>
      <c r="E1053" s="79" t="s">
        <v>276</v>
      </c>
      <c r="F1053" s="81">
        <v>42413</v>
      </c>
      <c r="G1053" s="82">
        <v>1.8089999999999999</v>
      </c>
      <c r="H1053" s="83">
        <f t="shared" si="48"/>
        <v>1809</v>
      </c>
      <c r="I1053" s="84">
        <f t="shared" si="49"/>
        <v>2.0937499999999998E-2</v>
      </c>
      <c r="J1053" s="83">
        <v>0.46300000000000002</v>
      </c>
      <c r="K1053" s="83" t="s">
        <v>277</v>
      </c>
      <c r="L1053" s="83">
        <v>0.435</v>
      </c>
      <c r="M1053" s="83" t="s">
        <v>277</v>
      </c>
      <c r="N1053" s="84">
        <f t="shared" si="50"/>
        <v>0.91893749999999996</v>
      </c>
    </row>
    <row r="1054" spans="2:14" s="71" customFormat="1" ht="14.65" customHeight="1">
      <c r="B1054" s="79" t="s">
        <v>278</v>
      </c>
      <c r="C1054" s="80">
        <v>10044187</v>
      </c>
      <c r="D1054" s="80">
        <v>10019674</v>
      </c>
      <c r="E1054" s="79" t="s">
        <v>276</v>
      </c>
      <c r="F1054" s="81">
        <v>42414</v>
      </c>
      <c r="G1054" s="82">
        <v>1.6080000000000001</v>
      </c>
      <c r="H1054" s="83">
        <f t="shared" si="48"/>
        <v>1608</v>
      </c>
      <c r="I1054" s="84">
        <f t="shared" si="49"/>
        <v>1.861111111111111E-2</v>
      </c>
      <c r="J1054" s="83">
        <v>0.317</v>
      </c>
      <c r="K1054" s="83" t="s">
        <v>277</v>
      </c>
      <c r="L1054" s="83">
        <v>0.47899999999999998</v>
      </c>
      <c r="M1054" s="83" t="s">
        <v>277</v>
      </c>
      <c r="N1054" s="84">
        <f t="shared" si="50"/>
        <v>0.81461111111111117</v>
      </c>
    </row>
    <row r="1055" spans="2:14" s="71" customFormat="1" ht="14.65" customHeight="1">
      <c r="B1055" s="79" t="s">
        <v>278</v>
      </c>
      <c r="C1055" s="80">
        <v>10044187</v>
      </c>
      <c r="D1055" s="80">
        <v>10019674</v>
      </c>
      <c r="E1055" s="79" t="s">
        <v>276</v>
      </c>
      <c r="F1055" s="81">
        <v>42415</v>
      </c>
      <c r="G1055" s="82">
        <v>1.484</v>
      </c>
      <c r="H1055" s="83">
        <f t="shared" si="48"/>
        <v>1484</v>
      </c>
      <c r="I1055" s="84">
        <f t="shared" si="49"/>
        <v>1.7175925925925924E-2</v>
      </c>
      <c r="J1055" s="83">
        <v>0.22900000000000001</v>
      </c>
      <c r="K1055" s="83" t="s">
        <v>277</v>
      </c>
      <c r="L1055" s="83">
        <v>0.48499999999999999</v>
      </c>
      <c r="M1055" s="83" t="s">
        <v>277</v>
      </c>
      <c r="N1055" s="84">
        <f t="shared" si="50"/>
        <v>0.73117592592592595</v>
      </c>
    </row>
    <row r="1056" spans="2:14" s="71" customFormat="1" ht="14.65" customHeight="1">
      <c r="B1056" s="79" t="s">
        <v>278</v>
      </c>
      <c r="C1056" s="80">
        <v>10044187</v>
      </c>
      <c r="D1056" s="80">
        <v>10019674</v>
      </c>
      <c r="E1056" s="79" t="s">
        <v>276</v>
      </c>
      <c r="F1056" s="81">
        <v>42416</v>
      </c>
      <c r="G1056" s="82">
        <v>1.633</v>
      </c>
      <c r="H1056" s="83">
        <f t="shared" si="48"/>
        <v>1633</v>
      </c>
      <c r="I1056" s="84">
        <f t="shared" si="49"/>
        <v>1.8900462962962963E-2</v>
      </c>
      <c r="J1056" s="83">
        <v>0.215</v>
      </c>
      <c r="K1056" s="83" t="s">
        <v>277</v>
      </c>
      <c r="L1056" s="83">
        <v>0.45600000000000002</v>
      </c>
      <c r="M1056" s="83" t="s">
        <v>277</v>
      </c>
      <c r="N1056" s="84">
        <f t="shared" si="50"/>
        <v>0.68990046296296303</v>
      </c>
    </row>
    <row r="1057" spans="2:14" s="71" customFormat="1" ht="14.65" customHeight="1">
      <c r="B1057" s="79" t="s">
        <v>278</v>
      </c>
      <c r="C1057" s="80">
        <v>10044187</v>
      </c>
      <c r="D1057" s="80">
        <v>10019674</v>
      </c>
      <c r="E1057" s="79" t="s">
        <v>276</v>
      </c>
      <c r="F1057" s="81">
        <v>42417</v>
      </c>
      <c r="G1057" s="82">
        <v>1.62</v>
      </c>
      <c r="H1057" s="83">
        <f t="shared" si="48"/>
        <v>1620</v>
      </c>
      <c r="I1057" s="84">
        <f t="shared" si="49"/>
        <v>1.8749999999999999E-2</v>
      </c>
      <c r="J1057" s="83">
        <v>2.13</v>
      </c>
      <c r="K1057" s="83" t="s">
        <v>277</v>
      </c>
      <c r="L1057" s="83">
        <v>0.46500000000000002</v>
      </c>
      <c r="M1057" s="83" t="s">
        <v>277</v>
      </c>
      <c r="N1057" s="84">
        <f t="shared" si="50"/>
        <v>2.6137499999999996</v>
      </c>
    </row>
    <row r="1058" spans="2:14" s="71" customFormat="1" ht="14.65" customHeight="1">
      <c r="B1058" s="79" t="s">
        <v>278</v>
      </c>
      <c r="C1058" s="80">
        <v>10044187</v>
      </c>
      <c r="D1058" s="80">
        <v>10019674</v>
      </c>
      <c r="E1058" s="79" t="s">
        <v>276</v>
      </c>
      <c r="F1058" s="81">
        <v>42418</v>
      </c>
      <c r="G1058" s="82">
        <v>1.6160000000000001</v>
      </c>
      <c r="H1058" s="83">
        <f t="shared" si="48"/>
        <v>1616</v>
      </c>
      <c r="I1058" s="84">
        <f t="shared" si="49"/>
        <v>1.8703703703703705E-2</v>
      </c>
      <c r="J1058" s="83">
        <v>2.1800000000000002</v>
      </c>
      <c r="K1058" s="83" t="s">
        <v>277</v>
      </c>
      <c r="L1058" s="83">
        <v>0.45700000000000002</v>
      </c>
      <c r="M1058" s="83" t="s">
        <v>277</v>
      </c>
      <c r="N1058" s="84">
        <f t="shared" si="50"/>
        <v>2.6557037037037037</v>
      </c>
    </row>
    <row r="1059" spans="2:14" s="71" customFormat="1" ht="14.65" customHeight="1">
      <c r="B1059" s="79" t="s">
        <v>278</v>
      </c>
      <c r="C1059" s="80">
        <v>10044187</v>
      </c>
      <c r="D1059" s="80">
        <v>10019674</v>
      </c>
      <c r="E1059" s="79" t="s">
        <v>276</v>
      </c>
      <c r="F1059" s="81">
        <v>42419</v>
      </c>
      <c r="G1059" s="82">
        <v>1.587</v>
      </c>
      <c r="H1059" s="83">
        <f t="shared" si="48"/>
        <v>1587</v>
      </c>
      <c r="I1059" s="84">
        <f t="shared" si="49"/>
        <v>1.8368055555555554E-2</v>
      </c>
      <c r="J1059" s="83">
        <v>0.7</v>
      </c>
      <c r="K1059" s="83" t="s">
        <v>277</v>
      </c>
      <c r="L1059" s="83">
        <v>0.46600000000000003</v>
      </c>
      <c r="M1059" s="83" t="s">
        <v>277</v>
      </c>
      <c r="N1059" s="84">
        <f t="shared" si="50"/>
        <v>1.1843680555555556</v>
      </c>
    </row>
    <row r="1060" spans="2:14" s="71" customFormat="1" ht="14.65" customHeight="1">
      <c r="B1060" s="79" t="s">
        <v>278</v>
      </c>
      <c r="C1060" s="80">
        <v>10044187</v>
      </c>
      <c r="D1060" s="80">
        <v>10019674</v>
      </c>
      <c r="E1060" s="79" t="s">
        <v>276</v>
      </c>
      <c r="F1060" s="81">
        <v>42420</v>
      </c>
      <c r="G1060" s="82">
        <v>1.6</v>
      </c>
      <c r="H1060" s="83">
        <f t="shared" si="48"/>
        <v>1600</v>
      </c>
      <c r="I1060" s="84">
        <f t="shared" si="49"/>
        <v>1.8518518518518517E-2</v>
      </c>
      <c r="J1060" s="83">
        <v>0.94699999999999995</v>
      </c>
      <c r="K1060" s="83" t="s">
        <v>277</v>
      </c>
      <c r="L1060" s="83">
        <v>0.56299999999999994</v>
      </c>
      <c r="M1060" s="83" t="s">
        <v>277</v>
      </c>
      <c r="N1060" s="84">
        <f t="shared" si="50"/>
        <v>1.5285185185185184</v>
      </c>
    </row>
    <row r="1061" spans="2:14" s="71" customFormat="1" ht="14.65" customHeight="1">
      <c r="B1061" s="79" t="s">
        <v>278</v>
      </c>
      <c r="C1061" s="80">
        <v>10044187</v>
      </c>
      <c r="D1061" s="80">
        <v>10019674</v>
      </c>
      <c r="E1061" s="79" t="s">
        <v>276</v>
      </c>
      <c r="F1061" s="81">
        <v>42421</v>
      </c>
      <c r="G1061" s="82">
        <v>1.641</v>
      </c>
      <c r="H1061" s="83">
        <f t="shared" si="48"/>
        <v>1641</v>
      </c>
      <c r="I1061" s="84">
        <f t="shared" si="49"/>
        <v>1.8993055555555555E-2</v>
      </c>
      <c r="J1061" s="83">
        <v>0.623</v>
      </c>
      <c r="K1061" s="83" t="s">
        <v>277</v>
      </c>
      <c r="L1061" s="83">
        <v>0.58199999999999996</v>
      </c>
      <c r="M1061" s="83" t="s">
        <v>277</v>
      </c>
      <c r="N1061" s="84">
        <f t="shared" si="50"/>
        <v>1.2239930555555554</v>
      </c>
    </row>
    <row r="1062" spans="2:14" s="71" customFormat="1" ht="14.65" customHeight="1">
      <c r="B1062" s="79" t="s">
        <v>278</v>
      </c>
      <c r="C1062" s="80">
        <v>10044187</v>
      </c>
      <c r="D1062" s="80">
        <v>10019674</v>
      </c>
      <c r="E1062" s="79" t="s">
        <v>276</v>
      </c>
      <c r="F1062" s="81">
        <v>42422</v>
      </c>
      <c r="G1062" s="82">
        <v>1.581</v>
      </c>
      <c r="H1062" s="83">
        <f t="shared" si="48"/>
        <v>1581</v>
      </c>
      <c r="I1062" s="84">
        <f t="shared" si="49"/>
        <v>1.8298611111111109E-2</v>
      </c>
      <c r="J1062" s="83">
        <v>0.81399999999999995</v>
      </c>
      <c r="K1062" s="83" t="s">
        <v>277</v>
      </c>
      <c r="L1062" s="83">
        <v>0.61899999999999999</v>
      </c>
      <c r="M1062" s="83" t="s">
        <v>277</v>
      </c>
      <c r="N1062" s="84">
        <f t="shared" si="50"/>
        <v>1.451298611111111</v>
      </c>
    </row>
    <row r="1063" spans="2:14" s="71" customFormat="1" ht="14.65" customHeight="1">
      <c r="B1063" s="79" t="s">
        <v>278</v>
      </c>
      <c r="C1063" s="80">
        <v>10044187</v>
      </c>
      <c r="D1063" s="80">
        <v>10019674</v>
      </c>
      <c r="E1063" s="79" t="s">
        <v>276</v>
      </c>
      <c r="F1063" s="81">
        <v>42423</v>
      </c>
      <c r="G1063" s="82">
        <v>1.601</v>
      </c>
      <c r="H1063" s="83">
        <f t="shared" si="48"/>
        <v>1601</v>
      </c>
      <c r="I1063" s="84">
        <f t="shared" si="49"/>
        <v>1.8530092592592591E-2</v>
      </c>
      <c r="J1063" s="83">
        <v>0.622</v>
      </c>
      <c r="K1063" s="83" t="s">
        <v>277</v>
      </c>
      <c r="L1063" s="83">
        <v>0.58799999999999997</v>
      </c>
      <c r="M1063" s="83" t="s">
        <v>277</v>
      </c>
      <c r="N1063" s="84">
        <f t="shared" si="50"/>
        <v>1.2285300925925926</v>
      </c>
    </row>
    <row r="1064" spans="2:14" s="71" customFormat="1" ht="14.65" customHeight="1">
      <c r="B1064" s="79" t="s">
        <v>278</v>
      </c>
      <c r="C1064" s="80">
        <v>10044187</v>
      </c>
      <c r="D1064" s="80">
        <v>10019674</v>
      </c>
      <c r="E1064" s="79" t="s">
        <v>276</v>
      </c>
      <c r="F1064" s="81">
        <v>42424</v>
      </c>
      <c r="G1064" s="82">
        <v>1.587</v>
      </c>
      <c r="H1064" s="83">
        <f t="shared" si="48"/>
        <v>1587</v>
      </c>
      <c r="I1064" s="84">
        <f t="shared" si="49"/>
        <v>1.8368055555555554E-2</v>
      </c>
      <c r="J1064" s="83">
        <v>0.40300000000000002</v>
      </c>
      <c r="K1064" s="83" t="s">
        <v>277</v>
      </c>
      <c r="L1064" s="83">
        <v>0.45</v>
      </c>
      <c r="M1064" s="83" t="s">
        <v>277</v>
      </c>
      <c r="N1064" s="84">
        <f t="shared" si="50"/>
        <v>0.87136805555555563</v>
      </c>
    </row>
    <row r="1065" spans="2:14" s="71" customFormat="1" ht="14.65" customHeight="1">
      <c r="B1065" s="79" t="s">
        <v>278</v>
      </c>
      <c r="C1065" s="80">
        <v>10044187</v>
      </c>
      <c r="D1065" s="80">
        <v>10019674</v>
      </c>
      <c r="E1065" s="79" t="s">
        <v>276</v>
      </c>
      <c r="F1065" s="81">
        <v>42425</v>
      </c>
      <c r="G1065" s="82">
        <v>1.532</v>
      </c>
      <c r="H1065" s="83">
        <f t="shared" si="48"/>
        <v>1532</v>
      </c>
      <c r="I1065" s="84">
        <f t="shared" si="49"/>
        <v>1.773148148148148E-2</v>
      </c>
      <c r="J1065" s="83">
        <v>0.255</v>
      </c>
      <c r="K1065" s="83" t="s">
        <v>277</v>
      </c>
      <c r="L1065" s="83">
        <v>0.42899999999999999</v>
      </c>
      <c r="M1065" s="83" t="s">
        <v>277</v>
      </c>
      <c r="N1065" s="84">
        <f t="shared" si="50"/>
        <v>0.70173148148148146</v>
      </c>
    </row>
    <row r="1066" spans="2:14" s="71" customFormat="1" ht="14.65" customHeight="1">
      <c r="B1066" s="79" t="s">
        <v>278</v>
      </c>
      <c r="C1066" s="80">
        <v>10044187</v>
      </c>
      <c r="D1066" s="80">
        <v>10019674</v>
      </c>
      <c r="E1066" s="79" t="s">
        <v>276</v>
      </c>
      <c r="F1066" s="81">
        <v>42426</v>
      </c>
      <c r="G1066" s="82">
        <v>1.589</v>
      </c>
      <c r="H1066" s="83">
        <f t="shared" si="48"/>
        <v>1589</v>
      </c>
      <c r="I1066" s="84">
        <f t="shared" si="49"/>
        <v>1.8391203703703701E-2</v>
      </c>
      <c r="J1066" s="83">
        <v>0.215</v>
      </c>
      <c r="K1066" s="83" t="s">
        <v>277</v>
      </c>
      <c r="L1066" s="83">
        <v>0.52900000000000003</v>
      </c>
      <c r="M1066" s="83" t="s">
        <v>277</v>
      </c>
      <c r="N1066" s="84">
        <f t="shared" si="50"/>
        <v>0.76239120370370372</v>
      </c>
    </row>
    <row r="1067" spans="2:14" s="71" customFormat="1" ht="14.65" customHeight="1">
      <c r="B1067" s="79" t="s">
        <v>278</v>
      </c>
      <c r="C1067" s="80">
        <v>10044187</v>
      </c>
      <c r="D1067" s="80">
        <v>10019674</v>
      </c>
      <c r="E1067" s="79" t="s">
        <v>276</v>
      </c>
      <c r="F1067" s="81">
        <v>42427</v>
      </c>
      <c r="G1067" s="82">
        <v>1.5860000000000001</v>
      </c>
      <c r="H1067" s="83">
        <f t="shared" si="48"/>
        <v>1586</v>
      </c>
      <c r="I1067" s="84">
        <f t="shared" si="49"/>
        <v>1.8356481481481481E-2</v>
      </c>
      <c r="J1067" s="83">
        <v>0.186</v>
      </c>
      <c r="K1067" s="83" t="s">
        <v>277</v>
      </c>
      <c r="L1067" s="83">
        <v>0.51</v>
      </c>
      <c r="M1067" s="83" t="s">
        <v>277</v>
      </c>
      <c r="N1067" s="84">
        <f t="shared" si="50"/>
        <v>0.71435648148148145</v>
      </c>
    </row>
    <row r="1068" spans="2:14" s="71" customFormat="1" ht="14.65" customHeight="1">
      <c r="B1068" s="79" t="s">
        <v>278</v>
      </c>
      <c r="C1068" s="80">
        <v>10044187</v>
      </c>
      <c r="D1068" s="80">
        <v>10019674</v>
      </c>
      <c r="E1068" s="79" t="s">
        <v>276</v>
      </c>
      <c r="F1068" s="81">
        <v>42428</v>
      </c>
      <c r="G1068" s="82">
        <v>1.6739999999999999</v>
      </c>
      <c r="H1068" s="83">
        <f t="shared" si="48"/>
        <v>1674</v>
      </c>
      <c r="I1068" s="84">
        <f t="shared" si="49"/>
        <v>1.9374999999999996E-2</v>
      </c>
      <c r="J1068" s="83">
        <v>0.16800000000000001</v>
      </c>
      <c r="K1068" s="83" t="s">
        <v>277</v>
      </c>
      <c r="L1068" s="83">
        <v>0.47199999999999998</v>
      </c>
      <c r="M1068" s="83" t="s">
        <v>277</v>
      </c>
      <c r="N1068" s="84">
        <f t="shared" si="50"/>
        <v>0.65937500000000004</v>
      </c>
    </row>
    <row r="1069" spans="2:14" s="71" customFormat="1" ht="14.65" customHeight="1">
      <c r="B1069" s="79" t="s">
        <v>278</v>
      </c>
      <c r="C1069" s="80">
        <v>10044187</v>
      </c>
      <c r="D1069" s="80">
        <v>10019674</v>
      </c>
      <c r="E1069" s="79" t="s">
        <v>276</v>
      </c>
      <c r="F1069" s="81">
        <v>42429</v>
      </c>
      <c r="G1069" s="82">
        <v>1.6859999999999999</v>
      </c>
      <c r="H1069" s="83">
        <f t="shared" si="48"/>
        <v>1686</v>
      </c>
      <c r="I1069" s="84">
        <f t="shared" si="49"/>
        <v>1.9513888888888886E-2</v>
      </c>
      <c r="J1069" s="83">
        <v>0.16900000000000001</v>
      </c>
      <c r="K1069" s="83" t="s">
        <v>277</v>
      </c>
      <c r="L1069" s="83">
        <v>0.45500000000000002</v>
      </c>
      <c r="M1069" s="83" t="s">
        <v>277</v>
      </c>
      <c r="N1069" s="84">
        <f t="shared" si="50"/>
        <v>0.64351388888888894</v>
      </c>
    </row>
    <row r="1070" spans="2:14" s="71" customFormat="1" ht="14.65" customHeight="1">
      <c r="B1070" s="79" t="s">
        <v>278</v>
      </c>
      <c r="C1070" s="80">
        <v>10044187</v>
      </c>
      <c r="D1070" s="80">
        <v>10019674</v>
      </c>
      <c r="E1070" s="79" t="s">
        <v>276</v>
      </c>
      <c r="F1070" s="81">
        <v>42430</v>
      </c>
      <c r="G1070" s="82">
        <v>1.59</v>
      </c>
      <c r="H1070" s="83">
        <f t="shared" si="48"/>
        <v>1590</v>
      </c>
      <c r="I1070" s="84">
        <f t="shared" si="49"/>
        <v>1.8402777777777778E-2</v>
      </c>
      <c r="J1070" s="83">
        <v>1.36</v>
      </c>
      <c r="K1070" s="83" t="s">
        <v>277</v>
      </c>
      <c r="L1070" s="83">
        <v>0.46899999999999997</v>
      </c>
      <c r="M1070" s="83" t="s">
        <v>277</v>
      </c>
      <c r="N1070" s="84">
        <f t="shared" si="50"/>
        <v>1.8474027777777779</v>
      </c>
    </row>
    <row r="1071" spans="2:14" s="71" customFormat="1" ht="14.65" customHeight="1">
      <c r="B1071" s="79" t="s">
        <v>278</v>
      </c>
      <c r="C1071" s="80">
        <v>10044187</v>
      </c>
      <c r="D1071" s="80">
        <v>10019674</v>
      </c>
      <c r="E1071" s="79" t="s">
        <v>276</v>
      </c>
      <c r="F1071" s="81">
        <v>42431</v>
      </c>
      <c r="G1071" s="82">
        <v>1.613</v>
      </c>
      <c r="H1071" s="83">
        <f t="shared" si="48"/>
        <v>1613</v>
      </c>
      <c r="I1071" s="84">
        <f t="shared" si="49"/>
        <v>1.8668981481481481E-2</v>
      </c>
      <c r="J1071" s="83">
        <v>0.58399999999999996</v>
      </c>
      <c r="K1071" s="83" t="s">
        <v>277</v>
      </c>
      <c r="L1071" s="83">
        <v>0.435</v>
      </c>
      <c r="M1071" s="83" t="s">
        <v>277</v>
      </c>
      <c r="N1071" s="84">
        <f t="shared" si="50"/>
        <v>1.0376689814814815</v>
      </c>
    </row>
    <row r="1072" spans="2:14" s="71" customFormat="1" ht="14.65" customHeight="1">
      <c r="B1072" s="79" t="s">
        <v>278</v>
      </c>
      <c r="C1072" s="80">
        <v>10044187</v>
      </c>
      <c r="D1072" s="80">
        <v>10019674</v>
      </c>
      <c r="E1072" s="79" t="s">
        <v>276</v>
      </c>
      <c r="F1072" s="81">
        <v>42432</v>
      </c>
      <c r="G1072" s="82">
        <v>1.597</v>
      </c>
      <c r="H1072" s="83">
        <f t="shared" si="48"/>
        <v>1597</v>
      </c>
      <c r="I1072" s="84">
        <f t="shared" si="49"/>
        <v>1.8483796296296293E-2</v>
      </c>
      <c r="J1072" s="83">
        <v>0.248</v>
      </c>
      <c r="K1072" s="83" t="s">
        <v>277</v>
      </c>
      <c r="L1072" s="83">
        <v>0.41299999999999998</v>
      </c>
      <c r="M1072" s="83" t="s">
        <v>277</v>
      </c>
      <c r="N1072" s="84">
        <f t="shared" si="50"/>
        <v>0.67948379629629629</v>
      </c>
    </row>
    <row r="1073" spans="2:14" s="71" customFormat="1" ht="14.65" customHeight="1">
      <c r="B1073" s="79" t="s">
        <v>278</v>
      </c>
      <c r="C1073" s="80">
        <v>10044187</v>
      </c>
      <c r="D1073" s="80">
        <v>10019674</v>
      </c>
      <c r="E1073" s="79" t="s">
        <v>276</v>
      </c>
      <c r="F1073" s="81">
        <v>42433</v>
      </c>
      <c r="G1073" s="82">
        <v>1.615</v>
      </c>
      <c r="H1073" s="83">
        <f t="shared" si="48"/>
        <v>1615</v>
      </c>
      <c r="I1073" s="84">
        <f t="shared" si="49"/>
        <v>1.8692129629629628E-2</v>
      </c>
      <c r="J1073" s="83">
        <v>0.38600000000000001</v>
      </c>
      <c r="K1073" s="83" t="s">
        <v>277</v>
      </c>
      <c r="L1073" s="83">
        <v>0.41799999999999998</v>
      </c>
      <c r="M1073" s="83" t="s">
        <v>277</v>
      </c>
      <c r="N1073" s="84">
        <f t="shared" si="50"/>
        <v>0.82269212962962968</v>
      </c>
    </row>
    <row r="1074" spans="2:14" s="71" customFormat="1" ht="14.65" customHeight="1">
      <c r="B1074" s="79" t="s">
        <v>278</v>
      </c>
      <c r="C1074" s="80">
        <v>10044187</v>
      </c>
      <c r="D1074" s="80">
        <v>10019674</v>
      </c>
      <c r="E1074" s="79" t="s">
        <v>276</v>
      </c>
      <c r="F1074" s="81">
        <v>42434</v>
      </c>
      <c r="G1074" s="82">
        <v>1.5880000000000001</v>
      </c>
      <c r="H1074" s="83">
        <f t="shared" si="48"/>
        <v>1588</v>
      </c>
      <c r="I1074" s="84">
        <f t="shared" si="49"/>
        <v>1.8379629629629628E-2</v>
      </c>
      <c r="J1074" s="83">
        <v>0.19400000000000001</v>
      </c>
      <c r="K1074" s="83" t="s">
        <v>277</v>
      </c>
      <c r="L1074" s="83">
        <v>0.45</v>
      </c>
      <c r="M1074" s="83" t="s">
        <v>277</v>
      </c>
      <c r="N1074" s="84">
        <f t="shared" si="50"/>
        <v>0.6623796296296296</v>
      </c>
    </row>
    <row r="1075" spans="2:14" s="71" customFormat="1" ht="14.65" customHeight="1">
      <c r="B1075" s="79" t="s">
        <v>278</v>
      </c>
      <c r="C1075" s="80">
        <v>10044187</v>
      </c>
      <c r="D1075" s="80">
        <v>10019674</v>
      </c>
      <c r="E1075" s="79" t="s">
        <v>276</v>
      </c>
      <c r="F1075" s="81">
        <v>42435</v>
      </c>
      <c r="G1075" s="82">
        <v>1.613</v>
      </c>
      <c r="H1075" s="83">
        <f t="shared" si="48"/>
        <v>1613</v>
      </c>
      <c r="I1075" s="84">
        <f t="shared" si="49"/>
        <v>1.8668981481481481E-2</v>
      </c>
      <c r="J1075" s="83">
        <v>0.16900000000000001</v>
      </c>
      <c r="K1075" s="83" t="s">
        <v>277</v>
      </c>
      <c r="L1075" s="83">
        <v>0.46300000000000002</v>
      </c>
      <c r="M1075" s="83" t="s">
        <v>277</v>
      </c>
      <c r="N1075" s="84">
        <f t="shared" si="50"/>
        <v>0.65066898148148145</v>
      </c>
    </row>
    <row r="1076" spans="2:14" s="71" customFormat="1" ht="14.65" customHeight="1">
      <c r="B1076" s="79" t="s">
        <v>278</v>
      </c>
      <c r="C1076" s="80">
        <v>10044187</v>
      </c>
      <c r="D1076" s="80">
        <v>10019674</v>
      </c>
      <c r="E1076" s="79" t="s">
        <v>276</v>
      </c>
      <c r="F1076" s="81">
        <v>42436</v>
      </c>
      <c r="G1076" s="82">
        <v>1.597</v>
      </c>
      <c r="H1076" s="83">
        <f t="shared" si="48"/>
        <v>1597</v>
      </c>
      <c r="I1076" s="84">
        <f t="shared" si="49"/>
        <v>1.8483796296296293E-2</v>
      </c>
      <c r="J1076" s="83">
        <v>0.17100000000000001</v>
      </c>
      <c r="K1076" s="83" t="s">
        <v>277</v>
      </c>
      <c r="L1076" s="83">
        <v>0.44500000000000001</v>
      </c>
      <c r="M1076" s="83" t="s">
        <v>277</v>
      </c>
      <c r="N1076" s="84">
        <f t="shared" si="50"/>
        <v>0.63448379629629637</v>
      </c>
    </row>
    <row r="1077" spans="2:14" s="71" customFormat="1" ht="14.65" customHeight="1">
      <c r="B1077" s="79" t="s">
        <v>278</v>
      </c>
      <c r="C1077" s="80">
        <v>10044187</v>
      </c>
      <c r="D1077" s="80">
        <v>10019674</v>
      </c>
      <c r="E1077" s="79" t="s">
        <v>276</v>
      </c>
      <c r="F1077" s="81">
        <v>42437</v>
      </c>
      <c r="G1077" s="82">
        <v>1.714</v>
      </c>
      <c r="H1077" s="83">
        <f t="shared" si="48"/>
        <v>1714</v>
      </c>
      <c r="I1077" s="84">
        <f t="shared" si="49"/>
        <v>1.983796296296296E-2</v>
      </c>
      <c r="J1077" s="83">
        <v>0.92100000000000004</v>
      </c>
      <c r="K1077" s="83" t="s">
        <v>277</v>
      </c>
      <c r="L1077" s="83">
        <v>0.42</v>
      </c>
      <c r="M1077" s="83" t="s">
        <v>277</v>
      </c>
      <c r="N1077" s="84">
        <f t="shared" si="50"/>
        <v>1.360837962962963</v>
      </c>
    </row>
    <row r="1078" spans="2:14" s="71" customFormat="1" ht="14.65" customHeight="1">
      <c r="B1078" s="79" t="s">
        <v>278</v>
      </c>
      <c r="C1078" s="80">
        <v>10044187</v>
      </c>
      <c r="D1078" s="80">
        <v>10019674</v>
      </c>
      <c r="E1078" s="79" t="s">
        <v>276</v>
      </c>
      <c r="F1078" s="81">
        <v>42438</v>
      </c>
      <c r="G1078" s="82">
        <v>1.671</v>
      </c>
      <c r="H1078" s="83">
        <f t="shared" si="48"/>
        <v>1671</v>
      </c>
      <c r="I1078" s="84">
        <f t="shared" si="49"/>
        <v>1.9340277777777776E-2</v>
      </c>
      <c r="J1078" s="83">
        <v>6.91</v>
      </c>
      <c r="K1078" s="83" t="s">
        <v>277</v>
      </c>
      <c r="L1078" s="83">
        <v>0.44</v>
      </c>
      <c r="M1078" s="83" t="s">
        <v>277</v>
      </c>
      <c r="N1078" s="84">
        <f t="shared" si="50"/>
        <v>7.3693402777777779</v>
      </c>
    </row>
    <row r="1079" spans="2:14" s="71" customFormat="1" ht="14.65" customHeight="1">
      <c r="B1079" s="79" t="s">
        <v>278</v>
      </c>
      <c r="C1079" s="80">
        <v>10044187</v>
      </c>
      <c r="D1079" s="80">
        <v>10019674</v>
      </c>
      <c r="E1079" s="79" t="s">
        <v>276</v>
      </c>
      <c r="F1079" s="81">
        <v>42439</v>
      </c>
      <c r="G1079" s="82">
        <v>1.98</v>
      </c>
      <c r="H1079" s="83">
        <f t="shared" si="48"/>
        <v>1980</v>
      </c>
      <c r="I1079" s="84">
        <f t="shared" si="49"/>
        <v>2.2916666666666665E-2</v>
      </c>
      <c r="J1079" s="83">
        <v>1.86</v>
      </c>
      <c r="K1079" s="83" t="s">
        <v>277</v>
      </c>
      <c r="L1079" s="83">
        <v>0.41199999999999998</v>
      </c>
      <c r="M1079" s="83" t="s">
        <v>277</v>
      </c>
      <c r="N1079" s="84">
        <f t="shared" si="50"/>
        <v>2.2949166666666669</v>
      </c>
    </row>
    <row r="1080" spans="2:14" s="71" customFormat="1" ht="14.65" customHeight="1">
      <c r="B1080" s="79" t="s">
        <v>278</v>
      </c>
      <c r="C1080" s="80">
        <v>10044187</v>
      </c>
      <c r="D1080" s="80">
        <v>10019674</v>
      </c>
      <c r="E1080" s="79" t="s">
        <v>276</v>
      </c>
      <c r="F1080" s="81">
        <v>42440</v>
      </c>
      <c r="G1080" s="82">
        <v>0.96899999999999997</v>
      </c>
      <c r="H1080" s="83">
        <f t="shared" si="48"/>
        <v>969</v>
      </c>
      <c r="I1080" s="84">
        <f t="shared" si="49"/>
        <v>1.1215277777777777E-2</v>
      </c>
      <c r="J1080" s="83">
        <v>1.1599999999999999</v>
      </c>
      <c r="K1080" s="83" t="s">
        <v>277</v>
      </c>
      <c r="L1080" s="83">
        <v>0.39600000000000002</v>
      </c>
      <c r="M1080" s="83" t="s">
        <v>277</v>
      </c>
      <c r="N1080" s="84">
        <f t="shared" si="50"/>
        <v>1.5672152777777777</v>
      </c>
    </row>
    <row r="1081" spans="2:14" s="71" customFormat="1" ht="14.65" customHeight="1">
      <c r="B1081" s="79" t="s">
        <v>278</v>
      </c>
      <c r="C1081" s="80">
        <v>10044187</v>
      </c>
      <c r="D1081" s="80">
        <v>10019674</v>
      </c>
      <c r="E1081" s="79" t="s">
        <v>276</v>
      </c>
      <c r="F1081" s="81">
        <v>42441</v>
      </c>
      <c r="G1081" s="82">
        <v>1.59</v>
      </c>
      <c r="H1081" s="83">
        <f t="shared" si="48"/>
        <v>1590</v>
      </c>
      <c r="I1081" s="84">
        <f t="shared" si="49"/>
        <v>1.8402777777777778E-2</v>
      </c>
      <c r="J1081" s="83">
        <v>0.54300000000000004</v>
      </c>
      <c r="K1081" s="83" t="s">
        <v>277</v>
      </c>
      <c r="L1081" s="83">
        <v>0.44700000000000001</v>
      </c>
      <c r="M1081" s="83" t="s">
        <v>277</v>
      </c>
      <c r="N1081" s="84">
        <f t="shared" si="50"/>
        <v>1.0084027777777778</v>
      </c>
    </row>
    <row r="1082" spans="2:14" s="71" customFormat="1" ht="14.65" customHeight="1">
      <c r="B1082" s="79" t="s">
        <v>278</v>
      </c>
      <c r="C1082" s="80">
        <v>10044187</v>
      </c>
      <c r="D1082" s="80">
        <v>10019674</v>
      </c>
      <c r="E1082" s="79" t="s">
        <v>276</v>
      </c>
      <c r="F1082" s="81">
        <v>42442</v>
      </c>
      <c r="G1082" s="82">
        <v>1.7849999999999999</v>
      </c>
      <c r="H1082" s="83">
        <f t="shared" si="48"/>
        <v>1785</v>
      </c>
      <c r="I1082" s="84">
        <f t="shared" si="49"/>
        <v>2.0659722222222218E-2</v>
      </c>
      <c r="J1082" s="83">
        <v>0.33900000000000002</v>
      </c>
      <c r="K1082" s="83" t="s">
        <v>277</v>
      </c>
      <c r="L1082" s="83">
        <v>0.40699999999999997</v>
      </c>
      <c r="M1082" s="83" t="s">
        <v>277</v>
      </c>
      <c r="N1082" s="84">
        <f t="shared" si="50"/>
        <v>0.76665972222222223</v>
      </c>
    </row>
    <row r="1083" spans="2:14" s="71" customFormat="1" ht="14.65" customHeight="1">
      <c r="B1083" s="79" t="s">
        <v>278</v>
      </c>
      <c r="C1083" s="80">
        <v>10044187</v>
      </c>
      <c r="D1083" s="80">
        <v>10019674</v>
      </c>
      <c r="E1083" s="79" t="s">
        <v>276</v>
      </c>
      <c r="F1083" s="81">
        <v>42443</v>
      </c>
      <c r="G1083" s="82">
        <v>1.4590000000000001</v>
      </c>
      <c r="H1083" s="83">
        <f t="shared" si="48"/>
        <v>1459</v>
      </c>
      <c r="I1083" s="84">
        <f t="shared" si="49"/>
        <v>1.6886574074074075E-2</v>
      </c>
      <c r="J1083" s="83">
        <v>0.23899999999999999</v>
      </c>
      <c r="K1083" s="83" t="s">
        <v>277</v>
      </c>
      <c r="L1083" s="83">
        <v>0.38</v>
      </c>
      <c r="M1083" s="83" t="s">
        <v>277</v>
      </c>
      <c r="N1083" s="84">
        <f t="shared" si="50"/>
        <v>0.63588657407407401</v>
      </c>
    </row>
    <row r="1084" spans="2:14" s="71" customFormat="1" ht="14.65" customHeight="1">
      <c r="B1084" s="79" t="s">
        <v>278</v>
      </c>
      <c r="C1084" s="80">
        <v>10044187</v>
      </c>
      <c r="D1084" s="80">
        <v>10019674</v>
      </c>
      <c r="E1084" s="79" t="s">
        <v>276</v>
      </c>
      <c r="F1084" s="81">
        <v>42444</v>
      </c>
      <c r="G1084" s="82">
        <v>1.5960000000000001</v>
      </c>
      <c r="H1084" s="83">
        <f t="shared" si="48"/>
        <v>1596</v>
      </c>
      <c r="I1084" s="84">
        <f t="shared" si="49"/>
        <v>1.8472222222222223E-2</v>
      </c>
      <c r="J1084" s="83">
        <v>0.29799999999999999</v>
      </c>
      <c r="K1084" s="83" t="s">
        <v>277</v>
      </c>
      <c r="L1084" s="83">
        <v>0.42199999999999999</v>
      </c>
      <c r="M1084" s="83" t="s">
        <v>277</v>
      </c>
      <c r="N1084" s="84">
        <f t="shared" si="50"/>
        <v>0.7384722222222222</v>
      </c>
    </row>
    <row r="1085" spans="2:14" s="71" customFormat="1" ht="14.65" customHeight="1">
      <c r="B1085" s="79" t="s">
        <v>278</v>
      </c>
      <c r="C1085" s="80">
        <v>10044187</v>
      </c>
      <c r="D1085" s="80">
        <v>10019674</v>
      </c>
      <c r="E1085" s="79" t="s">
        <v>276</v>
      </c>
      <c r="F1085" s="81">
        <v>42445</v>
      </c>
      <c r="G1085" s="82">
        <v>1.542</v>
      </c>
      <c r="H1085" s="83">
        <f t="shared" si="48"/>
        <v>1542</v>
      </c>
      <c r="I1085" s="84">
        <f t="shared" si="49"/>
        <v>1.7847222222222223E-2</v>
      </c>
      <c r="J1085" s="83">
        <v>0.157</v>
      </c>
      <c r="K1085" s="83" t="s">
        <v>277</v>
      </c>
      <c r="L1085" s="83">
        <v>0.46500000000000002</v>
      </c>
      <c r="M1085" s="83" t="s">
        <v>277</v>
      </c>
      <c r="N1085" s="84">
        <f t="shared" si="50"/>
        <v>0.63984722222222223</v>
      </c>
    </row>
    <row r="1086" spans="2:14" s="71" customFormat="1" ht="14.65" customHeight="1">
      <c r="B1086" s="79" t="s">
        <v>278</v>
      </c>
      <c r="C1086" s="80">
        <v>10044187</v>
      </c>
      <c r="D1086" s="80">
        <v>10019674</v>
      </c>
      <c r="E1086" s="79" t="s">
        <v>276</v>
      </c>
      <c r="F1086" s="81">
        <v>42446</v>
      </c>
      <c r="G1086" s="82">
        <v>1.6279999999999999</v>
      </c>
      <c r="H1086" s="83">
        <f t="shared" si="48"/>
        <v>1628</v>
      </c>
      <c r="I1086" s="84">
        <f t="shared" si="49"/>
        <v>1.8842592592592591E-2</v>
      </c>
      <c r="J1086" s="83">
        <v>0.14199999999999999</v>
      </c>
      <c r="K1086" s="83" t="s">
        <v>277</v>
      </c>
      <c r="L1086" s="83">
        <v>0.46899999999999997</v>
      </c>
      <c r="M1086" s="83" t="s">
        <v>277</v>
      </c>
      <c r="N1086" s="84">
        <f t="shared" si="50"/>
        <v>0.62984259259259257</v>
      </c>
    </row>
    <row r="1087" spans="2:14" s="71" customFormat="1" ht="14.65" customHeight="1">
      <c r="B1087" s="79" t="s">
        <v>278</v>
      </c>
      <c r="C1087" s="80">
        <v>10044187</v>
      </c>
      <c r="D1087" s="80">
        <v>10019674</v>
      </c>
      <c r="E1087" s="79" t="s">
        <v>276</v>
      </c>
      <c r="F1087" s="81">
        <v>42447</v>
      </c>
      <c r="G1087" s="82">
        <v>1.7310000000000001</v>
      </c>
      <c r="H1087" s="83">
        <f t="shared" si="48"/>
        <v>1731</v>
      </c>
      <c r="I1087" s="84">
        <f t="shared" si="49"/>
        <v>2.0034722222222221E-2</v>
      </c>
      <c r="J1087" s="83">
        <v>0.13700000000000001</v>
      </c>
      <c r="K1087" s="83" t="s">
        <v>277</v>
      </c>
      <c r="L1087" s="83">
        <v>0.45300000000000001</v>
      </c>
      <c r="M1087" s="83" t="s">
        <v>277</v>
      </c>
      <c r="N1087" s="84">
        <f t="shared" si="50"/>
        <v>0.61003472222222221</v>
      </c>
    </row>
    <row r="1088" spans="2:14" s="71" customFormat="1" ht="14.65" customHeight="1">
      <c r="B1088" s="79" t="s">
        <v>278</v>
      </c>
      <c r="C1088" s="80">
        <v>10044187</v>
      </c>
      <c r="D1088" s="80">
        <v>10019674</v>
      </c>
      <c r="E1088" s="79" t="s">
        <v>276</v>
      </c>
      <c r="F1088" s="81">
        <v>42448</v>
      </c>
      <c r="G1088" s="82">
        <v>1.4890000000000001</v>
      </c>
      <c r="H1088" s="83">
        <f t="shared" si="48"/>
        <v>1489</v>
      </c>
      <c r="I1088" s="84">
        <f t="shared" si="49"/>
        <v>1.7233796296296296E-2</v>
      </c>
      <c r="J1088" s="83">
        <v>0.113</v>
      </c>
      <c r="K1088" s="83" t="s">
        <v>277</v>
      </c>
      <c r="L1088" s="83">
        <v>0.42899999999999999</v>
      </c>
      <c r="M1088" s="83" t="s">
        <v>277</v>
      </c>
      <c r="N1088" s="84">
        <f t="shared" si="50"/>
        <v>0.55923379629629633</v>
      </c>
    </row>
    <row r="1089" spans="2:14" s="71" customFormat="1" ht="14.65" customHeight="1">
      <c r="B1089" s="79" t="s">
        <v>278</v>
      </c>
      <c r="C1089" s="80">
        <v>10044187</v>
      </c>
      <c r="D1089" s="80">
        <v>10019674</v>
      </c>
      <c r="E1089" s="79" t="s">
        <v>276</v>
      </c>
      <c r="F1089" s="81">
        <v>42449</v>
      </c>
      <c r="G1089" s="82">
        <v>1.5680000000000001</v>
      </c>
      <c r="H1089" s="83">
        <f t="shared" si="48"/>
        <v>1568</v>
      </c>
      <c r="I1089" s="84">
        <f t="shared" si="49"/>
        <v>1.8148148148148149E-2</v>
      </c>
      <c r="J1089" s="83">
        <v>0.11799999999999999</v>
      </c>
      <c r="K1089" s="83" t="s">
        <v>277</v>
      </c>
      <c r="L1089" s="83">
        <v>0.42199999999999999</v>
      </c>
      <c r="M1089" s="83" t="s">
        <v>277</v>
      </c>
      <c r="N1089" s="84">
        <f t="shared" si="50"/>
        <v>0.55814814814814806</v>
      </c>
    </row>
    <row r="1090" spans="2:14" s="71" customFormat="1" ht="14.65" customHeight="1">
      <c r="B1090" s="79" t="s">
        <v>278</v>
      </c>
      <c r="C1090" s="80">
        <v>10044187</v>
      </c>
      <c r="D1090" s="80">
        <v>10019674</v>
      </c>
      <c r="E1090" s="79" t="s">
        <v>276</v>
      </c>
      <c r="F1090" s="81">
        <v>42450</v>
      </c>
      <c r="G1090" s="82">
        <v>1.5509999999999999</v>
      </c>
      <c r="H1090" s="83">
        <f t="shared" si="48"/>
        <v>1551</v>
      </c>
      <c r="I1090" s="84">
        <f t="shared" si="49"/>
        <v>1.7951388888888888E-2</v>
      </c>
      <c r="J1090" s="83">
        <v>0.13</v>
      </c>
      <c r="K1090" s="83" t="s">
        <v>280</v>
      </c>
      <c r="L1090" s="83">
        <v>0.42799999999999999</v>
      </c>
      <c r="M1090" s="83" t="s">
        <v>277</v>
      </c>
      <c r="N1090" s="84">
        <f t="shared" si="50"/>
        <v>0.57595138888888886</v>
      </c>
    </row>
    <row r="1091" spans="2:14" s="71" customFormat="1" ht="14.65" customHeight="1">
      <c r="B1091" s="79" t="s">
        <v>278</v>
      </c>
      <c r="C1091" s="80">
        <v>10044187</v>
      </c>
      <c r="D1091" s="80">
        <v>10019674</v>
      </c>
      <c r="E1091" s="79" t="s">
        <v>276</v>
      </c>
      <c r="F1091" s="81">
        <v>42451</v>
      </c>
      <c r="G1091" s="82">
        <v>3.3140000000000001</v>
      </c>
      <c r="H1091" s="83">
        <f t="shared" si="48"/>
        <v>3314</v>
      </c>
      <c r="I1091" s="84">
        <f t="shared" si="49"/>
        <v>3.8356481481481478E-2</v>
      </c>
      <c r="J1091" s="83">
        <v>0.126</v>
      </c>
      <c r="K1091" s="83" t="s">
        <v>280</v>
      </c>
      <c r="L1091" s="83">
        <v>0.39700000000000002</v>
      </c>
      <c r="M1091" s="83" t="s">
        <v>277</v>
      </c>
      <c r="N1091" s="84">
        <f t="shared" si="50"/>
        <v>0.56135648148148154</v>
      </c>
    </row>
    <row r="1092" spans="2:14" s="71" customFormat="1" ht="14.65" customHeight="1">
      <c r="B1092" s="79" t="s">
        <v>278</v>
      </c>
      <c r="C1092" s="80">
        <v>10044187</v>
      </c>
      <c r="D1092" s="80">
        <v>10019674</v>
      </c>
      <c r="E1092" s="79" t="s">
        <v>276</v>
      </c>
      <c r="F1092" s="81">
        <v>42452</v>
      </c>
      <c r="G1092" s="82">
        <v>1.4259999999999999</v>
      </c>
      <c r="H1092" s="83">
        <f t="shared" si="48"/>
        <v>1426</v>
      </c>
      <c r="I1092" s="84">
        <f t="shared" si="49"/>
        <v>1.650462962962963E-2</v>
      </c>
      <c r="J1092" s="83">
        <v>0.121</v>
      </c>
      <c r="K1092" s="83" t="s">
        <v>280</v>
      </c>
      <c r="L1092" s="83">
        <v>0.43</v>
      </c>
      <c r="M1092" s="83" t="s">
        <v>277</v>
      </c>
      <c r="N1092" s="84">
        <f t="shared" si="50"/>
        <v>0.56750462962962955</v>
      </c>
    </row>
    <row r="1093" spans="2:14" s="71" customFormat="1" ht="14.65" customHeight="1">
      <c r="B1093" s="79" t="s">
        <v>278</v>
      </c>
      <c r="C1093" s="80">
        <v>10044187</v>
      </c>
      <c r="D1093" s="80">
        <v>10019674</v>
      </c>
      <c r="E1093" s="79" t="s">
        <v>276</v>
      </c>
      <c r="F1093" s="81">
        <v>42453</v>
      </c>
      <c r="G1093" s="82">
        <v>1.64</v>
      </c>
      <c r="H1093" s="83">
        <f t="shared" ref="H1093:H1156" si="51">(G1093*1000)</f>
        <v>1640</v>
      </c>
      <c r="I1093" s="84">
        <f t="shared" ref="I1093:I1156" si="52">SUM(G1093/86.4)</f>
        <v>1.8981481481481478E-2</v>
      </c>
      <c r="J1093" s="83">
        <v>0.81599999999999995</v>
      </c>
      <c r="K1093" s="83" t="s">
        <v>280</v>
      </c>
      <c r="L1093" s="83">
        <v>0.436</v>
      </c>
      <c r="M1093" s="83" t="s">
        <v>277</v>
      </c>
      <c r="N1093" s="84">
        <f t="shared" ref="N1093:N1156" si="53">SUM(I1093+J1093+L1093)</f>
        <v>1.2709814814814815</v>
      </c>
    </row>
    <row r="1094" spans="2:14" s="71" customFormat="1" ht="14.65" customHeight="1">
      <c r="B1094" s="79" t="s">
        <v>278</v>
      </c>
      <c r="C1094" s="80">
        <v>10044187</v>
      </c>
      <c r="D1094" s="80">
        <v>10019674</v>
      </c>
      <c r="E1094" s="79" t="s">
        <v>276</v>
      </c>
      <c r="F1094" s="81">
        <v>42454</v>
      </c>
      <c r="G1094" s="82">
        <v>1.5649999999999999</v>
      </c>
      <c r="H1094" s="83">
        <f t="shared" si="51"/>
        <v>1565</v>
      </c>
      <c r="I1094" s="84">
        <f t="shared" si="52"/>
        <v>1.8113425925925925E-2</v>
      </c>
      <c r="J1094" s="83">
        <v>1.06</v>
      </c>
      <c r="K1094" s="83" t="s">
        <v>280</v>
      </c>
      <c r="L1094" s="83">
        <v>0.42599999999999999</v>
      </c>
      <c r="M1094" s="83" t="s">
        <v>277</v>
      </c>
      <c r="N1094" s="84">
        <f t="shared" si="53"/>
        <v>1.5041134259259259</v>
      </c>
    </row>
    <row r="1095" spans="2:14" s="71" customFormat="1" ht="14.65" customHeight="1">
      <c r="B1095" s="79" t="s">
        <v>278</v>
      </c>
      <c r="C1095" s="80">
        <v>10044187</v>
      </c>
      <c r="D1095" s="80">
        <v>10019674</v>
      </c>
      <c r="E1095" s="79" t="s">
        <v>276</v>
      </c>
      <c r="F1095" s="81">
        <v>42455</v>
      </c>
      <c r="G1095" s="82">
        <v>1.431</v>
      </c>
      <c r="H1095" s="83">
        <f t="shared" si="51"/>
        <v>1431</v>
      </c>
      <c r="I1095" s="84">
        <f t="shared" si="52"/>
        <v>1.6562500000000001E-2</v>
      </c>
      <c r="J1095" s="83">
        <v>0.97199999999999998</v>
      </c>
      <c r="K1095" s="83" t="s">
        <v>280</v>
      </c>
      <c r="L1095" s="83">
        <v>0.437</v>
      </c>
      <c r="M1095" s="83" t="s">
        <v>277</v>
      </c>
      <c r="N1095" s="84">
        <f t="shared" si="53"/>
        <v>1.4255625000000001</v>
      </c>
    </row>
    <row r="1096" spans="2:14" s="71" customFormat="1" ht="14.65" customHeight="1">
      <c r="B1096" s="79" t="s">
        <v>278</v>
      </c>
      <c r="C1096" s="80">
        <v>10044187</v>
      </c>
      <c r="D1096" s="80">
        <v>10019674</v>
      </c>
      <c r="E1096" s="79" t="s">
        <v>276</v>
      </c>
      <c r="F1096" s="81">
        <v>42456</v>
      </c>
      <c r="G1096" s="82">
        <v>1.5389999999999999</v>
      </c>
      <c r="H1096" s="83">
        <f t="shared" si="51"/>
        <v>1539</v>
      </c>
      <c r="I1096" s="84">
        <f t="shared" si="52"/>
        <v>1.7812499999999998E-2</v>
      </c>
      <c r="J1096" s="83">
        <v>4.2300000000000004</v>
      </c>
      <c r="K1096" s="83" t="s">
        <v>280</v>
      </c>
      <c r="L1096" s="83">
        <v>0.47099999999999997</v>
      </c>
      <c r="M1096" s="83" t="s">
        <v>277</v>
      </c>
      <c r="N1096" s="84">
        <f t="shared" si="53"/>
        <v>4.7188125000000003</v>
      </c>
    </row>
    <row r="1097" spans="2:14" s="71" customFormat="1" ht="14.65" customHeight="1">
      <c r="B1097" s="79" t="s">
        <v>278</v>
      </c>
      <c r="C1097" s="80">
        <v>10044187</v>
      </c>
      <c r="D1097" s="80">
        <v>10019674</v>
      </c>
      <c r="E1097" s="79" t="s">
        <v>276</v>
      </c>
      <c r="F1097" s="81">
        <v>42457</v>
      </c>
      <c r="G1097" s="82">
        <v>1.6140000000000001</v>
      </c>
      <c r="H1097" s="83">
        <f t="shared" si="51"/>
        <v>1614</v>
      </c>
      <c r="I1097" s="84">
        <f t="shared" si="52"/>
        <v>1.8680555555555554E-2</v>
      </c>
      <c r="J1097" s="83">
        <v>5.8</v>
      </c>
      <c r="K1097" s="83" t="s">
        <v>280</v>
      </c>
      <c r="L1097" s="83">
        <v>0.45200000000000001</v>
      </c>
      <c r="M1097" s="83" t="s">
        <v>277</v>
      </c>
      <c r="N1097" s="84">
        <f t="shared" si="53"/>
        <v>6.2706805555555549</v>
      </c>
    </row>
    <row r="1098" spans="2:14" s="71" customFormat="1" ht="14.65" customHeight="1">
      <c r="B1098" s="79" t="s">
        <v>278</v>
      </c>
      <c r="C1098" s="80">
        <v>10044187</v>
      </c>
      <c r="D1098" s="80">
        <v>10019674</v>
      </c>
      <c r="E1098" s="79" t="s">
        <v>276</v>
      </c>
      <c r="F1098" s="81">
        <v>42458</v>
      </c>
      <c r="G1098" s="82">
        <v>1.4930000000000001</v>
      </c>
      <c r="H1098" s="83">
        <f t="shared" si="51"/>
        <v>1493</v>
      </c>
      <c r="I1098" s="84">
        <f t="shared" si="52"/>
        <v>1.7280092592592593E-2</v>
      </c>
      <c r="J1098" s="83">
        <v>2.97</v>
      </c>
      <c r="K1098" s="83" t="s">
        <v>280</v>
      </c>
      <c r="L1098" s="83">
        <v>0.42399999999999999</v>
      </c>
      <c r="M1098" s="83" t="s">
        <v>277</v>
      </c>
      <c r="N1098" s="84">
        <f t="shared" si="53"/>
        <v>3.4112800925925928</v>
      </c>
    </row>
    <row r="1099" spans="2:14" s="71" customFormat="1" ht="14.65" customHeight="1">
      <c r="B1099" s="79" t="s">
        <v>278</v>
      </c>
      <c r="C1099" s="80">
        <v>10044187</v>
      </c>
      <c r="D1099" s="80">
        <v>10019674</v>
      </c>
      <c r="E1099" s="79" t="s">
        <v>276</v>
      </c>
      <c r="F1099" s="81">
        <v>42459</v>
      </c>
      <c r="G1099" s="82">
        <v>1.5589999999999999</v>
      </c>
      <c r="H1099" s="83">
        <f t="shared" si="51"/>
        <v>1559</v>
      </c>
      <c r="I1099" s="84">
        <f t="shared" si="52"/>
        <v>1.804398148148148E-2</v>
      </c>
      <c r="J1099" s="83">
        <v>1.47</v>
      </c>
      <c r="K1099" s="83" t="s">
        <v>280</v>
      </c>
      <c r="L1099" s="83">
        <v>0.42399999999999999</v>
      </c>
      <c r="M1099" s="83" t="s">
        <v>277</v>
      </c>
      <c r="N1099" s="84">
        <f t="shared" si="53"/>
        <v>1.9120439814814814</v>
      </c>
    </row>
    <row r="1100" spans="2:14" s="71" customFormat="1" ht="14.65" customHeight="1">
      <c r="B1100" s="79" t="s">
        <v>278</v>
      </c>
      <c r="C1100" s="80">
        <v>10044187</v>
      </c>
      <c r="D1100" s="80">
        <v>10019674</v>
      </c>
      <c r="E1100" s="79" t="s">
        <v>276</v>
      </c>
      <c r="F1100" s="81">
        <v>42460</v>
      </c>
      <c r="G1100" s="82">
        <v>1.6140000000000001</v>
      </c>
      <c r="H1100" s="83">
        <f t="shared" si="51"/>
        <v>1614</v>
      </c>
      <c r="I1100" s="84">
        <f t="shared" si="52"/>
        <v>1.8680555555555554E-2</v>
      </c>
      <c r="J1100" s="83">
        <v>0.77500000000000002</v>
      </c>
      <c r="K1100" s="83" t="s">
        <v>280</v>
      </c>
      <c r="L1100" s="83">
        <v>0.48699999999999999</v>
      </c>
      <c r="M1100" s="83" t="s">
        <v>277</v>
      </c>
      <c r="N1100" s="84">
        <f t="shared" si="53"/>
        <v>1.2806805555555556</v>
      </c>
    </row>
    <row r="1101" spans="2:14" s="71" customFormat="1" ht="14.65" customHeight="1">
      <c r="B1101" s="79" t="s">
        <v>278</v>
      </c>
      <c r="C1101" s="80">
        <v>10044187</v>
      </c>
      <c r="D1101" s="80">
        <v>10019674</v>
      </c>
      <c r="E1101" s="79" t="s">
        <v>276</v>
      </c>
      <c r="F1101" s="81">
        <v>42461</v>
      </c>
      <c r="G1101" s="82">
        <v>1.4379999999999999</v>
      </c>
      <c r="H1101" s="83">
        <f t="shared" si="51"/>
        <v>1438</v>
      </c>
      <c r="I1101" s="84">
        <f t="shared" si="52"/>
        <v>1.6643518518518516E-2</v>
      </c>
      <c r="J1101" s="83">
        <v>0.32700000000000001</v>
      </c>
      <c r="K1101" s="83" t="s">
        <v>280</v>
      </c>
      <c r="L1101" s="83">
        <v>0.46800000000000003</v>
      </c>
      <c r="M1101" s="83" t="s">
        <v>277</v>
      </c>
      <c r="N1101" s="84">
        <f t="shared" si="53"/>
        <v>0.81164351851851857</v>
      </c>
    </row>
    <row r="1102" spans="2:14" s="71" customFormat="1" ht="14.65" customHeight="1">
      <c r="B1102" s="79" t="s">
        <v>278</v>
      </c>
      <c r="C1102" s="80">
        <v>10044187</v>
      </c>
      <c r="D1102" s="80">
        <v>10019674</v>
      </c>
      <c r="E1102" s="79" t="s">
        <v>276</v>
      </c>
      <c r="F1102" s="81">
        <v>42462</v>
      </c>
      <c r="G1102" s="82">
        <v>1.5389999999999999</v>
      </c>
      <c r="H1102" s="83">
        <f t="shared" si="51"/>
        <v>1539</v>
      </c>
      <c r="I1102" s="84">
        <f t="shared" si="52"/>
        <v>1.7812499999999998E-2</v>
      </c>
      <c r="J1102" s="83">
        <v>0.52500000000000002</v>
      </c>
      <c r="K1102" s="83" t="s">
        <v>280</v>
      </c>
      <c r="L1102" s="83">
        <v>0.42699999999999999</v>
      </c>
      <c r="M1102" s="83" t="s">
        <v>277</v>
      </c>
      <c r="N1102" s="84">
        <f t="shared" si="53"/>
        <v>0.96981249999999997</v>
      </c>
    </row>
    <row r="1103" spans="2:14" s="71" customFormat="1" ht="14.65" customHeight="1">
      <c r="B1103" s="79" t="s">
        <v>278</v>
      </c>
      <c r="C1103" s="80">
        <v>10044187</v>
      </c>
      <c r="D1103" s="80">
        <v>10019674</v>
      </c>
      <c r="E1103" s="79" t="s">
        <v>276</v>
      </c>
      <c r="F1103" s="81">
        <v>42463</v>
      </c>
      <c r="G1103" s="82">
        <v>1.5389999999999999</v>
      </c>
      <c r="H1103" s="83">
        <f t="shared" si="51"/>
        <v>1539</v>
      </c>
      <c r="I1103" s="84">
        <f t="shared" si="52"/>
        <v>1.7812499999999998E-2</v>
      </c>
      <c r="J1103" s="83">
        <v>0.71699999999999997</v>
      </c>
      <c r="K1103" s="83" t="s">
        <v>280</v>
      </c>
      <c r="L1103" s="83">
        <v>0.47</v>
      </c>
      <c r="M1103" s="83" t="s">
        <v>277</v>
      </c>
      <c r="N1103" s="84">
        <f t="shared" si="53"/>
        <v>1.2048125000000001</v>
      </c>
    </row>
    <row r="1104" spans="2:14" s="71" customFormat="1" ht="14.65" customHeight="1">
      <c r="B1104" s="79" t="s">
        <v>278</v>
      </c>
      <c r="C1104" s="80">
        <v>10044187</v>
      </c>
      <c r="D1104" s="80">
        <v>10019674</v>
      </c>
      <c r="E1104" s="79" t="s">
        <v>276</v>
      </c>
      <c r="F1104" s="81">
        <v>42464</v>
      </c>
      <c r="G1104" s="82">
        <v>1.5329999999999999</v>
      </c>
      <c r="H1104" s="83">
        <f t="shared" si="51"/>
        <v>1533</v>
      </c>
      <c r="I1104" s="84">
        <f t="shared" si="52"/>
        <v>1.7743055555555554E-2</v>
      </c>
      <c r="J1104" s="83">
        <v>0.35</v>
      </c>
      <c r="K1104" s="83" t="s">
        <v>280</v>
      </c>
      <c r="L1104" s="83">
        <v>0.44500000000000001</v>
      </c>
      <c r="M1104" s="83" t="s">
        <v>277</v>
      </c>
      <c r="N1104" s="84">
        <f t="shared" si="53"/>
        <v>0.81274305555555548</v>
      </c>
    </row>
    <row r="1105" spans="2:14" s="71" customFormat="1" ht="14.65" customHeight="1">
      <c r="B1105" s="79" t="s">
        <v>278</v>
      </c>
      <c r="C1105" s="80">
        <v>10044187</v>
      </c>
      <c r="D1105" s="80">
        <v>10019674</v>
      </c>
      <c r="E1105" s="79" t="s">
        <v>276</v>
      </c>
      <c r="F1105" s="81">
        <v>42465</v>
      </c>
      <c r="G1105" s="82">
        <v>1.417</v>
      </c>
      <c r="H1105" s="83">
        <f t="shared" si="51"/>
        <v>1417</v>
      </c>
      <c r="I1105" s="84">
        <f t="shared" si="52"/>
        <v>1.6400462962962964E-2</v>
      </c>
      <c r="J1105" s="83">
        <v>0.21099999999999999</v>
      </c>
      <c r="K1105" s="83" t="s">
        <v>280</v>
      </c>
      <c r="L1105" s="83">
        <v>0.436</v>
      </c>
      <c r="M1105" s="83" t="s">
        <v>277</v>
      </c>
      <c r="N1105" s="84">
        <f t="shared" si="53"/>
        <v>0.66340046296296296</v>
      </c>
    </row>
    <row r="1106" spans="2:14" s="71" customFormat="1" ht="14.65" customHeight="1">
      <c r="B1106" s="79" t="s">
        <v>278</v>
      </c>
      <c r="C1106" s="80">
        <v>10044187</v>
      </c>
      <c r="D1106" s="80">
        <v>10019674</v>
      </c>
      <c r="E1106" s="79" t="s">
        <v>276</v>
      </c>
      <c r="F1106" s="81">
        <v>42466</v>
      </c>
      <c r="G1106" s="82">
        <v>1.599</v>
      </c>
      <c r="H1106" s="83">
        <f t="shared" si="51"/>
        <v>1599</v>
      </c>
      <c r="I1106" s="84">
        <f t="shared" si="52"/>
        <v>1.8506944444444444E-2</v>
      </c>
      <c r="J1106" s="83">
        <v>0.36799999999999999</v>
      </c>
      <c r="K1106" s="83" t="s">
        <v>280</v>
      </c>
      <c r="L1106" s="83">
        <v>0.46800000000000003</v>
      </c>
      <c r="M1106" s="83" t="s">
        <v>277</v>
      </c>
      <c r="N1106" s="84">
        <f t="shared" si="53"/>
        <v>0.85450694444444442</v>
      </c>
    </row>
    <row r="1107" spans="2:14" s="71" customFormat="1" ht="14.65" customHeight="1">
      <c r="B1107" s="79" t="s">
        <v>278</v>
      </c>
      <c r="C1107" s="80">
        <v>10044187</v>
      </c>
      <c r="D1107" s="80">
        <v>10019674</v>
      </c>
      <c r="E1107" s="79" t="s">
        <v>276</v>
      </c>
      <c r="F1107" s="81">
        <v>42467</v>
      </c>
      <c r="G1107" s="82">
        <v>1.3879999999999999</v>
      </c>
      <c r="H1107" s="83">
        <f t="shared" si="51"/>
        <v>1388</v>
      </c>
      <c r="I1107" s="84">
        <f t="shared" si="52"/>
        <v>1.6064814814814813E-2</v>
      </c>
      <c r="J1107" s="83">
        <v>0.90200000000000002</v>
      </c>
      <c r="K1107" s="83" t="s">
        <v>280</v>
      </c>
      <c r="L1107" s="83">
        <v>0.47499999999999998</v>
      </c>
      <c r="M1107" s="83" t="s">
        <v>277</v>
      </c>
      <c r="N1107" s="84">
        <f t="shared" si="53"/>
        <v>1.3930648148148148</v>
      </c>
    </row>
    <row r="1108" spans="2:14" s="71" customFormat="1" ht="14.65" customHeight="1">
      <c r="B1108" s="79" t="s">
        <v>278</v>
      </c>
      <c r="C1108" s="80">
        <v>10044187</v>
      </c>
      <c r="D1108" s="80">
        <v>10019674</v>
      </c>
      <c r="E1108" s="79" t="s">
        <v>276</v>
      </c>
      <c r="F1108" s="81">
        <v>42468</v>
      </c>
      <c r="G1108" s="82">
        <v>1.47</v>
      </c>
      <c r="H1108" s="83">
        <f t="shared" si="51"/>
        <v>1470</v>
      </c>
      <c r="I1108" s="84">
        <f t="shared" si="52"/>
        <v>1.7013888888888887E-2</v>
      </c>
      <c r="J1108" s="83">
        <v>0.41799999999999998</v>
      </c>
      <c r="K1108" s="83" t="s">
        <v>280</v>
      </c>
      <c r="L1108" s="83">
        <v>0.48299999999999998</v>
      </c>
      <c r="M1108" s="83" t="s">
        <v>277</v>
      </c>
      <c r="N1108" s="84">
        <f t="shared" si="53"/>
        <v>0.91801388888888891</v>
      </c>
    </row>
    <row r="1109" spans="2:14" s="71" customFormat="1" ht="14.65" customHeight="1">
      <c r="B1109" s="79" t="s">
        <v>278</v>
      </c>
      <c r="C1109" s="80">
        <v>10044187</v>
      </c>
      <c r="D1109" s="80">
        <v>10019674</v>
      </c>
      <c r="E1109" s="79" t="s">
        <v>276</v>
      </c>
      <c r="F1109" s="81">
        <v>42469</v>
      </c>
      <c r="G1109" s="82">
        <v>1.4359999999999999</v>
      </c>
      <c r="H1109" s="83">
        <f t="shared" si="51"/>
        <v>1436</v>
      </c>
      <c r="I1109" s="84">
        <f t="shared" si="52"/>
        <v>1.6620370370370369E-2</v>
      </c>
      <c r="J1109" s="83">
        <v>0.35799999999999998</v>
      </c>
      <c r="K1109" s="83" t="s">
        <v>280</v>
      </c>
      <c r="L1109" s="83">
        <v>0.47399999999999998</v>
      </c>
      <c r="M1109" s="83" t="s">
        <v>277</v>
      </c>
      <c r="N1109" s="84">
        <f t="shared" si="53"/>
        <v>0.8486203703703703</v>
      </c>
    </row>
    <row r="1110" spans="2:14" s="71" customFormat="1" ht="14.65" customHeight="1">
      <c r="B1110" s="79" t="s">
        <v>278</v>
      </c>
      <c r="C1110" s="80">
        <v>10044187</v>
      </c>
      <c r="D1110" s="80">
        <v>10019674</v>
      </c>
      <c r="E1110" s="79" t="s">
        <v>276</v>
      </c>
      <c r="F1110" s="81">
        <v>42470</v>
      </c>
      <c r="G1110" s="82">
        <v>1.5049999999999999</v>
      </c>
      <c r="H1110" s="83">
        <f t="shared" si="51"/>
        <v>1505</v>
      </c>
      <c r="I1110" s="84">
        <f t="shared" si="52"/>
        <v>1.741898148148148E-2</v>
      </c>
      <c r="J1110" s="83">
        <v>0.214</v>
      </c>
      <c r="K1110" s="83" t="s">
        <v>280</v>
      </c>
      <c r="L1110" s="83">
        <v>0.432</v>
      </c>
      <c r="M1110" s="83" t="s">
        <v>277</v>
      </c>
      <c r="N1110" s="84">
        <f t="shared" si="53"/>
        <v>0.66341898148148148</v>
      </c>
    </row>
    <row r="1111" spans="2:14" s="71" customFormat="1" ht="14.65" customHeight="1">
      <c r="B1111" s="79" t="s">
        <v>278</v>
      </c>
      <c r="C1111" s="80">
        <v>10044187</v>
      </c>
      <c r="D1111" s="80">
        <v>10019674</v>
      </c>
      <c r="E1111" s="79" t="s">
        <v>276</v>
      </c>
      <c r="F1111" s="81">
        <v>42471</v>
      </c>
      <c r="G1111" s="82">
        <v>1.536</v>
      </c>
      <c r="H1111" s="83">
        <f t="shared" si="51"/>
        <v>1536</v>
      </c>
      <c r="I1111" s="84">
        <f t="shared" si="52"/>
        <v>1.7777777777777778E-2</v>
      </c>
      <c r="J1111" s="83">
        <v>1.17</v>
      </c>
      <c r="K1111" s="83" t="s">
        <v>280</v>
      </c>
      <c r="L1111" s="83">
        <v>0.45600000000000002</v>
      </c>
      <c r="M1111" s="83" t="s">
        <v>277</v>
      </c>
      <c r="N1111" s="84">
        <f t="shared" si="53"/>
        <v>1.6437777777777776</v>
      </c>
    </row>
    <row r="1112" spans="2:14" s="71" customFormat="1" ht="14.65" customHeight="1">
      <c r="B1112" s="79" t="s">
        <v>278</v>
      </c>
      <c r="C1112" s="80">
        <v>10044187</v>
      </c>
      <c r="D1112" s="80">
        <v>10019674</v>
      </c>
      <c r="E1112" s="79" t="s">
        <v>276</v>
      </c>
      <c r="F1112" s="81">
        <v>42472</v>
      </c>
      <c r="G1112" s="82">
        <v>1.462</v>
      </c>
      <c r="H1112" s="83">
        <f t="shared" si="51"/>
        <v>1462</v>
      </c>
      <c r="I1112" s="84">
        <f t="shared" si="52"/>
        <v>1.6921296296296295E-2</v>
      </c>
      <c r="J1112" s="83">
        <v>0.58199999999999996</v>
      </c>
      <c r="K1112" s="83" t="s">
        <v>280</v>
      </c>
      <c r="L1112" s="83">
        <v>0.496</v>
      </c>
      <c r="M1112" s="83" t="s">
        <v>277</v>
      </c>
      <c r="N1112" s="84">
        <f t="shared" si="53"/>
        <v>1.0949212962962962</v>
      </c>
    </row>
    <row r="1113" spans="2:14" s="71" customFormat="1" ht="14.65" customHeight="1">
      <c r="B1113" s="79" t="s">
        <v>278</v>
      </c>
      <c r="C1113" s="80">
        <v>10044187</v>
      </c>
      <c r="D1113" s="80">
        <v>10019674</v>
      </c>
      <c r="E1113" s="79" t="s">
        <v>276</v>
      </c>
      <c r="F1113" s="81">
        <v>42473</v>
      </c>
      <c r="G1113" s="82">
        <v>1.39</v>
      </c>
      <c r="H1113" s="83">
        <f t="shared" si="51"/>
        <v>1390</v>
      </c>
      <c r="I1113" s="84">
        <f t="shared" si="52"/>
        <v>1.608796296296296E-2</v>
      </c>
      <c r="J1113" s="83">
        <v>0.25600000000000001</v>
      </c>
      <c r="K1113" s="83" t="s">
        <v>280</v>
      </c>
      <c r="L1113" s="83">
        <v>0.45200000000000001</v>
      </c>
      <c r="M1113" s="83" t="s">
        <v>277</v>
      </c>
      <c r="N1113" s="84">
        <f t="shared" si="53"/>
        <v>0.72408796296296296</v>
      </c>
    </row>
    <row r="1114" spans="2:14" s="71" customFormat="1" ht="14.65" customHeight="1">
      <c r="B1114" s="79" t="s">
        <v>278</v>
      </c>
      <c r="C1114" s="80">
        <v>10044187</v>
      </c>
      <c r="D1114" s="80">
        <v>10019674</v>
      </c>
      <c r="E1114" s="79" t="s">
        <v>276</v>
      </c>
      <c r="F1114" s="81">
        <v>42474</v>
      </c>
      <c r="G1114" s="82">
        <v>1.5149999999999999</v>
      </c>
      <c r="H1114" s="83">
        <f t="shared" si="51"/>
        <v>1515</v>
      </c>
      <c r="I1114" s="84">
        <f t="shared" si="52"/>
        <v>1.7534722222222219E-2</v>
      </c>
      <c r="J1114" s="83">
        <v>0.17799999999999999</v>
      </c>
      <c r="K1114" s="83" t="s">
        <v>280</v>
      </c>
      <c r="L1114" s="83">
        <v>0.438</v>
      </c>
      <c r="M1114" s="83" t="s">
        <v>277</v>
      </c>
      <c r="N1114" s="84">
        <f t="shared" si="53"/>
        <v>0.63353472222222218</v>
      </c>
    </row>
    <row r="1115" spans="2:14" s="71" customFormat="1" ht="14.65" customHeight="1">
      <c r="B1115" s="79" t="s">
        <v>278</v>
      </c>
      <c r="C1115" s="80">
        <v>10044187</v>
      </c>
      <c r="D1115" s="80">
        <v>10019674</v>
      </c>
      <c r="E1115" s="79" t="s">
        <v>276</v>
      </c>
      <c r="F1115" s="81">
        <v>42475</v>
      </c>
      <c r="G1115" s="82">
        <v>1.7889999999999999</v>
      </c>
      <c r="H1115" s="83">
        <f t="shared" si="51"/>
        <v>1789</v>
      </c>
      <c r="I1115" s="84">
        <f t="shared" si="52"/>
        <v>2.0706018518518516E-2</v>
      </c>
      <c r="J1115" s="83">
        <v>7.68</v>
      </c>
      <c r="K1115" s="83" t="s">
        <v>280</v>
      </c>
      <c r="L1115" s="83">
        <v>0.49</v>
      </c>
      <c r="M1115" s="83" t="s">
        <v>277</v>
      </c>
      <c r="N1115" s="84">
        <f t="shared" si="53"/>
        <v>8.1907060185185188</v>
      </c>
    </row>
    <row r="1116" spans="2:14" s="71" customFormat="1" ht="14.65" customHeight="1">
      <c r="B1116" s="79" t="s">
        <v>278</v>
      </c>
      <c r="C1116" s="80">
        <v>10044187</v>
      </c>
      <c r="D1116" s="80">
        <v>10019674</v>
      </c>
      <c r="E1116" s="79" t="s">
        <v>276</v>
      </c>
      <c r="F1116" s="81">
        <v>42476</v>
      </c>
      <c r="G1116" s="82">
        <v>2.7650000000000001</v>
      </c>
      <c r="H1116" s="83">
        <f t="shared" si="51"/>
        <v>2765</v>
      </c>
      <c r="I1116" s="84">
        <f t="shared" si="52"/>
        <v>3.2002314814814817E-2</v>
      </c>
      <c r="J1116" s="83">
        <v>3.41</v>
      </c>
      <c r="K1116" s="83" t="s">
        <v>280</v>
      </c>
      <c r="L1116" s="83">
        <v>0.46600000000000003</v>
      </c>
      <c r="M1116" s="83" t="s">
        <v>277</v>
      </c>
      <c r="N1116" s="84">
        <f t="shared" si="53"/>
        <v>3.9080023148148153</v>
      </c>
    </row>
    <row r="1117" spans="2:14" s="71" customFormat="1" ht="14.65" customHeight="1">
      <c r="B1117" s="79" t="s">
        <v>278</v>
      </c>
      <c r="C1117" s="80">
        <v>10044187</v>
      </c>
      <c r="D1117" s="80">
        <v>10019674</v>
      </c>
      <c r="E1117" s="79" t="s">
        <v>276</v>
      </c>
      <c r="F1117" s="81">
        <v>42477</v>
      </c>
      <c r="G1117" s="82">
        <v>1.506</v>
      </c>
      <c r="H1117" s="83">
        <f t="shared" si="51"/>
        <v>1506</v>
      </c>
      <c r="I1117" s="84">
        <f t="shared" si="52"/>
        <v>1.7430555555555553E-2</v>
      </c>
      <c r="J1117" s="83">
        <v>1.25</v>
      </c>
      <c r="K1117" s="83" t="s">
        <v>280</v>
      </c>
      <c r="L1117" s="83">
        <v>0.47</v>
      </c>
      <c r="M1117" s="83" t="s">
        <v>277</v>
      </c>
      <c r="N1117" s="84">
        <f t="shared" si="53"/>
        <v>1.7374305555555556</v>
      </c>
    </row>
    <row r="1118" spans="2:14" s="71" customFormat="1" ht="14.65" customHeight="1">
      <c r="B1118" s="79" t="s">
        <v>278</v>
      </c>
      <c r="C1118" s="80">
        <v>10044187</v>
      </c>
      <c r="D1118" s="80">
        <v>10019674</v>
      </c>
      <c r="E1118" s="79" t="s">
        <v>276</v>
      </c>
      <c r="F1118" s="81">
        <v>42478</v>
      </c>
      <c r="G1118" s="82">
        <v>0.22600000000000001</v>
      </c>
      <c r="H1118" s="83">
        <f t="shared" si="51"/>
        <v>226</v>
      </c>
      <c r="I1118" s="84">
        <f t="shared" si="52"/>
        <v>2.6157407407407405E-3</v>
      </c>
      <c r="J1118" s="83">
        <v>0.441</v>
      </c>
      <c r="K1118" s="83" t="s">
        <v>280</v>
      </c>
      <c r="L1118" s="83">
        <v>0.438</v>
      </c>
      <c r="M1118" s="83" t="s">
        <v>277</v>
      </c>
      <c r="N1118" s="84">
        <f t="shared" si="53"/>
        <v>0.88161574074074078</v>
      </c>
    </row>
    <row r="1119" spans="2:14" s="71" customFormat="1" ht="14.65" customHeight="1">
      <c r="B1119" s="79" t="s">
        <v>278</v>
      </c>
      <c r="C1119" s="80">
        <v>10044187</v>
      </c>
      <c r="D1119" s="80">
        <v>10019674</v>
      </c>
      <c r="E1119" s="79" t="s">
        <v>276</v>
      </c>
      <c r="F1119" s="81">
        <v>42479</v>
      </c>
      <c r="G1119" s="82">
        <v>1.5640000000000001</v>
      </c>
      <c r="H1119" s="83">
        <f t="shared" si="51"/>
        <v>1564</v>
      </c>
      <c r="I1119" s="84">
        <f t="shared" si="52"/>
        <v>1.8101851851851852E-2</v>
      </c>
      <c r="J1119" s="83">
        <v>0.312</v>
      </c>
      <c r="K1119" s="83" t="s">
        <v>280</v>
      </c>
      <c r="L1119" s="83">
        <v>0.47399999999999998</v>
      </c>
      <c r="M1119" s="83" t="s">
        <v>277</v>
      </c>
      <c r="N1119" s="84">
        <f t="shared" si="53"/>
        <v>0.8041018518518519</v>
      </c>
    </row>
    <row r="1120" spans="2:14" s="71" customFormat="1" ht="14.65" customHeight="1">
      <c r="B1120" s="79" t="s">
        <v>278</v>
      </c>
      <c r="C1120" s="80">
        <v>10044187</v>
      </c>
      <c r="D1120" s="80">
        <v>10019674</v>
      </c>
      <c r="E1120" s="79" t="s">
        <v>276</v>
      </c>
      <c r="F1120" s="81">
        <v>42480</v>
      </c>
      <c r="G1120" s="82">
        <v>1.1779999999999999</v>
      </c>
      <c r="H1120" s="83">
        <f t="shared" si="51"/>
        <v>1178</v>
      </c>
      <c r="I1120" s="84">
        <f t="shared" si="52"/>
        <v>1.3634259259259257E-2</v>
      </c>
      <c r="J1120" s="83">
        <v>0.245</v>
      </c>
      <c r="K1120" s="83" t="s">
        <v>280</v>
      </c>
      <c r="L1120" s="83">
        <v>0.50700000000000001</v>
      </c>
      <c r="M1120" s="83" t="s">
        <v>277</v>
      </c>
      <c r="N1120" s="84">
        <f t="shared" si="53"/>
        <v>0.76563425925925932</v>
      </c>
    </row>
    <row r="1121" spans="2:14" s="71" customFormat="1" ht="14.65" customHeight="1">
      <c r="B1121" s="79" t="s">
        <v>278</v>
      </c>
      <c r="C1121" s="80">
        <v>10044187</v>
      </c>
      <c r="D1121" s="80">
        <v>10019674</v>
      </c>
      <c r="E1121" s="79" t="s">
        <v>276</v>
      </c>
      <c r="F1121" s="81">
        <v>42481</v>
      </c>
      <c r="G1121" s="82">
        <v>1.7330000000000001</v>
      </c>
      <c r="H1121" s="83">
        <f t="shared" si="51"/>
        <v>1733</v>
      </c>
      <c r="I1121" s="84">
        <f t="shared" si="52"/>
        <v>2.0057870370370372E-2</v>
      </c>
      <c r="J1121" s="83">
        <v>0.26600000000000001</v>
      </c>
      <c r="K1121" s="83" t="s">
        <v>280</v>
      </c>
      <c r="L1121" s="83">
        <v>0.47499999999999998</v>
      </c>
      <c r="M1121" s="83" t="s">
        <v>277</v>
      </c>
      <c r="N1121" s="84">
        <f t="shared" si="53"/>
        <v>0.76105787037037032</v>
      </c>
    </row>
    <row r="1122" spans="2:14" s="71" customFormat="1" ht="14.65" customHeight="1">
      <c r="B1122" s="79" t="s">
        <v>278</v>
      </c>
      <c r="C1122" s="80">
        <v>10044187</v>
      </c>
      <c r="D1122" s="80">
        <v>10019674</v>
      </c>
      <c r="E1122" s="79" t="s">
        <v>276</v>
      </c>
      <c r="F1122" s="81">
        <v>42482</v>
      </c>
      <c r="G1122" s="82">
        <v>1.5249999999999999</v>
      </c>
      <c r="H1122" s="83">
        <f t="shared" si="51"/>
        <v>1525</v>
      </c>
      <c r="I1122" s="84">
        <f t="shared" si="52"/>
        <v>1.7650462962962962E-2</v>
      </c>
      <c r="J1122" s="83">
        <v>0.56899999999999995</v>
      </c>
      <c r="K1122" s="83" t="s">
        <v>280</v>
      </c>
      <c r="L1122" s="83">
        <v>0.46</v>
      </c>
      <c r="M1122" s="83" t="s">
        <v>277</v>
      </c>
      <c r="N1122" s="84">
        <f t="shared" si="53"/>
        <v>1.0466504629629629</v>
      </c>
    </row>
    <row r="1123" spans="2:14" s="71" customFormat="1" ht="14.65" customHeight="1">
      <c r="B1123" s="79" t="s">
        <v>278</v>
      </c>
      <c r="C1123" s="80">
        <v>10044187</v>
      </c>
      <c r="D1123" s="80">
        <v>10019674</v>
      </c>
      <c r="E1123" s="79" t="s">
        <v>276</v>
      </c>
      <c r="F1123" s="81">
        <v>42483</v>
      </c>
      <c r="G1123" s="82">
        <v>1.5209999999999999</v>
      </c>
      <c r="H1123" s="83">
        <f t="shared" si="51"/>
        <v>1521</v>
      </c>
      <c r="I1123" s="84">
        <f t="shared" si="52"/>
        <v>1.7604166666666664E-2</v>
      </c>
      <c r="J1123" s="83">
        <v>0.33500000000000002</v>
      </c>
      <c r="K1123" s="83" t="s">
        <v>280</v>
      </c>
      <c r="L1123" s="83">
        <v>0.48</v>
      </c>
      <c r="M1123" s="83" t="s">
        <v>277</v>
      </c>
      <c r="N1123" s="84">
        <f t="shared" si="53"/>
        <v>0.83260416666666659</v>
      </c>
    </row>
    <row r="1124" spans="2:14" s="71" customFormat="1" ht="14.65" customHeight="1">
      <c r="B1124" s="79" t="s">
        <v>278</v>
      </c>
      <c r="C1124" s="80">
        <v>10044187</v>
      </c>
      <c r="D1124" s="80">
        <v>10019674</v>
      </c>
      <c r="E1124" s="79" t="s">
        <v>276</v>
      </c>
      <c r="F1124" s="81">
        <v>42484</v>
      </c>
      <c r="G1124" s="82">
        <v>1.4350000000000001</v>
      </c>
      <c r="H1124" s="83">
        <f t="shared" si="51"/>
        <v>1435</v>
      </c>
      <c r="I1124" s="84">
        <f t="shared" si="52"/>
        <v>1.6608796296296295E-2</v>
      </c>
      <c r="J1124" s="83">
        <v>0.20799999999999999</v>
      </c>
      <c r="K1124" s="83" t="s">
        <v>280</v>
      </c>
      <c r="L1124" s="83">
        <v>0.44900000000000001</v>
      </c>
      <c r="M1124" s="83" t="s">
        <v>277</v>
      </c>
      <c r="N1124" s="84">
        <f t="shared" si="53"/>
        <v>0.67360879629629633</v>
      </c>
    </row>
    <row r="1125" spans="2:14" s="71" customFormat="1" ht="14.65" customHeight="1">
      <c r="B1125" s="79" t="s">
        <v>278</v>
      </c>
      <c r="C1125" s="80">
        <v>10044187</v>
      </c>
      <c r="D1125" s="80">
        <v>10019674</v>
      </c>
      <c r="E1125" s="79" t="s">
        <v>276</v>
      </c>
      <c r="F1125" s="81">
        <v>42485</v>
      </c>
      <c r="G1125" s="82">
        <v>1.4530000000000001</v>
      </c>
      <c r="H1125" s="83">
        <f t="shared" si="51"/>
        <v>1453</v>
      </c>
      <c r="I1125" s="84">
        <f t="shared" si="52"/>
        <v>1.681712962962963E-2</v>
      </c>
      <c r="J1125" s="83">
        <v>0.19400000000000001</v>
      </c>
      <c r="K1125" s="83" t="s">
        <v>280</v>
      </c>
      <c r="L1125" s="83">
        <v>0.42299999999999999</v>
      </c>
      <c r="M1125" s="83" t="s">
        <v>277</v>
      </c>
      <c r="N1125" s="84">
        <f t="shared" si="53"/>
        <v>0.63381712962962966</v>
      </c>
    </row>
    <row r="1126" spans="2:14" s="71" customFormat="1" ht="14.65" customHeight="1">
      <c r="B1126" s="79" t="s">
        <v>278</v>
      </c>
      <c r="C1126" s="80">
        <v>10044187</v>
      </c>
      <c r="D1126" s="80">
        <v>10019674</v>
      </c>
      <c r="E1126" s="79" t="s">
        <v>276</v>
      </c>
      <c r="F1126" s="81">
        <v>42486</v>
      </c>
      <c r="G1126" s="82">
        <v>1.48</v>
      </c>
      <c r="H1126" s="83">
        <f t="shared" si="51"/>
        <v>1480</v>
      </c>
      <c r="I1126" s="84">
        <f t="shared" si="52"/>
        <v>1.7129629629629627E-2</v>
      </c>
      <c r="J1126" s="83">
        <v>0.16700000000000001</v>
      </c>
      <c r="K1126" s="83" t="s">
        <v>280</v>
      </c>
      <c r="L1126" s="83">
        <v>0.42199999999999999</v>
      </c>
      <c r="M1126" s="83" t="s">
        <v>277</v>
      </c>
      <c r="N1126" s="84">
        <f t="shared" si="53"/>
        <v>0.60612962962962968</v>
      </c>
    </row>
    <row r="1127" spans="2:14" s="71" customFormat="1" ht="14.65" customHeight="1">
      <c r="B1127" s="79" t="s">
        <v>278</v>
      </c>
      <c r="C1127" s="80">
        <v>10044187</v>
      </c>
      <c r="D1127" s="80">
        <v>10019674</v>
      </c>
      <c r="E1127" s="79" t="s">
        <v>276</v>
      </c>
      <c r="F1127" s="81">
        <v>42487</v>
      </c>
      <c r="G1127" s="82">
        <v>1.52</v>
      </c>
      <c r="H1127" s="83">
        <f t="shared" si="51"/>
        <v>1520</v>
      </c>
      <c r="I1127" s="84">
        <f t="shared" si="52"/>
        <v>1.759259259259259E-2</v>
      </c>
      <c r="J1127" s="83">
        <v>0.13100000000000001</v>
      </c>
      <c r="K1127" s="83" t="s">
        <v>280</v>
      </c>
      <c r="L1127" s="83">
        <v>0.45300000000000001</v>
      </c>
      <c r="M1127" s="83" t="s">
        <v>277</v>
      </c>
      <c r="N1127" s="84">
        <f t="shared" si="53"/>
        <v>0.60159259259259268</v>
      </c>
    </row>
    <row r="1128" spans="2:14" s="71" customFormat="1" ht="14.65" customHeight="1">
      <c r="B1128" s="79" t="s">
        <v>278</v>
      </c>
      <c r="C1128" s="80">
        <v>10044187</v>
      </c>
      <c r="D1128" s="80">
        <v>10019674</v>
      </c>
      <c r="E1128" s="79" t="s">
        <v>276</v>
      </c>
      <c r="F1128" s="81">
        <v>42488</v>
      </c>
      <c r="G1128" s="82">
        <v>1.468</v>
      </c>
      <c r="H1128" s="83">
        <f t="shared" si="51"/>
        <v>1468</v>
      </c>
      <c r="I1128" s="84">
        <f t="shared" si="52"/>
        <v>1.699074074074074E-2</v>
      </c>
      <c r="J1128" s="83">
        <v>0.21199999999999999</v>
      </c>
      <c r="K1128" s="83" t="s">
        <v>280</v>
      </c>
      <c r="L1128" s="83">
        <v>0.432</v>
      </c>
      <c r="M1128" s="83" t="s">
        <v>277</v>
      </c>
      <c r="N1128" s="84">
        <f t="shared" si="53"/>
        <v>0.66099074074074071</v>
      </c>
    </row>
    <row r="1129" spans="2:14" s="71" customFormat="1" ht="14.65" customHeight="1">
      <c r="B1129" s="79" t="s">
        <v>278</v>
      </c>
      <c r="C1129" s="80">
        <v>10044187</v>
      </c>
      <c r="D1129" s="80">
        <v>10019674</v>
      </c>
      <c r="E1129" s="79" t="s">
        <v>276</v>
      </c>
      <c r="F1129" s="81">
        <v>42489</v>
      </c>
      <c r="G1129" s="82">
        <v>1.73</v>
      </c>
      <c r="H1129" s="83">
        <f t="shared" si="51"/>
        <v>1730</v>
      </c>
      <c r="I1129" s="84">
        <f t="shared" si="52"/>
        <v>2.0023148148148148E-2</v>
      </c>
      <c r="J1129" s="83">
        <v>0.26</v>
      </c>
      <c r="K1129" s="83" t="s">
        <v>280</v>
      </c>
      <c r="L1129" s="83">
        <v>0.46</v>
      </c>
      <c r="M1129" s="83" t="s">
        <v>277</v>
      </c>
      <c r="N1129" s="84">
        <f t="shared" si="53"/>
        <v>0.74002314814814818</v>
      </c>
    </row>
    <row r="1130" spans="2:14" s="71" customFormat="1" ht="14.65" customHeight="1">
      <c r="B1130" s="79" t="s">
        <v>278</v>
      </c>
      <c r="C1130" s="80">
        <v>10044187</v>
      </c>
      <c r="D1130" s="80">
        <v>10019674</v>
      </c>
      <c r="E1130" s="79" t="s">
        <v>276</v>
      </c>
      <c r="F1130" s="81">
        <v>42490</v>
      </c>
      <c r="G1130" s="82">
        <v>1.2130000000000001</v>
      </c>
      <c r="H1130" s="83">
        <f t="shared" si="51"/>
        <v>1213</v>
      </c>
      <c r="I1130" s="84">
        <f t="shared" si="52"/>
        <v>1.4039351851851851E-2</v>
      </c>
      <c r="J1130" s="83">
        <v>0.12</v>
      </c>
      <c r="K1130" s="83" t="s">
        <v>280</v>
      </c>
      <c r="L1130" s="83">
        <v>0.41699999999999998</v>
      </c>
      <c r="M1130" s="83" t="s">
        <v>277</v>
      </c>
      <c r="N1130" s="84">
        <f t="shared" si="53"/>
        <v>0.55103935185185182</v>
      </c>
    </row>
    <row r="1131" spans="2:14" s="71" customFormat="1" ht="14.65" customHeight="1">
      <c r="B1131" s="79" t="s">
        <v>278</v>
      </c>
      <c r="C1131" s="80">
        <v>10044187</v>
      </c>
      <c r="D1131" s="80">
        <v>10019674</v>
      </c>
      <c r="E1131" s="79" t="s">
        <v>276</v>
      </c>
      <c r="F1131" s="81">
        <v>42491</v>
      </c>
      <c r="G1131" s="82">
        <v>1.5229999999999999</v>
      </c>
      <c r="H1131" s="83">
        <f t="shared" si="51"/>
        <v>1523</v>
      </c>
      <c r="I1131" s="84">
        <f t="shared" si="52"/>
        <v>1.7627314814814811E-2</v>
      </c>
      <c r="J1131" s="83">
        <v>0.105</v>
      </c>
      <c r="K1131" s="83" t="s">
        <v>280</v>
      </c>
      <c r="L1131" s="83">
        <v>0.4</v>
      </c>
      <c r="M1131" s="83" t="s">
        <v>277</v>
      </c>
      <c r="N1131" s="84">
        <f t="shared" si="53"/>
        <v>0.52262731481481484</v>
      </c>
    </row>
    <row r="1132" spans="2:14" s="71" customFormat="1" ht="14.65" customHeight="1">
      <c r="B1132" s="79" t="s">
        <v>278</v>
      </c>
      <c r="C1132" s="80">
        <v>10044187</v>
      </c>
      <c r="D1132" s="80">
        <v>10019674</v>
      </c>
      <c r="E1132" s="79" t="s">
        <v>276</v>
      </c>
      <c r="F1132" s="81">
        <v>42492</v>
      </c>
      <c r="G1132" s="82">
        <v>0.57899999999999996</v>
      </c>
      <c r="H1132" s="83">
        <f t="shared" si="51"/>
        <v>579</v>
      </c>
      <c r="I1132" s="84">
        <f t="shared" si="52"/>
        <v>6.7013888888888878E-3</v>
      </c>
      <c r="J1132" s="83">
        <v>0.107</v>
      </c>
      <c r="K1132" s="83" t="s">
        <v>280</v>
      </c>
      <c r="L1132" s="83">
        <v>0.39800000000000002</v>
      </c>
      <c r="M1132" s="83" t="s">
        <v>277</v>
      </c>
      <c r="N1132" s="84">
        <f t="shared" si="53"/>
        <v>0.51170138888888894</v>
      </c>
    </row>
    <row r="1133" spans="2:14" s="71" customFormat="1" ht="14.65" customHeight="1">
      <c r="B1133" s="79" t="s">
        <v>278</v>
      </c>
      <c r="C1133" s="80">
        <v>10044187</v>
      </c>
      <c r="D1133" s="80">
        <v>10019674</v>
      </c>
      <c r="E1133" s="79" t="s">
        <v>276</v>
      </c>
      <c r="F1133" s="81">
        <v>42493</v>
      </c>
      <c r="G1133" s="82">
        <v>2.3119999999999998</v>
      </c>
      <c r="H1133" s="83">
        <f t="shared" si="51"/>
        <v>2312</v>
      </c>
      <c r="I1133" s="84">
        <f t="shared" si="52"/>
        <v>2.6759259259259257E-2</v>
      </c>
      <c r="J1133" s="83">
        <v>0.108</v>
      </c>
      <c r="K1133" s="83" t="s">
        <v>280</v>
      </c>
      <c r="L1133" s="83">
        <v>0.39400000000000002</v>
      </c>
      <c r="M1133" s="83" t="s">
        <v>277</v>
      </c>
      <c r="N1133" s="84">
        <f t="shared" si="53"/>
        <v>0.52875925925925926</v>
      </c>
    </row>
    <row r="1134" spans="2:14" s="71" customFormat="1" ht="14.65" customHeight="1">
      <c r="B1134" s="79" t="s">
        <v>278</v>
      </c>
      <c r="C1134" s="80">
        <v>10044187</v>
      </c>
      <c r="D1134" s="80">
        <v>10019674</v>
      </c>
      <c r="E1134" s="79" t="s">
        <v>276</v>
      </c>
      <c r="F1134" s="81">
        <v>42494</v>
      </c>
      <c r="G1134" s="82">
        <v>1.65</v>
      </c>
      <c r="H1134" s="83">
        <f t="shared" si="51"/>
        <v>1650</v>
      </c>
      <c r="I1134" s="84">
        <f t="shared" si="52"/>
        <v>1.909722222222222E-2</v>
      </c>
      <c r="J1134" s="83">
        <v>0.104</v>
      </c>
      <c r="K1134" s="83" t="s">
        <v>280</v>
      </c>
      <c r="L1134" s="83">
        <v>0.38200000000000001</v>
      </c>
      <c r="M1134" s="83" t="s">
        <v>277</v>
      </c>
      <c r="N1134" s="84">
        <f t="shared" si="53"/>
        <v>0.5050972222222222</v>
      </c>
    </row>
    <row r="1135" spans="2:14" s="71" customFormat="1" ht="14.65" customHeight="1">
      <c r="B1135" s="79" t="s">
        <v>278</v>
      </c>
      <c r="C1135" s="80">
        <v>10044187</v>
      </c>
      <c r="D1135" s="80">
        <v>10019674</v>
      </c>
      <c r="E1135" s="79" t="s">
        <v>276</v>
      </c>
      <c r="F1135" s="81">
        <v>42495</v>
      </c>
      <c r="G1135" s="82">
        <v>1.32</v>
      </c>
      <c r="H1135" s="83">
        <f t="shared" si="51"/>
        <v>1320</v>
      </c>
      <c r="I1135" s="84">
        <f t="shared" si="52"/>
        <v>1.5277777777777777E-2</v>
      </c>
      <c r="J1135" s="83">
        <v>0.114</v>
      </c>
      <c r="K1135" s="83" t="s">
        <v>280</v>
      </c>
      <c r="L1135" s="83">
        <v>0.39200000000000002</v>
      </c>
      <c r="M1135" s="83" t="s">
        <v>277</v>
      </c>
      <c r="N1135" s="84">
        <f t="shared" si="53"/>
        <v>0.52127777777777773</v>
      </c>
    </row>
    <row r="1136" spans="2:14" s="71" customFormat="1" ht="14.65" customHeight="1">
      <c r="B1136" s="79" t="s">
        <v>278</v>
      </c>
      <c r="C1136" s="80">
        <v>10044187</v>
      </c>
      <c r="D1136" s="80">
        <v>10019674</v>
      </c>
      <c r="E1136" s="79" t="s">
        <v>276</v>
      </c>
      <c r="F1136" s="81">
        <v>42496</v>
      </c>
      <c r="G1136" s="82">
        <v>1.55</v>
      </c>
      <c r="H1136" s="83">
        <f t="shared" si="51"/>
        <v>1550</v>
      </c>
      <c r="I1136" s="84">
        <f t="shared" si="52"/>
        <v>1.7939814814814815E-2</v>
      </c>
      <c r="J1136" s="83">
        <v>9.9000000000000005E-2</v>
      </c>
      <c r="K1136" s="83" t="s">
        <v>280</v>
      </c>
      <c r="L1136" s="83">
        <v>0.39</v>
      </c>
      <c r="M1136" s="83" t="s">
        <v>277</v>
      </c>
      <c r="N1136" s="84">
        <f t="shared" si="53"/>
        <v>0.50693981481481487</v>
      </c>
    </row>
    <row r="1137" spans="2:14" s="71" customFormat="1" ht="14.65" customHeight="1">
      <c r="B1137" s="79" t="s">
        <v>278</v>
      </c>
      <c r="C1137" s="80">
        <v>10044187</v>
      </c>
      <c r="D1137" s="80">
        <v>10019674</v>
      </c>
      <c r="E1137" s="79" t="s">
        <v>276</v>
      </c>
      <c r="F1137" s="81">
        <v>42497</v>
      </c>
      <c r="G1137" s="82">
        <v>1.476</v>
      </c>
      <c r="H1137" s="83">
        <f t="shared" si="51"/>
        <v>1476</v>
      </c>
      <c r="I1137" s="84">
        <f t="shared" si="52"/>
        <v>1.7083333333333332E-2</v>
      </c>
      <c r="J1137" s="83">
        <v>9.0999999999999998E-2</v>
      </c>
      <c r="K1137" s="83" t="s">
        <v>280</v>
      </c>
      <c r="L1137" s="83">
        <v>0.36799999999999999</v>
      </c>
      <c r="M1137" s="83" t="s">
        <v>277</v>
      </c>
      <c r="N1137" s="84">
        <f t="shared" si="53"/>
        <v>0.4760833333333333</v>
      </c>
    </row>
    <row r="1138" spans="2:14" s="71" customFormat="1" ht="14.65" customHeight="1">
      <c r="B1138" s="79" t="s">
        <v>278</v>
      </c>
      <c r="C1138" s="80">
        <v>10044187</v>
      </c>
      <c r="D1138" s="80">
        <v>10019674</v>
      </c>
      <c r="E1138" s="79" t="s">
        <v>276</v>
      </c>
      <c r="F1138" s="81">
        <v>42498</v>
      </c>
      <c r="G1138" s="82">
        <v>1.411</v>
      </c>
      <c r="H1138" s="83">
        <f t="shared" si="51"/>
        <v>1411</v>
      </c>
      <c r="I1138" s="84">
        <f t="shared" si="52"/>
        <v>1.6331018518518519E-2</v>
      </c>
      <c r="J1138" s="83">
        <v>8.4000000000000005E-2</v>
      </c>
      <c r="K1138" s="83" t="s">
        <v>280</v>
      </c>
      <c r="L1138" s="83">
        <v>0.35499999999999998</v>
      </c>
      <c r="M1138" s="83" t="s">
        <v>277</v>
      </c>
      <c r="N1138" s="84">
        <f t="shared" si="53"/>
        <v>0.45533101851851854</v>
      </c>
    </row>
    <row r="1139" spans="2:14" s="71" customFormat="1" ht="14.65" customHeight="1">
      <c r="B1139" s="79" t="s">
        <v>278</v>
      </c>
      <c r="C1139" s="80">
        <v>10044187</v>
      </c>
      <c r="D1139" s="80">
        <v>10019674</v>
      </c>
      <c r="E1139" s="79" t="s">
        <v>276</v>
      </c>
      <c r="F1139" s="81">
        <v>42499</v>
      </c>
      <c r="G1139" s="82">
        <v>1.6819999999999999</v>
      </c>
      <c r="H1139" s="83">
        <f t="shared" si="51"/>
        <v>1682</v>
      </c>
      <c r="I1139" s="84">
        <f t="shared" si="52"/>
        <v>1.9467592592592592E-2</v>
      </c>
      <c r="J1139" s="83">
        <v>0.17699999999999999</v>
      </c>
      <c r="K1139" s="83" t="s">
        <v>280</v>
      </c>
      <c r="L1139" s="83">
        <v>0.378</v>
      </c>
      <c r="M1139" s="83" t="s">
        <v>277</v>
      </c>
      <c r="N1139" s="84">
        <f t="shared" si="53"/>
        <v>0.57446759259259261</v>
      </c>
    </row>
    <row r="1140" spans="2:14" s="71" customFormat="1" ht="14.65" customHeight="1">
      <c r="B1140" s="79" t="s">
        <v>278</v>
      </c>
      <c r="C1140" s="80">
        <v>10044187</v>
      </c>
      <c r="D1140" s="80">
        <v>10019674</v>
      </c>
      <c r="E1140" s="79" t="s">
        <v>276</v>
      </c>
      <c r="F1140" s="81">
        <v>42500</v>
      </c>
      <c r="G1140" s="82">
        <v>1.929</v>
      </c>
      <c r="H1140" s="83">
        <f t="shared" si="51"/>
        <v>1929</v>
      </c>
      <c r="I1140" s="84">
        <f t="shared" si="52"/>
        <v>2.2326388888888889E-2</v>
      </c>
      <c r="J1140" s="83">
        <v>3.43</v>
      </c>
      <c r="K1140" s="83" t="s">
        <v>280</v>
      </c>
      <c r="L1140" s="83">
        <v>0.89900000000000002</v>
      </c>
      <c r="M1140" s="83" t="s">
        <v>277</v>
      </c>
      <c r="N1140" s="84">
        <f t="shared" si="53"/>
        <v>4.3513263888888893</v>
      </c>
    </row>
    <row r="1141" spans="2:14" s="71" customFormat="1" ht="14.65" customHeight="1">
      <c r="B1141" s="79" t="s">
        <v>278</v>
      </c>
      <c r="C1141" s="80">
        <v>10044187</v>
      </c>
      <c r="D1141" s="80">
        <v>10019674</v>
      </c>
      <c r="E1141" s="79" t="s">
        <v>276</v>
      </c>
      <c r="F1141" s="81">
        <v>42501</v>
      </c>
      <c r="G1141" s="82">
        <v>1.0509999999999999</v>
      </c>
      <c r="H1141" s="83">
        <f t="shared" si="51"/>
        <v>1051</v>
      </c>
      <c r="I1141" s="84">
        <f t="shared" si="52"/>
        <v>1.216435185185185E-2</v>
      </c>
      <c r="J1141" s="83">
        <v>6.14</v>
      </c>
      <c r="K1141" s="83" t="s">
        <v>280</v>
      </c>
      <c r="L1141" s="83">
        <v>1.81</v>
      </c>
      <c r="M1141" s="83" t="s">
        <v>277</v>
      </c>
      <c r="N1141" s="84">
        <f t="shared" si="53"/>
        <v>7.9621643518518521</v>
      </c>
    </row>
    <row r="1142" spans="2:14" s="71" customFormat="1" ht="14.65" customHeight="1">
      <c r="B1142" s="79" t="s">
        <v>278</v>
      </c>
      <c r="C1142" s="80">
        <v>10044187</v>
      </c>
      <c r="D1142" s="80">
        <v>10019674</v>
      </c>
      <c r="E1142" s="79" t="s">
        <v>276</v>
      </c>
      <c r="F1142" s="81">
        <v>42502</v>
      </c>
      <c r="G1142" s="82">
        <v>1.48</v>
      </c>
      <c r="H1142" s="83">
        <f t="shared" si="51"/>
        <v>1480</v>
      </c>
      <c r="I1142" s="84">
        <f t="shared" si="52"/>
        <v>1.7129629629629627E-2</v>
      </c>
      <c r="J1142" s="83">
        <v>0.73699999999999999</v>
      </c>
      <c r="K1142" s="83" t="s">
        <v>280</v>
      </c>
      <c r="L1142" s="83">
        <v>1.06</v>
      </c>
      <c r="M1142" s="83" t="s">
        <v>277</v>
      </c>
      <c r="N1142" s="84">
        <f t="shared" si="53"/>
        <v>1.8141296296296296</v>
      </c>
    </row>
    <row r="1143" spans="2:14" s="71" customFormat="1" ht="14.65" customHeight="1">
      <c r="B1143" s="79" t="s">
        <v>278</v>
      </c>
      <c r="C1143" s="80">
        <v>10044187</v>
      </c>
      <c r="D1143" s="80">
        <v>10019674</v>
      </c>
      <c r="E1143" s="79" t="s">
        <v>276</v>
      </c>
      <c r="F1143" s="81">
        <v>42503</v>
      </c>
      <c r="G1143" s="82">
        <v>1.5069999999999999</v>
      </c>
      <c r="H1143" s="83">
        <f t="shared" si="51"/>
        <v>1507</v>
      </c>
      <c r="I1143" s="84">
        <f t="shared" si="52"/>
        <v>1.7442129629629627E-2</v>
      </c>
      <c r="J1143" s="83">
        <v>0.28399999999999997</v>
      </c>
      <c r="K1143" s="83" t="s">
        <v>280</v>
      </c>
      <c r="L1143" s="83">
        <v>0.57299999999999995</v>
      </c>
      <c r="M1143" s="83" t="s">
        <v>277</v>
      </c>
      <c r="N1143" s="84">
        <f t="shared" si="53"/>
        <v>0.87444212962962953</v>
      </c>
    </row>
    <row r="1144" spans="2:14" s="71" customFormat="1" ht="14.65" customHeight="1">
      <c r="B1144" s="79" t="s">
        <v>278</v>
      </c>
      <c r="C1144" s="80">
        <v>10044187</v>
      </c>
      <c r="D1144" s="80">
        <v>10019674</v>
      </c>
      <c r="E1144" s="79" t="s">
        <v>276</v>
      </c>
      <c r="F1144" s="81">
        <v>42504</v>
      </c>
      <c r="G1144" s="82">
        <v>1.9990000000000001</v>
      </c>
      <c r="H1144" s="83">
        <f t="shared" si="51"/>
        <v>1999</v>
      </c>
      <c r="I1144" s="84">
        <f t="shared" si="52"/>
        <v>2.3136574074074073E-2</v>
      </c>
      <c r="J1144" s="83">
        <v>0.16800000000000001</v>
      </c>
      <c r="K1144" s="83" t="s">
        <v>277</v>
      </c>
      <c r="L1144" s="83">
        <v>0.44500000000000001</v>
      </c>
      <c r="M1144" s="83" t="s">
        <v>277</v>
      </c>
      <c r="N1144" s="84">
        <f t="shared" si="53"/>
        <v>0.63613657407407409</v>
      </c>
    </row>
    <row r="1145" spans="2:14" s="71" customFormat="1" ht="14.65" customHeight="1">
      <c r="B1145" s="79" t="s">
        <v>278</v>
      </c>
      <c r="C1145" s="80">
        <v>10044187</v>
      </c>
      <c r="D1145" s="80">
        <v>10019674</v>
      </c>
      <c r="E1145" s="79" t="s">
        <v>276</v>
      </c>
      <c r="F1145" s="81">
        <v>42505</v>
      </c>
      <c r="G1145" s="82">
        <v>2.25</v>
      </c>
      <c r="H1145" s="83">
        <f t="shared" si="51"/>
        <v>2250</v>
      </c>
      <c r="I1145" s="84">
        <f t="shared" si="52"/>
        <v>2.6041666666666664E-2</v>
      </c>
      <c r="J1145" s="83">
        <v>0.13600000000000001</v>
      </c>
      <c r="K1145" s="83" t="s">
        <v>277</v>
      </c>
      <c r="L1145" s="83">
        <v>0.42099999999999999</v>
      </c>
      <c r="M1145" s="83" t="s">
        <v>277</v>
      </c>
      <c r="N1145" s="84">
        <f t="shared" si="53"/>
        <v>0.58304166666666668</v>
      </c>
    </row>
    <row r="1146" spans="2:14" s="71" customFormat="1" ht="14.65" customHeight="1">
      <c r="B1146" s="79" t="s">
        <v>278</v>
      </c>
      <c r="C1146" s="80">
        <v>10044187</v>
      </c>
      <c r="D1146" s="80">
        <v>10019674</v>
      </c>
      <c r="E1146" s="79" t="s">
        <v>276</v>
      </c>
      <c r="F1146" s="81">
        <v>42506</v>
      </c>
      <c r="G1146" s="82">
        <v>2.5950000000000002</v>
      </c>
      <c r="H1146" s="83">
        <f t="shared" si="51"/>
        <v>2595</v>
      </c>
      <c r="I1146" s="84">
        <f t="shared" si="52"/>
        <v>3.0034722222222223E-2</v>
      </c>
      <c r="J1146" s="83">
        <v>0.13300000000000001</v>
      </c>
      <c r="K1146" s="83" t="s">
        <v>277</v>
      </c>
      <c r="L1146" s="83">
        <v>0.42299999999999999</v>
      </c>
      <c r="M1146" s="83" t="s">
        <v>277</v>
      </c>
      <c r="N1146" s="84">
        <f t="shared" si="53"/>
        <v>0.58603472222222219</v>
      </c>
    </row>
    <row r="1147" spans="2:14" s="71" customFormat="1" ht="14.65" customHeight="1">
      <c r="B1147" s="79" t="s">
        <v>278</v>
      </c>
      <c r="C1147" s="80">
        <v>10044187</v>
      </c>
      <c r="D1147" s="80">
        <v>10019674</v>
      </c>
      <c r="E1147" s="79" t="s">
        <v>276</v>
      </c>
      <c r="F1147" s="81">
        <v>42507</v>
      </c>
      <c r="G1147" s="82">
        <v>2.1379999999999999</v>
      </c>
      <c r="H1147" s="83">
        <f t="shared" si="51"/>
        <v>2138</v>
      </c>
      <c r="I1147" s="84">
        <f t="shared" si="52"/>
        <v>2.4745370370370369E-2</v>
      </c>
      <c r="J1147" s="83">
        <v>0.13200000000000001</v>
      </c>
      <c r="K1147" s="83" t="s">
        <v>277</v>
      </c>
      <c r="L1147" s="83">
        <v>0.42099999999999999</v>
      </c>
      <c r="M1147" s="83" t="s">
        <v>277</v>
      </c>
      <c r="N1147" s="84">
        <f t="shared" si="53"/>
        <v>0.57774537037037033</v>
      </c>
    </row>
    <row r="1148" spans="2:14" s="71" customFormat="1" ht="14.65" customHeight="1">
      <c r="B1148" s="79" t="s">
        <v>278</v>
      </c>
      <c r="C1148" s="80">
        <v>10044187</v>
      </c>
      <c r="D1148" s="80">
        <v>10019674</v>
      </c>
      <c r="E1148" s="79" t="s">
        <v>276</v>
      </c>
      <c r="F1148" s="81">
        <v>42508</v>
      </c>
      <c r="G1148" s="82">
        <v>2.2879999999999998</v>
      </c>
      <c r="H1148" s="83">
        <f t="shared" si="51"/>
        <v>2288</v>
      </c>
      <c r="I1148" s="84">
        <f t="shared" si="52"/>
        <v>2.6481481481481477E-2</v>
      </c>
      <c r="J1148" s="83">
        <v>1.18</v>
      </c>
      <c r="K1148" s="83" t="s">
        <v>277</v>
      </c>
      <c r="L1148" s="83">
        <v>0.65600000000000003</v>
      </c>
      <c r="M1148" s="83" t="s">
        <v>277</v>
      </c>
      <c r="N1148" s="84">
        <f t="shared" si="53"/>
        <v>1.8624814814814816</v>
      </c>
    </row>
    <row r="1149" spans="2:14" s="71" customFormat="1" ht="14.65" customHeight="1">
      <c r="B1149" s="79" t="s">
        <v>278</v>
      </c>
      <c r="C1149" s="80">
        <v>10044187</v>
      </c>
      <c r="D1149" s="80">
        <v>10019674</v>
      </c>
      <c r="E1149" s="79" t="s">
        <v>276</v>
      </c>
      <c r="F1149" s="81">
        <v>42509</v>
      </c>
      <c r="G1149" s="82">
        <v>1.0629999999999999</v>
      </c>
      <c r="H1149" s="83">
        <f t="shared" si="51"/>
        <v>1063</v>
      </c>
      <c r="I1149" s="84">
        <f t="shared" si="52"/>
        <v>1.230324074074074E-2</v>
      </c>
      <c r="J1149" s="83">
        <v>0.24199999999999999</v>
      </c>
      <c r="K1149" s="83" t="s">
        <v>277</v>
      </c>
      <c r="L1149" s="83">
        <v>0.51300000000000001</v>
      </c>
      <c r="M1149" s="83" t="s">
        <v>277</v>
      </c>
      <c r="N1149" s="84">
        <f t="shared" si="53"/>
        <v>0.76730324074074074</v>
      </c>
    </row>
    <row r="1150" spans="2:14" s="71" customFormat="1" ht="14.65" customHeight="1">
      <c r="B1150" s="79" t="s">
        <v>278</v>
      </c>
      <c r="C1150" s="80">
        <v>10044187</v>
      </c>
      <c r="D1150" s="80">
        <v>10019674</v>
      </c>
      <c r="E1150" s="79" t="s">
        <v>276</v>
      </c>
      <c r="F1150" s="81">
        <v>42510</v>
      </c>
      <c r="G1150" s="82">
        <v>3.718</v>
      </c>
      <c r="H1150" s="83">
        <f t="shared" si="51"/>
        <v>3718</v>
      </c>
      <c r="I1150" s="84">
        <f t="shared" si="52"/>
        <v>4.3032407407407401E-2</v>
      </c>
      <c r="J1150" s="83">
        <v>0.16800000000000001</v>
      </c>
      <c r="K1150" s="83" t="s">
        <v>277</v>
      </c>
      <c r="L1150" s="83">
        <v>0.48699999999999999</v>
      </c>
      <c r="M1150" s="83" t="s">
        <v>277</v>
      </c>
      <c r="N1150" s="84">
        <f t="shared" si="53"/>
        <v>0.69803240740740735</v>
      </c>
    </row>
    <row r="1151" spans="2:14" s="71" customFormat="1" ht="14.65" customHeight="1">
      <c r="B1151" s="79" t="s">
        <v>278</v>
      </c>
      <c r="C1151" s="80">
        <v>10044187</v>
      </c>
      <c r="D1151" s="80">
        <v>10019674</v>
      </c>
      <c r="E1151" s="79" t="s">
        <v>276</v>
      </c>
      <c r="F1151" s="81">
        <v>42511</v>
      </c>
      <c r="G1151" s="82">
        <v>2.351</v>
      </c>
      <c r="H1151" s="83">
        <f t="shared" si="51"/>
        <v>2351</v>
      </c>
      <c r="I1151" s="84">
        <f t="shared" si="52"/>
        <v>2.7210648148148147E-2</v>
      </c>
      <c r="J1151" s="83">
        <v>0.126</v>
      </c>
      <c r="K1151" s="83" t="s">
        <v>277</v>
      </c>
      <c r="L1151" s="83">
        <v>0.45100000000000001</v>
      </c>
      <c r="M1151" s="83" t="s">
        <v>277</v>
      </c>
      <c r="N1151" s="84">
        <f t="shared" si="53"/>
        <v>0.60421064814814818</v>
      </c>
    </row>
    <row r="1152" spans="2:14" s="71" customFormat="1" ht="14.65" customHeight="1">
      <c r="B1152" s="79" t="s">
        <v>278</v>
      </c>
      <c r="C1152" s="80">
        <v>10044187</v>
      </c>
      <c r="D1152" s="80">
        <v>10019674</v>
      </c>
      <c r="E1152" s="79" t="s">
        <v>276</v>
      </c>
      <c r="F1152" s="81">
        <v>42512</v>
      </c>
      <c r="G1152" s="82">
        <v>2.3199999999999998</v>
      </c>
      <c r="H1152" s="83">
        <f t="shared" si="51"/>
        <v>2320</v>
      </c>
      <c r="I1152" s="84">
        <f t="shared" si="52"/>
        <v>2.6851851851851849E-2</v>
      </c>
      <c r="J1152" s="83">
        <v>0.21299999999999999</v>
      </c>
      <c r="K1152" s="83" t="s">
        <v>277</v>
      </c>
      <c r="L1152" s="83">
        <v>0.40500000000000003</v>
      </c>
      <c r="M1152" s="83" t="s">
        <v>277</v>
      </c>
      <c r="N1152" s="84">
        <f t="shared" si="53"/>
        <v>0.6448518518518519</v>
      </c>
    </row>
    <row r="1153" spans="2:14" s="71" customFormat="1" ht="14.65" customHeight="1">
      <c r="B1153" s="79" t="s">
        <v>278</v>
      </c>
      <c r="C1153" s="80">
        <v>10044187</v>
      </c>
      <c r="D1153" s="80">
        <v>10019674</v>
      </c>
      <c r="E1153" s="79" t="s">
        <v>276</v>
      </c>
      <c r="F1153" s="81">
        <v>42513</v>
      </c>
      <c r="G1153" s="82">
        <v>2.448</v>
      </c>
      <c r="H1153" s="83">
        <f t="shared" si="51"/>
        <v>2448</v>
      </c>
      <c r="I1153" s="84">
        <f t="shared" si="52"/>
        <v>2.8333333333333332E-2</v>
      </c>
      <c r="J1153" s="83">
        <v>0.26200000000000001</v>
      </c>
      <c r="K1153" s="83" t="s">
        <v>277</v>
      </c>
      <c r="L1153" s="83">
        <v>0.44500000000000001</v>
      </c>
      <c r="M1153" s="83" t="s">
        <v>277</v>
      </c>
      <c r="N1153" s="84">
        <f t="shared" si="53"/>
        <v>0.73533333333333339</v>
      </c>
    </row>
    <row r="1154" spans="2:14" s="71" customFormat="1" ht="14.65" customHeight="1">
      <c r="B1154" s="79" t="s">
        <v>278</v>
      </c>
      <c r="C1154" s="80">
        <v>10044187</v>
      </c>
      <c r="D1154" s="80">
        <v>10019674</v>
      </c>
      <c r="E1154" s="79" t="s">
        <v>276</v>
      </c>
      <c r="F1154" s="81">
        <v>42514</v>
      </c>
      <c r="G1154" s="82">
        <v>2.4420000000000002</v>
      </c>
      <c r="H1154" s="83">
        <f t="shared" si="51"/>
        <v>2442</v>
      </c>
      <c r="I1154" s="84">
        <f t="shared" si="52"/>
        <v>2.826388888888889E-2</v>
      </c>
      <c r="J1154" s="83">
        <v>0.20200000000000001</v>
      </c>
      <c r="K1154" s="83" t="s">
        <v>277</v>
      </c>
      <c r="L1154" s="83">
        <v>0.47699999999999998</v>
      </c>
      <c r="M1154" s="83" t="s">
        <v>277</v>
      </c>
      <c r="N1154" s="84">
        <f t="shared" si="53"/>
        <v>0.70726388888888891</v>
      </c>
    </row>
    <row r="1155" spans="2:14" s="71" customFormat="1" ht="14.65" customHeight="1">
      <c r="B1155" s="79" t="s">
        <v>278</v>
      </c>
      <c r="C1155" s="80">
        <v>10044187</v>
      </c>
      <c r="D1155" s="80">
        <v>10019674</v>
      </c>
      <c r="E1155" s="79" t="s">
        <v>276</v>
      </c>
      <c r="F1155" s="81">
        <v>42515</v>
      </c>
      <c r="G1155" s="82">
        <v>2.2450000000000001</v>
      </c>
      <c r="H1155" s="83">
        <f t="shared" si="51"/>
        <v>2245</v>
      </c>
      <c r="I1155" s="84">
        <f t="shared" si="52"/>
        <v>2.5983796296296297E-2</v>
      </c>
      <c r="J1155" s="83">
        <v>0.112</v>
      </c>
      <c r="K1155" s="83" t="s">
        <v>277</v>
      </c>
      <c r="L1155" s="83">
        <v>0.433</v>
      </c>
      <c r="M1155" s="83" t="s">
        <v>277</v>
      </c>
      <c r="N1155" s="84">
        <f t="shared" si="53"/>
        <v>0.57098379629629625</v>
      </c>
    </row>
    <row r="1156" spans="2:14" s="71" customFormat="1" ht="14.65" customHeight="1">
      <c r="B1156" s="79" t="s">
        <v>278</v>
      </c>
      <c r="C1156" s="80">
        <v>10044187</v>
      </c>
      <c r="D1156" s="80">
        <v>10019674</v>
      </c>
      <c r="E1156" s="79" t="s">
        <v>276</v>
      </c>
      <c r="F1156" s="81">
        <v>42516</v>
      </c>
      <c r="G1156" s="82">
        <v>2.2890000000000001</v>
      </c>
      <c r="H1156" s="83">
        <f t="shared" si="51"/>
        <v>2289</v>
      </c>
      <c r="I1156" s="84">
        <f t="shared" si="52"/>
        <v>2.6493055555555554E-2</v>
      </c>
      <c r="J1156" s="83">
        <v>0.10199999999999999</v>
      </c>
      <c r="K1156" s="83" t="s">
        <v>277</v>
      </c>
      <c r="L1156" s="83">
        <v>0.38500000000000001</v>
      </c>
      <c r="M1156" s="83" t="s">
        <v>277</v>
      </c>
      <c r="N1156" s="84">
        <f t="shared" si="53"/>
        <v>0.51349305555555558</v>
      </c>
    </row>
    <row r="1157" spans="2:14" s="71" customFormat="1" ht="14.65" customHeight="1">
      <c r="B1157" s="79" t="s">
        <v>278</v>
      </c>
      <c r="C1157" s="80">
        <v>10044187</v>
      </c>
      <c r="D1157" s="80">
        <v>10019674</v>
      </c>
      <c r="E1157" s="79" t="s">
        <v>276</v>
      </c>
      <c r="F1157" s="81">
        <v>42517</v>
      </c>
      <c r="G1157" s="82">
        <v>2.3809999999999998</v>
      </c>
      <c r="H1157" s="83">
        <f t="shared" ref="H1157:H1220" si="54">(G1157*1000)</f>
        <v>2381</v>
      </c>
      <c r="I1157" s="84">
        <f t="shared" ref="I1157:I1220" si="55">SUM(G1157/86.4)</f>
        <v>2.7557870370370365E-2</v>
      </c>
      <c r="J1157" s="83">
        <v>0.108</v>
      </c>
      <c r="K1157" s="83" t="s">
        <v>277</v>
      </c>
      <c r="L1157" s="83">
        <v>0.4</v>
      </c>
      <c r="M1157" s="83" t="s">
        <v>277</v>
      </c>
      <c r="N1157" s="84">
        <f t="shared" ref="N1157:N1220" si="56">SUM(I1157+J1157+L1157)</f>
        <v>0.53555787037037039</v>
      </c>
    </row>
    <row r="1158" spans="2:14" s="71" customFormat="1" ht="14.65" customHeight="1">
      <c r="B1158" s="79" t="s">
        <v>278</v>
      </c>
      <c r="C1158" s="80">
        <v>10044187</v>
      </c>
      <c r="D1158" s="80">
        <v>10019674</v>
      </c>
      <c r="E1158" s="79" t="s">
        <v>276</v>
      </c>
      <c r="F1158" s="81">
        <v>42518</v>
      </c>
      <c r="G1158" s="82">
        <v>2.2890000000000001</v>
      </c>
      <c r="H1158" s="83">
        <f t="shared" si="54"/>
        <v>2289</v>
      </c>
      <c r="I1158" s="84">
        <f t="shared" si="55"/>
        <v>2.6493055555555554E-2</v>
      </c>
      <c r="J1158" s="83">
        <v>9.0999999999999998E-2</v>
      </c>
      <c r="K1158" s="83" t="s">
        <v>277</v>
      </c>
      <c r="L1158" s="83">
        <v>0.38400000000000001</v>
      </c>
      <c r="M1158" s="83" t="s">
        <v>277</v>
      </c>
      <c r="N1158" s="84">
        <f t="shared" si="56"/>
        <v>0.50149305555555557</v>
      </c>
    </row>
    <row r="1159" spans="2:14" s="71" customFormat="1" ht="14.65" customHeight="1">
      <c r="B1159" s="79" t="s">
        <v>278</v>
      </c>
      <c r="C1159" s="80">
        <v>10044187</v>
      </c>
      <c r="D1159" s="80">
        <v>10019674</v>
      </c>
      <c r="E1159" s="79" t="s">
        <v>276</v>
      </c>
      <c r="F1159" s="81">
        <v>42519</v>
      </c>
      <c r="G1159" s="82">
        <v>2.113</v>
      </c>
      <c r="H1159" s="83">
        <f t="shared" si="54"/>
        <v>2113</v>
      </c>
      <c r="I1159" s="84">
        <f t="shared" si="55"/>
        <v>2.4456018518518516E-2</v>
      </c>
      <c r="J1159" s="83">
        <v>9.0999999999999998E-2</v>
      </c>
      <c r="K1159" s="83" t="s">
        <v>277</v>
      </c>
      <c r="L1159" s="83">
        <v>0.36499999999999999</v>
      </c>
      <c r="M1159" s="83" t="s">
        <v>277</v>
      </c>
      <c r="N1159" s="84">
        <f t="shared" si="56"/>
        <v>0.48045601851851849</v>
      </c>
    </row>
    <row r="1160" spans="2:14" s="71" customFormat="1" ht="14.65" customHeight="1">
      <c r="B1160" s="79" t="s">
        <v>278</v>
      </c>
      <c r="C1160" s="80">
        <v>10044187</v>
      </c>
      <c r="D1160" s="80">
        <v>10019674</v>
      </c>
      <c r="E1160" s="79" t="s">
        <v>276</v>
      </c>
      <c r="F1160" s="81">
        <v>42520</v>
      </c>
      <c r="G1160" s="82">
        <v>2.5070000000000001</v>
      </c>
      <c r="H1160" s="83">
        <f t="shared" si="54"/>
        <v>2507</v>
      </c>
      <c r="I1160" s="84">
        <f t="shared" si="55"/>
        <v>2.9016203703703704E-2</v>
      </c>
      <c r="J1160" s="83">
        <v>0.112</v>
      </c>
      <c r="K1160" s="83" t="s">
        <v>277</v>
      </c>
      <c r="L1160" s="83">
        <v>0.38800000000000001</v>
      </c>
      <c r="M1160" s="83" t="s">
        <v>277</v>
      </c>
      <c r="N1160" s="84">
        <f t="shared" si="56"/>
        <v>0.52901620370370372</v>
      </c>
    </row>
    <row r="1161" spans="2:14" s="71" customFormat="1" ht="14.65" customHeight="1">
      <c r="B1161" s="79" t="s">
        <v>278</v>
      </c>
      <c r="C1161" s="80">
        <v>10044187</v>
      </c>
      <c r="D1161" s="80">
        <v>10019674</v>
      </c>
      <c r="E1161" s="79" t="s">
        <v>276</v>
      </c>
      <c r="F1161" s="81">
        <v>42521</v>
      </c>
      <c r="G1161" s="82">
        <v>2.605</v>
      </c>
      <c r="H1161" s="83">
        <f t="shared" si="54"/>
        <v>2605</v>
      </c>
      <c r="I1161" s="84">
        <f t="shared" si="55"/>
        <v>3.0150462962962962E-2</v>
      </c>
      <c r="J1161" s="83">
        <v>2.29</v>
      </c>
      <c r="K1161" s="83" t="s">
        <v>277</v>
      </c>
      <c r="L1161" s="83">
        <v>0.67800000000000005</v>
      </c>
      <c r="M1161" s="83" t="s">
        <v>277</v>
      </c>
      <c r="N1161" s="84">
        <f t="shared" si="56"/>
        <v>2.9981504629629629</v>
      </c>
    </row>
    <row r="1162" spans="2:14" s="71" customFormat="1" ht="14.65" customHeight="1">
      <c r="B1162" s="79" t="s">
        <v>278</v>
      </c>
      <c r="C1162" s="80">
        <v>10044187</v>
      </c>
      <c r="D1162" s="80">
        <v>10019674</v>
      </c>
      <c r="E1162" s="79" t="s">
        <v>276</v>
      </c>
      <c r="F1162" s="81">
        <v>42522</v>
      </c>
      <c r="G1162" s="82">
        <v>2.0710000000000002</v>
      </c>
      <c r="H1162" s="83">
        <f t="shared" si="54"/>
        <v>2071</v>
      </c>
      <c r="I1162" s="84">
        <f t="shared" si="55"/>
        <v>2.3969907407407409E-2</v>
      </c>
      <c r="J1162" s="83">
        <v>0.23200000000000001</v>
      </c>
      <c r="K1162" s="83" t="s">
        <v>277</v>
      </c>
      <c r="L1162" s="83">
        <v>0.497</v>
      </c>
      <c r="M1162" s="83" t="s">
        <v>277</v>
      </c>
      <c r="N1162" s="84">
        <f t="shared" si="56"/>
        <v>0.75296990740740743</v>
      </c>
    </row>
    <row r="1163" spans="2:14" s="71" customFormat="1" ht="14.65" customHeight="1">
      <c r="B1163" s="79" t="s">
        <v>278</v>
      </c>
      <c r="C1163" s="80">
        <v>10044187</v>
      </c>
      <c r="D1163" s="80">
        <v>10019674</v>
      </c>
      <c r="E1163" s="79" t="s">
        <v>276</v>
      </c>
      <c r="F1163" s="81">
        <v>42523</v>
      </c>
      <c r="G1163" s="82">
        <v>2.3079999999999998</v>
      </c>
      <c r="H1163" s="83">
        <f t="shared" si="54"/>
        <v>2308</v>
      </c>
      <c r="I1163" s="84">
        <f t="shared" si="55"/>
        <v>2.6712962962962959E-2</v>
      </c>
      <c r="J1163" s="83">
        <v>0.14000000000000001</v>
      </c>
      <c r="K1163" s="83" t="s">
        <v>277</v>
      </c>
      <c r="L1163" s="83">
        <v>0.45900000000000002</v>
      </c>
      <c r="M1163" s="83" t="s">
        <v>277</v>
      </c>
      <c r="N1163" s="84">
        <f t="shared" si="56"/>
        <v>0.62571296296296297</v>
      </c>
    </row>
    <row r="1164" spans="2:14" s="71" customFormat="1" ht="14.65" customHeight="1">
      <c r="B1164" s="79" t="s">
        <v>278</v>
      </c>
      <c r="C1164" s="80">
        <v>10044187</v>
      </c>
      <c r="D1164" s="80">
        <v>10019674</v>
      </c>
      <c r="E1164" s="79" t="s">
        <v>276</v>
      </c>
      <c r="F1164" s="81">
        <v>42524</v>
      </c>
      <c r="G1164" s="82">
        <v>2.3650000000000002</v>
      </c>
      <c r="H1164" s="83">
        <f t="shared" si="54"/>
        <v>2365</v>
      </c>
      <c r="I1164" s="84">
        <f t="shared" si="55"/>
        <v>2.7372685185185187E-2</v>
      </c>
      <c r="J1164" s="83">
        <v>0.127</v>
      </c>
      <c r="K1164" s="83" t="s">
        <v>277</v>
      </c>
      <c r="L1164" s="83">
        <v>0.42399999999999999</v>
      </c>
      <c r="M1164" s="83" t="s">
        <v>277</v>
      </c>
      <c r="N1164" s="84">
        <f t="shared" si="56"/>
        <v>0.57837268518518514</v>
      </c>
    </row>
    <row r="1165" spans="2:14" s="71" customFormat="1" ht="14.65" customHeight="1">
      <c r="B1165" s="79" t="s">
        <v>278</v>
      </c>
      <c r="C1165" s="80">
        <v>10044187</v>
      </c>
      <c r="D1165" s="80">
        <v>10019674</v>
      </c>
      <c r="E1165" s="79" t="s">
        <v>276</v>
      </c>
      <c r="F1165" s="81">
        <v>42525</v>
      </c>
      <c r="G1165" s="82">
        <v>2.2890000000000001</v>
      </c>
      <c r="H1165" s="83">
        <f t="shared" si="54"/>
        <v>2289</v>
      </c>
      <c r="I1165" s="84">
        <f t="shared" si="55"/>
        <v>2.6493055555555554E-2</v>
      </c>
      <c r="J1165" s="83">
        <v>0.121</v>
      </c>
      <c r="K1165" s="83" t="s">
        <v>277</v>
      </c>
      <c r="L1165" s="83">
        <v>0.42299999999999999</v>
      </c>
      <c r="M1165" s="83" t="s">
        <v>277</v>
      </c>
      <c r="N1165" s="84">
        <f t="shared" si="56"/>
        <v>0.57049305555555552</v>
      </c>
    </row>
    <row r="1166" spans="2:14" s="71" customFormat="1" ht="14.65" customHeight="1">
      <c r="B1166" s="79" t="s">
        <v>278</v>
      </c>
      <c r="C1166" s="80">
        <v>10044187</v>
      </c>
      <c r="D1166" s="80">
        <v>10019674</v>
      </c>
      <c r="E1166" s="79" t="s">
        <v>276</v>
      </c>
      <c r="F1166" s="81">
        <v>42526</v>
      </c>
      <c r="G1166" s="82">
        <v>2.2210000000000001</v>
      </c>
      <c r="H1166" s="83">
        <f t="shared" si="54"/>
        <v>2221</v>
      </c>
      <c r="I1166" s="84">
        <f t="shared" si="55"/>
        <v>2.5706018518518517E-2</v>
      </c>
      <c r="J1166" s="83">
        <v>0.111</v>
      </c>
      <c r="K1166" s="83" t="s">
        <v>277</v>
      </c>
      <c r="L1166" s="83">
        <v>0.39700000000000002</v>
      </c>
      <c r="M1166" s="83" t="s">
        <v>277</v>
      </c>
      <c r="N1166" s="84">
        <f t="shared" si="56"/>
        <v>0.53370601851851851</v>
      </c>
    </row>
    <row r="1167" spans="2:14" s="71" customFormat="1" ht="14.65" customHeight="1">
      <c r="B1167" s="79" t="s">
        <v>278</v>
      </c>
      <c r="C1167" s="80">
        <v>10044187</v>
      </c>
      <c r="D1167" s="80">
        <v>10019674</v>
      </c>
      <c r="E1167" s="79" t="s">
        <v>276</v>
      </c>
      <c r="F1167" s="81">
        <v>42527</v>
      </c>
      <c r="G1167" s="82">
        <v>2.1560000000000001</v>
      </c>
      <c r="H1167" s="83">
        <f t="shared" si="54"/>
        <v>2156</v>
      </c>
      <c r="I1167" s="84">
        <f t="shared" si="55"/>
        <v>2.4953703703703704E-2</v>
      </c>
      <c r="J1167" s="83">
        <v>0.108</v>
      </c>
      <c r="K1167" s="83" t="s">
        <v>277</v>
      </c>
      <c r="L1167" s="83">
        <v>0.39200000000000002</v>
      </c>
      <c r="M1167" s="83" t="s">
        <v>277</v>
      </c>
      <c r="N1167" s="84">
        <f t="shared" si="56"/>
        <v>0.52495370370370376</v>
      </c>
    </row>
    <row r="1168" spans="2:14" s="71" customFormat="1" ht="14.65" customHeight="1">
      <c r="B1168" s="79" t="s">
        <v>278</v>
      </c>
      <c r="C1168" s="80">
        <v>10044187</v>
      </c>
      <c r="D1168" s="80">
        <v>10019674</v>
      </c>
      <c r="E1168" s="79" t="s">
        <v>276</v>
      </c>
      <c r="F1168" s="81">
        <v>42528</v>
      </c>
      <c r="G1168" s="82">
        <v>2.3159999999999998</v>
      </c>
      <c r="H1168" s="83">
        <f t="shared" si="54"/>
        <v>2316</v>
      </c>
      <c r="I1168" s="84">
        <f t="shared" si="55"/>
        <v>2.6805555555555551E-2</v>
      </c>
      <c r="J1168" s="83">
        <v>0.17599999999999999</v>
      </c>
      <c r="K1168" s="83" t="s">
        <v>277</v>
      </c>
      <c r="L1168" s="83">
        <v>0.53300000000000003</v>
      </c>
      <c r="M1168" s="83" t="s">
        <v>277</v>
      </c>
      <c r="N1168" s="84">
        <f t="shared" si="56"/>
        <v>0.7358055555555556</v>
      </c>
    </row>
    <row r="1169" spans="2:14" s="71" customFormat="1" ht="14.65" customHeight="1">
      <c r="B1169" s="79" t="s">
        <v>278</v>
      </c>
      <c r="C1169" s="80">
        <v>10044187</v>
      </c>
      <c r="D1169" s="80">
        <v>10019674</v>
      </c>
      <c r="E1169" s="79" t="s">
        <v>276</v>
      </c>
      <c r="F1169" s="81">
        <v>42529</v>
      </c>
      <c r="G1169" s="82">
        <v>2.323</v>
      </c>
      <c r="H1169" s="83">
        <f t="shared" si="54"/>
        <v>2323</v>
      </c>
      <c r="I1169" s="84">
        <f t="shared" si="55"/>
        <v>2.6886574074074073E-2</v>
      </c>
      <c r="J1169" s="83">
        <v>4.74</v>
      </c>
      <c r="K1169" s="83" t="s">
        <v>277</v>
      </c>
      <c r="L1169" s="83">
        <v>0.73599999999999999</v>
      </c>
      <c r="M1169" s="83" t="s">
        <v>277</v>
      </c>
      <c r="N1169" s="84">
        <f t="shared" si="56"/>
        <v>5.5028865740740738</v>
      </c>
    </row>
    <row r="1170" spans="2:14" s="71" customFormat="1" ht="14.65" customHeight="1">
      <c r="B1170" s="79" t="s">
        <v>278</v>
      </c>
      <c r="C1170" s="80">
        <v>10044187</v>
      </c>
      <c r="D1170" s="80">
        <v>10019674</v>
      </c>
      <c r="E1170" s="79" t="s">
        <v>276</v>
      </c>
      <c r="F1170" s="81">
        <v>42530</v>
      </c>
      <c r="G1170" s="82">
        <v>2.1840000000000002</v>
      </c>
      <c r="H1170" s="83">
        <f t="shared" si="54"/>
        <v>2184</v>
      </c>
      <c r="I1170" s="84">
        <f t="shared" si="55"/>
        <v>2.5277777777777777E-2</v>
      </c>
      <c r="J1170" s="83">
        <v>2.4300000000000002</v>
      </c>
      <c r="K1170" s="83" t="s">
        <v>277</v>
      </c>
      <c r="L1170" s="83">
        <v>0.71799999999999997</v>
      </c>
      <c r="M1170" s="83" t="s">
        <v>277</v>
      </c>
      <c r="N1170" s="84">
        <f t="shared" si="56"/>
        <v>3.1732777777777779</v>
      </c>
    </row>
    <row r="1171" spans="2:14" s="71" customFormat="1" ht="14.65" customHeight="1">
      <c r="B1171" s="79" t="s">
        <v>278</v>
      </c>
      <c r="C1171" s="80">
        <v>10044187</v>
      </c>
      <c r="D1171" s="80">
        <v>10019674</v>
      </c>
      <c r="E1171" s="79" t="s">
        <v>276</v>
      </c>
      <c r="F1171" s="81">
        <v>42531</v>
      </c>
      <c r="G1171" s="82">
        <v>2.6749999999999998</v>
      </c>
      <c r="H1171" s="83">
        <f t="shared" si="54"/>
        <v>2675</v>
      </c>
      <c r="I1171" s="84">
        <f t="shared" si="55"/>
        <v>3.0960648148148143E-2</v>
      </c>
      <c r="J1171" s="83">
        <v>0.27300000000000002</v>
      </c>
      <c r="K1171" s="83" t="s">
        <v>277</v>
      </c>
      <c r="L1171" s="83">
        <v>0.64</v>
      </c>
      <c r="M1171" s="83" t="s">
        <v>277</v>
      </c>
      <c r="N1171" s="84">
        <f t="shared" si="56"/>
        <v>0.94396064814814817</v>
      </c>
    </row>
    <row r="1172" spans="2:14" s="71" customFormat="1" ht="14.65" customHeight="1">
      <c r="B1172" s="79" t="s">
        <v>278</v>
      </c>
      <c r="C1172" s="80">
        <v>10044187</v>
      </c>
      <c r="D1172" s="80">
        <v>10019674</v>
      </c>
      <c r="E1172" s="79" t="s">
        <v>276</v>
      </c>
      <c r="F1172" s="81">
        <v>42532</v>
      </c>
      <c r="G1172" s="82">
        <v>2.069</v>
      </c>
      <c r="H1172" s="83">
        <f t="shared" si="54"/>
        <v>2069</v>
      </c>
      <c r="I1172" s="84">
        <f t="shared" si="55"/>
        <v>2.3946759259259258E-2</v>
      </c>
      <c r="J1172" s="83">
        <v>0.19</v>
      </c>
      <c r="K1172" s="83" t="s">
        <v>277</v>
      </c>
      <c r="L1172" s="83">
        <v>0.54100000000000004</v>
      </c>
      <c r="M1172" s="83" t="s">
        <v>277</v>
      </c>
      <c r="N1172" s="84">
        <f t="shared" si="56"/>
        <v>0.75494675925925936</v>
      </c>
    </row>
    <row r="1173" spans="2:14" s="71" customFormat="1" ht="14.65" customHeight="1">
      <c r="B1173" s="79" t="s">
        <v>278</v>
      </c>
      <c r="C1173" s="80">
        <v>10044187</v>
      </c>
      <c r="D1173" s="80">
        <v>10019674</v>
      </c>
      <c r="E1173" s="79" t="s">
        <v>276</v>
      </c>
      <c r="F1173" s="81">
        <v>42533</v>
      </c>
      <c r="G1173" s="82">
        <v>2.347</v>
      </c>
      <c r="H1173" s="83">
        <f t="shared" si="54"/>
        <v>2347</v>
      </c>
      <c r="I1173" s="84">
        <f t="shared" si="55"/>
        <v>2.7164351851851849E-2</v>
      </c>
      <c r="J1173" s="83">
        <v>0.28199999999999997</v>
      </c>
      <c r="K1173" s="83" t="s">
        <v>277</v>
      </c>
      <c r="L1173" s="83">
        <v>0.625</v>
      </c>
      <c r="M1173" s="83" t="s">
        <v>277</v>
      </c>
      <c r="N1173" s="84">
        <f t="shared" si="56"/>
        <v>0.93416435185185187</v>
      </c>
    </row>
    <row r="1174" spans="2:14" s="71" customFormat="1" ht="14.65" customHeight="1">
      <c r="B1174" s="79" t="s">
        <v>278</v>
      </c>
      <c r="C1174" s="80">
        <v>10044187</v>
      </c>
      <c r="D1174" s="80">
        <v>10019674</v>
      </c>
      <c r="E1174" s="79" t="s">
        <v>276</v>
      </c>
      <c r="F1174" s="81">
        <v>42534</v>
      </c>
      <c r="G1174" s="82">
        <v>2.21</v>
      </c>
      <c r="H1174" s="83">
        <f t="shared" si="54"/>
        <v>2210</v>
      </c>
      <c r="I1174" s="84">
        <f t="shared" si="55"/>
        <v>2.5578703703703701E-2</v>
      </c>
      <c r="J1174" s="83">
        <v>0.38200000000000001</v>
      </c>
      <c r="K1174" s="83" t="s">
        <v>277</v>
      </c>
      <c r="L1174" s="83">
        <v>0.63600000000000001</v>
      </c>
      <c r="M1174" s="83" t="s">
        <v>277</v>
      </c>
      <c r="N1174" s="84">
        <f t="shared" si="56"/>
        <v>1.0435787037037036</v>
      </c>
    </row>
    <row r="1175" spans="2:14" s="71" customFormat="1" ht="14.65" customHeight="1">
      <c r="B1175" s="79" t="s">
        <v>278</v>
      </c>
      <c r="C1175" s="80">
        <v>10044187</v>
      </c>
      <c r="D1175" s="80">
        <v>10019674</v>
      </c>
      <c r="E1175" s="79" t="s">
        <v>276</v>
      </c>
      <c r="F1175" s="81">
        <v>42535</v>
      </c>
      <c r="G1175" s="82">
        <v>2.6280000000000001</v>
      </c>
      <c r="H1175" s="83">
        <f t="shared" si="54"/>
        <v>2628</v>
      </c>
      <c r="I1175" s="84">
        <f t="shared" si="55"/>
        <v>3.0416666666666665E-2</v>
      </c>
      <c r="J1175" s="83">
        <v>0.46300000000000002</v>
      </c>
      <c r="K1175" s="83" t="s">
        <v>277</v>
      </c>
      <c r="L1175" s="83">
        <v>0.61699999999999999</v>
      </c>
      <c r="M1175" s="83" t="s">
        <v>277</v>
      </c>
      <c r="N1175" s="84">
        <f t="shared" si="56"/>
        <v>1.1104166666666666</v>
      </c>
    </row>
    <row r="1176" spans="2:14" s="71" customFormat="1" ht="14.65" customHeight="1">
      <c r="B1176" s="79" t="s">
        <v>278</v>
      </c>
      <c r="C1176" s="80">
        <v>10044187</v>
      </c>
      <c r="D1176" s="80">
        <v>10019674</v>
      </c>
      <c r="E1176" s="79" t="s">
        <v>276</v>
      </c>
      <c r="F1176" s="81">
        <v>42536</v>
      </c>
      <c r="G1176" s="82">
        <v>2.3079999999999998</v>
      </c>
      <c r="H1176" s="83">
        <f t="shared" si="54"/>
        <v>2308</v>
      </c>
      <c r="I1176" s="84">
        <f t="shared" si="55"/>
        <v>2.6712962962962959E-2</v>
      </c>
      <c r="J1176" s="83">
        <v>0.29499999999999998</v>
      </c>
      <c r="K1176" s="83" t="s">
        <v>277</v>
      </c>
      <c r="L1176" s="83">
        <v>0.63</v>
      </c>
      <c r="M1176" s="83" t="s">
        <v>277</v>
      </c>
      <c r="N1176" s="84">
        <f t="shared" si="56"/>
        <v>0.95171296296296293</v>
      </c>
    </row>
    <row r="1177" spans="2:14" s="71" customFormat="1" ht="14.65" customHeight="1">
      <c r="B1177" s="79" t="s">
        <v>278</v>
      </c>
      <c r="C1177" s="80">
        <v>10044187</v>
      </c>
      <c r="D1177" s="80">
        <v>10019674</v>
      </c>
      <c r="E1177" s="79" t="s">
        <v>276</v>
      </c>
      <c r="F1177" s="81">
        <v>42537</v>
      </c>
      <c r="G1177" s="82">
        <v>2.3079999999999998</v>
      </c>
      <c r="H1177" s="83">
        <f t="shared" si="54"/>
        <v>2308</v>
      </c>
      <c r="I1177" s="84">
        <f t="shared" si="55"/>
        <v>2.6712962962962959E-2</v>
      </c>
      <c r="J1177" s="83">
        <v>2.87</v>
      </c>
      <c r="K1177" s="83" t="s">
        <v>277</v>
      </c>
      <c r="L1177" s="83">
        <v>0.61799999999999999</v>
      </c>
      <c r="M1177" s="83" t="s">
        <v>277</v>
      </c>
      <c r="N1177" s="84">
        <f t="shared" si="56"/>
        <v>3.514712962962963</v>
      </c>
    </row>
    <row r="1178" spans="2:14" s="71" customFormat="1" ht="14.65" customHeight="1">
      <c r="B1178" s="79" t="s">
        <v>278</v>
      </c>
      <c r="C1178" s="80">
        <v>10044187</v>
      </c>
      <c r="D1178" s="80">
        <v>10019674</v>
      </c>
      <c r="E1178" s="79" t="s">
        <v>276</v>
      </c>
      <c r="F1178" s="81">
        <v>42538</v>
      </c>
      <c r="G1178" s="82">
        <v>1.851</v>
      </c>
      <c r="H1178" s="83">
        <f t="shared" si="54"/>
        <v>1851</v>
      </c>
      <c r="I1178" s="84">
        <f t="shared" si="55"/>
        <v>2.1423611111111109E-2</v>
      </c>
      <c r="J1178" s="83">
        <v>1.78</v>
      </c>
      <c r="K1178" s="83" t="s">
        <v>277</v>
      </c>
      <c r="L1178" s="83">
        <v>0.61199999999999999</v>
      </c>
      <c r="M1178" s="83" t="s">
        <v>277</v>
      </c>
      <c r="N1178" s="84">
        <f t="shared" si="56"/>
        <v>2.4134236111111109</v>
      </c>
    </row>
    <row r="1179" spans="2:14" s="71" customFormat="1" ht="14.65" customHeight="1">
      <c r="B1179" s="79" t="s">
        <v>278</v>
      </c>
      <c r="C1179" s="80">
        <v>10044187</v>
      </c>
      <c r="D1179" s="80">
        <v>10019674</v>
      </c>
      <c r="E1179" s="79" t="s">
        <v>276</v>
      </c>
      <c r="F1179" s="81">
        <v>42539</v>
      </c>
      <c r="G1179" s="82">
        <v>2.4289999999999998</v>
      </c>
      <c r="H1179" s="83">
        <f t="shared" si="54"/>
        <v>2429</v>
      </c>
      <c r="I1179" s="84">
        <f t="shared" si="55"/>
        <v>2.8113425925925924E-2</v>
      </c>
      <c r="J1179" s="83">
        <v>0.88600000000000001</v>
      </c>
      <c r="K1179" s="83" t="s">
        <v>277</v>
      </c>
      <c r="L1179" s="83">
        <v>0.61599999999999999</v>
      </c>
      <c r="M1179" s="83" t="s">
        <v>277</v>
      </c>
      <c r="N1179" s="84">
        <f t="shared" si="56"/>
        <v>1.5301134259259259</v>
      </c>
    </row>
    <row r="1180" spans="2:14" s="71" customFormat="1" ht="14.65" customHeight="1">
      <c r="B1180" s="79" t="s">
        <v>278</v>
      </c>
      <c r="C1180" s="80">
        <v>10044187</v>
      </c>
      <c r="D1180" s="80">
        <v>10019674</v>
      </c>
      <c r="E1180" s="79" t="s">
        <v>276</v>
      </c>
      <c r="F1180" s="81">
        <v>42540</v>
      </c>
      <c r="G1180" s="82">
        <v>2.2309999999999999</v>
      </c>
      <c r="H1180" s="83">
        <f t="shared" si="54"/>
        <v>2231</v>
      </c>
      <c r="I1180" s="84">
        <f t="shared" si="55"/>
        <v>2.5821759259259256E-2</v>
      </c>
      <c r="J1180" s="83">
        <v>0.318</v>
      </c>
      <c r="K1180" s="83" t="s">
        <v>277</v>
      </c>
      <c r="L1180" s="83">
        <v>0.58199999999999996</v>
      </c>
      <c r="M1180" s="83" t="s">
        <v>277</v>
      </c>
      <c r="N1180" s="84">
        <f t="shared" si="56"/>
        <v>0.92582175925925925</v>
      </c>
    </row>
    <row r="1181" spans="2:14" s="71" customFormat="1" ht="14.65" customHeight="1">
      <c r="B1181" s="79" t="s">
        <v>278</v>
      </c>
      <c r="C1181" s="80">
        <v>10044187</v>
      </c>
      <c r="D1181" s="80">
        <v>10019674</v>
      </c>
      <c r="E1181" s="79" t="s">
        <v>276</v>
      </c>
      <c r="F1181" s="81">
        <v>42541</v>
      </c>
      <c r="G1181" s="82">
        <v>2.2669999999999999</v>
      </c>
      <c r="H1181" s="83">
        <f t="shared" si="54"/>
        <v>2267</v>
      </c>
      <c r="I1181" s="84">
        <f t="shared" si="55"/>
        <v>2.6238425925925922E-2</v>
      </c>
      <c r="J1181" s="83">
        <v>4.8899999999999997</v>
      </c>
      <c r="K1181" s="83" t="s">
        <v>277</v>
      </c>
      <c r="L1181" s="83">
        <v>0.7</v>
      </c>
      <c r="M1181" s="83" t="s">
        <v>277</v>
      </c>
      <c r="N1181" s="84">
        <f t="shared" si="56"/>
        <v>5.6162384259259257</v>
      </c>
    </row>
    <row r="1182" spans="2:14" s="71" customFormat="1" ht="14.65" customHeight="1">
      <c r="B1182" s="79" t="s">
        <v>278</v>
      </c>
      <c r="C1182" s="80">
        <v>10044187</v>
      </c>
      <c r="D1182" s="80">
        <v>10019674</v>
      </c>
      <c r="E1182" s="79" t="s">
        <v>276</v>
      </c>
      <c r="F1182" s="81">
        <v>42542</v>
      </c>
      <c r="G1182" s="82">
        <v>2.2749999999999999</v>
      </c>
      <c r="H1182" s="83">
        <f t="shared" si="54"/>
        <v>2275</v>
      </c>
      <c r="I1182" s="84">
        <f t="shared" si="55"/>
        <v>2.6331018518518517E-2</v>
      </c>
      <c r="J1182" s="83">
        <v>0.53900000000000003</v>
      </c>
      <c r="K1182" s="83" t="s">
        <v>277</v>
      </c>
      <c r="L1182" s="83">
        <v>0.67900000000000005</v>
      </c>
      <c r="M1182" s="83" t="s">
        <v>277</v>
      </c>
      <c r="N1182" s="84">
        <f t="shared" si="56"/>
        <v>1.2443310185185186</v>
      </c>
    </row>
    <row r="1183" spans="2:14" s="71" customFormat="1" ht="14.65" customHeight="1">
      <c r="B1183" s="79" t="s">
        <v>278</v>
      </c>
      <c r="C1183" s="80">
        <v>10044187</v>
      </c>
      <c r="D1183" s="80">
        <v>10019674</v>
      </c>
      <c r="E1183" s="79" t="s">
        <v>276</v>
      </c>
      <c r="F1183" s="81">
        <v>42543</v>
      </c>
      <c r="G1183" s="82">
        <v>3.0760000000000001</v>
      </c>
      <c r="H1183" s="83">
        <f t="shared" si="54"/>
        <v>3076</v>
      </c>
      <c r="I1183" s="84">
        <f t="shared" si="55"/>
        <v>3.560185185185185E-2</v>
      </c>
      <c r="J1183" s="83">
        <v>2.08</v>
      </c>
      <c r="K1183" s="83" t="s">
        <v>277</v>
      </c>
      <c r="L1183" s="83">
        <v>0.68899999999999995</v>
      </c>
      <c r="M1183" s="83" t="s">
        <v>277</v>
      </c>
      <c r="N1183" s="84">
        <f t="shared" si="56"/>
        <v>2.8046018518518521</v>
      </c>
    </row>
    <row r="1184" spans="2:14" s="71" customFormat="1" ht="14.65" customHeight="1">
      <c r="B1184" s="79" t="s">
        <v>278</v>
      </c>
      <c r="C1184" s="80">
        <v>10044187</v>
      </c>
      <c r="D1184" s="80">
        <v>10019674</v>
      </c>
      <c r="E1184" s="79" t="s">
        <v>276</v>
      </c>
      <c r="F1184" s="81">
        <v>42544</v>
      </c>
      <c r="G1184" s="82">
        <v>1.4259999999999999</v>
      </c>
      <c r="H1184" s="83">
        <f t="shared" si="54"/>
        <v>1426</v>
      </c>
      <c r="I1184" s="84">
        <f t="shared" si="55"/>
        <v>1.650462962962963E-2</v>
      </c>
      <c r="J1184" s="83">
        <v>11.9</v>
      </c>
      <c r="K1184" s="83" t="s">
        <v>277</v>
      </c>
      <c r="L1184" s="83">
        <v>0.70899999999999996</v>
      </c>
      <c r="M1184" s="83" t="s">
        <v>277</v>
      </c>
      <c r="N1184" s="84">
        <f t="shared" si="56"/>
        <v>12.62550462962963</v>
      </c>
    </row>
    <row r="1185" spans="2:14" s="71" customFormat="1" ht="14.65" customHeight="1">
      <c r="B1185" s="79" t="s">
        <v>278</v>
      </c>
      <c r="C1185" s="80">
        <v>10044187</v>
      </c>
      <c r="D1185" s="80">
        <v>10019674</v>
      </c>
      <c r="E1185" s="79" t="s">
        <v>276</v>
      </c>
      <c r="F1185" s="81">
        <v>42545</v>
      </c>
      <c r="G1185" s="82">
        <v>2.2919999999999998</v>
      </c>
      <c r="H1185" s="83">
        <f t="shared" si="54"/>
        <v>2292</v>
      </c>
      <c r="I1185" s="84">
        <f t="shared" si="55"/>
        <v>2.6527777777777775E-2</v>
      </c>
      <c r="J1185" s="83">
        <v>6.64</v>
      </c>
      <c r="K1185" s="83" t="s">
        <v>277</v>
      </c>
      <c r="L1185" s="83">
        <v>0.71099999999999997</v>
      </c>
      <c r="M1185" s="83" t="s">
        <v>277</v>
      </c>
      <c r="N1185" s="84">
        <f t="shared" si="56"/>
        <v>7.3775277777777779</v>
      </c>
    </row>
    <row r="1186" spans="2:14" s="71" customFormat="1" ht="14.65" customHeight="1">
      <c r="B1186" s="79" t="s">
        <v>278</v>
      </c>
      <c r="C1186" s="80">
        <v>10044187</v>
      </c>
      <c r="D1186" s="80">
        <v>10019674</v>
      </c>
      <c r="E1186" s="79" t="s">
        <v>276</v>
      </c>
      <c r="F1186" s="81">
        <v>42546</v>
      </c>
      <c r="G1186" s="82">
        <v>2.19</v>
      </c>
      <c r="H1186" s="83">
        <f t="shared" si="54"/>
        <v>2190</v>
      </c>
      <c r="I1186" s="84">
        <f t="shared" si="55"/>
        <v>2.5347222222222219E-2</v>
      </c>
      <c r="J1186" s="83">
        <v>1.1200000000000001</v>
      </c>
      <c r="K1186" s="83" t="s">
        <v>277</v>
      </c>
      <c r="L1186" s="83">
        <v>0.66100000000000003</v>
      </c>
      <c r="M1186" s="83" t="s">
        <v>277</v>
      </c>
      <c r="N1186" s="84">
        <f t="shared" si="56"/>
        <v>1.8063472222222223</v>
      </c>
    </row>
    <row r="1187" spans="2:14" s="71" customFormat="1" ht="14.65" customHeight="1">
      <c r="B1187" s="79" t="s">
        <v>278</v>
      </c>
      <c r="C1187" s="80">
        <v>10044187</v>
      </c>
      <c r="D1187" s="80">
        <v>10019674</v>
      </c>
      <c r="E1187" s="79" t="s">
        <v>276</v>
      </c>
      <c r="F1187" s="81">
        <v>42547</v>
      </c>
      <c r="G1187" s="82">
        <v>2.4049999999999998</v>
      </c>
      <c r="H1187" s="83">
        <f t="shared" si="54"/>
        <v>2405</v>
      </c>
      <c r="I1187" s="84">
        <f t="shared" si="55"/>
        <v>2.7835648148148144E-2</v>
      </c>
      <c r="J1187" s="83">
        <v>0.58399999999999996</v>
      </c>
      <c r="K1187" s="83" t="s">
        <v>277</v>
      </c>
      <c r="L1187" s="83">
        <v>0.65</v>
      </c>
      <c r="M1187" s="83" t="s">
        <v>277</v>
      </c>
      <c r="N1187" s="84">
        <f t="shared" si="56"/>
        <v>1.2618356481481481</v>
      </c>
    </row>
    <row r="1188" spans="2:14" s="71" customFormat="1" ht="14.65" customHeight="1">
      <c r="B1188" s="79" t="s">
        <v>278</v>
      </c>
      <c r="C1188" s="80">
        <v>10044187</v>
      </c>
      <c r="D1188" s="80">
        <v>10019674</v>
      </c>
      <c r="E1188" s="79" t="s">
        <v>276</v>
      </c>
      <c r="F1188" s="81">
        <v>42548</v>
      </c>
      <c r="G1188" s="82">
        <v>2.238</v>
      </c>
      <c r="H1188" s="83">
        <f t="shared" si="54"/>
        <v>2238</v>
      </c>
      <c r="I1188" s="84">
        <f t="shared" si="55"/>
        <v>2.5902777777777775E-2</v>
      </c>
      <c r="J1188" s="83">
        <v>0.45800000000000002</v>
      </c>
      <c r="K1188" s="83" t="s">
        <v>277</v>
      </c>
      <c r="L1188" s="83">
        <v>0.67900000000000005</v>
      </c>
      <c r="M1188" s="83" t="s">
        <v>277</v>
      </c>
      <c r="N1188" s="84">
        <f t="shared" si="56"/>
        <v>1.1629027777777778</v>
      </c>
    </row>
    <row r="1189" spans="2:14" s="71" customFormat="1" ht="14.65" customHeight="1">
      <c r="B1189" s="79" t="s">
        <v>278</v>
      </c>
      <c r="C1189" s="80">
        <v>10044187</v>
      </c>
      <c r="D1189" s="80">
        <v>10019674</v>
      </c>
      <c r="E1189" s="79" t="s">
        <v>276</v>
      </c>
      <c r="F1189" s="81">
        <v>42549</v>
      </c>
      <c r="G1189" s="82">
        <v>2.4300000000000002</v>
      </c>
      <c r="H1189" s="83">
        <f t="shared" si="54"/>
        <v>2430</v>
      </c>
      <c r="I1189" s="84">
        <f t="shared" si="55"/>
        <v>2.8125000000000001E-2</v>
      </c>
      <c r="J1189" s="83">
        <v>0.33100000000000002</v>
      </c>
      <c r="K1189" s="83" t="s">
        <v>277</v>
      </c>
      <c r="L1189" s="83">
        <v>0.67400000000000004</v>
      </c>
      <c r="M1189" s="83" t="s">
        <v>277</v>
      </c>
      <c r="N1189" s="84">
        <f t="shared" si="56"/>
        <v>1.0331250000000001</v>
      </c>
    </row>
    <row r="1190" spans="2:14" s="71" customFormat="1" ht="14.65" customHeight="1">
      <c r="B1190" s="79" t="s">
        <v>278</v>
      </c>
      <c r="C1190" s="80">
        <v>10044187</v>
      </c>
      <c r="D1190" s="80">
        <v>10019674</v>
      </c>
      <c r="E1190" s="79" t="s">
        <v>276</v>
      </c>
      <c r="F1190" s="81">
        <v>42550</v>
      </c>
      <c r="G1190" s="82">
        <v>1.6459999999999999</v>
      </c>
      <c r="H1190" s="83">
        <f t="shared" si="54"/>
        <v>1646</v>
      </c>
      <c r="I1190" s="84">
        <f t="shared" si="55"/>
        <v>1.9050925925925923E-2</v>
      </c>
      <c r="J1190" s="83">
        <v>0.307</v>
      </c>
      <c r="K1190" s="83" t="s">
        <v>277</v>
      </c>
      <c r="L1190" s="83">
        <v>0.64600000000000002</v>
      </c>
      <c r="M1190" s="83" t="s">
        <v>277</v>
      </c>
      <c r="N1190" s="84">
        <f t="shared" si="56"/>
        <v>0.97205092592592601</v>
      </c>
    </row>
    <row r="1191" spans="2:14" s="71" customFormat="1" ht="14.65" customHeight="1">
      <c r="B1191" s="79" t="s">
        <v>278</v>
      </c>
      <c r="C1191" s="80">
        <v>10044187</v>
      </c>
      <c r="D1191" s="80">
        <v>10019674</v>
      </c>
      <c r="E1191" s="79" t="s">
        <v>276</v>
      </c>
      <c r="F1191" s="81">
        <v>42551</v>
      </c>
      <c r="G1191" s="82">
        <v>2.1989999999999998</v>
      </c>
      <c r="H1191" s="83">
        <f t="shared" si="54"/>
        <v>2199</v>
      </c>
      <c r="I1191" s="84">
        <f t="shared" si="55"/>
        <v>2.5451388888888885E-2</v>
      </c>
      <c r="J1191" s="83">
        <v>0.252</v>
      </c>
      <c r="K1191" s="83" t="s">
        <v>277</v>
      </c>
      <c r="L1191" s="83">
        <v>0.625</v>
      </c>
      <c r="M1191" s="83" t="s">
        <v>277</v>
      </c>
      <c r="N1191" s="84">
        <f t="shared" si="56"/>
        <v>0.90245138888888887</v>
      </c>
    </row>
    <row r="1192" spans="2:14" s="71" customFormat="1" ht="14.65" customHeight="1">
      <c r="B1192" s="79" t="s">
        <v>278</v>
      </c>
      <c r="C1192" s="80">
        <v>10044187</v>
      </c>
      <c r="D1192" s="80">
        <v>10019674</v>
      </c>
      <c r="E1192" s="79" t="s">
        <v>276</v>
      </c>
      <c r="F1192" s="81">
        <v>42552</v>
      </c>
      <c r="G1192" s="82">
        <v>2.8380000000000001</v>
      </c>
      <c r="H1192" s="83">
        <f t="shared" si="54"/>
        <v>2838</v>
      </c>
      <c r="I1192" s="84">
        <f t="shared" si="55"/>
        <v>3.2847222222222222E-2</v>
      </c>
      <c r="J1192" s="83">
        <v>0.251</v>
      </c>
      <c r="K1192" s="83" t="s">
        <v>277</v>
      </c>
      <c r="L1192" s="83">
        <v>0.61599999999999999</v>
      </c>
      <c r="M1192" s="83" t="s">
        <v>277</v>
      </c>
      <c r="N1192" s="84">
        <f t="shared" si="56"/>
        <v>0.89984722222222224</v>
      </c>
    </row>
    <row r="1193" spans="2:14" s="71" customFormat="1" ht="14.65" customHeight="1">
      <c r="B1193" s="79" t="s">
        <v>278</v>
      </c>
      <c r="C1193" s="80">
        <v>10044187</v>
      </c>
      <c r="D1193" s="80">
        <v>10019674</v>
      </c>
      <c r="E1193" s="79" t="s">
        <v>276</v>
      </c>
      <c r="F1193" s="81">
        <v>42553</v>
      </c>
      <c r="G1193" s="82">
        <v>2.2959999999999998</v>
      </c>
      <c r="H1193" s="83">
        <f t="shared" si="54"/>
        <v>2296</v>
      </c>
      <c r="I1193" s="84">
        <f t="shared" si="55"/>
        <v>2.6574074074074069E-2</v>
      </c>
      <c r="J1193" s="83">
        <v>0.187</v>
      </c>
      <c r="K1193" s="83" t="s">
        <v>277</v>
      </c>
      <c r="L1193" s="83">
        <v>0.55300000000000005</v>
      </c>
      <c r="M1193" s="83" t="s">
        <v>277</v>
      </c>
      <c r="N1193" s="84">
        <f t="shared" si="56"/>
        <v>0.76657407407407407</v>
      </c>
    </row>
    <row r="1194" spans="2:14" s="71" customFormat="1" ht="14.65" customHeight="1">
      <c r="B1194" s="79" t="s">
        <v>278</v>
      </c>
      <c r="C1194" s="80">
        <v>10044187</v>
      </c>
      <c r="D1194" s="80">
        <v>10019674</v>
      </c>
      <c r="E1194" s="79" t="s">
        <v>276</v>
      </c>
      <c r="F1194" s="81">
        <v>42554</v>
      </c>
      <c r="G1194" s="82">
        <v>2.2200000000000002</v>
      </c>
      <c r="H1194" s="83">
        <f t="shared" si="54"/>
        <v>2220</v>
      </c>
      <c r="I1194" s="84">
        <f t="shared" si="55"/>
        <v>2.5694444444444443E-2</v>
      </c>
      <c r="J1194" s="83">
        <v>0.16700000000000001</v>
      </c>
      <c r="K1194" s="83" t="s">
        <v>277</v>
      </c>
      <c r="L1194" s="83">
        <v>0.498</v>
      </c>
      <c r="M1194" s="83" t="s">
        <v>277</v>
      </c>
      <c r="N1194" s="84">
        <f t="shared" si="56"/>
        <v>0.6906944444444445</v>
      </c>
    </row>
    <row r="1195" spans="2:14" s="71" customFormat="1" ht="14.65" customHeight="1">
      <c r="B1195" s="79" t="s">
        <v>278</v>
      </c>
      <c r="C1195" s="80">
        <v>10044187</v>
      </c>
      <c r="D1195" s="80">
        <v>10019674</v>
      </c>
      <c r="E1195" s="79" t="s">
        <v>276</v>
      </c>
      <c r="F1195" s="81">
        <v>42555</v>
      </c>
      <c r="G1195" s="82">
        <v>2.3490000000000002</v>
      </c>
      <c r="H1195" s="83">
        <f t="shared" si="54"/>
        <v>2349</v>
      </c>
      <c r="I1195" s="84">
        <f t="shared" si="55"/>
        <v>2.71875E-2</v>
      </c>
      <c r="J1195" s="83">
        <v>0.16600000000000001</v>
      </c>
      <c r="K1195" s="83" t="s">
        <v>277</v>
      </c>
      <c r="L1195" s="83">
        <v>0.48699999999999999</v>
      </c>
      <c r="M1195" s="83" t="s">
        <v>277</v>
      </c>
      <c r="N1195" s="84">
        <f t="shared" si="56"/>
        <v>0.68018749999999994</v>
      </c>
    </row>
    <row r="1196" spans="2:14" s="71" customFormat="1" ht="14.65" customHeight="1">
      <c r="B1196" s="79" t="s">
        <v>278</v>
      </c>
      <c r="C1196" s="80">
        <v>10044187</v>
      </c>
      <c r="D1196" s="80">
        <v>10019674</v>
      </c>
      <c r="E1196" s="79" t="s">
        <v>276</v>
      </c>
      <c r="F1196" s="81">
        <v>42556</v>
      </c>
      <c r="G1196" s="82">
        <v>2.2719999999999998</v>
      </c>
      <c r="H1196" s="83">
        <f t="shared" si="54"/>
        <v>2272</v>
      </c>
      <c r="I1196" s="84">
        <f t="shared" si="55"/>
        <v>2.6296296296296293E-2</v>
      </c>
      <c r="J1196" s="83">
        <v>0.16900000000000001</v>
      </c>
      <c r="K1196" s="83" t="s">
        <v>277</v>
      </c>
      <c r="L1196" s="83">
        <v>0.48099999999999998</v>
      </c>
      <c r="M1196" s="83" t="s">
        <v>277</v>
      </c>
      <c r="N1196" s="84">
        <f t="shared" si="56"/>
        <v>0.67629629629629628</v>
      </c>
    </row>
    <row r="1197" spans="2:14" s="71" customFormat="1" ht="14.65" customHeight="1">
      <c r="B1197" s="79" t="s">
        <v>278</v>
      </c>
      <c r="C1197" s="80">
        <v>10044187</v>
      </c>
      <c r="D1197" s="80">
        <v>10019674</v>
      </c>
      <c r="E1197" s="79" t="s">
        <v>276</v>
      </c>
      <c r="F1197" s="81">
        <v>42557</v>
      </c>
      <c r="G1197" s="82">
        <v>2.2759999999999998</v>
      </c>
      <c r="H1197" s="83">
        <f t="shared" si="54"/>
        <v>2276</v>
      </c>
      <c r="I1197" s="84">
        <f t="shared" si="55"/>
        <v>2.6342592592592588E-2</v>
      </c>
      <c r="J1197" s="83">
        <v>0.159</v>
      </c>
      <c r="K1197" s="83" t="s">
        <v>277</v>
      </c>
      <c r="L1197" s="83">
        <v>0.46300000000000002</v>
      </c>
      <c r="M1197" s="83" t="s">
        <v>277</v>
      </c>
      <c r="N1197" s="84">
        <f t="shared" si="56"/>
        <v>0.64834259259259264</v>
      </c>
    </row>
    <row r="1198" spans="2:14" s="71" customFormat="1" ht="14.65" customHeight="1">
      <c r="B1198" s="79" t="s">
        <v>278</v>
      </c>
      <c r="C1198" s="80">
        <v>10044187</v>
      </c>
      <c r="D1198" s="80">
        <v>10019674</v>
      </c>
      <c r="E1198" s="79" t="s">
        <v>276</v>
      </c>
      <c r="F1198" s="81">
        <v>42558</v>
      </c>
      <c r="G1198" s="82">
        <v>4.68</v>
      </c>
      <c r="H1198" s="83">
        <f t="shared" si="54"/>
        <v>4680</v>
      </c>
      <c r="I1198" s="84">
        <f t="shared" si="55"/>
        <v>5.4166666666666662E-2</v>
      </c>
      <c r="J1198" s="83">
        <v>0.16700000000000001</v>
      </c>
      <c r="K1198" s="83" t="s">
        <v>277</v>
      </c>
      <c r="L1198" s="83">
        <v>0.46899999999999997</v>
      </c>
      <c r="M1198" s="83" t="s">
        <v>277</v>
      </c>
      <c r="N1198" s="84">
        <f t="shared" si="56"/>
        <v>0.6901666666666666</v>
      </c>
    </row>
    <row r="1199" spans="2:14" s="71" customFormat="1" ht="14.65" customHeight="1">
      <c r="B1199" s="79" t="s">
        <v>278</v>
      </c>
      <c r="C1199" s="80">
        <v>10044187</v>
      </c>
      <c r="D1199" s="80">
        <v>10019674</v>
      </c>
      <c r="E1199" s="79" t="s">
        <v>276</v>
      </c>
      <c r="F1199" s="81">
        <v>42559</v>
      </c>
      <c r="G1199" s="82">
        <v>1.4604999999999999</v>
      </c>
      <c r="H1199" s="83">
        <f t="shared" si="54"/>
        <v>1460.5</v>
      </c>
      <c r="I1199" s="84">
        <f t="shared" si="55"/>
        <v>1.6903935185185182E-2</v>
      </c>
      <c r="J1199" s="83">
        <v>0.154</v>
      </c>
      <c r="K1199" s="83" t="s">
        <v>277</v>
      </c>
      <c r="L1199" s="83">
        <v>0.46</v>
      </c>
      <c r="M1199" s="83" t="s">
        <v>277</v>
      </c>
      <c r="N1199" s="84">
        <f t="shared" si="56"/>
        <v>0.63090393518518517</v>
      </c>
    </row>
    <row r="1200" spans="2:14" s="71" customFormat="1" ht="14.65" customHeight="1">
      <c r="B1200" s="79" t="s">
        <v>278</v>
      </c>
      <c r="C1200" s="80">
        <v>10044187</v>
      </c>
      <c r="D1200" s="80">
        <v>10019674</v>
      </c>
      <c r="E1200" s="79" t="s">
        <v>276</v>
      </c>
      <c r="F1200" s="81">
        <v>42560</v>
      </c>
      <c r="G1200" s="82">
        <v>1.4604999999999999</v>
      </c>
      <c r="H1200" s="83">
        <f t="shared" si="54"/>
        <v>1460.5</v>
      </c>
      <c r="I1200" s="84">
        <f t="shared" si="55"/>
        <v>1.6903935185185182E-2</v>
      </c>
      <c r="J1200" s="83">
        <v>9.4E-2</v>
      </c>
      <c r="K1200" s="83" t="s">
        <v>277</v>
      </c>
      <c r="L1200" s="83">
        <v>0.45900000000000002</v>
      </c>
      <c r="M1200" s="83" t="s">
        <v>277</v>
      </c>
      <c r="N1200" s="84">
        <f t="shared" si="56"/>
        <v>0.56990393518518523</v>
      </c>
    </row>
    <row r="1201" spans="2:14" s="71" customFormat="1" ht="14.65" customHeight="1">
      <c r="B1201" s="79" t="s">
        <v>278</v>
      </c>
      <c r="C1201" s="80">
        <v>10044187</v>
      </c>
      <c r="D1201" s="80">
        <v>10019674</v>
      </c>
      <c r="E1201" s="79" t="s">
        <v>276</v>
      </c>
      <c r="F1201" s="81">
        <v>42561</v>
      </c>
      <c r="G1201" s="82">
        <v>1.365</v>
      </c>
      <c r="H1201" s="83">
        <f t="shared" si="54"/>
        <v>1365</v>
      </c>
      <c r="I1201" s="84">
        <f t="shared" si="55"/>
        <v>1.579861111111111E-2</v>
      </c>
      <c r="J1201" s="83">
        <v>8.8999999999999996E-2</v>
      </c>
      <c r="K1201" s="83" t="s">
        <v>277</v>
      </c>
      <c r="L1201" s="83">
        <v>0.41299999999999998</v>
      </c>
      <c r="M1201" s="83" t="s">
        <v>277</v>
      </c>
      <c r="N1201" s="84">
        <f t="shared" si="56"/>
        <v>0.51779861111111103</v>
      </c>
    </row>
    <row r="1202" spans="2:14" s="71" customFormat="1" ht="14.65" customHeight="1">
      <c r="B1202" s="79" t="s">
        <v>278</v>
      </c>
      <c r="C1202" s="80">
        <v>10044187</v>
      </c>
      <c r="D1202" s="80">
        <v>10019674</v>
      </c>
      <c r="E1202" s="79" t="s">
        <v>276</v>
      </c>
      <c r="F1202" s="81">
        <v>42562</v>
      </c>
      <c r="G1202" s="82">
        <v>2.2959999999999998</v>
      </c>
      <c r="H1202" s="83">
        <f t="shared" si="54"/>
        <v>2296</v>
      </c>
      <c r="I1202" s="84">
        <f t="shared" si="55"/>
        <v>2.6574074074074069E-2</v>
      </c>
      <c r="J1202" s="83">
        <v>9.7000000000000003E-2</v>
      </c>
      <c r="K1202" s="83" t="s">
        <v>277</v>
      </c>
      <c r="L1202" s="83">
        <v>0.44400000000000001</v>
      </c>
      <c r="M1202" s="83" t="s">
        <v>277</v>
      </c>
      <c r="N1202" s="84">
        <f t="shared" si="56"/>
        <v>0.56757407407407412</v>
      </c>
    </row>
    <row r="1203" spans="2:14" s="71" customFormat="1" ht="14.65" customHeight="1">
      <c r="B1203" s="79" t="s">
        <v>278</v>
      </c>
      <c r="C1203" s="80">
        <v>10044187</v>
      </c>
      <c r="D1203" s="80">
        <v>10019674</v>
      </c>
      <c r="E1203" s="79" t="s">
        <v>276</v>
      </c>
      <c r="F1203" s="81">
        <v>42563</v>
      </c>
      <c r="G1203" s="82">
        <v>2.3119999999999998</v>
      </c>
      <c r="H1203" s="83">
        <f t="shared" si="54"/>
        <v>2312</v>
      </c>
      <c r="I1203" s="84">
        <f t="shared" si="55"/>
        <v>2.6759259259259257E-2</v>
      </c>
      <c r="J1203" s="83">
        <v>2</v>
      </c>
      <c r="K1203" s="83" t="s">
        <v>277</v>
      </c>
      <c r="L1203" s="83">
        <v>0.6</v>
      </c>
      <c r="M1203" s="83" t="s">
        <v>277</v>
      </c>
      <c r="N1203" s="84">
        <f t="shared" si="56"/>
        <v>2.6267592592592592</v>
      </c>
    </row>
    <row r="1204" spans="2:14" s="71" customFormat="1" ht="14.65" customHeight="1">
      <c r="B1204" s="79" t="s">
        <v>278</v>
      </c>
      <c r="C1204" s="80">
        <v>10044187</v>
      </c>
      <c r="D1204" s="80">
        <v>10019674</v>
      </c>
      <c r="E1204" s="79" t="s">
        <v>276</v>
      </c>
      <c r="F1204" s="81">
        <v>42564</v>
      </c>
      <c r="G1204" s="82">
        <v>2.2650000000000001</v>
      </c>
      <c r="H1204" s="83">
        <f t="shared" si="54"/>
        <v>2265</v>
      </c>
      <c r="I1204" s="84">
        <f t="shared" si="55"/>
        <v>2.6215277777777778E-2</v>
      </c>
      <c r="J1204" s="83">
        <v>0.25700000000000001</v>
      </c>
      <c r="K1204" s="83" t="s">
        <v>277</v>
      </c>
      <c r="L1204" s="83">
        <v>0.64400000000000002</v>
      </c>
      <c r="M1204" s="83" t="s">
        <v>277</v>
      </c>
      <c r="N1204" s="84">
        <f t="shared" si="56"/>
        <v>0.92721527777777779</v>
      </c>
    </row>
    <row r="1205" spans="2:14" s="71" customFormat="1" ht="14.65" customHeight="1">
      <c r="B1205" s="79" t="s">
        <v>278</v>
      </c>
      <c r="C1205" s="80">
        <v>10044187</v>
      </c>
      <c r="D1205" s="80">
        <v>10019674</v>
      </c>
      <c r="E1205" s="79" t="s">
        <v>276</v>
      </c>
      <c r="F1205" s="81">
        <v>42565</v>
      </c>
      <c r="G1205" s="82">
        <v>2.306</v>
      </c>
      <c r="H1205" s="83">
        <f t="shared" si="54"/>
        <v>2306</v>
      </c>
      <c r="I1205" s="84">
        <f t="shared" si="55"/>
        <v>2.6689814814814812E-2</v>
      </c>
      <c r="J1205" s="83">
        <v>0.14499999999999999</v>
      </c>
      <c r="K1205" s="83" t="s">
        <v>277</v>
      </c>
      <c r="L1205" s="83">
        <v>0.55400000000000005</v>
      </c>
      <c r="M1205" s="83" t="s">
        <v>277</v>
      </c>
      <c r="N1205" s="84">
        <f t="shared" si="56"/>
        <v>0.72568981481481487</v>
      </c>
    </row>
    <row r="1206" spans="2:14" s="71" customFormat="1" ht="14.65" customHeight="1">
      <c r="B1206" s="79" t="s">
        <v>278</v>
      </c>
      <c r="C1206" s="80">
        <v>10044187</v>
      </c>
      <c r="D1206" s="80">
        <v>10019674</v>
      </c>
      <c r="E1206" s="79" t="s">
        <v>276</v>
      </c>
      <c r="F1206" s="81">
        <v>42566</v>
      </c>
      <c r="G1206" s="82">
        <v>2.2120000000000002</v>
      </c>
      <c r="H1206" s="83">
        <f t="shared" si="54"/>
        <v>2212</v>
      </c>
      <c r="I1206" s="84">
        <f t="shared" si="55"/>
        <v>2.5601851851851851E-2</v>
      </c>
      <c r="J1206" s="83">
        <v>0.111</v>
      </c>
      <c r="K1206" s="83" t="s">
        <v>277</v>
      </c>
      <c r="L1206" s="83">
        <v>0.46200000000000002</v>
      </c>
      <c r="M1206" s="83" t="s">
        <v>277</v>
      </c>
      <c r="N1206" s="84">
        <f t="shared" si="56"/>
        <v>0.59860185185185188</v>
      </c>
    </row>
    <row r="1207" spans="2:14" s="71" customFormat="1" ht="14.65" customHeight="1">
      <c r="B1207" s="79" t="s">
        <v>278</v>
      </c>
      <c r="C1207" s="80">
        <v>10044187</v>
      </c>
      <c r="D1207" s="80">
        <v>10019674</v>
      </c>
      <c r="E1207" s="79" t="s">
        <v>276</v>
      </c>
      <c r="F1207" s="81">
        <v>42567</v>
      </c>
      <c r="G1207" s="82">
        <v>3.802</v>
      </c>
      <c r="H1207" s="83">
        <f t="shared" si="54"/>
        <v>3802</v>
      </c>
      <c r="I1207" s="84">
        <f t="shared" si="55"/>
        <v>4.400462962962963E-2</v>
      </c>
      <c r="J1207" s="83">
        <v>9.6000000000000002E-2</v>
      </c>
      <c r="K1207" s="83" t="s">
        <v>277</v>
      </c>
      <c r="L1207" s="83">
        <v>0.378</v>
      </c>
      <c r="M1207" s="83" t="s">
        <v>277</v>
      </c>
      <c r="N1207" s="84">
        <f t="shared" si="56"/>
        <v>0.51800462962962968</v>
      </c>
    </row>
    <row r="1208" spans="2:14" s="71" customFormat="1" ht="14.65" customHeight="1">
      <c r="B1208" s="79" t="s">
        <v>278</v>
      </c>
      <c r="C1208" s="80">
        <v>10044187</v>
      </c>
      <c r="D1208" s="80">
        <v>10019674</v>
      </c>
      <c r="E1208" s="79" t="s">
        <v>276</v>
      </c>
      <c r="F1208" s="81">
        <v>42568</v>
      </c>
      <c r="G1208" s="82">
        <v>4.3150000000000004</v>
      </c>
      <c r="H1208" s="83">
        <f t="shared" si="54"/>
        <v>4315</v>
      </c>
      <c r="I1208" s="84">
        <f t="shared" si="55"/>
        <v>4.9942129629629628E-2</v>
      </c>
      <c r="J1208" s="83">
        <v>0.14799999999999999</v>
      </c>
      <c r="K1208" s="83" t="s">
        <v>277</v>
      </c>
      <c r="L1208" s="83">
        <v>0.39700000000000002</v>
      </c>
      <c r="M1208" s="83" t="s">
        <v>277</v>
      </c>
      <c r="N1208" s="84">
        <f t="shared" si="56"/>
        <v>0.59494212962962967</v>
      </c>
    </row>
    <row r="1209" spans="2:14" s="71" customFormat="1" ht="14.65" customHeight="1">
      <c r="B1209" s="79" t="s">
        <v>278</v>
      </c>
      <c r="C1209" s="80">
        <v>10044187</v>
      </c>
      <c r="D1209" s="80">
        <v>10019674</v>
      </c>
      <c r="E1209" s="79" t="s">
        <v>276</v>
      </c>
      <c r="F1209" s="81">
        <v>42569</v>
      </c>
      <c r="G1209" s="82">
        <v>4.0540000000000003</v>
      </c>
      <c r="H1209" s="83">
        <f t="shared" si="54"/>
        <v>4054.0000000000005</v>
      </c>
      <c r="I1209" s="84">
        <f t="shared" si="55"/>
        <v>4.6921296296296294E-2</v>
      </c>
      <c r="J1209" s="83">
        <v>9.1999999999999998E-2</v>
      </c>
      <c r="K1209" s="83" t="s">
        <v>277</v>
      </c>
      <c r="L1209" s="83">
        <v>0.39500000000000002</v>
      </c>
      <c r="M1209" s="83" t="s">
        <v>277</v>
      </c>
      <c r="N1209" s="84">
        <f t="shared" si="56"/>
        <v>0.53392129629629625</v>
      </c>
    </row>
    <row r="1210" spans="2:14" s="71" customFormat="1" ht="14.65" customHeight="1">
      <c r="B1210" s="79" t="s">
        <v>278</v>
      </c>
      <c r="C1210" s="80">
        <v>10044187</v>
      </c>
      <c r="D1210" s="80">
        <v>10019674</v>
      </c>
      <c r="E1210" s="79" t="s">
        <v>276</v>
      </c>
      <c r="F1210" s="81">
        <v>42570</v>
      </c>
      <c r="G1210" s="82">
        <v>3.617</v>
      </c>
      <c r="H1210" s="83">
        <f t="shared" si="54"/>
        <v>3617</v>
      </c>
      <c r="I1210" s="84">
        <f t="shared" si="55"/>
        <v>4.1863425925925922E-2</v>
      </c>
      <c r="J1210" s="83">
        <v>8.5000000000000006E-2</v>
      </c>
      <c r="K1210" s="83" t="s">
        <v>277</v>
      </c>
      <c r="L1210" s="83">
        <v>0.35099999999999998</v>
      </c>
      <c r="M1210" s="83" t="s">
        <v>277</v>
      </c>
      <c r="N1210" s="84">
        <f t="shared" si="56"/>
        <v>0.4778634259259259</v>
      </c>
    </row>
    <row r="1211" spans="2:14" s="71" customFormat="1" ht="14.65" customHeight="1">
      <c r="B1211" s="79" t="s">
        <v>278</v>
      </c>
      <c r="C1211" s="80">
        <v>10044187</v>
      </c>
      <c r="D1211" s="80">
        <v>10019674</v>
      </c>
      <c r="E1211" s="79" t="s">
        <v>276</v>
      </c>
      <c r="F1211" s="81">
        <v>42571</v>
      </c>
      <c r="G1211" s="82">
        <v>3.9470000000000001</v>
      </c>
      <c r="H1211" s="83">
        <f t="shared" si="54"/>
        <v>3947</v>
      </c>
      <c r="I1211" s="84">
        <f t="shared" si="55"/>
        <v>4.5682870370370367E-2</v>
      </c>
      <c r="J1211" s="83">
        <v>8.5000000000000006E-2</v>
      </c>
      <c r="K1211" s="83" t="s">
        <v>277</v>
      </c>
      <c r="L1211" s="83">
        <v>0.35799999999999998</v>
      </c>
      <c r="M1211" s="83" t="s">
        <v>277</v>
      </c>
      <c r="N1211" s="84">
        <f t="shared" si="56"/>
        <v>0.48868287037037039</v>
      </c>
    </row>
    <row r="1212" spans="2:14" s="71" customFormat="1" ht="14.65" customHeight="1">
      <c r="B1212" s="79" t="s">
        <v>278</v>
      </c>
      <c r="C1212" s="80">
        <v>10044187</v>
      </c>
      <c r="D1212" s="80">
        <v>10019674</v>
      </c>
      <c r="E1212" s="79" t="s">
        <v>276</v>
      </c>
      <c r="F1212" s="81">
        <v>42572</v>
      </c>
      <c r="G1212" s="82">
        <v>3.754</v>
      </c>
      <c r="H1212" s="83">
        <f t="shared" si="54"/>
        <v>3754</v>
      </c>
      <c r="I1212" s="84">
        <f t="shared" si="55"/>
        <v>4.3449074074074071E-2</v>
      </c>
      <c r="J1212" s="83">
        <v>7.8E-2</v>
      </c>
      <c r="K1212" s="83" t="s">
        <v>277</v>
      </c>
      <c r="L1212" s="83">
        <v>0.32700000000000001</v>
      </c>
      <c r="M1212" s="83" t="s">
        <v>277</v>
      </c>
      <c r="N1212" s="84">
        <f t="shared" si="56"/>
        <v>0.44844907407407408</v>
      </c>
    </row>
    <row r="1213" spans="2:14" s="71" customFormat="1" ht="14.65" customHeight="1">
      <c r="B1213" s="79" t="s">
        <v>278</v>
      </c>
      <c r="C1213" s="80">
        <v>10044187</v>
      </c>
      <c r="D1213" s="80">
        <v>10019674</v>
      </c>
      <c r="E1213" s="79" t="s">
        <v>276</v>
      </c>
      <c r="F1213" s="81">
        <v>42573</v>
      </c>
      <c r="G1213" s="82">
        <v>3.548</v>
      </c>
      <c r="H1213" s="83">
        <f t="shared" si="54"/>
        <v>3548</v>
      </c>
      <c r="I1213" s="84">
        <f t="shared" si="55"/>
        <v>4.1064814814814811E-2</v>
      </c>
      <c r="J1213" s="83">
        <v>8.4000000000000005E-2</v>
      </c>
      <c r="K1213" s="83" t="s">
        <v>277</v>
      </c>
      <c r="L1213" s="83">
        <v>0.318</v>
      </c>
      <c r="M1213" s="83" t="s">
        <v>277</v>
      </c>
      <c r="N1213" s="84">
        <f t="shared" si="56"/>
        <v>0.44306481481481486</v>
      </c>
    </row>
    <row r="1214" spans="2:14" s="71" customFormat="1" ht="14.65" customHeight="1">
      <c r="B1214" s="79" t="s">
        <v>278</v>
      </c>
      <c r="C1214" s="80">
        <v>10044187</v>
      </c>
      <c r="D1214" s="80">
        <v>10019674</v>
      </c>
      <c r="E1214" s="79" t="s">
        <v>276</v>
      </c>
      <c r="F1214" s="81">
        <v>42574</v>
      </c>
      <c r="G1214" s="82">
        <v>8.5690000000000008</v>
      </c>
      <c r="H1214" s="83">
        <f t="shared" si="54"/>
        <v>8569</v>
      </c>
      <c r="I1214" s="84">
        <f t="shared" si="55"/>
        <v>9.9178240740740747E-2</v>
      </c>
      <c r="J1214" s="83">
        <v>8.7999999999999995E-2</v>
      </c>
      <c r="K1214" s="83" t="s">
        <v>277</v>
      </c>
      <c r="L1214" s="83">
        <v>0.28199999999999997</v>
      </c>
      <c r="M1214" s="83" t="s">
        <v>277</v>
      </c>
      <c r="N1214" s="84">
        <f t="shared" si="56"/>
        <v>0.46917824074074072</v>
      </c>
    </row>
    <row r="1215" spans="2:14" s="71" customFormat="1" ht="14.65" customHeight="1">
      <c r="B1215" s="79" t="s">
        <v>278</v>
      </c>
      <c r="C1215" s="80">
        <v>10044187</v>
      </c>
      <c r="D1215" s="80">
        <v>10019674</v>
      </c>
      <c r="E1215" s="79" t="s">
        <v>276</v>
      </c>
      <c r="F1215" s="81">
        <v>42575</v>
      </c>
      <c r="G1215" s="82">
        <v>3.8540000000000001</v>
      </c>
      <c r="H1215" s="83">
        <f t="shared" si="54"/>
        <v>3854</v>
      </c>
      <c r="I1215" s="84">
        <f t="shared" si="55"/>
        <v>4.4606481481481483E-2</v>
      </c>
      <c r="J1215" s="83">
        <v>8.5000000000000006E-2</v>
      </c>
      <c r="K1215" s="83" t="s">
        <v>277</v>
      </c>
      <c r="L1215" s="83">
        <v>0.33300000000000002</v>
      </c>
      <c r="M1215" s="83" t="s">
        <v>277</v>
      </c>
      <c r="N1215" s="84">
        <f t="shared" si="56"/>
        <v>0.46260648148148154</v>
      </c>
    </row>
    <row r="1216" spans="2:14" s="71" customFormat="1" ht="14.65" customHeight="1">
      <c r="B1216" s="79" t="s">
        <v>278</v>
      </c>
      <c r="C1216" s="80">
        <v>10044187</v>
      </c>
      <c r="D1216" s="80">
        <v>10019674</v>
      </c>
      <c r="E1216" s="79" t="s">
        <v>276</v>
      </c>
      <c r="F1216" s="81">
        <v>42576</v>
      </c>
      <c r="G1216" s="82">
        <v>3.6230000000000002</v>
      </c>
      <c r="H1216" s="83">
        <f t="shared" si="54"/>
        <v>3623</v>
      </c>
      <c r="I1216" s="84">
        <f t="shared" si="55"/>
        <v>4.193287037037037E-2</v>
      </c>
      <c r="J1216" s="83">
        <v>0.09</v>
      </c>
      <c r="K1216" s="83" t="s">
        <v>277</v>
      </c>
      <c r="L1216" s="83">
        <v>0.31900000000000001</v>
      </c>
      <c r="M1216" s="83" t="s">
        <v>277</v>
      </c>
      <c r="N1216" s="84">
        <f t="shared" si="56"/>
        <v>0.45093287037037039</v>
      </c>
    </row>
    <row r="1217" spans="2:14" s="71" customFormat="1" ht="14.65" customHeight="1">
      <c r="B1217" s="79" t="s">
        <v>278</v>
      </c>
      <c r="C1217" s="80">
        <v>10044187</v>
      </c>
      <c r="D1217" s="80">
        <v>10019674</v>
      </c>
      <c r="E1217" s="79" t="s">
        <v>276</v>
      </c>
      <c r="F1217" s="81">
        <v>42577</v>
      </c>
      <c r="G1217" s="82">
        <v>3.5089999999999999</v>
      </c>
      <c r="H1217" s="83">
        <f t="shared" si="54"/>
        <v>3509</v>
      </c>
      <c r="I1217" s="84">
        <f t="shared" si="55"/>
        <v>4.0613425925925921E-2</v>
      </c>
      <c r="J1217" s="83">
        <v>8.5999999999999993E-2</v>
      </c>
      <c r="K1217" s="83" t="s">
        <v>277</v>
      </c>
      <c r="L1217" s="83">
        <v>0.32300000000000001</v>
      </c>
      <c r="M1217" s="83" t="s">
        <v>277</v>
      </c>
      <c r="N1217" s="84">
        <f t="shared" si="56"/>
        <v>0.4496134259259259</v>
      </c>
    </row>
    <row r="1218" spans="2:14" s="71" customFormat="1" ht="14.65" customHeight="1">
      <c r="B1218" s="79" t="s">
        <v>278</v>
      </c>
      <c r="C1218" s="80">
        <v>10044187</v>
      </c>
      <c r="D1218" s="80">
        <v>10019674</v>
      </c>
      <c r="E1218" s="79" t="s">
        <v>276</v>
      </c>
      <c r="F1218" s="81">
        <v>42578</v>
      </c>
      <c r="G1218" s="82">
        <v>1.548</v>
      </c>
      <c r="H1218" s="83">
        <f t="shared" si="54"/>
        <v>1548</v>
      </c>
      <c r="I1218" s="84">
        <f t="shared" si="55"/>
        <v>1.7916666666666668E-2</v>
      </c>
      <c r="J1218" s="83">
        <v>0.124</v>
      </c>
      <c r="K1218" s="83" t="s">
        <v>277</v>
      </c>
      <c r="L1218" s="83">
        <v>0.35699999999999998</v>
      </c>
      <c r="M1218" s="83" t="s">
        <v>277</v>
      </c>
      <c r="N1218" s="84">
        <f t="shared" si="56"/>
        <v>0.49891666666666667</v>
      </c>
    </row>
    <row r="1219" spans="2:14" s="71" customFormat="1" ht="14.65" customHeight="1">
      <c r="B1219" s="79" t="s">
        <v>278</v>
      </c>
      <c r="C1219" s="80">
        <v>10044187</v>
      </c>
      <c r="D1219" s="80">
        <v>10019674</v>
      </c>
      <c r="E1219" s="79" t="s">
        <v>276</v>
      </c>
      <c r="F1219" s="81">
        <v>42579</v>
      </c>
      <c r="G1219" s="82">
        <v>3.44</v>
      </c>
      <c r="H1219" s="83">
        <f t="shared" si="54"/>
        <v>3440</v>
      </c>
      <c r="I1219" s="84">
        <f t="shared" si="55"/>
        <v>3.981481481481481E-2</v>
      </c>
      <c r="J1219" s="83">
        <v>9.8000000000000004E-2</v>
      </c>
      <c r="K1219" s="83" t="s">
        <v>277</v>
      </c>
      <c r="L1219" s="83">
        <v>0.34200000000000003</v>
      </c>
      <c r="M1219" s="83" t="s">
        <v>277</v>
      </c>
      <c r="N1219" s="84">
        <f t="shared" si="56"/>
        <v>0.47981481481481481</v>
      </c>
    </row>
    <row r="1220" spans="2:14" s="71" customFormat="1" ht="14.65" customHeight="1">
      <c r="B1220" s="79" t="s">
        <v>278</v>
      </c>
      <c r="C1220" s="80">
        <v>10044187</v>
      </c>
      <c r="D1220" s="80">
        <v>10019674</v>
      </c>
      <c r="E1220" s="79" t="s">
        <v>276</v>
      </c>
      <c r="F1220" s="81">
        <v>42580</v>
      </c>
      <c r="G1220" s="82">
        <v>6.056</v>
      </c>
      <c r="H1220" s="83">
        <f t="shared" si="54"/>
        <v>6056</v>
      </c>
      <c r="I1220" s="84">
        <f t="shared" si="55"/>
        <v>7.0092592592592595E-2</v>
      </c>
      <c r="J1220" s="83">
        <v>7.9000000000000001E-2</v>
      </c>
      <c r="K1220" s="83" t="s">
        <v>277</v>
      </c>
      <c r="L1220" s="83">
        <v>0.32500000000000001</v>
      </c>
      <c r="M1220" s="83" t="s">
        <v>277</v>
      </c>
      <c r="N1220" s="84">
        <f t="shared" si="56"/>
        <v>0.47409259259259262</v>
      </c>
    </row>
    <row r="1221" spans="2:14" s="71" customFormat="1" ht="14.65" customHeight="1">
      <c r="B1221" s="79" t="s">
        <v>278</v>
      </c>
      <c r="C1221" s="80">
        <v>10044187</v>
      </c>
      <c r="D1221" s="80">
        <v>10019674</v>
      </c>
      <c r="E1221" s="79" t="s">
        <v>276</v>
      </c>
      <c r="F1221" s="81">
        <v>42581</v>
      </c>
      <c r="G1221" s="82">
        <v>3.3879999999999999</v>
      </c>
      <c r="H1221" s="83">
        <f t="shared" ref="H1221:H1284" si="57">(G1221*1000)</f>
        <v>3388</v>
      </c>
      <c r="I1221" s="84">
        <f t="shared" ref="I1221:I1284" si="58">SUM(G1221/86.4)</f>
        <v>3.9212962962962956E-2</v>
      </c>
      <c r="J1221" s="83">
        <v>7.3999999999999996E-2</v>
      </c>
      <c r="K1221" s="83" t="s">
        <v>277</v>
      </c>
      <c r="L1221" s="83">
        <v>0.28999999999999998</v>
      </c>
      <c r="M1221" s="83" t="s">
        <v>277</v>
      </c>
      <c r="N1221" s="84">
        <f t="shared" ref="N1221:N1284" si="59">SUM(I1221+J1221+L1221)</f>
        <v>0.40321296296296294</v>
      </c>
    </row>
    <row r="1222" spans="2:14" s="71" customFormat="1" ht="14.65" customHeight="1">
      <c r="B1222" s="79" t="s">
        <v>278</v>
      </c>
      <c r="C1222" s="80">
        <v>10044187</v>
      </c>
      <c r="D1222" s="80">
        <v>10019674</v>
      </c>
      <c r="E1222" s="79" t="s">
        <v>276</v>
      </c>
      <c r="F1222" s="81">
        <v>42582</v>
      </c>
      <c r="G1222" s="82">
        <v>3.673</v>
      </c>
      <c r="H1222" s="83">
        <f t="shared" si="57"/>
        <v>3673</v>
      </c>
      <c r="I1222" s="84">
        <f t="shared" si="58"/>
        <v>4.251157407407407E-2</v>
      </c>
      <c r="J1222" s="83">
        <v>7.0999999999999994E-2</v>
      </c>
      <c r="K1222" s="83" t="s">
        <v>277</v>
      </c>
      <c r="L1222" s="83">
        <v>0.28599999999999998</v>
      </c>
      <c r="M1222" s="83" t="s">
        <v>277</v>
      </c>
      <c r="N1222" s="84">
        <f t="shared" si="59"/>
        <v>0.39951157407407401</v>
      </c>
    </row>
    <row r="1223" spans="2:14" s="71" customFormat="1" ht="14.65" customHeight="1">
      <c r="B1223" s="79" t="s">
        <v>278</v>
      </c>
      <c r="C1223" s="80">
        <v>10044187</v>
      </c>
      <c r="D1223" s="80">
        <v>10019674</v>
      </c>
      <c r="E1223" s="79" t="s">
        <v>276</v>
      </c>
      <c r="F1223" s="81">
        <v>42583</v>
      </c>
      <c r="G1223" s="82">
        <v>3.89</v>
      </c>
      <c r="H1223" s="83">
        <f t="shared" si="57"/>
        <v>3890</v>
      </c>
      <c r="I1223" s="84">
        <f t="shared" si="58"/>
        <v>4.5023148148148145E-2</v>
      </c>
      <c r="J1223" s="83">
        <v>0.34699999999999998</v>
      </c>
      <c r="K1223" s="83" t="s">
        <v>277</v>
      </c>
      <c r="L1223" s="83">
        <v>0.38300000000000001</v>
      </c>
      <c r="M1223" s="83" t="s">
        <v>277</v>
      </c>
      <c r="N1223" s="84">
        <f t="shared" si="59"/>
        <v>0.7750231481481481</v>
      </c>
    </row>
    <row r="1224" spans="2:14" s="71" customFormat="1" ht="14.65" customHeight="1">
      <c r="B1224" s="79" t="s">
        <v>278</v>
      </c>
      <c r="C1224" s="80">
        <v>10044187</v>
      </c>
      <c r="D1224" s="80">
        <v>10019674</v>
      </c>
      <c r="E1224" s="79" t="s">
        <v>276</v>
      </c>
      <c r="F1224" s="81">
        <v>42584</v>
      </c>
      <c r="G1224" s="82">
        <v>3.4769999999999999</v>
      </c>
      <c r="H1224" s="83">
        <f t="shared" si="57"/>
        <v>3477</v>
      </c>
      <c r="I1224" s="84">
        <f t="shared" si="58"/>
        <v>4.0243055555555553E-2</v>
      </c>
      <c r="J1224" s="83">
        <v>1.1299999999999999</v>
      </c>
      <c r="K1224" s="83" t="s">
        <v>277</v>
      </c>
      <c r="L1224" s="83">
        <v>0.56699999999999995</v>
      </c>
      <c r="M1224" s="83" t="s">
        <v>277</v>
      </c>
      <c r="N1224" s="84">
        <f t="shared" si="59"/>
        <v>1.7372430555555554</v>
      </c>
    </row>
    <row r="1225" spans="2:14" s="71" customFormat="1" ht="14.65" customHeight="1">
      <c r="B1225" s="79" t="s">
        <v>278</v>
      </c>
      <c r="C1225" s="80">
        <v>10044187</v>
      </c>
      <c r="D1225" s="80">
        <v>10019674</v>
      </c>
      <c r="E1225" s="79" t="s">
        <v>276</v>
      </c>
      <c r="F1225" s="81">
        <v>42585</v>
      </c>
      <c r="G1225" s="82">
        <v>3.2709999999999999</v>
      </c>
      <c r="H1225" s="83">
        <f t="shared" si="57"/>
        <v>3271</v>
      </c>
      <c r="I1225" s="84">
        <f t="shared" si="58"/>
        <v>3.7858796296296293E-2</v>
      </c>
      <c r="J1225" s="83">
        <v>0.17899999999999999</v>
      </c>
      <c r="K1225" s="83" t="s">
        <v>277</v>
      </c>
      <c r="L1225" s="83">
        <v>0.52600000000000002</v>
      </c>
      <c r="M1225" s="83" t="s">
        <v>277</v>
      </c>
      <c r="N1225" s="84">
        <f t="shared" si="59"/>
        <v>0.74285879629629625</v>
      </c>
    </row>
    <row r="1226" spans="2:14" s="71" customFormat="1" ht="14.65" customHeight="1">
      <c r="B1226" s="79" t="s">
        <v>278</v>
      </c>
      <c r="C1226" s="80">
        <v>10044187</v>
      </c>
      <c r="D1226" s="80">
        <v>10019674</v>
      </c>
      <c r="E1226" s="79" t="s">
        <v>276</v>
      </c>
      <c r="F1226" s="81">
        <v>42586</v>
      </c>
      <c r="G1226" s="82">
        <v>3.6970000000000001</v>
      </c>
      <c r="H1226" s="83">
        <f t="shared" si="57"/>
        <v>3697</v>
      </c>
      <c r="I1226" s="84">
        <f t="shared" si="58"/>
        <v>4.2789351851851849E-2</v>
      </c>
      <c r="J1226" s="83">
        <v>0.107</v>
      </c>
      <c r="K1226" s="83" t="s">
        <v>277</v>
      </c>
      <c r="L1226" s="83">
        <v>0.435</v>
      </c>
      <c r="M1226" s="83" t="s">
        <v>277</v>
      </c>
      <c r="N1226" s="84">
        <f t="shared" si="59"/>
        <v>0.58478935185185188</v>
      </c>
    </row>
    <row r="1227" spans="2:14" s="71" customFormat="1" ht="14.65" customHeight="1">
      <c r="B1227" s="79" t="s">
        <v>278</v>
      </c>
      <c r="C1227" s="80">
        <v>10044187</v>
      </c>
      <c r="D1227" s="80">
        <v>10019674</v>
      </c>
      <c r="E1227" s="79" t="s">
        <v>276</v>
      </c>
      <c r="F1227" s="81">
        <v>42587</v>
      </c>
      <c r="G1227" s="82">
        <v>3.44</v>
      </c>
      <c r="H1227" s="83">
        <f t="shared" si="57"/>
        <v>3440</v>
      </c>
      <c r="I1227" s="84">
        <f t="shared" si="58"/>
        <v>3.981481481481481E-2</v>
      </c>
      <c r="J1227" s="83">
        <v>8.6999999999999994E-2</v>
      </c>
      <c r="K1227" s="83" t="s">
        <v>277</v>
      </c>
      <c r="L1227" s="83">
        <v>0.33800000000000002</v>
      </c>
      <c r="M1227" s="83" t="s">
        <v>277</v>
      </c>
      <c r="N1227" s="84">
        <f t="shared" si="59"/>
        <v>0.46481481481481479</v>
      </c>
    </row>
    <row r="1228" spans="2:14" s="71" customFormat="1" ht="14.65" customHeight="1">
      <c r="B1228" s="79" t="s">
        <v>278</v>
      </c>
      <c r="C1228" s="80">
        <v>10044187</v>
      </c>
      <c r="D1228" s="80">
        <v>10019674</v>
      </c>
      <c r="E1228" s="79" t="s">
        <v>276</v>
      </c>
      <c r="F1228" s="81">
        <v>42588</v>
      </c>
      <c r="G1228" s="82">
        <v>5.367</v>
      </c>
      <c r="H1228" s="83">
        <f t="shared" si="57"/>
        <v>5367</v>
      </c>
      <c r="I1228" s="84">
        <f t="shared" si="58"/>
        <v>6.2118055555555551E-2</v>
      </c>
      <c r="J1228" s="83">
        <v>8.4000000000000005E-2</v>
      </c>
      <c r="K1228" s="83" t="s">
        <v>277</v>
      </c>
      <c r="L1228" s="83">
        <v>0.29499999999999998</v>
      </c>
      <c r="M1228" s="83" t="s">
        <v>277</v>
      </c>
      <c r="N1228" s="84">
        <f t="shared" si="59"/>
        <v>0.44111805555555555</v>
      </c>
    </row>
    <row r="1229" spans="2:14" s="71" customFormat="1" ht="14.65" customHeight="1">
      <c r="B1229" s="79" t="s">
        <v>278</v>
      </c>
      <c r="C1229" s="80">
        <v>10044187</v>
      </c>
      <c r="D1229" s="80">
        <v>10019674</v>
      </c>
      <c r="E1229" s="79" t="s">
        <v>276</v>
      </c>
      <c r="F1229" s="81">
        <v>42589</v>
      </c>
      <c r="G1229" s="82">
        <v>2.6835</v>
      </c>
      <c r="H1229" s="83">
        <f t="shared" si="57"/>
        <v>2683.5</v>
      </c>
      <c r="I1229" s="84">
        <f t="shared" si="58"/>
        <v>3.1059027777777776E-2</v>
      </c>
      <c r="J1229" s="83">
        <v>8.7999999999999995E-2</v>
      </c>
      <c r="K1229" s="83" t="s">
        <v>277</v>
      </c>
      <c r="L1229" s="83">
        <v>0.28999999999999998</v>
      </c>
      <c r="M1229" s="83" t="s">
        <v>277</v>
      </c>
      <c r="N1229" s="84">
        <f t="shared" si="59"/>
        <v>0.40905902777777775</v>
      </c>
    </row>
    <row r="1230" spans="2:14" s="71" customFormat="1" ht="14.65" customHeight="1">
      <c r="B1230" s="79" t="s">
        <v>278</v>
      </c>
      <c r="C1230" s="80">
        <v>10044187</v>
      </c>
      <c r="D1230" s="80">
        <v>10019674</v>
      </c>
      <c r="E1230" s="79" t="s">
        <v>276</v>
      </c>
      <c r="F1230" s="81">
        <v>42590</v>
      </c>
      <c r="G1230" s="82">
        <v>2.6835</v>
      </c>
      <c r="H1230" s="83">
        <f t="shared" si="57"/>
        <v>2683.5</v>
      </c>
      <c r="I1230" s="84">
        <f t="shared" si="58"/>
        <v>3.1059027777777776E-2</v>
      </c>
      <c r="J1230" s="83">
        <v>8.1000000000000003E-2</v>
      </c>
      <c r="K1230" s="83" t="s">
        <v>277</v>
      </c>
      <c r="L1230" s="83">
        <v>0.26100000000000001</v>
      </c>
      <c r="M1230" s="83" t="s">
        <v>277</v>
      </c>
      <c r="N1230" s="84">
        <f t="shared" si="59"/>
        <v>0.37305902777777777</v>
      </c>
    </row>
    <row r="1231" spans="2:14" s="71" customFormat="1" ht="14.65" customHeight="1">
      <c r="B1231" s="79" t="s">
        <v>278</v>
      </c>
      <c r="C1231" s="80">
        <v>10044187</v>
      </c>
      <c r="D1231" s="80">
        <v>10019674</v>
      </c>
      <c r="E1231" s="79" t="s">
        <v>276</v>
      </c>
      <c r="F1231" s="81">
        <v>42591</v>
      </c>
      <c r="G1231" s="82">
        <v>3.5640000000000001</v>
      </c>
      <c r="H1231" s="83">
        <f t="shared" si="57"/>
        <v>3564</v>
      </c>
      <c r="I1231" s="84">
        <f t="shared" si="58"/>
        <v>4.1249999999999995E-2</v>
      </c>
      <c r="J1231" s="83">
        <v>7.1999999999999995E-2</v>
      </c>
      <c r="K1231" s="83" t="s">
        <v>277</v>
      </c>
      <c r="L1231" s="83">
        <v>0.23599999999999999</v>
      </c>
      <c r="M1231" s="83" t="s">
        <v>277</v>
      </c>
      <c r="N1231" s="84">
        <f t="shared" si="59"/>
        <v>0.34924999999999995</v>
      </c>
    </row>
    <row r="1232" spans="2:14" s="71" customFormat="1" ht="14.65" customHeight="1">
      <c r="B1232" s="79" t="s">
        <v>278</v>
      </c>
      <c r="C1232" s="80">
        <v>10044187</v>
      </c>
      <c r="D1232" s="80">
        <v>10019674</v>
      </c>
      <c r="E1232" s="79" t="s">
        <v>276</v>
      </c>
      <c r="F1232" s="81">
        <v>42592</v>
      </c>
      <c r="G1232" s="82">
        <v>3.415</v>
      </c>
      <c r="H1232" s="83">
        <f t="shared" si="57"/>
        <v>3415</v>
      </c>
      <c r="I1232" s="84">
        <f t="shared" si="58"/>
        <v>3.9525462962962964E-2</v>
      </c>
      <c r="J1232" s="83">
        <v>6.9000000000000006E-2</v>
      </c>
      <c r="K1232" s="83" t="s">
        <v>277</v>
      </c>
      <c r="L1232" s="83">
        <v>0.217</v>
      </c>
      <c r="M1232" s="83" t="s">
        <v>277</v>
      </c>
      <c r="N1232" s="84">
        <f t="shared" si="59"/>
        <v>0.32552546296296297</v>
      </c>
    </row>
    <row r="1233" spans="2:14" s="71" customFormat="1" ht="14.65" customHeight="1">
      <c r="B1233" s="79" t="s">
        <v>278</v>
      </c>
      <c r="C1233" s="80">
        <v>10044187</v>
      </c>
      <c r="D1233" s="80">
        <v>10019674</v>
      </c>
      <c r="E1233" s="79" t="s">
        <v>276</v>
      </c>
      <c r="F1233" s="81">
        <v>42593</v>
      </c>
      <c r="G1233" s="82">
        <v>3.7040000000000002</v>
      </c>
      <c r="H1233" s="83">
        <f t="shared" si="57"/>
        <v>3704</v>
      </c>
      <c r="I1233" s="84">
        <f t="shared" si="58"/>
        <v>4.2870370370370371E-2</v>
      </c>
      <c r="J1233" s="83">
        <v>7.0999999999999994E-2</v>
      </c>
      <c r="K1233" s="83" t="s">
        <v>277</v>
      </c>
      <c r="L1233" s="83">
        <v>0.217</v>
      </c>
      <c r="M1233" s="83" t="s">
        <v>277</v>
      </c>
      <c r="N1233" s="84">
        <f t="shared" si="59"/>
        <v>0.33087037037037037</v>
      </c>
    </row>
    <row r="1234" spans="2:14" s="71" customFormat="1" ht="14.65" customHeight="1">
      <c r="B1234" s="79" t="s">
        <v>278</v>
      </c>
      <c r="C1234" s="80">
        <v>10044187</v>
      </c>
      <c r="D1234" s="80">
        <v>10019674</v>
      </c>
      <c r="E1234" s="79" t="s">
        <v>276</v>
      </c>
      <c r="F1234" s="81">
        <v>42594</v>
      </c>
      <c r="G1234" s="82">
        <v>3.1469999999999998</v>
      </c>
      <c r="H1234" s="83">
        <f t="shared" si="57"/>
        <v>3147</v>
      </c>
      <c r="I1234" s="84">
        <f t="shared" si="58"/>
        <v>3.6423611111111108E-2</v>
      </c>
      <c r="J1234" s="83">
        <v>7.0000000000000007E-2</v>
      </c>
      <c r="K1234" s="83" t="s">
        <v>277</v>
      </c>
      <c r="L1234" s="83">
        <v>0.215</v>
      </c>
      <c r="M1234" s="83" t="s">
        <v>277</v>
      </c>
      <c r="N1234" s="84">
        <f t="shared" si="59"/>
        <v>0.32142361111111112</v>
      </c>
    </row>
    <row r="1235" spans="2:14" s="71" customFormat="1" ht="14.65" customHeight="1">
      <c r="B1235" s="79" t="s">
        <v>278</v>
      </c>
      <c r="C1235" s="80">
        <v>10044187</v>
      </c>
      <c r="D1235" s="80">
        <v>10019674</v>
      </c>
      <c r="E1235" s="79" t="s">
        <v>276</v>
      </c>
      <c r="F1235" s="81">
        <v>42595</v>
      </c>
      <c r="G1235" s="82">
        <v>3.4590000000000001</v>
      </c>
      <c r="H1235" s="83">
        <f t="shared" si="57"/>
        <v>3459</v>
      </c>
      <c r="I1235" s="84">
        <f t="shared" si="58"/>
        <v>4.0034722222222222E-2</v>
      </c>
      <c r="J1235" s="83">
        <v>7.0999999999999994E-2</v>
      </c>
      <c r="K1235" s="83" t="s">
        <v>277</v>
      </c>
      <c r="L1235" s="83">
        <v>0.22900000000000001</v>
      </c>
      <c r="M1235" s="83" t="s">
        <v>277</v>
      </c>
      <c r="N1235" s="84">
        <f t="shared" si="59"/>
        <v>0.3400347222222222</v>
      </c>
    </row>
    <row r="1236" spans="2:14" s="71" customFormat="1" ht="14.65" customHeight="1">
      <c r="B1236" s="79" t="s">
        <v>278</v>
      </c>
      <c r="C1236" s="80">
        <v>10044187</v>
      </c>
      <c r="D1236" s="80">
        <v>10019674</v>
      </c>
      <c r="E1236" s="79" t="s">
        <v>276</v>
      </c>
      <c r="F1236" s="81">
        <v>42596</v>
      </c>
      <c r="G1236" s="82">
        <v>3.7930000000000001</v>
      </c>
      <c r="H1236" s="83">
        <f t="shared" si="57"/>
        <v>3793</v>
      </c>
      <c r="I1236" s="84">
        <f t="shared" si="58"/>
        <v>4.3900462962962961E-2</v>
      </c>
      <c r="J1236" s="83">
        <v>8.3000000000000004E-2</v>
      </c>
      <c r="K1236" s="83" t="s">
        <v>277</v>
      </c>
      <c r="L1236" s="83">
        <v>0.218</v>
      </c>
      <c r="M1236" s="83" t="s">
        <v>277</v>
      </c>
      <c r="N1236" s="84">
        <f t="shared" si="59"/>
        <v>0.34490046296296295</v>
      </c>
    </row>
    <row r="1237" spans="2:14" s="71" customFormat="1" ht="14.65" customHeight="1">
      <c r="B1237" s="79" t="s">
        <v>278</v>
      </c>
      <c r="C1237" s="80">
        <v>10044187</v>
      </c>
      <c r="D1237" s="80">
        <v>10019674</v>
      </c>
      <c r="E1237" s="79" t="s">
        <v>276</v>
      </c>
      <c r="F1237" s="81">
        <v>42597</v>
      </c>
      <c r="G1237" s="82">
        <v>3.4180000000000001</v>
      </c>
      <c r="H1237" s="83">
        <f t="shared" si="57"/>
        <v>3418</v>
      </c>
      <c r="I1237" s="84">
        <f t="shared" si="58"/>
        <v>3.9560185185185184E-2</v>
      </c>
      <c r="J1237" s="83">
        <v>7.9000000000000001E-2</v>
      </c>
      <c r="K1237" s="83" t="s">
        <v>277</v>
      </c>
      <c r="L1237" s="83">
        <v>0.23200000000000001</v>
      </c>
      <c r="M1237" s="83" t="s">
        <v>277</v>
      </c>
      <c r="N1237" s="84">
        <f t="shared" si="59"/>
        <v>0.35056018518518517</v>
      </c>
    </row>
    <row r="1238" spans="2:14" s="71" customFormat="1" ht="14.65" customHeight="1">
      <c r="B1238" s="79" t="s">
        <v>278</v>
      </c>
      <c r="C1238" s="80">
        <v>10044187</v>
      </c>
      <c r="D1238" s="80">
        <v>10019674</v>
      </c>
      <c r="E1238" s="79" t="s">
        <v>276</v>
      </c>
      <c r="F1238" s="81">
        <v>42598</v>
      </c>
      <c r="G1238" s="82">
        <v>3.3660000000000001</v>
      </c>
      <c r="H1238" s="83">
        <f t="shared" si="57"/>
        <v>3366</v>
      </c>
      <c r="I1238" s="84">
        <f t="shared" si="58"/>
        <v>3.8958333333333331E-2</v>
      </c>
      <c r="J1238" s="83">
        <v>7.0000000000000007E-2</v>
      </c>
      <c r="K1238" s="83" t="s">
        <v>277</v>
      </c>
      <c r="L1238" s="83">
        <v>0.217</v>
      </c>
      <c r="M1238" s="83" t="s">
        <v>277</v>
      </c>
      <c r="N1238" s="84">
        <f t="shared" si="59"/>
        <v>0.32595833333333335</v>
      </c>
    </row>
    <row r="1239" spans="2:14" s="71" customFormat="1" ht="14.65" customHeight="1">
      <c r="B1239" s="79" t="s">
        <v>278</v>
      </c>
      <c r="C1239" s="80">
        <v>10044187</v>
      </c>
      <c r="D1239" s="80">
        <v>10019674</v>
      </c>
      <c r="E1239" s="79" t="s">
        <v>276</v>
      </c>
      <c r="F1239" s="81">
        <v>42599</v>
      </c>
      <c r="G1239" s="82">
        <v>3.4140000000000001</v>
      </c>
      <c r="H1239" s="83">
        <f t="shared" si="57"/>
        <v>3414</v>
      </c>
      <c r="I1239" s="84">
        <f t="shared" si="58"/>
        <v>3.951388888888889E-2</v>
      </c>
      <c r="J1239" s="83">
        <v>9.0999999999999998E-2</v>
      </c>
      <c r="K1239" s="83" t="s">
        <v>277</v>
      </c>
      <c r="L1239" s="83">
        <v>0.23100000000000001</v>
      </c>
      <c r="M1239" s="83" t="s">
        <v>277</v>
      </c>
      <c r="N1239" s="84">
        <f t="shared" si="59"/>
        <v>0.36151388888888891</v>
      </c>
    </row>
    <row r="1240" spans="2:14" s="71" customFormat="1" ht="14.65" customHeight="1">
      <c r="B1240" s="79" t="s">
        <v>278</v>
      </c>
      <c r="C1240" s="80">
        <v>10044187</v>
      </c>
      <c r="D1240" s="80">
        <v>10019674</v>
      </c>
      <c r="E1240" s="79" t="s">
        <v>276</v>
      </c>
      <c r="F1240" s="81">
        <v>42600</v>
      </c>
      <c r="G1240" s="82">
        <v>4</v>
      </c>
      <c r="H1240" s="83">
        <f t="shared" si="57"/>
        <v>4000</v>
      </c>
      <c r="I1240" s="84">
        <f t="shared" si="58"/>
        <v>4.6296296296296294E-2</v>
      </c>
      <c r="J1240" s="83">
        <v>6.8000000000000005E-2</v>
      </c>
      <c r="K1240" s="83" t="s">
        <v>277</v>
      </c>
      <c r="L1240" s="83">
        <v>0.21099999999999999</v>
      </c>
      <c r="M1240" s="83" t="s">
        <v>277</v>
      </c>
      <c r="N1240" s="84">
        <f t="shared" si="59"/>
        <v>0.32529629629629631</v>
      </c>
    </row>
    <row r="1241" spans="2:14" s="71" customFormat="1" ht="14.65" customHeight="1">
      <c r="B1241" s="79" t="s">
        <v>278</v>
      </c>
      <c r="C1241" s="80">
        <v>10044187</v>
      </c>
      <c r="D1241" s="80">
        <v>10019674</v>
      </c>
      <c r="E1241" s="79" t="s">
        <v>276</v>
      </c>
      <c r="F1241" s="81">
        <v>42601</v>
      </c>
      <c r="G1241" s="82">
        <v>2.9279999999999999</v>
      </c>
      <c r="H1241" s="83">
        <f t="shared" si="57"/>
        <v>2928</v>
      </c>
      <c r="I1241" s="84">
        <f t="shared" si="58"/>
        <v>3.3888888888888885E-2</v>
      </c>
      <c r="J1241" s="83">
        <v>8.8999999999999996E-2</v>
      </c>
      <c r="K1241" s="83" t="s">
        <v>277</v>
      </c>
      <c r="L1241" s="83">
        <v>0.251</v>
      </c>
      <c r="M1241" s="83" t="s">
        <v>277</v>
      </c>
      <c r="N1241" s="84">
        <f t="shared" si="59"/>
        <v>0.37388888888888888</v>
      </c>
    </row>
    <row r="1242" spans="2:14" s="71" customFormat="1" ht="14.65" customHeight="1">
      <c r="B1242" s="79" t="s">
        <v>278</v>
      </c>
      <c r="C1242" s="80">
        <v>10044187</v>
      </c>
      <c r="D1242" s="80">
        <v>10019674</v>
      </c>
      <c r="E1242" s="79" t="s">
        <v>276</v>
      </c>
      <c r="F1242" s="81">
        <v>42602</v>
      </c>
      <c r="G1242" s="82">
        <v>3.5030000000000001</v>
      </c>
      <c r="H1242" s="83">
        <f t="shared" si="57"/>
        <v>3503</v>
      </c>
      <c r="I1242" s="84">
        <f t="shared" si="58"/>
        <v>4.0543981481481479E-2</v>
      </c>
      <c r="J1242" s="83">
        <v>0.13600000000000001</v>
      </c>
      <c r="K1242" s="83" t="s">
        <v>277</v>
      </c>
      <c r="L1242" s="83">
        <v>0.25700000000000001</v>
      </c>
      <c r="M1242" s="83" t="s">
        <v>277</v>
      </c>
      <c r="N1242" s="84">
        <f t="shared" si="59"/>
        <v>0.43354398148148149</v>
      </c>
    </row>
    <row r="1243" spans="2:14" s="71" customFormat="1" ht="14.65" customHeight="1">
      <c r="B1243" s="79" t="s">
        <v>278</v>
      </c>
      <c r="C1243" s="80">
        <v>10044187</v>
      </c>
      <c r="D1243" s="80">
        <v>10019674</v>
      </c>
      <c r="E1243" s="79" t="s">
        <v>276</v>
      </c>
      <c r="F1243" s="81">
        <v>42603</v>
      </c>
      <c r="G1243" s="82">
        <v>5.0620000000000003</v>
      </c>
      <c r="H1243" s="83">
        <f t="shared" si="57"/>
        <v>5062</v>
      </c>
      <c r="I1243" s="84">
        <f t="shared" si="58"/>
        <v>5.858796296296296E-2</v>
      </c>
      <c r="J1243" s="83">
        <v>0.13900000000000001</v>
      </c>
      <c r="K1243" s="83" t="s">
        <v>277</v>
      </c>
      <c r="L1243" s="83">
        <v>0.32100000000000001</v>
      </c>
      <c r="M1243" s="83" t="s">
        <v>277</v>
      </c>
      <c r="N1243" s="84">
        <f t="shared" si="59"/>
        <v>0.51858796296296295</v>
      </c>
    </row>
    <row r="1244" spans="2:14" s="71" customFormat="1" ht="14.65" customHeight="1">
      <c r="B1244" s="79" t="s">
        <v>278</v>
      </c>
      <c r="C1244" s="80">
        <v>10044187</v>
      </c>
      <c r="D1244" s="80">
        <v>10019674</v>
      </c>
      <c r="E1244" s="79" t="s">
        <v>276</v>
      </c>
      <c r="F1244" s="81">
        <v>42604</v>
      </c>
      <c r="G1244" s="82">
        <v>3.2949999999999999</v>
      </c>
      <c r="H1244" s="83">
        <f t="shared" si="57"/>
        <v>3295</v>
      </c>
      <c r="I1244" s="84">
        <f t="shared" si="58"/>
        <v>3.8136574074074073E-2</v>
      </c>
      <c r="J1244" s="83">
        <v>0.10299999999999999</v>
      </c>
      <c r="K1244" s="83" t="s">
        <v>277</v>
      </c>
      <c r="L1244" s="83">
        <v>0.28299999999999997</v>
      </c>
      <c r="M1244" s="83" t="s">
        <v>277</v>
      </c>
      <c r="N1244" s="84">
        <f t="shared" si="59"/>
        <v>0.42413657407407401</v>
      </c>
    </row>
    <row r="1245" spans="2:14" s="71" customFormat="1" ht="14.65" customHeight="1">
      <c r="B1245" s="79" t="s">
        <v>278</v>
      </c>
      <c r="C1245" s="80">
        <v>10044187</v>
      </c>
      <c r="D1245" s="80">
        <v>10019674</v>
      </c>
      <c r="E1245" s="79" t="s">
        <v>276</v>
      </c>
      <c r="F1245" s="81">
        <v>42605</v>
      </c>
      <c r="G1245" s="82">
        <v>2.4119999999999999</v>
      </c>
      <c r="H1245" s="83">
        <f t="shared" si="57"/>
        <v>2412</v>
      </c>
      <c r="I1245" s="84">
        <f t="shared" si="58"/>
        <v>2.7916666666666663E-2</v>
      </c>
      <c r="J1245" s="83">
        <v>8.5000000000000006E-2</v>
      </c>
      <c r="K1245" s="83" t="s">
        <v>277</v>
      </c>
      <c r="L1245" s="83">
        <v>0.254</v>
      </c>
      <c r="M1245" s="83" t="s">
        <v>277</v>
      </c>
      <c r="N1245" s="84">
        <f t="shared" si="59"/>
        <v>0.36691666666666667</v>
      </c>
    </row>
    <row r="1246" spans="2:14" s="71" customFormat="1" ht="14.65" customHeight="1">
      <c r="B1246" s="79" t="s">
        <v>278</v>
      </c>
      <c r="C1246" s="80">
        <v>10044187</v>
      </c>
      <c r="D1246" s="80">
        <v>10019674</v>
      </c>
      <c r="E1246" s="79" t="s">
        <v>276</v>
      </c>
      <c r="F1246" s="81">
        <v>42606</v>
      </c>
      <c r="G1246" s="82">
        <v>3.8149999999999999</v>
      </c>
      <c r="H1246" s="83">
        <f t="shared" si="57"/>
        <v>3815</v>
      </c>
      <c r="I1246" s="84">
        <f t="shared" si="58"/>
        <v>4.4155092592592586E-2</v>
      </c>
      <c r="J1246" s="83">
        <v>9.8000000000000004E-2</v>
      </c>
      <c r="K1246" s="83" t="s">
        <v>277</v>
      </c>
      <c r="L1246" s="83">
        <v>0.248</v>
      </c>
      <c r="M1246" s="83" t="s">
        <v>277</v>
      </c>
      <c r="N1246" s="84">
        <f t="shared" si="59"/>
        <v>0.39015509259259262</v>
      </c>
    </row>
    <row r="1247" spans="2:14" s="71" customFormat="1" ht="14.65" customHeight="1">
      <c r="B1247" s="79" t="s">
        <v>278</v>
      </c>
      <c r="C1247" s="80">
        <v>10044187</v>
      </c>
      <c r="D1247" s="80">
        <v>10019674</v>
      </c>
      <c r="E1247" s="79" t="s">
        <v>276</v>
      </c>
      <c r="F1247" s="81">
        <v>42607</v>
      </c>
      <c r="G1247" s="82">
        <v>3.1379999999999999</v>
      </c>
      <c r="H1247" s="83">
        <f t="shared" si="57"/>
        <v>3138</v>
      </c>
      <c r="I1247" s="84">
        <f t="shared" si="58"/>
        <v>3.6319444444444439E-2</v>
      </c>
      <c r="J1247" s="83">
        <v>9.5000000000000001E-2</v>
      </c>
      <c r="K1247" s="83" t="s">
        <v>277</v>
      </c>
      <c r="L1247" s="83">
        <v>0.26800000000000002</v>
      </c>
      <c r="M1247" s="83" t="s">
        <v>277</v>
      </c>
      <c r="N1247" s="84">
        <f t="shared" si="59"/>
        <v>0.39931944444444445</v>
      </c>
    </row>
    <row r="1248" spans="2:14" s="71" customFormat="1" ht="14.65" customHeight="1">
      <c r="B1248" s="79" t="s">
        <v>278</v>
      </c>
      <c r="C1248" s="80">
        <v>10044187</v>
      </c>
      <c r="D1248" s="80">
        <v>10019674</v>
      </c>
      <c r="E1248" s="79" t="s">
        <v>276</v>
      </c>
      <c r="F1248" s="81">
        <v>42608</v>
      </c>
      <c r="G1248" s="82">
        <v>3.3780000000000001</v>
      </c>
      <c r="H1248" s="83">
        <f t="shared" si="57"/>
        <v>3378</v>
      </c>
      <c r="I1248" s="84">
        <f t="shared" si="58"/>
        <v>3.9097222222222221E-2</v>
      </c>
      <c r="J1248" s="83">
        <v>8.2000000000000003E-2</v>
      </c>
      <c r="K1248" s="83" t="s">
        <v>277</v>
      </c>
      <c r="L1248" s="83">
        <v>0.247</v>
      </c>
      <c r="M1248" s="83" t="s">
        <v>277</v>
      </c>
      <c r="N1248" s="84">
        <f t="shared" si="59"/>
        <v>0.36809722222222219</v>
      </c>
    </row>
    <row r="1249" spans="2:14" s="71" customFormat="1" ht="14.65" customHeight="1">
      <c r="B1249" s="79" t="s">
        <v>278</v>
      </c>
      <c r="C1249" s="80">
        <v>10044187</v>
      </c>
      <c r="D1249" s="80">
        <v>10019674</v>
      </c>
      <c r="E1249" s="79" t="s">
        <v>276</v>
      </c>
      <c r="F1249" s="81">
        <v>42609</v>
      </c>
      <c r="G1249" s="82">
        <v>3.2850000000000001</v>
      </c>
      <c r="H1249" s="83">
        <f t="shared" si="57"/>
        <v>3285</v>
      </c>
      <c r="I1249" s="84">
        <f t="shared" si="58"/>
        <v>3.802083333333333E-2</v>
      </c>
      <c r="J1249" s="83">
        <v>7.3999999999999996E-2</v>
      </c>
      <c r="K1249" s="83" t="s">
        <v>277</v>
      </c>
      <c r="L1249" s="83">
        <v>0.223</v>
      </c>
      <c r="M1249" s="83" t="s">
        <v>277</v>
      </c>
      <c r="N1249" s="84">
        <f t="shared" si="59"/>
        <v>0.33502083333333332</v>
      </c>
    </row>
    <row r="1250" spans="2:14" s="71" customFormat="1" ht="14.65" customHeight="1">
      <c r="B1250" s="79" t="s">
        <v>278</v>
      </c>
      <c r="C1250" s="80">
        <v>10044187</v>
      </c>
      <c r="D1250" s="80">
        <v>10019674</v>
      </c>
      <c r="E1250" s="79" t="s">
        <v>276</v>
      </c>
      <c r="F1250" s="81">
        <v>42610</v>
      </c>
      <c r="G1250" s="82">
        <v>3.3559999999999999</v>
      </c>
      <c r="H1250" s="83">
        <f t="shared" si="57"/>
        <v>3356</v>
      </c>
      <c r="I1250" s="84">
        <f t="shared" si="58"/>
        <v>3.8842592592592588E-2</v>
      </c>
      <c r="J1250" s="83">
        <v>0.186</v>
      </c>
      <c r="K1250" s="83" t="s">
        <v>277</v>
      </c>
      <c r="L1250" s="83">
        <v>0.24</v>
      </c>
      <c r="M1250" s="83" t="s">
        <v>277</v>
      </c>
      <c r="N1250" s="84">
        <f t="shared" si="59"/>
        <v>0.46484259259259259</v>
      </c>
    </row>
    <row r="1251" spans="2:14" s="71" customFormat="1" ht="14.65" customHeight="1">
      <c r="B1251" s="79" t="s">
        <v>278</v>
      </c>
      <c r="C1251" s="80">
        <v>10044187</v>
      </c>
      <c r="D1251" s="80">
        <v>10019674</v>
      </c>
      <c r="E1251" s="79" t="s">
        <v>276</v>
      </c>
      <c r="F1251" s="81">
        <v>42611</v>
      </c>
      <c r="G1251" s="82">
        <v>1.792</v>
      </c>
      <c r="H1251" s="83">
        <f t="shared" si="57"/>
        <v>1792</v>
      </c>
      <c r="I1251" s="84">
        <f t="shared" si="58"/>
        <v>2.074074074074074E-2</v>
      </c>
      <c r="J1251" s="83">
        <v>0.153</v>
      </c>
      <c r="K1251" s="83" t="s">
        <v>277</v>
      </c>
      <c r="L1251" s="83">
        <v>0.35699999999999998</v>
      </c>
      <c r="M1251" s="83" t="s">
        <v>277</v>
      </c>
      <c r="N1251" s="84">
        <f t="shared" si="59"/>
        <v>0.53074074074074074</v>
      </c>
    </row>
    <row r="1252" spans="2:14" s="71" customFormat="1" ht="14.65" customHeight="1">
      <c r="B1252" s="79" t="s">
        <v>278</v>
      </c>
      <c r="C1252" s="80">
        <v>10044187</v>
      </c>
      <c r="D1252" s="80">
        <v>10019674</v>
      </c>
      <c r="E1252" s="79" t="s">
        <v>276</v>
      </c>
      <c r="F1252" s="81">
        <v>42612</v>
      </c>
      <c r="G1252" s="82">
        <v>4.9550000000000001</v>
      </c>
      <c r="H1252" s="83">
        <f t="shared" si="57"/>
        <v>4955</v>
      </c>
      <c r="I1252" s="84">
        <f t="shared" si="58"/>
        <v>5.7349537037037032E-2</v>
      </c>
      <c r="J1252" s="83">
        <v>8.6999999999999994E-2</v>
      </c>
      <c r="K1252" s="83" t="s">
        <v>277</v>
      </c>
      <c r="L1252" s="83">
        <v>0.24399999999999999</v>
      </c>
      <c r="M1252" s="83" t="s">
        <v>277</v>
      </c>
      <c r="N1252" s="84">
        <f t="shared" si="59"/>
        <v>0.38834953703703701</v>
      </c>
    </row>
    <row r="1253" spans="2:14" s="71" customFormat="1" ht="14.65" customHeight="1">
      <c r="B1253" s="79" t="s">
        <v>278</v>
      </c>
      <c r="C1253" s="80">
        <v>10044187</v>
      </c>
      <c r="D1253" s="80">
        <v>10019674</v>
      </c>
      <c r="E1253" s="79" t="s">
        <v>276</v>
      </c>
      <c r="F1253" s="81">
        <v>42613</v>
      </c>
      <c r="G1253" s="82">
        <v>3.4729999999999999</v>
      </c>
      <c r="H1253" s="83">
        <f t="shared" si="57"/>
        <v>3473</v>
      </c>
      <c r="I1253" s="84">
        <f t="shared" si="58"/>
        <v>4.0196759259259258E-2</v>
      </c>
      <c r="J1253" s="83">
        <v>8.3000000000000004E-2</v>
      </c>
      <c r="K1253" s="83" t="s">
        <v>277</v>
      </c>
      <c r="L1253" s="83">
        <v>0.222</v>
      </c>
      <c r="M1253" s="83" t="s">
        <v>277</v>
      </c>
      <c r="N1253" s="84">
        <f t="shared" si="59"/>
        <v>0.3451967592592593</v>
      </c>
    </row>
    <row r="1254" spans="2:14" s="71" customFormat="1" ht="14.65" customHeight="1">
      <c r="B1254" s="79" t="s">
        <v>278</v>
      </c>
      <c r="C1254" s="80">
        <v>10044187</v>
      </c>
      <c r="D1254" s="80">
        <v>10019674</v>
      </c>
      <c r="E1254" s="79" t="s">
        <v>276</v>
      </c>
      <c r="F1254" s="81">
        <v>42614</v>
      </c>
      <c r="G1254" s="82">
        <v>3.3730000000000002</v>
      </c>
      <c r="H1254" s="83">
        <f t="shared" si="57"/>
        <v>3373</v>
      </c>
      <c r="I1254" s="84">
        <f t="shared" si="58"/>
        <v>3.9039351851851853E-2</v>
      </c>
      <c r="J1254" s="83">
        <v>0.08</v>
      </c>
      <c r="K1254" s="83" t="s">
        <v>277</v>
      </c>
      <c r="L1254" s="83">
        <v>0.21199999999999999</v>
      </c>
      <c r="M1254" s="83" t="s">
        <v>277</v>
      </c>
      <c r="N1254" s="84">
        <f t="shared" si="59"/>
        <v>0.33103935185185185</v>
      </c>
    </row>
    <row r="1255" spans="2:14" s="71" customFormat="1" ht="14.65" customHeight="1">
      <c r="B1255" s="79" t="s">
        <v>278</v>
      </c>
      <c r="C1255" s="80">
        <v>10044187</v>
      </c>
      <c r="D1255" s="80">
        <v>10019674</v>
      </c>
      <c r="E1255" s="79" t="s">
        <v>276</v>
      </c>
      <c r="F1255" s="81">
        <v>42615</v>
      </c>
      <c r="G1255" s="82">
        <v>3.4340000000000002</v>
      </c>
      <c r="H1255" s="83">
        <f t="shared" si="57"/>
        <v>3434</v>
      </c>
      <c r="I1255" s="84">
        <f t="shared" si="58"/>
        <v>3.9745370370370368E-2</v>
      </c>
      <c r="J1255" s="83">
        <v>0.08</v>
      </c>
      <c r="K1255" s="83" t="s">
        <v>277</v>
      </c>
      <c r="L1255" s="83">
        <v>0.22</v>
      </c>
      <c r="M1255" s="83" t="s">
        <v>277</v>
      </c>
      <c r="N1255" s="84">
        <f t="shared" si="59"/>
        <v>0.33974537037037034</v>
      </c>
    </row>
    <row r="1256" spans="2:14" s="71" customFormat="1" ht="14.65" customHeight="1">
      <c r="B1256" s="79" t="s">
        <v>278</v>
      </c>
      <c r="C1256" s="80">
        <v>10044187</v>
      </c>
      <c r="D1256" s="80">
        <v>10019674</v>
      </c>
      <c r="E1256" s="79" t="s">
        <v>276</v>
      </c>
      <c r="F1256" s="81">
        <v>42616</v>
      </c>
      <c r="G1256" s="82">
        <v>3.4670000000000001</v>
      </c>
      <c r="H1256" s="83">
        <f t="shared" si="57"/>
        <v>3467</v>
      </c>
      <c r="I1256" s="84">
        <f t="shared" si="58"/>
        <v>4.012731481481481E-2</v>
      </c>
      <c r="J1256" s="83">
        <v>0.23</v>
      </c>
      <c r="K1256" s="83" t="s">
        <v>277</v>
      </c>
      <c r="L1256" s="83">
        <v>0.255</v>
      </c>
      <c r="M1256" s="83" t="s">
        <v>277</v>
      </c>
      <c r="N1256" s="84">
        <f t="shared" si="59"/>
        <v>0.52512731481481478</v>
      </c>
    </row>
    <row r="1257" spans="2:14" s="71" customFormat="1" ht="14.65" customHeight="1">
      <c r="B1257" s="79" t="s">
        <v>278</v>
      </c>
      <c r="C1257" s="80">
        <v>10044187</v>
      </c>
      <c r="D1257" s="80">
        <v>10019674</v>
      </c>
      <c r="E1257" s="79" t="s">
        <v>276</v>
      </c>
      <c r="F1257" s="81">
        <v>42617</v>
      </c>
      <c r="G1257" s="82">
        <v>3.6240000000000001</v>
      </c>
      <c r="H1257" s="83">
        <f t="shared" si="57"/>
        <v>3624</v>
      </c>
      <c r="I1257" s="84">
        <f t="shared" si="58"/>
        <v>4.1944444444444444E-2</v>
      </c>
      <c r="J1257" s="83">
        <v>0.217</v>
      </c>
      <c r="K1257" s="83" t="s">
        <v>277</v>
      </c>
      <c r="L1257" s="83">
        <v>0.502</v>
      </c>
      <c r="M1257" s="83" t="s">
        <v>277</v>
      </c>
      <c r="N1257" s="84">
        <f t="shared" si="59"/>
        <v>0.76094444444444442</v>
      </c>
    </row>
    <row r="1258" spans="2:14" s="71" customFormat="1" ht="14.65" customHeight="1">
      <c r="B1258" s="79" t="s">
        <v>278</v>
      </c>
      <c r="C1258" s="80">
        <v>10044187</v>
      </c>
      <c r="D1258" s="80">
        <v>10019674</v>
      </c>
      <c r="E1258" s="79" t="s">
        <v>276</v>
      </c>
      <c r="F1258" s="81">
        <v>42618</v>
      </c>
      <c r="G1258" s="82">
        <v>3.0470000000000002</v>
      </c>
      <c r="H1258" s="83">
        <f t="shared" si="57"/>
        <v>3047</v>
      </c>
      <c r="I1258" s="84">
        <f t="shared" si="58"/>
        <v>3.5266203703703702E-2</v>
      </c>
      <c r="J1258" s="83">
        <v>0.17699999999999999</v>
      </c>
      <c r="K1258" s="83" t="s">
        <v>277</v>
      </c>
      <c r="L1258" s="83">
        <v>0.4</v>
      </c>
      <c r="M1258" s="83" t="s">
        <v>277</v>
      </c>
      <c r="N1258" s="84">
        <f t="shared" si="59"/>
        <v>0.61226620370370366</v>
      </c>
    </row>
    <row r="1259" spans="2:14" s="71" customFormat="1" ht="14.65" customHeight="1">
      <c r="B1259" s="79" t="s">
        <v>278</v>
      </c>
      <c r="C1259" s="80">
        <v>10044187</v>
      </c>
      <c r="D1259" s="80">
        <v>10019674</v>
      </c>
      <c r="E1259" s="79" t="s">
        <v>276</v>
      </c>
      <c r="F1259" s="81">
        <v>42619</v>
      </c>
      <c r="G1259" s="82">
        <v>2.0099999999999998</v>
      </c>
      <c r="H1259" s="83">
        <f t="shared" si="57"/>
        <v>2009.9999999999998</v>
      </c>
      <c r="I1259" s="84">
        <f t="shared" si="58"/>
        <v>2.3263888888888886E-2</v>
      </c>
      <c r="J1259" s="83">
        <v>0.127</v>
      </c>
      <c r="K1259" s="83" t="s">
        <v>277</v>
      </c>
      <c r="L1259" s="83">
        <v>0.40400000000000003</v>
      </c>
      <c r="M1259" s="83" t="s">
        <v>277</v>
      </c>
      <c r="N1259" s="84">
        <f t="shared" si="59"/>
        <v>0.55426388888888889</v>
      </c>
    </row>
    <row r="1260" spans="2:14" s="71" customFormat="1" ht="14.65" customHeight="1">
      <c r="B1260" s="79" t="s">
        <v>278</v>
      </c>
      <c r="C1260" s="80">
        <v>10044187</v>
      </c>
      <c r="D1260" s="80">
        <v>10019674</v>
      </c>
      <c r="E1260" s="79" t="s">
        <v>276</v>
      </c>
      <c r="F1260" s="81">
        <v>42620</v>
      </c>
      <c r="G1260" s="82">
        <v>2.0499999999999998</v>
      </c>
      <c r="H1260" s="83">
        <f t="shared" si="57"/>
        <v>2050</v>
      </c>
      <c r="I1260" s="84">
        <f t="shared" si="58"/>
        <v>2.372685185185185E-2</v>
      </c>
      <c r="J1260" s="83">
        <v>8.4000000000000005E-2</v>
      </c>
      <c r="K1260" s="83" t="s">
        <v>277</v>
      </c>
      <c r="L1260" s="83">
        <v>0.309</v>
      </c>
      <c r="M1260" s="83" t="s">
        <v>277</v>
      </c>
      <c r="N1260" s="84">
        <f t="shared" si="59"/>
        <v>0.41672685185185188</v>
      </c>
    </row>
    <row r="1261" spans="2:14" s="71" customFormat="1" ht="14.65" customHeight="1">
      <c r="B1261" s="79" t="s">
        <v>278</v>
      </c>
      <c r="C1261" s="80">
        <v>10044187</v>
      </c>
      <c r="D1261" s="80">
        <v>10019674</v>
      </c>
      <c r="E1261" s="79" t="s">
        <v>276</v>
      </c>
      <c r="F1261" s="81">
        <v>42621</v>
      </c>
      <c r="G1261" s="82">
        <v>4.0140000000000002</v>
      </c>
      <c r="H1261" s="83">
        <f t="shared" si="57"/>
        <v>4014.0000000000005</v>
      </c>
      <c r="I1261" s="84">
        <f t="shared" si="58"/>
        <v>4.6458333333333331E-2</v>
      </c>
      <c r="J1261" s="83">
        <v>7.4999999999999997E-2</v>
      </c>
      <c r="K1261" s="83" t="s">
        <v>277</v>
      </c>
      <c r="L1261" s="83">
        <v>0.25700000000000001</v>
      </c>
      <c r="M1261" s="83" t="s">
        <v>277</v>
      </c>
      <c r="N1261" s="84">
        <f t="shared" si="59"/>
        <v>0.37845833333333334</v>
      </c>
    </row>
    <row r="1262" spans="2:14" s="71" customFormat="1" ht="14.65" customHeight="1">
      <c r="B1262" s="79" t="s">
        <v>278</v>
      </c>
      <c r="C1262" s="80">
        <v>10044187</v>
      </c>
      <c r="D1262" s="80">
        <v>10019674</v>
      </c>
      <c r="E1262" s="79" t="s">
        <v>276</v>
      </c>
      <c r="F1262" s="81">
        <v>42622</v>
      </c>
      <c r="G1262" s="82">
        <v>4.9960000000000004</v>
      </c>
      <c r="H1262" s="83">
        <f t="shared" si="57"/>
        <v>4996</v>
      </c>
      <c r="I1262" s="84">
        <f t="shared" si="58"/>
        <v>5.7824074074074076E-2</v>
      </c>
      <c r="J1262" s="83">
        <v>7.0000000000000007E-2</v>
      </c>
      <c r="K1262" s="83" t="s">
        <v>277</v>
      </c>
      <c r="L1262" s="83">
        <v>0.24399999999999999</v>
      </c>
      <c r="M1262" s="83" t="s">
        <v>277</v>
      </c>
      <c r="N1262" s="84">
        <f t="shared" si="59"/>
        <v>0.37182407407407408</v>
      </c>
    </row>
    <row r="1263" spans="2:14" s="71" customFormat="1" ht="14.65" customHeight="1">
      <c r="B1263" s="79" t="s">
        <v>278</v>
      </c>
      <c r="C1263" s="80">
        <v>10044187</v>
      </c>
      <c r="D1263" s="80">
        <v>10019674</v>
      </c>
      <c r="E1263" s="79" t="s">
        <v>276</v>
      </c>
      <c r="F1263" s="81">
        <v>42623</v>
      </c>
      <c r="G1263" s="82">
        <v>7.0030000000000001</v>
      </c>
      <c r="H1263" s="83">
        <f t="shared" si="57"/>
        <v>7003</v>
      </c>
      <c r="I1263" s="84">
        <f t="shared" si="58"/>
        <v>8.1053240740740731E-2</v>
      </c>
      <c r="J1263" s="83">
        <v>0.19600000000000001</v>
      </c>
      <c r="K1263" s="83" t="s">
        <v>277</v>
      </c>
      <c r="L1263" s="83">
        <v>0.27900000000000003</v>
      </c>
      <c r="M1263" s="83" t="s">
        <v>277</v>
      </c>
      <c r="N1263" s="84">
        <f t="shared" si="59"/>
        <v>0.55605324074074081</v>
      </c>
    </row>
    <row r="1264" spans="2:14" s="71" customFormat="1" ht="14.65" customHeight="1">
      <c r="B1264" s="79" t="s">
        <v>278</v>
      </c>
      <c r="C1264" s="80">
        <v>10044187</v>
      </c>
      <c r="D1264" s="80">
        <v>10019674</v>
      </c>
      <c r="E1264" s="79" t="s">
        <v>276</v>
      </c>
      <c r="F1264" s="81">
        <v>42624</v>
      </c>
      <c r="G1264" s="82">
        <v>2.2000000000000002</v>
      </c>
      <c r="H1264" s="83">
        <f t="shared" si="57"/>
        <v>2200</v>
      </c>
      <c r="I1264" s="84">
        <f t="shared" si="58"/>
        <v>2.5462962962962965E-2</v>
      </c>
      <c r="J1264" s="83">
        <v>0.184</v>
      </c>
      <c r="K1264" s="83" t="s">
        <v>277</v>
      </c>
      <c r="L1264" s="83">
        <v>0.45800000000000002</v>
      </c>
      <c r="M1264" s="83" t="s">
        <v>277</v>
      </c>
      <c r="N1264" s="84">
        <f t="shared" si="59"/>
        <v>0.66746296296296292</v>
      </c>
    </row>
    <row r="1265" spans="2:14" s="71" customFormat="1" ht="14.65" customHeight="1">
      <c r="B1265" s="79" t="s">
        <v>278</v>
      </c>
      <c r="C1265" s="80">
        <v>10044187</v>
      </c>
      <c r="D1265" s="80">
        <v>10019674</v>
      </c>
      <c r="E1265" s="79" t="s">
        <v>276</v>
      </c>
      <c r="F1265" s="81">
        <v>42625</v>
      </c>
      <c r="G1265" s="82">
        <v>0.79900000000000004</v>
      </c>
      <c r="H1265" s="83">
        <f t="shared" si="57"/>
        <v>799</v>
      </c>
      <c r="I1265" s="84">
        <f t="shared" si="58"/>
        <v>9.2476851851851852E-3</v>
      </c>
      <c r="J1265" s="83">
        <v>9.5000000000000001E-2</v>
      </c>
      <c r="K1265" s="83" t="s">
        <v>277</v>
      </c>
      <c r="L1265" s="83">
        <v>0.32800000000000001</v>
      </c>
      <c r="M1265" s="83" t="s">
        <v>277</v>
      </c>
      <c r="N1265" s="84">
        <f t="shared" si="59"/>
        <v>0.43224768518518519</v>
      </c>
    </row>
    <row r="1266" spans="2:14" s="71" customFormat="1" ht="14.65" customHeight="1">
      <c r="B1266" s="79" t="s">
        <v>278</v>
      </c>
      <c r="C1266" s="80">
        <v>10044187</v>
      </c>
      <c r="D1266" s="80">
        <v>10019674</v>
      </c>
      <c r="E1266" s="79" t="s">
        <v>276</v>
      </c>
      <c r="F1266" s="81">
        <v>42626</v>
      </c>
      <c r="G1266" s="82">
        <v>1.77</v>
      </c>
      <c r="H1266" s="83">
        <f t="shared" si="57"/>
        <v>1770</v>
      </c>
      <c r="I1266" s="84">
        <f t="shared" si="58"/>
        <v>2.0486111111111111E-2</v>
      </c>
      <c r="J1266" s="83">
        <v>8.3000000000000004E-2</v>
      </c>
      <c r="K1266" s="83" t="s">
        <v>277</v>
      </c>
      <c r="L1266" s="83">
        <v>0.27400000000000002</v>
      </c>
      <c r="M1266" s="83" t="s">
        <v>277</v>
      </c>
      <c r="N1266" s="84">
        <f t="shared" si="59"/>
        <v>0.37748611111111113</v>
      </c>
    </row>
    <row r="1267" spans="2:14" s="71" customFormat="1" ht="14.65" customHeight="1">
      <c r="B1267" s="79" t="s">
        <v>278</v>
      </c>
      <c r="C1267" s="80">
        <v>10044187</v>
      </c>
      <c r="D1267" s="80">
        <v>10019674</v>
      </c>
      <c r="E1267" s="79" t="s">
        <v>276</v>
      </c>
      <c r="F1267" s="81">
        <v>42627</v>
      </c>
      <c r="G1267" s="82">
        <v>2.919</v>
      </c>
      <c r="H1267" s="83">
        <f t="shared" si="57"/>
        <v>2919</v>
      </c>
      <c r="I1267" s="84">
        <f t="shared" si="58"/>
        <v>3.3784722222222223E-2</v>
      </c>
      <c r="J1267" s="83">
        <v>7.9000000000000001E-2</v>
      </c>
      <c r="K1267" s="83" t="s">
        <v>277</v>
      </c>
      <c r="L1267" s="83">
        <v>0.34899999999999998</v>
      </c>
      <c r="M1267" s="83" t="s">
        <v>277</v>
      </c>
      <c r="N1267" s="84">
        <f t="shared" si="59"/>
        <v>0.46178472222222222</v>
      </c>
    </row>
    <row r="1268" spans="2:14" s="71" customFormat="1" ht="14.65" customHeight="1">
      <c r="B1268" s="79" t="s">
        <v>278</v>
      </c>
      <c r="C1268" s="80">
        <v>10044187</v>
      </c>
      <c r="D1268" s="80">
        <v>10019674</v>
      </c>
      <c r="E1268" s="79" t="s">
        <v>276</v>
      </c>
      <c r="F1268" s="81">
        <v>42628</v>
      </c>
      <c r="G1268" s="82">
        <v>3</v>
      </c>
      <c r="H1268" s="83">
        <f t="shared" si="57"/>
        <v>3000</v>
      </c>
      <c r="I1268" s="84">
        <f t="shared" si="58"/>
        <v>3.4722222222222217E-2</v>
      </c>
      <c r="J1268" s="83">
        <v>3.04</v>
      </c>
      <c r="K1268" s="83" t="s">
        <v>277</v>
      </c>
      <c r="L1268" s="83">
        <v>0.36099999999999999</v>
      </c>
      <c r="M1268" s="83" t="s">
        <v>277</v>
      </c>
      <c r="N1268" s="84">
        <f t="shared" si="59"/>
        <v>3.4357222222222221</v>
      </c>
    </row>
    <row r="1269" spans="2:14" s="71" customFormat="1" ht="14.65" customHeight="1">
      <c r="B1269" s="79" t="s">
        <v>278</v>
      </c>
      <c r="C1269" s="80">
        <v>10044187</v>
      </c>
      <c r="D1269" s="80">
        <v>10019674</v>
      </c>
      <c r="E1269" s="79" t="s">
        <v>276</v>
      </c>
      <c r="F1269" s="81">
        <v>42629</v>
      </c>
      <c r="G1269" s="82">
        <v>3.2160000000000002</v>
      </c>
      <c r="H1269" s="83">
        <f t="shared" si="57"/>
        <v>3216</v>
      </c>
      <c r="I1269" s="84">
        <f t="shared" si="58"/>
        <v>3.7222222222222219E-2</v>
      </c>
      <c r="J1269" s="83">
        <v>7.23</v>
      </c>
      <c r="K1269" s="83" t="s">
        <v>277</v>
      </c>
      <c r="L1269" s="83">
        <v>0.68</v>
      </c>
      <c r="M1269" s="83" t="s">
        <v>277</v>
      </c>
      <c r="N1269" s="84">
        <f t="shared" si="59"/>
        <v>7.947222222222222</v>
      </c>
    </row>
    <row r="1270" spans="2:14" s="71" customFormat="1" ht="14.65" customHeight="1">
      <c r="B1270" s="79" t="s">
        <v>278</v>
      </c>
      <c r="C1270" s="80">
        <v>10044187</v>
      </c>
      <c r="D1270" s="80">
        <v>10019674</v>
      </c>
      <c r="E1270" s="79" t="s">
        <v>276</v>
      </c>
      <c r="F1270" s="81">
        <v>42630</v>
      </c>
      <c r="G1270" s="82">
        <v>3.0419999999999998</v>
      </c>
      <c r="H1270" s="83">
        <f t="shared" si="57"/>
        <v>3042</v>
      </c>
      <c r="I1270" s="84">
        <f t="shared" si="58"/>
        <v>3.5208333333333328E-2</v>
      </c>
      <c r="J1270" s="83">
        <v>0.42099999999999999</v>
      </c>
      <c r="K1270" s="83" t="s">
        <v>277</v>
      </c>
      <c r="L1270" s="83">
        <v>0.65800000000000003</v>
      </c>
      <c r="M1270" s="83" t="s">
        <v>277</v>
      </c>
      <c r="N1270" s="84">
        <f t="shared" si="59"/>
        <v>1.1142083333333335</v>
      </c>
    </row>
    <row r="1271" spans="2:14" s="71" customFormat="1" ht="14.65" customHeight="1">
      <c r="B1271" s="79" t="s">
        <v>278</v>
      </c>
      <c r="C1271" s="80">
        <v>10044187</v>
      </c>
      <c r="D1271" s="80">
        <v>10019674</v>
      </c>
      <c r="E1271" s="79" t="s">
        <v>276</v>
      </c>
      <c r="F1271" s="81">
        <v>42631</v>
      </c>
      <c r="G1271" s="82">
        <v>2.9129999999999998</v>
      </c>
      <c r="H1271" s="83">
        <f t="shared" si="57"/>
        <v>2913</v>
      </c>
      <c r="I1271" s="84">
        <f t="shared" si="58"/>
        <v>3.3715277777777775E-2</v>
      </c>
      <c r="J1271" s="83">
        <v>0.16700000000000001</v>
      </c>
      <c r="K1271" s="83" t="s">
        <v>277</v>
      </c>
      <c r="L1271" s="83">
        <v>0.61699999999999999</v>
      </c>
      <c r="M1271" s="83" t="s">
        <v>277</v>
      </c>
      <c r="N1271" s="84">
        <f t="shared" si="59"/>
        <v>0.81771527777777775</v>
      </c>
    </row>
    <row r="1272" spans="2:14" s="71" customFormat="1" ht="14.65" customHeight="1">
      <c r="B1272" s="79" t="s">
        <v>278</v>
      </c>
      <c r="C1272" s="80">
        <v>10044187</v>
      </c>
      <c r="D1272" s="80">
        <v>10019674</v>
      </c>
      <c r="E1272" s="79" t="s">
        <v>276</v>
      </c>
      <c r="F1272" s="81">
        <v>42632</v>
      </c>
      <c r="G1272" s="82">
        <v>4.1449999999999996</v>
      </c>
      <c r="H1272" s="83">
        <f t="shared" si="57"/>
        <v>4145</v>
      </c>
      <c r="I1272" s="84">
        <f t="shared" si="58"/>
        <v>4.7974537037037031E-2</v>
      </c>
      <c r="J1272" s="83">
        <v>0.13900000000000001</v>
      </c>
      <c r="K1272" s="83" t="s">
        <v>277</v>
      </c>
      <c r="L1272" s="83">
        <v>0.505</v>
      </c>
      <c r="M1272" s="83" t="s">
        <v>277</v>
      </c>
      <c r="N1272" s="84">
        <f t="shared" si="59"/>
        <v>0.69197453703703704</v>
      </c>
    </row>
    <row r="1273" spans="2:14" s="71" customFormat="1" ht="14.65" customHeight="1">
      <c r="B1273" s="79" t="s">
        <v>278</v>
      </c>
      <c r="C1273" s="80">
        <v>10044187</v>
      </c>
      <c r="D1273" s="80">
        <v>10019674</v>
      </c>
      <c r="E1273" s="79" t="s">
        <v>276</v>
      </c>
      <c r="F1273" s="81">
        <v>42633</v>
      </c>
      <c r="G1273" s="82">
        <v>2.234</v>
      </c>
      <c r="H1273" s="83">
        <f t="shared" si="57"/>
        <v>2234</v>
      </c>
      <c r="I1273" s="84">
        <f t="shared" si="58"/>
        <v>2.585648148148148E-2</v>
      </c>
      <c r="J1273" s="83">
        <v>0.13100000000000001</v>
      </c>
      <c r="K1273" s="83" t="s">
        <v>277</v>
      </c>
      <c r="L1273" s="83">
        <v>0.42799999999999999</v>
      </c>
      <c r="M1273" s="83" t="s">
        <v>277</v>
      </c>
      <c r="N1273" s="84">
        <f t="shared" si="59"/>
        <v>0.5848564814814815</v>
      </c>
    </row>
    <row r="1274" spans="2:14" s="71" customFormat="1" ht="14.65" customHeight="1">
      <c r="B1274" s="79" t="s">
        <v>278</v>
      </c>
      <c r="C1274" s="80">
        <v>10044187</v>
      </c>
      <c r="D1274" s="80">
        <v>10019674</v>
      </c>
      <c r="E1274" s="79" t="s">
        <v>276</v>
      </c>
      <c r="F1274" s="81">
        <v>42634</v>
      </c>
      <c r="G1274" s="82">
        <v>3.0760000000000001</v>
      </c>
      <c r="H1274" s="83">
        <f t="shared" si="57"/>
        <v>3076</v>
      </c>
      <c r="I1274" s="84">
        <f t="shared" si="58"/>
        <v>3.560185185185185E-2</v>
      </c>
      <c r="J1274" s="83">
        <v>0.10199999999999999</v>
      </c>
      <c r="K1274" s="83" t="s">
        <v>277</v>
      </c>
      <c r="L1274" s="83">
        <v>0.33900000000000002</v>
      </c>
      <c r="M1274" s="83" t="s">
        <v>277</v>
      </c>
      <c r="N1274" s="84">
        <f t="shared" si="59"/>
        <v>0.47660185185185189</v>
      </c>
    </row>
    <row r="1275" spans="2:14" s="71" customFormat="1" ht="14.65" customHeight="1">
      <c r="B1275" s="79" t="s">
        <v>278</v>
      </c>
      <c r="C1275" s="80">
        <v>10044187</v>
      </c>
      <c r="D1275" s="80">
        <v>10019674</v>
      </c>
      <c r="E1275" s="79" t="s">
        <v>276</v>
      </c>
      <c r="F1275" s="81">
        <v>42635</v>
      </c>
      <c r="G1275" s="82">
        <v>2.9159999999999999</v>
      </c>
      <c r="H1275" s="83">
        <f t="shared" si="57"/>
        <v>2916</v>
      </c>
      <c r="I1275" s="84">
        <f t="shared" si="58"/>
        <v>3.3749999999999995E-2</v>
      </c>
      <c r="J1275" s="83">
        <v>9.1999999999999998E-2</v>
      </c>
      <c r="K1275" s="83" t="s">
        <v>277</v>
      </c>
      <c r="L1275" s="83">
        <v>0.312</v>
      </c>
      <c r="M1275" s="83" t="s">
        <v>277</v>
      </c>
      <c r="N1275" s="84">
        <f t="shared" si="59"/>
        <v>0.43774999999999997</v>
      </c>
    </row>
    <row r="1276" spans="2:14" s="71" customFormat="1" ht="14.65" customHeight="1">
      <c r="B1276" s="79" t="s">
        <v>278</v>
      </c>
      <c r="C1276" s="80">
        <v>10044187</v>
      </c>
      <c r="D1276" s="80">
        <v>10019674</v>
      </c>
      <c r="E1276" s="79" t="s">
        <v>276</v>
      </c>
      <c r="F1276" s="81">
        <v>42636</v>
      </c>
      <c r="G1276" s="82">
        <v>3.0510000000000002</v>
      </c>
      <c r="H1276" s="83">
        <f t="shared" si="57"/>
        <v>3051</v>
      </c>
      <c r="I1276" s="84">
        <f t="shared" si="58"/>
        <v>3.5312499999999997E-2</v>
      </c>
      <c r="J1276" s="83">
        <v>8.5999999999999993E-2</v>
      </c>
      <c r="K1276" s="83" t="s">
        <v>277</v>
      </c>
      <c r="L1276" s="83">
        <v>0.29299999999999998</v>
      </c>
      <c r="M1276" s="83" t="s">
        <v>277</v>
      </c>
      <c r="N1276" s="84">
        <f t="shared" si="59"/>
        <v>0.41431249999999997</v>
      </c>
    </row>
    <row r="1277" spans="2:14" s="71" customFormat="1" ht="14.65" customHeight="1">
      <c r="B1277" s="79" t="s">
        <v>278</v>
      </c>
      <c r="C1277" s="80">
        <v>10044187</v>
      </c>
      <c r="D1277" s="80">
        <v>10019674</v>
      </c>
      <c r="E1277" s="79" t="s">
        <v>276</v>
      </c>
      <c r="F1277" s="81">
        <v>42637</v>
      </c>
      <c r="G1277" s="82">
        <v>3.0419999999999998</v>
      </c>
      <c r="H1277" s="83">
        <f t="shared" si="57"/>
        <v>3042</v>
      </c>
      <c r="I1277" s="84">
        <f t="shared" si="58"/>
        <v>3.5208333333333328E-2</v>
      </c>
      <c r="J1277" s="83">
        <v>7.4999999999999997E-2</v>
      </c>
      <c r="K1277" s="83" t="s">
        <v>277</v>
      </c>
      <c r="L1277" s="83">
        <v>0.27600000000000002</v>
      </c>
      <c r="M1277" s="83" t="s">
        <v>277</v>
      </c>
      <c r="N1277" s="84">
        <f t="shared" si="59"/>
        <v>0.38620833333333338</v>
      </c>
    </row>
    <row r="1278" spans="2:14" s="71" customFormat="1" ht="14.65" customHeight="1">
      <c r="B1278" s="79" t="s">
        <v>278</v>
      </c>
      <c r="C1278" s="80">
        <v>10044187</v>
      </c>
      <c r="D1278" s="80">
        <v>10019674</v>
      </c>
      <c r="E1278" s="79" t="s">
        <v>276</v>
      </c>
      <c r="F1278" s="81">
        <v>42638</v>
      </c>
      <c r="G1278" s="82">
        <v>3.0419999999999998</v>
      </c>
      <c r="H1278" s="83">
        <f t="shared" si="57"/>
        <v>3042</v>
      </c>
      <c r="I1278" s="84">
        <f t="shared" si="58"/>
        <v>3.5208333333333328E-2</v>
      </c>
      <c r="J1278" s="83">
        <v>0.121</v>
      </c>
      <c r="K1278" s="83" t="s">
        <v>277</v>
      </c>
      <c r="L1278" s="83">
        <v>0.28399999999999997</v>
      </c>
      <c r="M1278" s="83" t="s">
        <v>277</v>
      </c>
      <c r="N1278" s="84">
        <f t="shared" si="59"/>
        <v>0.44020833333333331</v>
      </c>
    </row>
    <row r="1279" spans="2:14" s="71" customFormat="1" ht="14.65" customHeight="1">
      <c r="B1279" s="79" t="s">
        <v>278</v>
      </c>
      <c r="C1279" s="80">
        <v>10044187</v>
      </c>
      <c r="D1279" s="80">
        <v>10019674</v>
      </c>
      <c r="E1279" s="79" t="s">
        <v>276</v>
      </c>
      <c r="F1279" s="81">
        <v>42639</v>
      </c>
      <c r="G1279" s="82">
        <v>3.0950000000000002</v>
      </c>
      <c r="H1279" s="83">
        <f t="shared" si="57"/>
        <v>3095</v>
      </c>
      <c r="I1279" s="84">
        <f t="shared" si="58"/>
        <v>3.5821759259259262E-2</v>
      </c>
      <c r="J1279" s="83">
        <v>9.6000000000000002E-2</v>
      </c>
      <c r="K1279" s="83" t="s">
        <v>277</v>
      </c>
      <c r="L1279" s="83">
        <v>0.30099999999999999</v>
      </c>
      <c r="M1279" s="83" t="s">
        <v>277</v>
      </c>
      <c r="N1279" s="84">
        <f t="shared" si="59"/>
        <v>0.43282175925925925</v>
      </c>
    </row>
    <row r="1280" spans="2:14" s="71" customFormat="1" ht="14.65" customHeight="1">
      <c r="B1280" s="79" t="s">
        <v>278</v>
      </c>
      <c r="C1280" s="80">
        <v>10044187</v>
      </c>
      <c r="D1280" s="80">
        <v>10019674</v>
      </c>
      <c r="E1280" s="79" t="s">
        <v>276</v>
      </c>
      <c r="F1280" s="81">
        <v>42640</v>
      </c>
      <c r="G1280" s="82">
        <v>6.3730000000000002</v>
      </c>
      <c r="H1280" s="83">
        <f t="shared" si="57"/>
        <v>6373</v>
      </c>
      <c r="I1280" s="84">
        <f t="shared" si="58"/>
        <v>7.3761574074074077E-2</v>
      </c>
      <c r="J1280" s="83">
        <v>8.1000000000000003E-2</v>
      </c>
      <c r="K1280" s="83" t="s">
        <v>277</v>
      </c>
      <c r="L1280" s="83">
        <v>0.26500000000000001</v>
      </c>
      <c r="M1280" s="83" t="s">
        <v>277</v>
      </c>
      <c r="N1280" s="84">
        <f t="shared" si="59"/>
        <v>0.41976157407407411</v>
      </c>
    </row>
    <row r="1281" spans="2:14" s="71" customFormat="1" ht="14.65" customHeight="1">
      <c r="B1281" s="79" t="s">
        <v>278</v>
      </c>
      <c r="C1281" s="80">
        <v>10044187</v>
      </c>
      <c r="D1281" s="80">
        <v>10019674</v>
      </c>
      <c r="E1281" s="79" t="s">
        <v>276</v>
      </c>
      <c r="F1281" s="81">
        <v>42641</v>
      </c>
      <c r="G1281" s="82">
        <v>2</v>
      </c>
      <c r="H1281" s="83">
        <f t="shared" si="57"/>
        <v>2000</v>
      </c>
      <c r="I1281" s="84">
        <f t="shared" si="58"/>
        <v>2.3148148148148147E-2</v>
      </c>
      <c r="J1281" s="83">
        <v>7.8E-2</v>
      </c>
      <c r="K1281" s="83" t="s">
        <v>277</v>
      </c>
      <c r="L1281" s="83">
        <v>0.25600000000000001</v>
      </c>
      <c r="M1281" s="83" t="s">
        <v>277</v>
      </c>
      <c r="N1281" s="84">
        <f t="shared" si="59"/>
        <v>0.35714814814814816</v>
      </c>
    </row>
    <row r="1282" spans="2:14" s="71" customFormat="1" ht="14.65" customHeight="1">
      <c r="B1282" s="79" t="s">
        <v>278</v>
      </c>
      <c r="C1282" s="80">
        <v>10044187</v>
      </c>
      <c r="D1282" s="80">
        <v>10019674</v>
      </c>
      <c r="E1282" s="79" t="s">
        <v>276</v>
      </c>
      <c r="F1282" s="81">
        <v>42642</v>
      </c>
      <c r="G1282" s="82">
        <v>0.97799999999999998</v>
      </c>
      <c r="H1282" s="83">
        <f t="shared" si="57"/>
        <v>978</v>
      </c>
      <c r="I1282" s="84">
        <f t="shared" si="58"/>
        <v>1.1319444444444443E-2</v>
      </c>
      <c r="J1282" s="83">
        <v>8.7999999999999995E-2</v>
      </c>
      <c r="K1282" s="83" t="s">
        <v>277</v>
      </c>
      <c r="L1282" s="83">
        <v>0.29399999999999998</v>
      </c>
      <c r="M1282" s="83" t="s">
        <v>277</v>
      </c>
      <c r="N1282" s="84">
        <f t="shared" si="59"/>
        <v>0.39331944444444444</v>
      </c>
    </row>
    <row r="1283" spans="2:14" s="71" customFormat="1" ht="14.65" customHeight="1">
      <c r="B1283" s="79" t="s">
        <v>278</v>
      </c>
      <c r="C1283" s="80">
        <v>10044187</v>
      </c>
      <c r="D1283" s="80">
        <v>10019674</v>
      </c>
      <c r="E1283" s="79" t="s">
        <v>276</v>
      </c>
      <c r="F1283" s="81">
        <v>42643</v>
      </c>
      <c r="G1283" s="82">
        <v>3.29</v>
      </c>
      <c r="H1283" s="83">
        <f t="shared" si="57"/>
        <v>3290</v>
      </c>
      <c r="I1283" s="84">
        <f t="shared" si="58"/>
        <v>3.8078703703703705E-2</v>
      </c>
      <c r="J1283" s="83">
        <v>0.13500000000000001</v>
      </c>
      <c r="K1283" s="83" t="s">
        <v>277</v>
      </c>
      <c r="L1283" s="83">
        <v>0.307</v>
      </c>
      <c r="M1283" s="83" t="s">
        <v>277</v>
      </c>
      <c r="N1283" s="84">
        <f t="shared" si="59"/>
        <v>0.4800787037037037</v>
      </c>
    </row>
    <row r="1284" spans="2:14" s="71" customFormat="1" ht="14.65" customHeight="1">
      <c r="B1284" s="79" t="s">
        <v>278</v>
      </c>
      <c r="C1284" s="80">
        <v>10044187</v>
      </c>
      <c r="D1284" s="80">
        <v>10019674</v>
      </c>
      <c r="E1284" s="79" t="s">
        <v>276</v>
      </c>
      <c r="F1284" s="81">
        <v>42644</v>
      </c>
      <c r="G1284" s="82">
        <v>3.19</v>
      </c>
      <c r="H1284" s="83">
        <f t="shared" si="57"/>
        <v>3190</v>
      </c>
      <c r="I1284" s="84">
        <f t="shared" si="58"/>
        <v>3.6921296296296292E-2</v>
      </c>
      <c r="J1284" s="83">
        <v>0.27300000000000002</v>
      </c>
      <c r="K1284" s="83" t="s">
        <v>277</v>
      </c>
      <c r="L1284" s="83">
        <v>0.45400000000000001</v>
      </c>
      <c r="M1284" s="83" t="s">
        <v>277</v>
      </c>
      <c r="N1284" s="84">
        <f t="shared" si="59"/>
        <v>0.76392129629629635</v>
      </c>
    </row>
    <row r="1285" spans="2:14" s="71" customFormat="1" ht="14.65" customHeight="1">
      <c r="B1285" s="79" t="s">
        <v>278</v>
      </c>
      <c r="C1285" s="80">
        <v>10044187</v>
      </c>
      <c r="D1285" s="80">
        <v>10019674</v>
      </c>
      <c r="E1285" s="79" t="s">
        <v>276</v>
      </c>
      <c r="F1285" s="81">
        <v>42645</v>
      </c>
      <c r="G1285" s="82">
        <v>2.6269999999999998</v>
      </c>
      <c r="H1285" s="83">
        <f t="shared" ref="H1285:H1348" si="60">(G1285*1000)</f>
        <v>2627</v>
      </c>
      <c r="I1285" s="84">
        <f t="shared" ref="I1285:I1348" si="61">SUM(G1285/86.4)</f>
        <v>3.0405092592592588E-2</v>
      </c>
      <c r="J1285" s="83">
        <v>0.11799999999999999</v>
      </c>
      <c r="K1285" s="83" t="s">
        <v>277</v>
      </c>
      <c r="L1285" s="83">
        <v>0.36299999999999999</v>
      </c>
      <c r="M1285" s="83" t="s">
        <v>277</v>
      </c>
      <c r="N1285" s="84">
        <f t="shared" ref="N1285:N1348" si="62">SUM(I1285+J1285+L1285)</f>
        <v>0.51140509259259259</v>
      </c>
    </row>
    <row r="1286" spans="2:14" s="71" customFormat="1" ht="14.65" customHeight="1">
      <c r="B1286" s="79" t="s">
        <v>278</v>
      </c>
      <c r="C1286" s="80">
        <v>10044187</v>
      </c>
      <c r="D1286" s="80">
        <v>10019674</v>
      </c>
      <c r="E1286" s="79" t="s">
        <v>276</v>
      </c>
      <c r="F1286" s="81">
        <v>42646</v>
      </c>
      <c r="G1286" s="82">
        <v>3.8420000000000001</v>
      </c>
      <c r="H1286" s="83">
        <f t="shared" si="60"/>
        <v>3842</v>
      </c>
      <c r="I1286" s="84">
        <f t="shared" si="61"/>
        <v>4.4467592592592593E-2</v>
      </c>
      <c r="J1286" s="83">
        <v>0.08</v>
      </c>
      <c r="K1286" s="83" t="s">
        <v>277</v>
      </c>
      <c r="L1286" s="83">
        <v>0.251</v>
      </c>
      <c r="M1286" s="83" t="s">
        <v>277</v>
      </c>
      <c r="N1286" s="84">
        <f t="shared" si="62"/>
        <v>0.3754675925925926</v>
      </c>
    </row>
    <row r="1287" spans="2:14" s="71" customFormat="1" ht="14.65" customHeight="1">
      <c r="B1287" s="79" t="s">
        <v>278</v>
      </c>
      <c r="C1287" s="80">
        <v>10044187</v>
      </c>
      <c r="D1287" s="80">
        <v>10019674</v>
      </c>
      <c r="E1287" s="79" t="s">
        <v>276</v>
      </c>
      <c r="F1287" s="81">
        <v>42647</v>
      </c>
      <c r="G1287" s="82">
        <v>3.9980000000000002</v>
      </c>
      <c r="H1287" s="83">
        <f t="shared" si="60"/>
        <v>3998</v>
      </c>
      <c r="I1287" s="84">
        <f t="shared" si="61"/>
        <v>4.6273148148148147E-2</v>
      </c>
      <c r="J1287" s="83">
        <v>7.2999999999999995E-2</v>
      </c>
      <c r="K1287" s="83" t="s">
        <v>277</v>
      </c>
      <c r="L1287" s="83">
        <v>0.22800000000000001</v>
      </c>
      <c r="M1287" s="83" t="s">
        <v>277</v>
      </c>
      <c r="N1287" s="84">
        <f t="shared" si="62"/>
        <v>0.34727314814814814</v>
      </c>
    </row>
    <row r="1288" spans="2:14" s="71" customFormat="1" ht="14.65" customHeight="1">
      <c r="B1288" s="79" t="s">
        <v>278</v>
      </c>
      <c r="C1288" s="80">
        <v>10044187</v>
      </c>
      <c r="D1288" s="80">
        <v>10019674</v>
      </c>
      <c r="E1288" s="79" t="s">
        <v>276</v>
      </c>
      <c r="F1288" s="81">
        <v>42648</v>
      </c>
      <c r="G1288" s="82">
        <v>3.3159999999999998</v>
      </c>
      <c r="H1288" s="83">
        <f t="shared" si="60"/>
        <v>3316</v>
      </c>
      <c r="I1288" s="84">
        <f t="shared" si="61"/>
        <v>3.8379629629629625E-2</v>
      </c>
      <c r="J1288" s="83">
        <v>0.06</v>
      </c>
      <c r="K1288" s="83" t="s">
        <v>277</v>
      </c>
      <c r="L1288" s="83">
        <v>0.216</v>
      </c>
      <c r="M1288" s="83" t="s">
        <v>277</v>
      </c>
      <c r="N1288" s="84">
        <f t="shared" si="62"/>
        <v>0.31437962962962962</v>
      </c>
    </row>
    <row r="1289" spans="2:14" s="71" customFormat="1" ht="14.65" customHeight="1">
      <c r="B1289" s="79" t="s">
        <v>278</v>
      </c>
      <c r="C1289" s="80">
        <v>10044187</v>
      </c>
      <c r="D1289" s="80">
        <v>10019674</v>
      </c>
      <c r="E1289" s="79" t="s">
        <v>276</v>
      </c>
      <c r="F1289" s="81">
        <v>42649</v>
      </c>
      <c r="G1289" s="82">
        <v>2.8149999999999999</v>
      </c>
      <c r="H1289" s="83">
        <f t="shared" si="60"/>
        <v>2815</v>
      </c>
      <c r="I1289" s="84">
        <f t="shared" si="61"/>
        <v>3.2581018518518516E-2</v>
      </c>
      <c r="J1289" s="83">
        <v>5.8999999999999997E-2</v>
      </c>
      <c r="K1289" s="83" t="s">
        <v>277</v>
      </c>
      <c r="L1289" s="83">
        <v>0.20399999999999999</v>
      </c>
      <c r="M1289" s="83" t="s">
        <v>277</v>
      </c>
      <c r="N1289" s="84">
        <f t="shared" si="62"/>
        <v>0.29558101851851848</v>
      </c>
    </row>
    <row r="1290" spans="2:14" s="71" customFormat="1" ht="14.65" customHeight="1">
      <c r="B1290" s="79" t="s">
        <v>278</v>
      </c>
      <c r="C1290" s="80">
        <v>10044187</v>
      </c>
      <c r="D1290" s="80">
        <v>10019674</v>
      </c>
      <c r="E1290" s="79" t="s">
        <v>276</v>
      </c>
      <c r="F1290" s="81">
        <v>42650</v>
      </c>
      <c r="G1290" s="82">
        <v>3.722</v>
      </c>
      <c r="H1290" s="83">
        <f t="shared" si="60"/>
        <v>3722</v>
      </c>
      <c r="I1290" s="84">
        <f t="shared" si="61"/>
        <v>4.3078703703703702E-2</v>
      </c>
      <c r="J1290" s="83">
        <v>6.4000000000000001E-2</v>
      </c>
      <c r="K1290" s="83" t="s">
        <v>277</v>
      </c>
      <c r="L1290" s="83">
        <v>0.161</v>
      </c>
      <c r="M1290" s="83" t="s">
        <v>277</v>
      </c>
      <c r="N1290" s="84">
        <f t="shared" si="62"/>
        <v>0.26807870370370368</v>
      </c>
    </row>
    <row r="1291" spans="2:14" s="71" customFormat="1" ht="14.65" customHeight="1">
      <c r="B1291" s="79" t="s">
        <v>278</v>
      </c>
      <c r="C1291" s="80">
        <v>10044187</v>
      </c>
      <c r="D1291" s="80">
        <v>10019674</v>
      </c>
      <c r="E1291" s="79" t="s">
        <v>276</v>
      </c>
      <c r="F1291" s="81">
        <v>42651</v>
      </c>
      <c r="G1291" s="82">
        <v>2.9279999999999999</v>
      </c>
      <c r="H1291" s="83">
        <f t="shared" si="60"/>
        <v>2928</v>
      </c>
      <c r="I1291" s="84">
        <f t="shared" si="61"/>
        <v>3.3888888888888885E-2</v>
      </c>
      <c r="J1291" s="83">
        <v>0.06</v>
      </c>
      <c r="K1291" s="83" t="s">
        <v>277</v>
      </c>
      <c r="L1291" s="83">
        <v>0.13300000000000001</v>
      </c>
      <c r="M1291" s="83" t="s">
        <v>277</v>
      </c>
      <c r="N1291" s="84">
        <f t="shared" si="62"/>
        <v>0.22688888888888889</v>
      </c>
    </row>
    <row r="1292" spans="2:14" s="71" customFormat="1" ht="14.65" customHeight="1">
      <c r="B1292" s="79" t="s">
        <v>278</v>
      </c>
      <c r="C1292" s="80">
        <v>10044187</v>
      </c>
      <c r="D1292" s="80">
        <v>10019674</v>
      </c>
      <c r="E1292" s="79" t="s">
        <v>276</v>
      </c>
      <c r="F1292" s="81">
        <v>42652</v>
      </c>
      <c r="G1292" s="82">
        <v>3.1459999999999999</v>
      </c>
      <c r="H1292" s="83">
        <f t="shared" si="60"/>
        <v>3146</v>
      </c>
      <c r="I1292" s="84">
        <f t="shared" si="61"/>
        <v>3.6412037037037034E-2</v>
      </c>
      <c r="J1292" s="83">
        <v>6.2E-2</v>
      </c>
      <c r="K1292" s="83" t="s">
        <v>277</v>
      </c>
      <c r="L1292" s="83">
        <v>0.13400000000000001</v>
      </c>
      <c r="M1292" s="83" t="s">
        <v>277</v>
      </c>
      <c r="N1292" s="84">
        <f t="shared" si="62"/>
        <v>0.23241203703703706</v>
      </c>
    </row>
    <row r="1293" spans="2:14" s="71" customFormat="1" ht="14.65" customHeight="1">
      <c r="B1293" s="79" t="s">
        <v>278</v>
      </c>
      <c r="C1293" s="80">
        <v>10044187</v>
      </c>
      <c r="D1293" s="80">
        <v>10019674</v>
      </c>
      <c r="E1293" s="79" t="s">
        <v>276</v>
      </c>
      <c r="F1293" s="81">
        <v>42653</v>
      </c>
      <c r="G1293" s="82">
        <v>3.2890000000000001</v>
      </c>
      <c r="H1293" s="83">
        <f t="shared" si="60"/>
        <v>3289</v>
      </c>
      <c r="I1293" s="84">
        <f t="shared" si="61"/>
        <v>3.8067129629629631E-2</v>
      </c>
      <c r="J1293" s="83">
        <v>7.8E-2</v>
      </c>
      <c r="K1293" s="83" t="s">
        <v>277</v>
      </c>
      <c r="L1293" s="83">
        <v>0.14000000000000001</v>
      </c>
      <c r="M1293" s="83" t="s">
        <v>277</v>
      </c>
      <c r="N1293" s="84">
        <f t="shared" si="62"/>
        <v>0.25606712962962963</v>
      </c>
    </row>
    <row r="1294" spans="2:14" s="71" customFormat="1" ht="14.65" customHeight="1">
      <c r="B1294" s="79" t="s">
        <v>278</v>
      </c>
      <c r="C1294" s="80">
        <v>10044187</v>
      </c>
      <c r="D1294" s="80">
        <v>10019674</v>
      </c>
      <c r="E1294" s="79" t="s">
        <v>276</v>
      </c>
      <c r="F1294" s="81">
        <v>42654</v>
      </c>
      <c r="G1294" s="82">
        <v>2.7749999999999999</v>
      </c>
      <c r="H1294" s="83">
        <f t="shared" si="60"/>
        <v>2775</v>
      </c>
      <c r="I1294" s="84">
        <f t="shared" si="61"/>
        <v>3.2118055555555552E-2</v>
      </c>
      <c r="J1294" s="83">
        <v>8.2000000000000003E-2</v>
      </c>
      <c r="K1294" s="83" t="s">
        <v>277</v>
      </c>
      <c r="L1294" s="83">
        <v>0.14699999999999999</v>
      </c>
      <c r="M1294" s="83" t="s">
        <v>277</v>
      </c>
      <c r="N1294" s="84">
        <f t="shared" si="62"/>
        <v>0.26111805555555556</v>
      </c>
    </row>
    <row r="1295" spans="2:14" s="71" customFormat="1" ht="14.65" customHeight="1">
      <c r="B1295" s="79" t="s">
        <v>278</v>
      </c>
      <c r="C1295" s="80">
        <v>10044187</v>
      </c>
      <c r="D1295" s="80">
        <v>10019674</v>
      </c>
      <c r="E1295" s="79" t="s">
        <v>276</v>
      </c>
      <c r="F1295" s="81">
        <v>42655</v>
      </c>
      <c r="G1295" s="82">
        <v>3.1539999999999999</v>
      </c>
      <c r="H1295" s="83">
        <f t="shared" si="60"/>
        <v>3154</v>
      </c>
      <c r="I1295" s="84">
        <f t="shared" si="61"/>
        <v>3.6504629629629623E-2</v>
      </c>
      <c r="J1295" s="83">
        <v>8.5000000000000006E-2</v>
      </c>
      <c r="K1295" s="83" t="s">
        <v>277</v>
      </c>
      <c r="L1295" s="83">
        <v>0.161</v>
      </c>
      <c r="M1295" s="83" t="s">
        <v>277</v>
      </c>
      <c r="N1295" s="84">
        <f t="shared" si="62"/>
        <v>0.28250462962962963</v>
      </c>
    </row>
    <row r="1296" spans="2:14" s="71" customFormat="1" ht="14.65" customHeight="1">
      <c r="B1296" s="79" t="s">
        <v>278</v>
      </c>
      <c r="C1296" s="80">
        <v>10044187</v>
      </c>
      <c r="D1296" s="80">
        <v>10019674</v>
      </c>
      <c r="E1296" s="79" t="s">
        <v>276</v>
      </c>
      <c r="F1296" s="81">
        <v>42656</v>
      </c>
      <c r="G1296" s="82">
        <v>3.1</v>
      </c>
      <c r="H1296" s="83">
        <f t="shared" si="60"/>
        <v>3100</v>
      </c>
      <c r="I1296" s="84">
        <f t="shared" si="61"/>
        <v>3.5879629629629629E-2</v>
      </c>
      <c r="J1296" s="83">
        <v>9.8000000000000004E-2</v>
      </c>
      <c r="K1296" s="83" t="s">
        <v>277</v>
      </c>
      <c r="L1296" s="83">
        <v>0.215</v>
      </c>
      <c r="M1296" s="83" t="s">
        <v>277</v>
      </c>
      <c r="N1296" s="84">
        <f t="shared" si="62"/>
        <v>0.3488796296296296</v>
      </c>
    </row>
    <row r="1297" spans="2:14" s="71" customFormat="1" ht="14.65" customHeight="1">
      <c r="B1297" s="79" t="s">
        <v>278</v>
      </c>
      <c r="C1297" s="80">
        <v>10044187</v>
      </c>
      <c r="D1297" s="80">
        <v>10019674</v>
      </c>
      <c r="E1297" s="79" t="s">
        <v>276</v>
      </c>
      <c r="F1297" s="81">
        <v>42657</v>
      </c>
      <c r="G1297" s="82">
        <v>6.1040000000000001</v>
      </c>
      <c r="H1297" s="83">
        <f t="shared" si="60"/>
        <v>6104</v>
      </c>
      <c r="I1297" s="84">
        <f t="shared" si="61"/>
        <v>7.064814814814814E-2</v>
      </c>
      <c r="J1297" s="83">
        <v>8.5999999999999993E-2</v>
      </c>
      <c r="K1297" s="83" t="s">
        <v>277</v>
      </c>
      <c r="L1297" s="83">
        <v>0.255</v>
      </c>
      <c r="M1297" s="83" t="s">
        <v>277</v>
      </c>
      <c r="N1297" s="84">
        <f t="shared" si="62"/>
        <v>0.41164814814814815</v>
      </c>
    </row>
    <row r="1298" spans="2:14" s="71" customFormat="1" ht="14.65" customHeight="1">
      <c r="B1298" s="79" t="s">
        <v>278</v>
      </c>
      <c r="C1298" s="80">
        <v>10044187</v>
      </c>
      <c r="D1298" s="80">
        <v>10019674</v>
      </c>
      <c r="E1298" s="79" t="s">
        <v>276</v>
      </c>
      <c r="F1298" s="81">
        <v>42658</v>
      </c>
      <c r="G1298" s="82">
        <v>0.53100000000000003</v>
      </c>
      <c r="H1298" s="83">
        <f t="shared" si="60"/>
        <v>531</v>
      </c>
      <c r="I1298" s="84">
        <f t="shared" si="61"/>
        <v>6.145833333333333E-3</v>
      </c>
      <c r="J1298" s="83">
        <v>0.2</v>
      </c>
      <c r="K1298" s="83" t="s">
        <v>277</v>
      </c>
      <c r="L1298" s="83">
        <v>0.27400000000000002</v>
      </c>
      <c r="M1298" s="83" t="s">
        <v>277</v>
      </c>
      <c r="N1298" s="84">
        <f t="shared" si="62"/>
        <v>0.48014583333333338</v>
      </c>
    </row>
    <row r="1299" spans="2:14" s="71" customFormat="1" ht="14.65" customHeight="1">
      <c r="B1299" s="79" t="s">
        <v>278</v>
      </c>
      <c r="C1299" s="80">
        <v>10044187</v>
      </c>
      <c r="D1299" s="80">
        <v>10019674</v>
      </c>
      <c r="E1299" s="79" t="s">
        <v>276</v>
      </c>
      <c r="F1299" s="81">
        <v>42659</v>
      </c>
      <c r="G1299" s="82">
        <v>6.056</v>
      </c>
      <c r="H1299" s="83">
        <f t="shared" si="60"/>
        <v>6056</v>
      </c>
      <c r="I1299" s="84">
        <f t="shared" si="61"/>
        <v>7.0092592592592595E-2</v>
      </c>
      <c r="J1299" s="83">
        <v>0.94</v>
      </c>
      <c r="K1299" s="83" t="s">
        <v>277</v>
      </c>
      <c r="L1299" s="83">
        <v>0.57999999999999996</v>
      </c>
      <c r="M1299" s="83" t="s">
        <v>277</v>
      </c>
      <c r="N1299" s="84">
        <f t="shared" si="62"/>
        <v>1.5900925925925926</v>
      </c>
    </row>
    <row r="1300" spans="2:14" s="71" customFormat="1" ht="14.65" customHeight="1">
      <c r="B1300" s="79" t="s">
        <v>278</v>
      </c>
      <c r="C1300" s="80">
        <v>10044187</v>
      </c>
      <c r="D1300" s="80">
        <v>10019674</v>
      </c>
      <c r="E1300" s="79" t="s">
        <v>276</v>
      </c>
      <c r="F1300" s="81">
        <v>42660</v>
      </c>
      <c r="G1300" s="82">
        <v>5.3220000000000001</v>
      </c>
      <c r="H1300" s="83">
        <f t="shared" si="60"/>
        <v>5322</v>
      </c>
      <c r="I1300" s="84">
        <f t="shared" si="61"/>
        <v>6.159722222222222E-2</v>
      </c>
      <c r="J1300" s="83">
        <v>0.14099999999999999</v>
      </c>
      <c r="K1300" s="83" t="s">
        <v>277</v>
      </c>
      <c r="L1300" s="83">
        <v>0.46300000000000002</v>
      </c>
      <c r="M1300" s="83" t="s">
        <v>277</v>
      </c>
      <c r="N1300" s="84">
        <f t="shared" si="62"/>
        <v>0.66559722222222217</v>
      </c>
    </row>
    <row r="1301" spans="2:14" s="71" customFormat="1" ht="14.65" customHeight="1">
      <c r="B1301" s="79" t="s">
        <v>278</v>
      </c>
      <c r="C1301" s="80">
        <v>10044187</v>
      </c>
      <c r="D1301" s="80">
        <v>10019674</v>
      </c>
      <c r="E1301" s="79" t="s">
        <v>276</v>
      </c>
      <c r="F1301" s="81">
        <v>42661</v>
      </c>
      <c r="G1301" s="82">
        <v>0.5</v>
      </c>
      <c r="H1301" s="83">
        <f t="shared" si="60"/>
        <v>500</v>
      </c>
      <c r="I1301" s="84">
        <f t="shared" si="61"/>
        <v>5.7870370370370367E-3</v>
      </c>
      <c r="J1301" s="83">
        <v>8.8999999999999996E-2</v>
      </c>
      <c r="K1301" s="83" t="s">
        <v>277</v>
      </c>
      <c r="L1301" s="83">
        <v>0.26100000000000001</v>
      </c>
      <c r="M1301" s="83" t="s">
        <v>277</v>
      </c>
      <c r="N1301" s="84">
        <f t="shared" si="62"/>
        <v>0.35578703703703707</v>
      </c>
    </row>
    <row r="1302" spans="2:14" s="71" customFormat="1" ht="14.65" customHeight="1">
      <c r="B1302" s="79" t="s">
        <v>278</v>
      </c>
      <c r="C1302" s="80">
        <v>10044187</v>
      </c>
      <c r="D1302" s="80">
        <v>10019674</v>
      </c>
      <c r="E1302" s="79" t="s">
        <v>276</v>
      </c>
      <c r="F1302" s="81">
        <v>42662</v>
      </c>
      <c r="G1302" s="82">
        <v>9.6449999999999996</v>
      </c>
      <c r="H1302" s="83">
        <f t="shared" si="60"/>
        <v>9645</v>
      </c>
      <c r="I1302" s="84">
        <f t="shared" si="61"/>
        <v>0.11163194444444444</v>
      </c>
      <c r="J1302" s="83">
        <v>7.6999999999999999E-2</v>
      </c>
      <c r="K1302" s="83" t="s">
        <v>277</v>
      </c>
      <c r="L1302" s="83">
        <v>0.24399999999999999</v>
      </c>
      <c r="M1302" s="83" t="s">
        <v>277</v>
      </c>
      <c r="N1302" s="84">
        <f t="shared" si="62"/>
        <v>0.43263194444444442</v>
      </c>
    </row>
    <row r="1303" spans="2:14" s="71" customFormat="1" ht="14.65" customHeight="1">
      <c r="B1303" s="79" t="s">
        <v>278</v>
      </c>
      <c r="C1303" s="80">
        <v>10044187</v>
      </c>
      <c r="D1303" s="80">
        <v>10019674</v>
      </c>
      <c r="E1303" s="79" t="s">
        <v>276</v>
      </c>
      <c r="F1303" s="81">
        <v>42663</v>
      </c>
      <c r="G1303" s="82">
        <v>6.3529999999999998</v>
      </c>
      <c r="H1303" s="83">
        <f t="shared" si="60"/>
        <v>6353</v>
      </c>
      <c r="I1303" s="84">
        <f t="shared" si="61"/>
        <v>7.3530092592592591E-2</v>
      </c>
      <c r="J1303" s="83">
        <v>6.9000000000000006E-2</v>
      </c>
      <c r="K1303" s="83" t="s">
        <v>277</v>
      </c>
      <c r="L1303" s="83">
        <v>0.20200000000000001</v>
      </c>
      <c r="M1303" s="83" t="s">
        <v>277</v>
      </c>
      <c r="N1303" s="84">
        <f t="shared" si="62"/>
        <v>0.3445300925925926</v>
      </c>
    </row>
    <row r="1304" spans="2:14" s="71" customFormat="1" ht="14.65" customHeight="1">
      <c r="B1304" s="79" t="s">
        <v>278</v>
      </c>
      <c r="C1304" s="80">
        <v>10044187</v>
      </c>
      <c r="D1304" s="80">
        <v>10019674</v>
      </c>
      <c r="E1304" s="79" t="s">
        <v>276</v>
      </c>
      <c r="F1304" s="81">
        <v>42664</v>
      </c>
      <c r="G1304" s="82">
        <v>4.484</v>
      </c>
      <c r="H1304" s="83">
        <f t="shared" si="60"/>
        <v>4484</v>
      </c>
      <c r="I1304" s="84">
        <f t="shared" si="61"/>
        <v>5.1898148148148145E-2</v>
      </c>
      <c r="J1304" s="83">
        <v>7.0999999999999994E-2</v>
      </c>
      <c r="K1304" s="83" t="s">
        <v>277</v>
      </c>
      <c r="L1304" s="83">
        <v>0.17899999999999999</v>
      </c>
      <c r="M1304" s="83" t="s">
        <v>277</v>
      </c>
      <c r="N1304" s="84">
        <f t="shared" si="62"/>
        <v>0.30189814814814814</v>
      </c>
    </row>
    <row r="1305" spans="2:14" s="71" customFormat="1" ht="14.65" customHeight="1">
      <c r="B1305" s="79" t="s">
        <v>278</v>
      </c>
      <c r="C1305" s="80">
        <v>10044187</v>
      </c>
      <c r="D1305" s="80">
        <v>10019674</v>
      </c>
      <c r="E1305" s="79" t="s">
        <v>276</v>
      </c>
      <c r="F1305" s="81">
        <v>42665</v>
      </c>
      <c r="G1305" s="82">
        <v>5.1459999999999999</v>
      </c>
      <c r="H1305" s="83">
        <f t="shared" si="60"/>
        <v>5146</v>
      </c>
      <c r="I1305" s="84">
        <f t="shared" si="61"/>
        <v>5.9560185185185181E-2</v>
      </c>
      <c r="J1305" s="83">
        <v>7.6999999999999999E-2</v>
      </c>
      <c r="K1305" s="83" t="s">
        <v>277</v>
      </c>
      <c r="L1305" s="83">
        <v>0.16800000000000001</v>
      </c>
      <c r="M1305" s="83" t="s">
        <v>277</v>
      </c>
      <c r="N1305" s="84">
        <f t="shared" si="62"/>
        <v>0.30456018518518518</v>
      </c>
    </row>
    <row r="1306" spans="2:14" s="71" customFormat="1" ht="14.65" customHeight="1">
      <c r="B1306" s="79" t="s">
        <v>278</v>
      </c>
      <c r="C1306" s="80">
        <v>10044187</v>
      </c>
      <c r="D1306" s="80">
        <v>10019674</v>
      </c>
      <c r="E1306" s="79" t="s">
        <v>276</v>
      </c>
      <c r="F1306" s="81">
        <v>42666</v>
      </c>
      <c r="G1306" s="82">
        <v>4.835</v>
      </c>
      <c r="H1306" s="83">
        <f t="shared" si="60"/>
        <v>4835</v>
      </c>
      <c r="I1306" s="84">
        <f t="shared" si="61"/>
        <v>5.5960648148148141E-2</v>
      </c>
      <c r="J1306" s="83">
        <v>0.14099999999999999</v>
      </c>
      <c r="K1306" s="83" t="s">
        <v>277</v>
      </c>
      <c r="L1306" s="83">
        <v>0.217</v>
      </c>
      <c r="M1306" s="83" t="s">
        <v>277</v>
      </c>
      <c r="N1306" s="84">
        <f t="shared" si="62"/>
        <v>0.41396064814814815</v>
      </c>
    </row>
    <row r="1307" spans="2:14" s="71" customFormat="1" ht="14.65" customHeight="1">
      <c r="B1307" s="79" t="s">
        <v>278</v>
      </c>
      <c r="C1307" s="80">
        <v>10044187</v>
      </c>
      <c r="D1307" s="80">
        <v>10019674</v>
      </c>
      <c r="E1307" s="79" t="s">
        <v>276</v>
      </c>
      <c r="F1307" s="81">
        <v>42667</v>
      </c>
      <c r="G1307" s="82">
        <v>5.2960000000000003</v>
      </c>
      <c r="H1307" s="83">
        <f t="shared" si="60"/>
        <v>5296</v>
      </c>
      <c r="I1307" s="84">
        <f t="shared" si="61"/>
        <v>6.1296296296296293E-2</v>
      </c>
      <c r="J1307" s="83">
        <v>6.7000000000000004E-2</v>
      </c>
      <c r="K1307" s="83" t="s">
        <v>277</v>
      </c>
      <c r="L1307" s="83">
        <v>0.185</v>
      </c>
      <c r="M1307" s="83" t="s">
        <v>277</v>
      </c>
      <c r="N1307" s="84">
        <f t="shared" si="62"/>
        <v>0.31329629629629629</v>
      </c>
    </row>
    <row r="1308" spans="2:14" s="71" customFormat="1" ht="14.65" customHeight="1">
      <c r="B1308" s="79" t="s">
        <v>278</v>
      </c>
      <c r="C1308" s="80">
        <v>10044187</v>
      </c>
      <c r="D1308" s="80">
        <v>10019674</v>
      </c>
      <c r="E1308" s="79" t="s">
        <v>276</v>
      </c>
      <c r="F1308" s="81">
        <v>42668</v>
      </c>
      <c r="G1308" s="82">
        <v>6.2460000000000004</v>
      </c>
      <c r="H1308" s="83">
        <f t="shared" si="60"/>
        <v>6246</v>
      </c>
      <c r="I1308" s="84">
        <f t="shared" si="61"/>
        <v>7.2291666666666671E-2</v>
      </c>
      <c r="J1308" s="83">
        <v>6.7000000000000004E-2</v>
      </c>
      <c r="K1308" s="83" t="s">
        <v>277</v>
      </c>
      <c r="L1308" s="83">
        <v>0.19500000000000001</v>
      </c>
      <c r="M1308" s="83" t="s">
        <v>277</v>
      </c>
      <c r="N1308" s="84">
        <f t="shared" si="62"/>
        <v>0.33429166666666665</v>
      </c>
    </row>
    <row r="1309" spans="2:14" s="71" customFormat="1" ht="14.65" customHeight="1">
      <c r="B1309" s="79" t="s">
        <v>278</v>
      </c>
      <c r="C1309" s="80">
        <v>10044187</v>
      </c>
      <c r="D1309" s="80">
        <v>10019674</v>
      </c>
      <c r="E1309" s="79" t="s">
        <v>276</v>
      </c>
      <c r="F1309" s="81">
        <v>42669</v>
      </c>
      <c r="G1309" s="82">
        <v>2.879</v>
      </c>
      <c r="H1309" s="83">
        <f t="shared" si="60"/>
        <v>2879</v>
      </c>
      <c r="I1309" s="84">
        <f t="shared" si="61"/>
        <v>3.3321759259259259E-2</v>
      </c>
      <c r="J1309" s="83">
        <v>7.1999999999999995E-2</v>
      </c>
      <c r="K1309" s="83" t="s">
        <v>277</v>
      </c>
      <c r="L1309" s="83">
        <v>0.184</v>
      </c>
      <c r="M1309" s="83" t="s">
        <v>277</v>
      </c>
      <c r="N1309" s="84">
        <f t="shared" si="62"/>
        <v>0.28932175925925924</v>
      </c>
    </row>
    <row r="1310" spans="2:14" s="71" customFormat="1" ht="14.65" customHeight="1">
      <c r="B1310" s="79" t="s">
        <v>278</v>
      </c>
      <c r="C1310" s="80">
        <v>10044187</v>
      </c>
      <c r="D1310" s="80">
        <v>10019674</v>
      </c>
      <c r="E1310" s="79" t="s">
        <v>276</v>
      </c>
      <c r="F1310" s="81">
        <v>42670</v>
      </c>
      <c r="G1310" s="82">
        <v>5.7610000000000001</v>
      </c>
      <c r="H1310" s="83">
        <f t="shared" si="60"/>
        <v>5761</v>
      </c>
      <c r="I1310" s="84">
        <f t="shared" si="61"/>
        <v>6.6678240740740732E-2</v>
      </c>
      <c r="J1310" s="83">
        <v>6.2E-2</v>
      </c>
      <c r="K1310" s="83" t="s">
        <v>277</v>
      </c>
      <c r="L1310" s="83">
        <v>0.16300000000000001</v>
      </c>
      <c r="M1310" s="83" t="s">
        <v>277</v>
      </c>
      <c r="N1310" s="84">
        <f t="shared" si="62"/>
        <v>0.29167824074074078</v>
      </c>
    </row>
    <row r="1311" spans="2:14" s="71" customFormat="1" ht="14.65" customHeight="1">
      <c r="B1311" s="79" t="s">
        <v>278</v>
      </c>
      <c r="C1311" s="80">
        <v>10044187</v>
      </c>
      <c r="D1311" s="80">
        <v>10019674</v>
      </c>
      <c r="E1311" s="79" t="s">
        <v>276</v>
      </c>
      <c r="F1311" s="81">
        <v>42671</v>
      </c>
      <c r="G1311" s="82">
        <v>4.7119999999999997</v>
      </c>
      <c r="H1311" s="83">
        <f t="shared" si="60"/>
        <v>4712</v>
      </c>
      <c r="I1311" s="84">
        <f t="shared" si="61"/>
        <v>5.453703703703703E-2</v>
      </c>
      <c r="J1311" s="83">
        <v>6.4000000000000001E-2</v>
      </c>
      <c r="K1311" s="83" t="s">
        <v>277</v>
      </c>
      <c r="L1311" s="83">
        <v>0.155</v>
      </c>
      <c r="M1311" s="83" t="s">
        <v>277</v>
      </c>
      <c r="N1311" s="84">
        <f t="shared" si="62"/>
        <v>0.27353703703703702</v>
      </c>
    </row>
    <row r="1312" spans="2:14" s="71" customFormat="1" ht="14.65" customHeight="1">
      <c r="B1312" s="79" t="s">
        <v>278</v>
      </c>
      <c r="C1312" s="80">
        <v>10044187</v>
      </c>
      <c r="D1312" s="80">
        <v>10019674</v>
      </c>
      <c r="E1312" s="79" t="s">
        <v>276</v>
      </c>
      <c r="F1312" s="81">
        <v>42672</v>
      </c>
      <c r="G1312" s="82">
        <v>5.0129999999999999</v>
      </c>
      <c r="H1312" s="83">
        <f t="shared" si="60"/>
        <v>5013</v>
      </c>
      <c r="I1312" s="84">
        <f t="shared" si="61"/>
        <v>5.8020833333333327E-2</v>
      </c>
      <c r="J1312" s="83">
        <v>6.3E-2</v>
      </c>
      <c r="K1312" s="83" t="s">
        <v>277</v>
      </c>
      <c r="L1312" s="83">
        <v>0.16400000000000001</v>
      </c>
      <c r="M1312" s="83" t="s">
        <v>277</v>
      </c>
      <c r="N1312" s="84">
        <f t="shared" si="62"/>
        <v>0.28502083333333333</v>
      </c>
    </row>
    <row r="1313" spans="2:14" s="71" customFormat="1" ht="14.65" customHeight="1">
      <c r="B1313" s="79" t="s">
        <v>278</v>
      </c>
      <c r="C1313" s="80">
        <v>10044187</v>
      </c>
      <c r="D1313" s="80">
        <v>10019674</v>
      </c>
      <c r="E1313" s="79" t="s">
        <v>276</v>
      </c>
      <c r="F1313" s="81">
        <v>42673</v>
      </c>
      <c r="G1313" s="82">
        <v>2.4159999999999999</v>
      </c>
      <c r="H1313" s="83">
        <f t="shared" si="60"/>
        <v>2416</v>
      </c>
      <c r="I1313" s="84">
        <f t="shared" si="61"/>
        <v>2.796296296296296E-2</v>
      </c>
      <c r="J1313" s="83">
        <v>6.2E-2</v>
      </c>
      <c r="K1313" s="83" t="s">
        <v>277</v>
      </c>
      <c r="L1313" s="83">
        <v>0.17499999999999999</v>
      </c>
      <c r="M1313" s="83" t="s">
        <v>277</v>
      </c>
      <c r="N1313" s="84">
        <f t="shared" si="62"/>
        <v>0.26496296296296296</v>
      </c>
    </row>
    <row r="1314" spans="2:14" s="71" customFormat="1" ht="14.65" customHeight="1">
      <c r="B1314" s="79" t="s">
        <v>278</v>
      </c>
      <c r="C1314" s="80">
        <v>10044187</v>
      </c>
      <c r="D1314" s="80">
        <v>10019674</v>
      </c>
      <c r="E1314" s="79" t="s">
        <v>276</v>
      </c>
      <c r="F1314" s="81">
        <v>42674</v>
      </c>
      <c r="G1314" s="82">
        <v>2.5880000000000001</v>
      </c>
      <c r="H1314" s="83">
        <f t="shared" si="60"/>
        <v>2588</v>
      </c>
      <c r="I1314" s="84">
        <f t="shared" si="61"/>
        <v>2.9953703703703701E-2</v>
      </c>
      <c r="J1314" s="83">
        <v>6.6000000000000003E-2</v>
      </c>
      <c r="K1314" s="83" t="s">
        <v>277</v>
      </c>
      <c r="L1314" s="83">
        <v>0.188</v>
      </c>
      <c r="M1314" s="83" t="s">
        <v>277</v>
      </c>
      <c r="N1314" s="84">
        <f t="shared" si="62"/>
        <v>0.28395370370370371</v>
      </c>
    </row>
    <row r="1315" spans="2:14" s="71" customFormat="1" ht="14.65" customHeight="1">
      <c r="B1315" s="79" t="s">
        <v>278</v>
      </c>
      <c r="C1315" s="80">
        <v>10044187</v>
      </c>
      <c r="D1315" s="80">
        <v>10019674</v>
      </c>
      <c r="E1315" s="79" t="s">
        <v>276</v>
      </c>
      <c r="F1315" s="81">
        <v>42675</v>
      </c>
      <c r="G1315" s="82">
        <v>1.2310000000000001</v>
      </c>
      <c r="H1315" s="83">
        <f t="shared" si="60"/>
        <v>1231</v>
      </c>
      <c r="I1315" s="84">
        <f t="shared" si="61"/>
        <v>1.4247685185185186E-2</v>
      </c>
      <c r="J1315" s="83">
        <v>6.2E-2</v>
      </c>
      <c r="K1315" s="83" t="s">
        <v>277</v>
      </c>
      <c r="L1315" s="83">
        <v>0.19</v>
      </c>
      <c r="M1315" s="83" t="s">
        <v>277</v>
      </c>
      <c r="N1315" s="84">
        <f t="shared" si="62"/>
        <v>0.26624768518518516</v>
      </c>
    </row>
    <row r="1316" spans="2:14" s="71" customFormat="1" ht="14.65" customHeight="1">
      <c r="B1316" s="79" t="s">
        <v>278</v>
      </c>
      <c r="C1316" s="80">
        <v>10044187</v>
      </c>
      <c r="D1316" s="80">
        <v>10019674</v>
      </c>
      <c r="E1316" s="79" t="s">
        <v>276</v>
      </c>
      <c r="F1316" s="81">
        <v>42676</v>
      </c>
      <c r="G1316" s="82">
        <v>3.883</v>
      </c>
      <c r="H1316" s="83">
        <f t="shared" si="60"/>
        <v>3883</v>
      </c>
      <c r="I1316" s="84">
        <f t="shared" si="61"/>
        <v>4.4942129629629624E-2</v>
      </c>
      <c r="J1316" s="83">
        <v>0.06</v>
      </c>
      <c r="K1316" s="83" t="s">
        <v>277</v>
      </c>
      <c r="L1316" s="83">
        <v>0.17100000000000001</v>
      </c>
      <c r="M1316" s="83" t="s">
        <v>277</v>
      </c>
      <c r="N1316" s="84">
        <f t="shared" si="62"/>
        <v>0.27594212962962961</v>
      </c>
    </row>
    <row r="1317" spans="2:14" s="71" customFormat="1" ht="14.65" customHeight="1">
      <c r="B1317" s="79" t="s">
        <v>278</v>
      </c>
      <c r="C1317" s="80">
        <v>10044187</v>
      </c>
      <c r="D1317" s="80">
        <v>10019674</v>
      </c>
      <c r="E1317" s="79" t="s">
        <v>276</v>
      </c>
      <c r="F1317" s="81">
        <v>42677</v>
      </c>
      <c r="G1317" s="82">
        <v>2.5449999999999999</v>
      </c>
      <c r="H1317" s="83">
        <f t="shared" si="60"/>
        <v>2545</v>
      </c>
      <c r="I1317" s="84">
        <f t="shared" si="61"/>
        <v>2.9456018518518517E-2</v>
      </c>
      <c r="J1317" s="83">
        <v>6.0999999999999999E-2</v>
      </c>
      <c r="K1317" s="83" t="s">
        <v>277</v>
      </c>
      <c r="L1317" s="83">
        <v>0.16600000000000001</v>
      </c>
      <c r="M1317" s="83" t="s">
        <v>277</v>
      </c>
      <c r="N1317" s="84">
        <f t="shared" si="62"/>
        <v>0.25645601851851851</v>
      </c>
    </row>
    <row r="1318" spans="2:14" s="71" customFormat="1" ht="14.65" customHeight="1">
      <c r="B1318" s="79" t="s">
        <v>278</v>
      </c>
      <c r="C1318" s="80">
        <v>10044187</v>
      </c>
      <c r="D1318" s="80">
        <v>10019674</v>
      </c>
      <c r="E1318" s="79" t="s">
        <v>276</v>
      </c>
      <c r="F1318" s="81">
        <v>42678</v>
      </c>
      <c r="G1318" s="82">
        <v>2.8170000000000002</v>
      </c>
      <c r="H1318" s="83">
        <f t="shared" si="60"/>
        <v>2817</v>
      </c>
      <c r="I1318" s="84">
        <f t="shared" si="61"/>
        <v>3.2604166666666663E-2</v>
      </c>
      <c r="J1318" s="83">
        <v>0.50600000000000001</v>
      </c>
      <c r="K1318" s="83" t="s">
        <v>277</v>
      </c>
      <c r="L1318" s="83">
        <v>0.32800000000000001</v>
      </c>
      <c r="M1318" s="83" t="s">
        <v>277</v>
      </c>
      <c r="N1318" s="84">
        <f t="shared" si="62"/>
        <v>0.86660416666666662</v>
      </c>
    </row>
    <row r="1319" spans="2:14" s="71" customFormat="1" ht="14.65" customHeight="1">
      <c r="B1319" s="79" t="s">
        <v>278</v>
      </c>
      <c r="C1319" s="80">
        <v>10044187</v>
      </c>
      <c r="D1319" s="80">
        <v>10019674</v>
      </c>
      <c r="E1319" s="79" t="s">
        <v>276</v>
      </c>
      <c r="F1319" s="81">
        <v>42679</v>
      </c>
      <c r="G1319" s="82">
        <v>2.653</v>
      </c>
      <c r="H1319" s="83">
        <f t="shared" si="60"/>
        <v>2653</v>
      </c>
      <c r="I1319" s="84">
        <f t="shared" si="61"/>
        <v>3.0706018518518518E-2</v>
      </c>
      <c r="J1319" s="83">
        <v>0.124</v>
      </c>
      <c r="K1319" s="83" t="s">
        <v>277</v>
      </c>
      <c r="L1319" s="83">
        <v>0.44500000000000001</v>
      </c>
      <c r="M1319" s="83" t="s">
        <v>277</v>
      </c>
      <c r="N1319" s="84">
        <f t="shared" si="62"/>
        <v>0.59970601851851857</v>
      </c>
    </row>
    <row r="1320" spans="2:14" s="71" customFormat="1" ht="14.65" customHeight="1">
      <c r="B1320" s="79" t="s">
        <v>278</v>
      </c>
      <c r="C1320" s="80">
        <v>10044187</v>
      </c>
      <c r="D1320" s="80">
        <v>10019674</v>
      </c>
      <c r="E1320" s="79" t="s">
        <v>276</v>
      </c>
      <c r="F1320" s="81">
        <v>42680</v>
      </c>
      <c r="G1320" s="82">
        <v>2.5870000000000002</v>
      </c>
      <c r="H1320" s="83">
        <f t="shared" si="60"/>
        <v>2587</v>
      </c>
      <c r="I1320" s="84">
        <f t="shared" si="61"/>
        <v>2.9942129629629631E-2</v>
      </c>
      <c r="J1320" s="83">
        <v>0.1</v>
      </c>
      <c r="K1320" s="83" t="s">
        <v>277</v>
      </c>
      <c r="L1320" s="83">
        <v>0.23699999999999999</v>
      </c>
      <c r="M1320" s="83" t="s">
        <v>277</v>
      </c>
      <c r="N1320" s="84">
        <f t="shared" si="62"/>
        <v>0.36694212962962963</v>
      </c>
    </row>
    <row r="1321" spans="2:14" s="71" customFormat="1" ht="14.65" customHeight="1">
      <c r="B1321" s="79" t="s">
        <v>278</v>
      </c>
      <c r="C1321" s="80">
        <v>10044187</v>
      </c>
      <c r="D1321" s="80">
        <v>10019674</v>
      </c>
      <c r="E1321" s="79" t="s">
        <v>276</v>
      </c>
      <c r="F1321" s="81">
        <v>42681</v>
      </c>
      <c r="G1321" s="82">
        <v>2.8119999999999998</v>
      </c>
      <c r="H1321" s="83">
        <f t="shared" si="60"/>
        <v>2812</v>
      </c>
      <c r="I1321" s="84">
        <f t="shared" si="61"/>
        <v>3.2546296296296295E-2</v>
      </c>
      <c r="J1321" s="83">
        <v>0.106</v>
      </c>
      <c r="K1321" s="83" t="s">
        <v>277</v>
      </c>
      <c r="L1321" s="83">
        <v>0.24399999999999999</v>
      </c>
      <c r="M1321" s="83" t="s">
        <v>277</v>
      </c>
      <c r="N1321" s="84">
        <f t="shared" si="62"/>
        <v>0.38254629629629627</v>
      </c>
    </row>
    <row r="1322" spans="2:14" s="71" customFormat="1" ht="14.65" customHeight="1">
      <c r="B1322" s="79" t="s">
        <v>278</v>
      </c>
      <c r="C1322" s="80">
        <v>10044187</v>
      </c>
      <c r="D1322" s="80">
        <v>10019674</v>
      </c>
      <c r="E1322" s="79" t="s">
        <v>276</v>
      </c>
      <c r="F1322" s="81">
        <v>42682</v>
      </c>
      <c r="G1322" s="82">
        <v>3.3140000000000001</v>
      </c>
      <c r="H1322" s="83">
        <f t="shared" si="60"/>
        <v>3314</v>
      </c>
      <c r="I1322" s="84">
        <f t="shared" si="61"/>
        <v>3.8356481481481478E-2</v>
      </c>
      <c r="J1322" s="83">
        <v>1.2</v>
      </c>
      <c r="K1322" s="83" t="s">
        <v>277</v>
      </c>
      <c r="L1322" s="83">
        <v>0.28499999999999998</v>
      </c>
      <c r="M1322" s="83" t="s">
        <v>277</v>
      </c>
      <c r="N1322" s="84">
        <f t="shared" si="62"/>
        <v>1.5233564814814813</v>
      </c>
    </row>
    <row r="1323" spans="2:14" s="71" customFormat="1" ht="14.65" customHeight="1">
      <c r="B1323" s="79" t="s">
        <v>278</v>
      </c>
      <c r="C1323" s="80">
        <v>10044187</v>
      </c>
      <c r="D1323" s="80">
        <v>10019674</v>
      </c>
      <c r="E1323" s="79" t="s">
        <v>276</v>
      </c>
      <c r="F1323" s="81">
        <v>42683</v>
      </c>
      <c r="G1323" s="82">
        <v>2.2959999999999998</v>
      </c>
      <c r="H1323" s="83">
        <f t="shared" si="60"/>
        <v>2296</v>
      </c>
      <c r="I1323" s="84">
        <f t="shared" si="61"/>
        <v>2.6574074074074069E-2</v>
      </c>
      <c r="J1323" s="83">
        <v>5.73</v>
      </c>
      <c r="K1323" s="83" t="s">
        <v>277</v>
      </c>
      <c r="L1323" s="83">
        <v>0.63</v>
      </c>
      <c r="M1323" s="83" t="s">
        <v>277</v>
      </c>
      <c r="N1323" s="84">
        <f t="shared" si="62"/>
        <v>6.3865740740740744</v>
      </c>
    </row>
    <row r="1324" spans="2:14" s="71" customFormat="1" ht="14.65" customHeight="1">
      <c r="B1324" s="79" t="s">
        <v>278</v>
      </c>
      <c r="C1324" s="80">
        <v>10044187</v>
      </c>
      <c r="D1324" s="80">
        <v>10019674</v>
      </c>
      <c r="E1324" s="79" t="s">
        <v>276</v>
      </c>
      <c r="F1324" s="81">
        <v>42684</v>
      </c>
      <c r="G1324" s="82">
        <v>2.8439999999999999</v>
      </c>
      <c r="H1324" s="83">
        <f t="shared" si="60"/>
        <v>2844</v>
      </c>
      <c r="I1324" s="84">
        <f t="shared" si="61"/>
        <v>3.2916666666666664E-2</v>
      </c>
      <c r="J1324" s="83">
        <v>0.41099999999999998</v>
      </c>
      <c r="K1324" s="83" t="s">
        <v>277</v>
      </c>
      <c r="L1324" s="83">
        <v>0.61099999999999999</v>
      </c>
      <c r="M1324" s="83" t="s">
        <v>277</v>
      </c>
      <c r="N1324" s="84">
        <f t="shared" si="62"/>
        <v>1.0549166666666667</v>
      </c>
    </row>
    <row r="1325" spans="2:14" s="71" customFormat="1" ht="14.65" customHeight="1">
      <c r="B1325" s="79" t="s">
        <v>278</v>
      </c>
      <c r="C1325" s="80">
        <v>10044187</v>
      </c>
      <c r="D1325" s="80">
        <v>10019674</v>
      </c>
      <c r="E1325" s="79" t="s">
        <v>276</v>
      </c>
      <c r="F1325" s="81">
        <v>42685</v>
      </c>
      <c r="G1325" s="82">
        <v>2.4990000000000001</v>
      </c>
      <c r="H1325" s="83">
        <f t="shared" si="60"/>
        <v>2499</v>
      </c>
      <c r="I1325" s="84">
        <f t="shared" si="61"/>
        <v>2.8923611111111112E-2</v>
      </c>
      <c r="J1325" s="83">
        <v>0.185</v>
      </c>
      <c r="K1325" s="83" t="s">
        <v>277</v>
      </c>
      <c r="L1325" s="83">
        <v>0.55100000000000005</v>
      </c>
      <c r="M1325" s="83" t="s">
        <v>277</v>
      </c>
      <c r="N1325" s="84">
        <f t="shared" si="62"/>
        <v>0.76492361111111118</v>
      </c>
    </row>
    <row r="1326" spans="2:14" s="71" customFormat="1" ht="14.65" customHeight="1">
      <c r="B1326" s="79" t="s">
        <v>278</v>
      </c>
      <c r="C1326" s="80">
        <v>10044187</v>
      </c>
      <c r="D1326" s="80">
        <v>10019674</v>
      </c>
      <c r="E1326" s="79" t="s">
        <v>276</v>
      </c>
      <c r="F1326" s="81">
        <v>42686</v>
      </c>
      <c r="G1326" s="82">
        <v>4.1630000000000003</v>
      </c>
      <c r="H1326" s="83">
        <f t="shared" si="60"/>
        <v>4163</v>
      </c>
      <c r="I1326" s="84">
        <f t="shared" si="61"/>
        <v>4.8182870370370369E-2</v>
      </c>
      <c r="J1326" s="83">
        <v>2.1800000000000002</v>
      </c>
      <c r="K1326" s="83" t="s">
        <v>277</v>
      </c>
      <c r="L1326" s="83">
        <v>0.61199999999999999</v>
      </c>
      <c r="M1326" s="83" t="s">
        <v>277</v>
      </c>
      <c r="N1326" s="84">
        <f t="shared" si="62"/>
        <v>2.8401828703703704</v>
      </c>
    </row>
    <row r="1327" spans="2:14" s="71" customFormat="1" ht="14.65" customHeight="1">
      <c r="B1327" s="79" t="s">
        <v>278</v>
      </c>
      <c r="C1327" s="80">
        <v>10044187</v>
      </c>
      <c r="D1327" s="80">
        <v>10019674</v>
      </c>
      <c r="E1327" s="79" t="s">
        <v>276</v>
      </c>
      <c r="F1327" s="81">
        <v>42687</v>
      </c>
      <c r="G1327" s="82">
        <v>2.3580000000000001</v>
      </c>
      <c r="H1327" s="83">
        <f t="shared" si="60"/>
        <v>2358</v>
      </c>
      <c r="I1327" s="84">
        <f t="shared" si="61"/>
        <v>2.7291666666666665E-2</v>
      </c>
      <c r="J1327" s="83">
        <v>0.437</v>
      </c>
      <c r="K1327" s="83" t="s">
        <v>277</v>
      </c>
      <c r="L1327" s="83">
        <v>0.55500000000000005</v>
      </c>
      <c r="M1327" s="83" t="s">
        <v>277</v>
      </c>
      <c r="N1327" s="84">
        <f t="shared" si="62"/>
        <v>1.0192916666666667</v>
      </c>
    </row>
    <row r="1328" spans="2:14" s="71" customFormat="1" ht="14.65" customHeight="1">
      <c r="B1328" s="79" t="s">
        <v>278</v>
      </c>
      <c r="C1328" s="80">
        <v>10044187</v>
      </c>
      <c r="D1328" s="80">
        <v>10019674</v>
      </c>
      <c r="E1328" s="79" t="s">
        <v>276</v>
      </c>
      <c r="F1328" s="81">
        <v>42688</v>
      </c>
      <c r="G1328" s="82">
        <v>4.0999999999999996</v>
      </c>
      <c r="H1328" s="83">
        <f t="shared" si="60"/>
        <v>4100</v>
      </c>
      <c r="I1328" s="84">
        <f t="shared" si="61"/>
        <v>4.7453703703703699E-2</v>
      </c>
      <c r="J1328" s="83">
        <v>0.19400000000000001</v>
      </c>
      <c r="K1328" s="83" t="s">
        <v>277</v>
      </c>
      <c r="L1328" s="83">
        <v>0.48399999999999999</v>
      </c>
      <c r="M1328" s="83" t="s">
        <v>277</v>
      </c>
      <c r="N1328" s="84">
        <f t="shared" si="62"/>
        <v>0.72545370370370366</v>
      </c>
    </row>
    <row r="1329" spans="2:14" s="71" customFormat="1" ht="14.65" customHeight="1">
      <c r="B1329" s="79" t="s">
        <v>278</v>
      </c>
      <c r="C1329" s="80">
        <v>10044187</v>
      </c>
      <c r="D1329" s="80">
        <v>10019674</v>
      </c>
      <c r="E1329" s="79" t="s">
        <v>276</v>
      </c>
      <c r="F1329" s="81">
        <v>42689</v>
      </c>
      <c r="G1329" s="82">
        <v>5.6150000000000002</v>
      </c>
      <c r="H1329" s="83">
        <f t="shared" si="60"/>
        <v>5615</v>
      </c>
      <c r="I1329" s="84">
        <f t="shared" si="61"/>
        <v>6.4988425925925922E-2</v>
      </c>
      <c r="J1329" s="83">
        <v>0.16200000000000001</v>
      </c>
      <c r="K1329" s="83" t="s">
        <v>277</v>
      </c>
      <c r="L1329" s="83">
        <v>0.39100000000000001</v>
      </c>
      <c r="M1329" s="83" t="s">
        <v>277</v>
      </c>
      <c r="N1329" s="84">
        <f t="shared" si="62"/>
        <v>0.61798842592592595</v>
      </c>
    </row>
    <row r="1330" spans="2:14" s="71" customFormat="1" ht="14.65" customHeight="1">
      <c r="B1330" s="79" t="s">
        <v>278</v>
      </c>
      <c r="C1330" s="80">
        <v>10044187</v>
      </c>
      <c r="D1330" s="80">
        <v>10019674</v>
      </c>
      <c r="E1330" s="79" t="s">
        <v>276</v>
      </c>
      <c r="F1330" s="81">
        <v>42690</v>
      </c>
      <c r="G1330" s="82">
        <v>4.069</v>
      </c>
      <c r="H1330" s="83">
        <f t="shared" si="60"/>
        <v>4069</v>
      </c>
      <c r="I1330" s="84">
        <f t="shared" si="61"/>
        <v>4.7094907407407405E-2</v>
      </c>
      <c r="J1330" s="83">
        <v>0.20799999999999999</v>
      </c>
      <c r="K1330" s="83" t="s">
        <v>277</v>
      </c>
      <c r="L1330" s="83">
        <v>0.38</v>
      </c>
      <c r="M1330" s="83" t="s">
        <v>277</v>
      </c>
      <c r="N1330" s="84">
        <f t="shared" si="62"/>
        <v>0.63509490740740737</v>
      </c>
    </row>
    <row r="1331" spans="2:14" s="71" customFormat="1" ht="14.65" customHeight="1">
      <c r="B1331" s="79" t="s">
        <v>278</v>
      </c>
      <c r="C1331" s="80">
        <v>10044187</v>
      </c>
      <c r="D1331" s="80">
        <v>10019674</v>
      </c>
      <c r="E1331" s="79" t="s">
        <v>276</v>
      </c>
      <c r="F1331" s="81">
        <v>42691</v>
      </c>
      <c r="G1331" s="82">
        <v>5.3879999999999999</v>
      </c>
      <c r="H1331" s="83">
        <f t="shared" si="60"/>
        <v>5388</v>
      </c>
      <c r="I1331" s="84">
        <f t="shared" si="61"/>
        <v>6.2361111111111103E-2</v>
      </c>
      <c r="J1331" s="83">
        <v>0.32800000000000001</v>
      </c>
      <c r="K1331" s="83" t="s">
        <v>277</v>
      </c>
      <c r="L1331" s="83">
        <v>0.40100000000000002</v>
      </c>
      <c r="M1331" s="83" t="s">
        <v>277</v>
      </c>
      <c r="N1331" s="84">
        <f t="shared" si="62"/>
        <v>0.79136111111111118</v>
      </c>
    </row>
    <row r="1332" spans="2:14" s="71" customFormat="1" ht="14.65" customHeight="1">
      <c r="B1332" s="79" t="s">
        <v>278</v>
      </c>
      <c r="C1332" s="80">
        <v>10044187</v>
      </c>
      <c r="D1332" s="80">
        <v>10019674</v>
      </c>
      <c r="E1332" s="79" t="s">
        <v>276</v>
      </c>
      <c r="F1332" s="81">
        <v>42692</v>
      </c>
      <c r="G1332" s="82">
        <v>3.1139999999999999</v>
      </c>
      <c r="H1332" s="83">
        <f t="shared" si="60"/>
        <v>3114</v>
      </c>
      <c r="I1332" s="84">
        <f t="shared" si="61"/>
        <v>3.6041666666666666E-2</v>
      </c>
      <c r="J1332" s="83">
        <v>0.17899999999999999</v>
      </c>
      <c r="K1332" s="83" t="s">
        <v>277</v>
      </c>
      <c r="L1332" s="83">
        <v>0.44400000000000001</v>
      </c>
      <c r="M1332" s="83" t="s">
        <v>277</v>
      </c>
      <c r="N1332" s="84">
        <f t="shared" si="62"/>
        <v>0.65904166666666664</v>
      </c>
    </row>
    <row r="1333" spans="2:14" s="71" customFormat="1" ht="14.65" customHeight="1">
      <c r="B1333" s="79" t="s">
        <v>278</v>
      </c>
      <c r="C1333" s="80">
        <v>10044187</v>
      </c>
      <c r="D1333" s="80">
        <v>10019674</v>
      </c>
      <c r="E1333" s="79" t="s">
        <v>276</v>
      </c>
      <c r="F1333" s="81">
        <v>42693</v>
      </c>
      <c r="G1333" s="82">
        <v>2.4180000000000001</v>
      </c>
      <c r="H1333" s="83">
        <f t="shared" si="60"/>
        <v>2418</v>
      </c>
      <c r="I1333" s="84">
        <f t="shared" si="61"/>
        <v>2.7986111111111111E-2</v>
      </c>
      <c r="J1333" s="83">
        <v>1.7</v>
      </c>
      <c r="K1333" s="83" t="s">
        <v>277</v>
      </c>
      <c r="L1333" s="83">
        <v>0.39600000000000002</v>
      </c>
      <c r="M1333" s="83" t="s">
        <v>277</v>
      </c>
      <c r="N1333" s="84">
        <f t="shared" si="62"/>
        <v>2.1239861111111109</v>
      </c>
    </row>
    <row r="1334" spans="2:14" s="71" customFormat="1" ht="14.65" customHeight="1">
      <c r="B1334" s="79" t="s">
        <v>278</v>
      </c>
      <c r="C1334" s="80">
        <v>10044187</v>
      </c>
      <c r="D1334" s="80">
        <v>10019674</v>
      </c>
      <c r="E1334" s="79" t="s">
        <v>276</v>
      </c>
      <c r="F1334" s="81">
        <v>42694</v>
      </c>
      <c r="G1334" s="82">
        <v>2.7480000000000002</v>
      </c>
      <c r="H1334" s="83">
        <f t="shared" si="60"/>
        <v>2748</v>
      </c>
      <c r="I1334" s="84">
        <f t="shared" si="61"/>
        <v>3.1805555555555559E-2</v>
      </c>
      <c r="J1334" s="83">
        <v>6.04</v>
      </c>
      <c r="K1334" s="83" t="s">
        <v>277</v>
      </c>
      <c r="L1334" s="83">
        <v>0.61299999999999999</v>
      </c>
      <c r="M1334" s="83" t="s">
        <v>277</v>
      </c>
      <c r="N1334" s="84">
        <f t="shared" si="62"/>
        <v>6.6848055555555561</v>
      </c>
    </row>
    <row r="1335" spans="2:14" s="71" customFormat="1" ht="14.65" customHeight="1">
      <c r="B1335" s="79" t="s">
        <v>278</v>
      </c>
      <c r="C1335" s="80">
        <v>10044187</v>
      </c>
      <c r="D1335" s="80">
        <v>10019674</v>
      </c>
      <c r="E1335" s="79" t="s">
        <v>276</v>
      </c>
      <c r="F1335" s="81">
        <v>42695</v>
      </c>
      <c r="G1335" s="82">
        <v>2.8780000000000001</v>
      </c>
      <c r="H1335" s="83">
        <f t="shared" si="60"/>
        <v>2878</v>
      </c>
      <c r="I1335" s="84">
        <f t="shared" si="61"/>
        <v>3.3310185185185186E-2</v>
      </c>
      <c r="J1335" s="83">
        <v>7.29</v>
      </c>
      <c r="K1335" s="83" t="s">
        <v>277</v>
      </c>
      <c r="L1335" s="83">
        <v>0.65700000000000003</v>
      </c>
      <c r="M1335" s="83" t="s">
        <v>277</v>
      </c>
      <c r="N1335" s="84">
        <f t="shared" si="62"/>
        <v>7.9803101851851856</v>
      </c>
    </row>
    <row r="1336" spans="2:14" s="71" customFormat="1" ht="14.65" customHeight="1">
      <c r="B1336" s="79" t="s">
        <v>278</v>
      </c>
      <c r="C1336" s="80">
        <v>10044187</v>
      </c>
      <c r="D1336" s="80">
        <v>10019674</v>
      </c>
      <c r="E1336" s="79" t="s">
        <v>276</v>
      </c>
      <c r="F1336" s="81">
        <v>42696</v>
      </c>
      <c r="G1336" s="82">
        <v>2.665</v>
      </c>
      <c r="H1336" s="83">
        <f t="shared" si="60"/>
        <v>2665</v>
      </c>
      <c r="I1336" s="84">
        <f t="shared" si="61"/>
        <v>3.0844907407407404E-2</v>
      </c>
      <c r="J1336" s="83">
        <v>1.47</v>
      </c>
      <c r="K1336" s="83" t="s">
        <v>277</v>
      </c>
      <c r="L1336" s="83">
        <v>0.63</v>
      </c>
      <c r="M1336" s="83" t="s">
        <v>277</v>
      </c>
      <c r="N1336" s="84">
        <f t="shared" si="62"/>
        <v>2.1308449074074072</v>
      </c>
    </row>
    <row r="1337" spans="2:14" s="71" customFormat="1" ht="14.65" customHeight="1">
      <c r="B1337" s="79" t="s">
        <v>278</v>
      </c>
      <c r="C1337" s="80">
        <v>10044187</v>
      </c>
      <c r="D1337" s="80">
        <v>10019674</v>
      </c>
      <c r="E1337" s="79" t="s">
        <v>276</v>
      </c>
      <c r="F1337" s="81">
        <v>42697</v>
      </c>
      <c r="G1337" s="82">
        <v>2.883</v>
      </c>
      <c r="H1337" s="83">
        <f t="shared" si="60"/>
        <v>2883</v>
      </c>
      <c r="I1337" s="84">
        <f t="shared" si="61"/>
        <v>3.3368055555555554E-2</v>
      </c>
      <c r="J1337" s="83">
        <v>0.37</v>
      </c>
      <c r="K1337" s="83" t="s">
        <v>277</v>
      </c>
      <c r="L1337" s="83">
        <v>0.66400000000000003</v>
      </c>
      <c r="M1337" s="83" t="s">
        <v>277</v>
      </c>
      <c r="N1337" s="84">
        <f t="shared" si="62"/>
        <v>1.0673680555555556</v>
      </c>
    </row>
    <row r="1338" spans="2:14" s="71" customFormat="1" ht="14.65" customHeight="1">
      <c r="B1338" s="79" t="s">
        <v>278</v>
      </c>
      <c r="C1338" s="80">
        <v>10044187</v>
      </c>
      <c r="D1338" s="80">
        <v>10019674</v>
      </c>
      <c r="E1338" s="79" t="s">
        <v>276</v>
      </c>
      <c r="F1338" s="81">
        <v>42698</v>
      </c>
      <c r="G1338" s="82">
        <v>2.7989999999999999</v>
      </c>
      <c r="H1338" s="83">
        <f t="shared" si="60"/>
        <v>2799</v>
      </c>
      <c r="I1338" s="84">
        <f t="shared" si="61"/>
        <v>3.2395833333333332E-2</v>
      </c>
      <c r="J1338" s="83">
        <v>0.22900000000000001</v>
      </c>
      <c r="K1338" s="83" t="s">
        <v>277</v>
      </c>
      <c r="L1338" s="83">
        <v>0.60299999999999998</v>
      </c>
      <c r="M1338" s="83" t="s">
        <v>277</v>
      </c>
      <c r="N1338" s="84">
        <f t="shared" si="62"/>
        <v>0.86439583333333325</v>
      </c>
    </row>
    <row r="1339" spans="2:14" s="71" customFormat="1" ht="14.65" customHeight="1">
      <c r="B1339" s="79" t="s">
        <v>278</v>
      </c>
      <c r="C1339" s="80">
        <v>10044187</v>
      </c>
      <c r="D1339" s="80">
        <v>10019674</v>
      </c>
      <c r="E1339" s="79" t="s">
        <v>276</v>
      </c>
      <c r="F1339" s="81">
        <v>42699</v>
      </c>
      <c r="G1339" s="82">
        <v>3.4910000000000001</v>
      </c>
      <c r="H1339" s="83">
        <f t="shared" si="60"/>
        <v>3491</v>
      </c>
      <c r="I1339" s="84">
        <f t="shared" si="61"/>
        <v>4.040509259259259E-2</v>
      </c>
      <c r="J1339" s="83">
        <v>0.189</v>
      </c>
      <c r="K1339" s="83" t="s">
        <v>277</v>
      </c>
      <c r="L1339" s="83">
        <v>0.56200000000000006</v>
      </c>
      <c r="M1339" s="83" t="s">
        <v>277</v>
      </c>
      <c r="N1339" s="84">
        <f t="shared" si="62"/>
        <v>0.79140509259259262</v>
      </c>
    </row>
    <row r="1340" spans="2:14" s="71" customFormat="1" ht="14.65" customHeight="1">
      <c r="B1340" s="79" t="s">
        <v>278</v>
      </c>
      <c r="C1340" s="80">
        <v>10044187</v>
      </c>
      <c r="D1340" s="80">
        <v>10019674</v>
      </c>
      <c r="E1340" s="79" t="s">
        <v>276</v>
      </c>
      <c r="F1340" s="81">
        <v>42700</v>
      </c>
      <c r="G1340" s="82">
        <v>2.6749999999999998</v>
      </c>
      <c r="H1340" s="83">
        <f t="shared" si="60"/>
        <v>2675</v>
      </c>
      <c r="I1340" s="84">
        <f t="shared" si="61"/>
        <v>3.0960648148148143E-2</v>
      </c>
      <c r="J1340" s="83">
        <v>0.14599999999999999</v>
      </c>
      <c r="K1340" s="83" t="s">
        <v>277</v>
      </c>
      <c r="L1340" s="83">
        <v>0.45</v>
      </c>
      <c r="M1340" s="83" t="s">
        <v>277</v>
      </c>
      <c r="N1340" s="84">
        <f t="shared" si="62"/>
        <v>0.62696064814814811</v>
      </c>
    </row>
    <row r="1341" spans="2:14" s="71" customFormat="1" ht="14.65" customHeight="1">
      <c r="B1341" s="79" t="s">
        <v>278</v>
      </c>
      <c r="C1341" s="80">
        <v>10044187</v>
      </c>
      <c r="D1341" s="80">
        <v>10019674</v>
      </c>
      <c r="E1341" s="79" t="s">
        <v>276</v>
      </c>
      <c r="F1341" s="81">
        <v>42701</v>
      </c>
      <c r="G1341" s="82">
        <v>2.7770000000000001</v>
      </c>
      <c r="H1341" s="83">
        <f t="shared" si="60"/>
        <v>2777</v>
      </c>
      <c r="I1341" s="84">
        <f t="shared" si="61"/>
        <v>3.2141203703703707E-2</v>
      </c>
      <c r="J1341" s="83">
        <v>0.128</v>
      </c>
      <c r="K1341" s="83" t="s">
        <v>277</v>
      </c>
      <c r="L1341" s="83">
        <v>0.42399999999999999</v>
      </c>
      <c r="M1341" s="83" t="s">
        <v>277</v>
      </c>
      <c r="N1341" s="84">
        <f t="shared" si="62"/>
        <v>0.5841412037037037</v>
      </c>
    </row>
    <row r="1342" spans="2:14" s="71" customFormat="1" ht="14.65" customHeight="1">
      <c r="B1342" s="79" t="s">
        <v>278</v>
      </c>
      <c r="C1342" s="80">
        <v>10044187</v>
      </c>
      <c r="D1342" s="80">
        <v>10019674</v>
      </c>
      <c r="E1342" s="79" t="s">
        <v>276</v>
      </c>
      <c r="F1342" s="81">
        <v>42702</v>
      </c>
      <c r="G1342" s="82">
        <v>3.0419999999999998</v>
      </c>
      <c r="H1342" s="83">
        <f t="shared" si="60"/>
        <v>3042</v>
      </c>
      <c r="I1342" s="84">
        <f t="shared" si="61"/>
        <v>3.5208333333333328E-2</v>
      </c>
      <c r="J1342" s="83">
        <v>0.121</v>
      </c>
      <c r="K1342" s="83" t="s">
        <v>277</v>
      </c>
      <c r="L1342" s="83">
        <v>0.40799999999999997</v>
      </c>
      <c r="M1342" s="83" t="s">
        <v>277</v>
      </c>
      <c r="N1342" s="84">
        <f t="shared" si="62"/>
        <v>0.56420833333333331</v>
      </c>
    </row>
    <row r="1343" spans="2:14" s="71" customFormat="1" ht="14.65" customHeight="1">
      <c r="B1343" s="79" t="s">
        <v>278</v>
      </c>
      <c r="C1343" s="80">
        <v>10044187</v>
      </c>
      <c r="D1343" s="80">
        <v>10019674</v>
      </c>
      <c r="E1343" s="79" t="s">
        <v>276</v>
      </c>
      <c r="F1343" s="81">
        <v>42703</v>
      </c>
      <c r="G1343" s="82">
        <v>3.6120000000000001</v>
      </c>
      <c r="H1343" s="83">
        <f t="shared" si="60"/>
        <v>3612</v>
      </c>
      <c r="I1343" s="84">
        <f t="shared" si="61"/>
        <v>4.1805555555555554E-2</v>
      </c>
      <c r="J1343" s="83">
        <v>0.104</v>
      </c>
      <c r="K1343" s="83" t="s">
        <v>277</v>
      </c>
      <c r="L1343" s="83">
        <v>0.317</v>
      </c>
      <c r="M1343" s="83" t="s">
        <v>277</v>
      </c>
      <c r="N1343" s="84">
        <f t="shared" si="62"/>
        <v>0.46280555555555558</v>
      </c>
    </row>
    <row r="1344" spans="2:14" s="71" customFormat="1" ht="14.65" customHeight="1">
      <c r="B1344" s="79" t="s">
        <v>278</v>
      </c>
      <c r="C1344" s="80">
        <v>10044187</v>
      </c>
      <c r="D1344" s="80">
        <v>10019674</v>
      </c>
      <c r="E1344" s="79" t="s">
        <v>276</v>
      </c>
      <c r="F1344" s="81">
        <v>42704</v>
      </c>
      <c r="G1344" s="82">
        <v>3.0310000000000001</v>
      </c>
      <c r="H1344" s="83">
        <f t="shared" si="60"/>
        <v>3031</v>
      </c>
      <c r="I1344" s="84">
        <f t="shared" si="61"/>
        <v>3.5081018518518518E-2</v>
      </c>
      <c r="J1344" s="83">
        <v>0.17299999999999999</v>
      </c>
      <c r="K1344" s="83" t="s">
        <v>277</v>
      </c>
      <c r="L1344" s="83">
        <v>0.28799999999999998</v>
      </c>
      <c r="M1344" s="83" t="s">
        <v>277</v>
      </c>
      <c r="N1344" s="84">
        <f t="shared" si="62"/>
        <v>0.49608101851851849</v>
      </c>
    </row>
    <row r="1345" spans="2:14" s="71" customFormat="1" ht="14.65" customHeight="1">
      <c r="B1345" s="79" t="s">
        <v>278</v>
      </c>
      <c r="C1345" s="80">
        <v>10044187</v>
      </c>
      <c r="D1345" s="80">
        <v>10019674</v>
      </c>
      <c r="E1345" s="79" t="s">
        <v>276</v>
      </c>
      <c r="F1345" s="81">
        <v>42705</v>
      </c>
      <c r="G1345" s="82">
        <v>2.169</v>
      </c>
      <c r="H1345" s="83">
        <f t="shared" si="60"/>
        <v>2169</v>
      </c>
      <c r="I1345" s="84">
        <f t="shared" si="61"/>
        <v>2.5104166666666667E-2</v>
      </c>
      <c r="J1345" s="83">
        <v>9.7000000000000003E-2</v>
      </c>
      <c r="K1345" s="83" t="s">
        <v>277</v>
      </c>
      <c r="L1345" s="83">
        <v>0.311</v>
      </c>
      <c r="M1345" s="83" t="s">
        <v>277</v>
      </c>
      <c r="N1345" s="84">
        <f t="shared" si="62"/>
        <v>0.43310416666666668</v>
      </c>
    </row>
    <row r="1346" spans="2:14" s="71" customFormat="1" ht="14.65" customHeight="1">
      <c r="B1346" s="79" t="s">
        <v>278</v>
      </c>
      <c r="C1346" s="80">
        <v>10044187</v>
      </c>
      <c r="D1346" s="80">
        <v>10019674</v>
      </c>
      <c r="E1346" s="79" t="s">
        <v>276</v>
      </c>
      <c r="F1346" s="81">
        <v>42706</v>
      </c>
      <c r="G1346" s="82">
        <v>2.7839999999999998</v>
      </c>
      <c r="H1346" s="83">
        <f t="shared" si="60"/>
        <v>2784</v>
      </c>
      <c r="I1346" s="84">
        <f t="shared" si="61"/>
        <v>3.2222222222222215E-2</v>
      </c>
      <c r="J1346" s="83">
        <v>9.5000000000000001E-2</v>
      </c>
      <c r="K1346" s="83" t="s">
        <v>277</v>
      </c>
      <c r="L1346" s="83">
        <v>0.30299999999999999</v>
      </c>
      <c r="M1346" s="83" t="s">
        <v>277</v>
      </c>
      <c r="N1346" s="84">
        <f t="shared" si="62"/>
        <v>0.43022222222222217</v>
      </c>
    </row>
    <row r="1347" spans="2:14" s="71" customFormat="1" ht="14.65" customHeight="1">
      <c r="B1347" s="79" t="s">
        <v>278</v>
      </c>
      <c r="C1347" s="80">
        <v>10044187</v>
      </c>
      <c r="D1347" s="80">
        <v>10019674</v>
      </c>
      <c r="E1347" s="79" t="s">
        <v>276</v>
      </c>
      <c r="F1347" s="81">
        <v>42707</v>
      </c>
      <c r="G1347" s="82">
        <v>2.7480000000000002</v>
      </c>
      <c r="H1347" s="83">
        <f t="shared" si="60"/>
        <v>2748</v>
      </c>
      <c r="I1347" s="84">
        <f t="shared" si="61"/>
        <v>3.1805555555555559E-2</v>
      </c>
      <c r="J1347" s="83">
        <v>0.10299999999999999</v>
      </c>
      <c r="K1347" s="83" t="s">
        <v>277</v>
      </c>
      <c r="L1347" s="83">
        <v>0.26800000000000002</v>
      </c>
      <c r="M1347" s="83" t="s">
        <v>277</v>
      </c>
      <c r="N1347" s="84">
        <f t="shared" si="62"/>
        <v>0.40280555555555558</v>
      </c>
    </row>
    <row r="1348" spans="2:14" s="71" customFormat="1" ht="14.65" customHeight="1">
      <c r="B1348" s="79" t="s">
        <v>278</v>
      </c>
      <c r="C1348" s="80">
        <v>10044187</v>
      </c>
      <c r="D1348" s="80">
        <v>10019674</v>
      </c>
      <c r="E1348" s="79" t="s">
        <v>276</v>
      </c>
      <c r="F1348" s="81">
        <v>42708</v>
      </c>
      <c r="G1348" s="82">
        <v>2.5139999999999998</v>
      </c>
      <c r="H1348" s="83">
        <f t="shared" si="60"/>
        <v>2514</v>
      </c>
      <c r="I1348" s="84">
        <f t="shared" si="61"/>
        <v>2.9097222222222219E-2</v>
      </c>
      <c r="J1348" s="83">
        <v>9.5000000000000001E-2</v>
      </c>
      <c r="K1348" s="83" t="s">
        <v>277</v>
      </c>
      <c r="L1348" s="83">
        <v>0.308</v>
      </c>
      <c r="M1348" s="83" t="s">
        <v>277</v>
      </c>
      <c r="N1348" s="84">
        <f t="shared" si="62"/>
        <v>0.43209722222222224</v>
      </c>
    </row>
    <row r="1349" spans="2:14" s="71" customFormat="1" ht="14.65" customHeight="1">
      <c r="B1349" s="79" t="s">
        <v>278</v>
      </c>
      <c r="C1349" s="80">
        <v>10044187</v>
      </c>
      <c r="D1349" s="80">
        <v>10019674</v>
      </c>
      <c r="E1349" s="79" t="s">
        <v>276</v>
      </c>
      <c r="F1349" s="81">
        <v>42709</v>
      </c>
      <c r="G1349" s="82">
        <v>2.64</v>
      </c>
      <c r="H1349" s="83">
        <f t="shared" ref="H1349:H1412" si="63">(G1349*1000)</f>
        <v>2640</v>
      </c>
      <c r="I1349" s="84">
        <f t="shared" ref="I1349:I1412" si="64">SUM(G1349/86.4)</f>
        <v>3.0555555555555555E-2</v>
      </c>
      <c r="J1349" s="83">
        <v>0.09</v>
      </c>
      <c r="K1349" s="83" t="s">
        <v>277</v>
      </c>
      <c r="L1349" s="83">
        <v>0.317</v>
      </c>
      <c r="M1349" s="83" t="s">
        <v>277</v>
      </c>
      <c r="N1349" s="84">
        <f t="shared" ref="N1349:N1412" si="65">SUM(I1349+J1349+L1349)</f>
        <v>0.43755555555555559</v>
      </c>
    </row>
    <row r="1350" spans="2:14" s="71" customFormat="1" ht="14.65" customHeight="1">
      <c r="B1350" s="79" t="s">
        <v>278</v>
      </c>
      <c r="C1350" s="80">
        <v>10044187</v>
      </c>
      <c r="D1350" s="80">
        <v>10019674</v>
      </c>
      <c r="E1350" s="79" t="s">
        <v>276</v>
      </c>
      <c r="F1350" s="81">
        <v>42710</v>
      </c>
      <c r="G1350" s="82">
        <v>2.6949999999999998</v>
      </c>
      <c r="H1350" s="83">
        <f t="shared" si="63"/>
        <v>2695</v>
      </c>
      <c r="I1350" s="84">
        <f t="shared" si="64"/>
        <v>3.1192129629629625E-2</v>
      </c>
      <c r="J1350" s="83">
        <v>9.1999999999999998E-2</v>
      </c>
      <c r="K1350" s="83" t="s">
        <v>277</v>
      </c>
      <c r="L1350" s="83">
        <v>0.255</v>
      </c>
      <c r="M1350" s="83" t="s">
        <v>277</v>
      </c>
      <c r="N1350" s="84">
        <f t="shared" si="65"/>
        <v>0.37819212962962961</v>
      </c>
    </row>
    <row r="1351" spans="2:14" s="71" customFormat="1" ht="14.65" customHeight="1">
      <c r="B1351" s="79" t="s">
        <v>278</v>
      </c>
      <c r="C1351" s="80">
        <v>10044187</v>
      </c>
      <c r="D1351" s="80">
        <v>10019674</v>
      </c>
      <c r="E1351" s="79" t="s">
        <v>276</v>
      </c>
      <c r="F1351" s="81">
        <v>42711</v>
      </c>
      <c r="G1351" s="82">
        <v>3.3559999999999999</v>
      </c>
      <c r="H1351" s="83">
        <f t="shared" si="63"/>
        <v>3356</v>
      </c>
      <c r="I1351" s="84">
        <f t="shared" si="64"/>
        <v>3.8842592592592588E-2</v>
      </c>
      <c r="J1351" s="83">
        <v>9.6000000000000002E-2</v>
      </c>
      <c r="K1351" s="83" t="s">
        <v>277</v>
      </c>
      <c r="L1351" s="83">
        <v>0.255</v>
      </c>
      <c r="M1351" s="83" t="s">
        <v>277</v>
      </c>
      <c r="N1351" s="84">
        <f t="shared" si="65"/>
        <v>0.38984259259259257</v>
      </c>
    </row>
    <row r="1352" spans="2:14" s="71" customFormat="1" ht="14.65" customHeight="1">
      <c r="B1352" s="79" t="s">
        <v>278</v>
      </c>
      <c r="C1352" s="80">
        <v>10044187</v>
      </c>
      <c r="D1352" s="80">
        <v>10019674</v>
      </c>
      <c r="E1352" s="79" t="s">
        <v>276</v>
      </c>
      <c r="F1352" s="81">
        <v>42712</v>
      </c>
      <c r="G1352" s="82">
        <v>7.5010000000000003</v>
      </c>
      <c r="H1352" s="83">
        <f t="shared" si="63"/>
        <v>7501</v>
      </c>
      <c r="I1352" s="84">
        <f t="shared" si="64"/>
        <v>8.6817129629629633E-2</v>
      </c>
      <c r="J1352" s="83">
        <v>9.5000000000000001E-2</v>
      </c>
      <c r="K1352" s="83" t="s">
        <v>277</v>
      </c>
      <c r="L1352" s="83">
        <v>0.30599999999999999</v>
      </c>
      <c r="M1352" s="83" t="s">
        <v>277</v>
      </c>
      <c r="N1352" s="84">
        <f t="shared" si="65"/>
        <v>0.48781712962962964</v>
      </c>
    </row>
    <row r="1353" spans="2:14" s="71" customFormat="1" ht="14.65" customHeight="1">
      <c r="B1353" s="79" t="s">
        <v>278</v>
      </c>
      <c r="C1353" s="80">
        <v>10044187</v>
      </c>
      <c r="D1353" s="80">
        <v>10019674</v>
      </c>
      <c r="E1353" s="79" t="s">
        <v>276</v>
      </c>
      <c r="F1353" s="81">
        <v>42713</v>
      </c>
      <c r="G1353" s="82">
        <v>1.1200000000000001</v>
      </c>
      <c r="H1353" s="83">
        <f t="shared" si="63"/>
        <v>1120</v>
      </c>
      <c r="I1353" s="84">
        <f t="shared" si="64"/>
        <v>1.2962962962962963E-2</v>
      </c>
      <c r="J1353" s="83">
        <v>9.1999999999999998E-2</v>
      </c>
      <c r="K1353" s="83" t="s">
        <v>277</v>
      </c>
      <c r="L1353" s="83">
        <v>0.23899999999999999</v>
      </c>
      <c r="M1353" s="83" t="s">
        <v>277</v>
      </c>
      <c r="N1353" s="84">
        <f t="shared" si="65"/>
        <v>0.34396296296296297</v>
      </c>
    </row>
    <row r="1354" spans="2:14" s="71" customFormat="1" ht="14.65" customHeight="1">
      <c r="B1354" s="79" t="s">
        <v>278</v>
      </c>
      <c r="C1354" s="80">
        <v>10044187</v>
      </c>
      <c r="D1354" s="80">
        <v>10019674</v>
      </c>
      <c r="E1354" s="79" t="s">
        <v>276</v>
      </c>
      <c r="F1354" s="81">
        <v>42714</v>
      </c>
      <c r="G1354" s="82">
        <v>0.47599999999999998</v>
      </c>
      <c r="H1354" s="83">
        <f t="shared" si="63"/>
        <v>476</v>
      </c>
      <c r="I1354" s="84">
        <f t="shared" si="64"/>
        <v>5.5092592592592589E-3</v>
      </c>
      <c r="J1354" s="83">
        <v>0.5</v>
      </c>
      <c r="K1354" s="83" t="s">
        <v>277</v>
      </c>
      <c r="L1354" s="83">
        <v>0.318</v>
      </c>
      <c r="M1354" s="83" t="s">
        <v>277</v>
      </c>
      <c r="N1354" s="84">
        <f t="shared" si="65"/>
        <v>0.82350925925925922</v>
      </c>
    </row>
    <row r="1355" spans="2:14" s="71" customFormat="1" ht="14.65" customHeight="1">
      <c r="B1355" s="79" t="s">
        <v>278</v>
      </c>
      <c r="C1355" s="80">
        <v>10044187</v>
      </c>
      <c r="D1355" s="80">
        <v>10019674</v>
      </c>
      <c r="E1355" s="79" t="s">
        <v>276</v>
      </c>
      <c r="F1355" s="81">
        <v>42715</v>
      </c>
      <c r="G1355" s="82">
        <v>3.6120000000000001</v>
      </c>
      <c r="H1355" s="83">
        <f t="shared" si="63"/>
        <v>3612</v>
      </c>
      <c r="I1355" s="84">
        <f t="shared" si="64"/>
        <v>4.1805555555555554E-2</v>
      </c>
      <c r="J1355" s="83">
        <v>0.247</v>
      </c>
      <c r="K1355" s="83" t="s">
        <v>277</v>
      </c>
      <c r="L1355" s="83">
        <v>0.622</v>
      </c>
      <c r="M1355" s="83" t="s">
        <v>277</v>
      </c>
      <c r="N1355" s="84">
        <f t="shared" si="65"/>
        <v>0.91080555555555553</v>
      </c>
    </row>
    <row r="1356" spans="2:14" s="71" customFormat="1" ht="14.65" customHeight="1">
      <c r="B1356" s="79" t="s">
        <v>278</v>
      </c>
      <c r="C1356" s="80">
        <v>10044187</v>
      </c>
      <c r="D1356" s="80">
        <v>10019674</v>
      </c>
      <c r="E1356" s="79" t="s">
        <v>276</v>
      </c>
      <c r="F1356" s="81">
        <v>42716</v>
      </c>
      <c r="G1356" s="82">
        <v>5.3860000000000001</v>
      </c>
      <c r="H1356" s="83">
        <f t="shared" si="63"/>
        <v>5386</v>
      </c>
      <c r="I1356" s="84">
        <f t="shared" si="64"/>
        <v>6.2337962962962963E-2</v>
      </c>
      <c r="J1356" s="83">
        <v>0.246</v>
      </c>
      <c r="K1356" s="83" t="s">
        <v>277</v>
      </c>
      <c r="L1356" s="83">
        <v>0.437</v>
      </c>
      <c r="M1356" s="83" t="s">
        <v>277</v>
      </c>
      <c r="N1356" s="84">
        <f t="shared" si="65"/>
        <v>0.74533796296296295</v>
      </c>
    </row>
    <row r="1357" spans="2:14" s="71" customFormat="1" ht="14.65" customHeight="1">
      <c r="B1357" s="79" t="s">
        <v>278</v>
      </c>
      <c r="C1357" s="80">
        <v>10044187</v>
      </c>
      <c r="D1357" s="80">
        <v>10019674</v>
      </c>
      <c r="E1357" s="79" t="s">
        <v>276</v>
      </c>
      <c r="F1357" s="81">
        <v>42717</v>
      </c>
      <c r="G1357" s="82">
        <v>5.9420000000000002</v>
      </c>
      <c r="H1357" s="83">
        <f t="shared" si="63"/>
        <v>5942</v>
      </c>
      <c r="I1357" s="84">
        <f t="shared" si="64"/>
        <v>6.8773148148148139E-2</v>
      </c>
      <c r="J1357" s="83">
        <v>0.17399999999999999</v>
      </c>
      <c r="K1357" s="83" t="s">
        <v>277</v>
      </c>
      <c r="L1357" s="83">
        <v>0.43099999999999999</v>
      </c>
      <c r="M1357" s="83" t="s">
        <v>277</v>
      </c>
      <c r="N1357" s="84">
        <f t="shared" si="65"/>
        <v>0.67377314814814815</v>
      </c>
    </row>
    <row r="1358" spans="2:14" s="71" customFormat="1" ht="14.65" customHeight="1">
      <c r="B1358" s="79" t="s">
        <v>278</v>
      </c>
      <c r="C1358" s="80">
        <v>10044187</v>
      </c>
      <c r="D1358" s="80">
        <v>10019674</v>
      </c>
      <c r="E1358" s="79" t="s">
        <v>276</v>
      </c>
      <c r="F1358" s="81">
        <v>42718</v>
      </c>
      <c r="G1358" s="82">
        <v>5.9379999999999997</v>
      </c>
      <c r="H1358" s="83">
        <f t="shared" si="63"/>
        <v>5938</v>
      </c>
      <c r="I1358" s="84">
        <f t="shared" si="64"/>
        <v>6.8726851851851845E-2</v>
      </c>
      <c r="J1358" s="83">
        <v>0.13700000000000001</v>
      </c>
      <c r="K1358" s="83" t="s">
        <v>277</v>
      </c>
      <c r="L1358" s="83">
        <v>0.30199999999999999</v>
      </c>
      <c r="M1358" s="83" t="s">
        <v>277</v>
      </c>
      <c r="N1358" s="84">
        <f t="shared" si="65"/>
        <v>0.50772685185185185</v>
      </c>
    </row>
    <row r="1359" spans="2:14" s="71" customFormat="1" ht="14.65" customHeight="1">
      <c r="B1359" s="79" t="s">
        <v>278</v>
      </c>
      <c r="C1359" s="80">
        <v>10044187</v>
      </c>
      <c r="D1359" s="80">
        <v>10019674</v>
      </c>
      <c r="E1359" s="79" t="s">
        <v>276</v>
      </c>
      <c r="F1359" s="81">
        <v>42719</v>
      </c>
      <c r="G1359" s="82">
        <v>6.0919999999999996</v>
      </c>
      <c r="H1359" s="83">
        <f t="shared" si="63"/>
        <v>6092</v>
      </c>
      <c r="I1359" s="84">
        <f t="shared" si="64"/>
        <v>7.0509259259259244E-2</v>
      </c>
      <c r="J1359" s="83">
        <v>0.11600000000000001</v>
      </c>
      <c r="K1359" s="83" t="s">
        <v>277</v>
      </c>
      <c r="L1359" s="83">
        <v>0.26600000000000001</v>
      </c>
      <c r="M1359" s="83" t="s">
        <v>277</v>
      </c>
      <c r="N1359" s="84">
        <f t="shared" si="65"/>
        <v>0.45250925925925928</v>
      </c>
    </row>
    <row r="1360" spans="2:14" s="71" customFormat="1" ht="14.65" customHeight="1">
      <c r="B1360" s="79" t="s">
        <v>278</v>
      </c>
      <c r="C1360" s="80">
        <v>10044187</v>
      </c>
      <c r="D1360" s="80">
        <v>10019674</v>
      </c>
      <c r="E1360" s="79" t="s">
        <v>276</v>
      </c>
      <c r="F1360" s="81">
        <v>42720</v>
      </c>
      <c r="G1360" s="82">
        <v>6.0549999999999997</v>
      </c>
      <c r="H1360" s="83">
        <f t="shared" si="63"/>
        <v>6055</v>
      </c>
      <c r="I1360" s="84">
        <f t="shared" si="64"/>
        <v>7.0081018518518515E-2</v>
      </c>
      <c r="J1360" s="83">
        <v>0.106</v>
      </c>
      <c r="K1360" s="83" t="s">
        <v>277</v>
      </c>
      <c r="L1360" s="83">
        <v>0.26200000000000001</v>
      </c>
      <c r="M1360" s="83" t="s">
        <v>277</v>
      </c>
      <c r="N1360" s="84">
        <f t="shared" si="65"/>
        <v>0.43808101851851855</v>
      </c>
    </row>
    <row r="1361" spans="2:14" s="71" customFormat="1" ht="14.65" customHeight="1">
      <c r="B1361" s="79" t="s">
        <v>278</v>
      </c>
      <c r="C1361" s="80">
        <v>10044187</v>
      </c>
      <c r="D1361" s="80">
        <v>10019674</v>
      </c>
      <c r="E1361" s="79" t="s">
        <v>276</v>
      </c>
      <c r="F1361" s="81">
        <v>42721</v>
      </c>
      <c r="G1361" s="82">
        <v>5.8390000000000004</v>
      </c>
      <c r="H1361" s="83">
        <f t="shared" si="63"/>
        <v>5839</v>
      </c>
      <c r="I1361" s="84">
        <f t="shared" si="64"/>
        <v>6.7581018518518512E-2</v>
      </c>
      <c r="J1361" s="83">
        <v>0.1</v>
      </c>
      <c r="K1361" s="83" t="s">
        <v>277</v>
      </c>
      <c r="L1361" s="83">
        <v>0.20799999999999999</v>
      </c>
      <c r="M1361" s="83" t="s">
        <v>277</v>
      </c>
      <c r="N1361" s="84">
        <f t="shared" si="65"/>
        <v>0.37558101851851855</v>
      </c>
    </row>
    <row r="1362" spans="2:14" s="71" customFormat="1" ht="14.65" customHeight="1">
      <c r="B1362" s="79" t="s">
        <v>278</v>
      </c>
      <c r="C1362" s="80">
        <v>10044187</v>
      </c>
      <c r="D1362" s="80">
        <v>10019674</v>
      </c>
      <c r="E1362" s="79" t="s">
        <v>276</v>
      </c>
      <c r="F1362" s="81">
        <v>42722</v>
      </c>
      <c r="G1362" s="82">
        <v>6.0490000000000004</v>
      </c>
      <c r="H1362" s="83">
        <f t="shared" si="63"/>
        <v>6049</v>
      </c>
      <c r="I1362" s="84">
        <f t="shared" si="64"/>
        <v>7.0011574074074073E-2</v>
      </c>
      <c r="J1362" s="83">
        <v>9.8000000000000004E-2</v>
      </c>
      <c r="K1362" s="83" t="s">
        <v>277</v>
      </c>
      <c r="L1362" s="83">
        <v>0.19</v>
      </c>
      <c r="M1362" s="83" t="s">
        <v>277</v>
      </c>
      <c r="N1362" s="84">
        <f t="shared" si="65"/>
        <v>0.35801157407407408</v>
      </c>
    </row>
    <row r="1363" spans="2:14" s="71" customFormat="1" ht="14.65" customHeight="1">
      <c r="B1363" s="79" t="s">
        <v>278</v>
      </c>
      <c r="C1363" s="80">
        <v>10044187</v>
      </c>
      <c r="D1363" s="80">
        <v>10019674</v>
      </c>
      <c r="E1363" s="79" t="s">
        <v>276</v>
      </c>
      <c r="F1363" s="81">
        <v>42723</v>
      </c>
      <c r="G1363" s="82">
        <v>6.1459999999999999</v>
      </c>
      <c r="H1363" s="83">
        <f t="shared" si="63"/>
        <v>6146</v>
      </c>
      <c r="I1363" s="84">
        <f t="shared" si="64"/>
        <v>7.1134259259259258E-2</v>
      </c>
      <c r="J1363" s="83">
        <v>9.4E-2</v>
      </c>
      <c r="K1363" s="83" t="s">
        <v>277</v>
      </c>
      <c r="L1363" s="83">
        <v>0.19700000000000001</v>
      </c>
      <c r="M1363" s="83" t="s">
        <v>277</v>
      </c>
      <c r="N1363" s="84">
        <f t="shared" si="65"/>
        <v>0.36213425925925924</v>
      </c>
    </row>
    <row r="1364" spans="2:14" s="71" customFormat="1" ht="14.65" customHeight="1">
      <c r="B1364" s="79" t="s">
        <v>278</v>
      </c>
      <c r="C1364" s="80">
        <v>10044187</v>
      </c>
      <c r="D1364" s="80">
        <v>10019674</v>
      </c>
      <c r="E1364" s="79" t="s">
        <v>276</v>
      </c>
      <c r="F1364" s="81">
        <v>42724</v>
      </c>
      <c r="G1364" s="82">
        <v>5.9580000000000002</v>
      </c>
      <c r="H1364" s="83">
        <f t="shared" si="63"/>
        <v>5958</v>
      </c>
      <c r="I1364" s="84">
        <f t="shared" si="64"/>
        <v>6.895833333333333E-2</v>
      </c>
      <c r="J1364" s="83">
        <v>0.09</v>
      </c>
      <c r="K1364" s="83" t="s">
        <v>277</v>
      </c>
      <c r="L1364" s="83">
        <v>0.20200000000000001</v>
      </c>
      <c r="M1364" s="83" t="s">
        <v>277</v>
      </c>
      <c r="N1364" s="84">
        <f t="shared" si="65"/>
        <v>0.36095833333333333</v>
      </c>
    </row>
    <row r="1365" spans="2:14" s="71" customFormat="1" ht="14.65" customHeight="1">
      <c r="B1365" s="79" t="s">
        <v>278</v>
      </c>
      <c r="C1365" s="80">
        <v>10044187</v>
      </c>
      <c r="D1365" s="80">
        <v>10019674</v>
      </c>
      <c r="E1365" s="79" t="s">
        <v>276</v>
      </c>
      <c r="F1365" s="81">
        <v>42725</v>
      </c>
      <c r="G1365" s="82">
        <v>5.8540000000000001</v>
      </c>
      <c r="H1365" s="83">
        <f t="shared" si="63"/>
        <v>5854</v>
      </c>
      <c r="I1365" s="84">
        <f t="shared" si="64"/>
        <v>6.7754629629629623E-2</v>
      </c>
      <c r="J1365" s="83">
        <v>8.8999999999999996E-2</v>
      </c>
      <c r="K1365" s="83" t="s">
        <v>277</v>
      </c>
      <c r="L1365" s="83">
        <v>0.19400000000000001</v>
      </c>
      <c r="M1365" s="83" t="s">
        <v>277</v>
      </c>
      <c r="N1365" s="84">
        <f t="shared" si="65"/>
        <v>0.35075462962962961</v>
      </c>
    </row>
    <row r="1366" spans="2:14" s="71" customFormat="1" ht="14.65" customHeight="1">
      <c r="B1366" s="79" t="s">
        <v>278</v>
      </c>
      <c r="C1366" s="80">
        <v>10044187</v>
      </c>
      <c r="D1366" s="80">
        <v>10019674</v>
      </c>
      <c r="E1366" s="79" t="s">
        <v>276</v>
      </c>
      <c r="F1366" s="81">
        <v>42726</v>
      </c>
      <c r="G1366" s="82">
        <v>5.915</v>
      </c>
      <c r="H1366" s="83">
        <f t="shared" si="63"/>
        <v>5915</v>
      </c>
      <c r="I1366" s="84">
        <f t="shared" si="64"/>
        <v>6.8460648148148145E-2</v>
      </c>
      <c r="J1366" s="83">
        <v>8.5999999999999993E-2</v>
      </c>
      <c r="K1366" s="83" t="s">
        <v>277</v>
      </c>
      <c r="L1366" s="83">
        <v>0.193</v>
      </c>
      <c r="M1366" s="83" t="s">
        <v>277</v>
      </c>
      <c r="N1366" s="84">
        <f t="shared" si="65"/>
        <v>0.34746064814814814</v>
      </c>
    </row>
    <row r="1367" spans="2:14" s="71" customFormat="1" ht="14.65" customHeight="1">
      <c r="B1367" s="79" t="s">
        <v>278</v>
      </c>
      <c r="C1367" s="80">
        <v>10044187</v>
      </c>
      <c r="D1367" s="80">
        <v>10019674</v>
      </c>
      <c r="E1367" s="79" t="s">
        <v>276</v>
      </c>
      <c r="F1367" s="81">
        <v>42727</v>
      </c>
      <c r="G1367" s="82">
        <v>7.9349999999999996</v>
      </c>
      <c r="H1367" s="83">
        <f t="shared" si="63"/>
        <v>7935</v>
      </c>
      <c r="I1367" s="84">
        <f t="shared" si="64"/>
        <v>9.1840277777777771E-2</v>
      </c>
      <c r="J1367" s="83">
        <v>0.11600000000000001</v>
      </c>
      <c r="K1367" s="83" t="s">
        <v>277</v>
      </c>
      <c r="L1367" s="83">
        <v>0.19800000000000001</v>
      </c>
      <c r="M1367" s="83" t="s">
        <v>277</v>
      </c>
      <c r="N1367" s="84">
        <f t="shared" si="65"/>
        <v>0.40584027777777776</v>
      </c>
    </row>
    <row r="1368" spans="2:14" s="71" customFormat="1" ht="14.65" customHeight="1">
      <c r="B1368" s="79" t="s">
        <v>278</v>
      </c>
      <c r="C1368" s="80">
        <v>10044187</v>
      </c>
      <c r="D1368" s="80">
        <v>10019674</v>
      </c>
      <c r="E1368" s="79" t="s">
        <v>276</v>
      </c>
      <c r="F1368" s="81">
        <v>42728</v>
      </c>
      <c r="G1368" s="82">
        <v>5.6769999999999996</v>
      </c>
      <c r="H1368" s="83">
        <f t="shared" si="63"/>
        <v>5677</v>
      </c>
      <c r="I1368" s="84">
        <f t="shared" si="64"/>
        <v>6.5706018518518511E-2</v>
      </c>
      <c r="J1368" s="83">
        <v>0.114</v>
      </c>
      <c r="K1368" s="83" t="s">
        <v>277</v>
      </c>
      <c r="L1368" s="83">
        <v>0.27500000000000002</v>
      </c>
      <c r="M1368" s="83" t="s">
        <v>277</v>
      </c>
      <c r="N1368" s="84">
        <f t="shared" si="65"/>
        <v>0.45470601851851855</v>
      </c>
    </row>
    <row r="1369" spans="2:14" s="71" customFormat="1" ht="14.65" customHeight="1">
      <c r="B1369" s="79" t="s">
        <v>278</v>
      </c>
      <c r="C1369" s="80">
        <v>10044187</v>
      </c>
      <c r="D1369" s="80">
        <v>10019674</v>
      </c>
      <c r="E1369" s="79" t="s">
        <v>276</v>
      </c>
      <c r="F1369" s="81">
        <v>42729</v>
      </c>
      <c r="G1369" s="82">
        <v>4.7089999999999996</v>
      </c>
      <c r="H1369" s="83">
        <f t="shared" si="63"/>
        <v>4709</v>
      </c>
      <c r="I1369" s="84">
        <f t="shared" si="64"/>
        <v>5.4502314814814809E-2</v>
      </c>
      <c r="J1369" s="83">
        <v>9.1999999999999998E-2</v>
      </c>
      <c r="K1369" s="83" t="s">
        <v>277</v>
      </c>
      <c r="L1369" s="83">
        <v>0.21</v>
      </c>
      <c r="M1369" s="83" t="s">
        <v>277</v>
      </c>
      <c r="N1369" s="84">
        <f t="shared" si="65"/>
        <v>0.35650231481481476</v>
      </c>
    </row>
    <row r="1370" spans="2:14" s="71" customFormat="1" ht="14.65" customHeight="1">
      <c r="B1370" s="79" t="s">
        <v>278</v>
      </c>
      <c r="C1370" s="80">
        <v>10044187</v>
      </c>
      <c r="D1370" s="80">
        <v>10019674</v>
      </c>
      <c r="E1370" s="79" t="s">
        <v>276</v>
      </c>
      <c r="F1370" s="81">
        <v>42730</v>
      </c>
      <c r="G1370" s="82">
        <v>5.0140000000000002</v>
      </c>
      <c r="H1370" s="83">
        <f t="shared" si="63"/>
        <v>5014</v>
      </c>
      <c r="I1370" s="84">
        <f t="shared" si="64"/>
        <v>5.8032407407407408E-2</v>
      </c>
      <c r="J1370" s="83">
        <v>0.105</v>
      </c>
      <c r="K1370" s="83" t="s">
        <v>277</v>
      </c>
      <c r="L1370" s="83">
        <v>0.216</v>
      </c>
      <c r="M1370" s="83" t="s">
        <v>277</v>
      </c>
      <c r="N1370" s="84">
        <f t="shared" si="65"/>
        <v>0.3790324074074074</v>
      </c>
    </row>
    <row r="1371" spans="2:14" s="71" customFormat="1" ht="14.65" customHeight="1">
      <c r="B1371" s="79" t="s">
        <v>278</v>
      </c>
      <c r="C1371" s="80">
        <v>10044187</v>
      </c>
      <c r="D1371" s="80">
        <v>10019674</v>
      </c>
      <c r="E1371" s="79" t="s">
        <v>276</v>
      </c>
      <c r="F1371" s="81">
        <v>42731</v>
      </c>
      <c r="G1371" s="82">
        <v>6.4420000000000002</v>
      </c>
      <c r="H1371" s="83">
        <f t="shared" si="63"/>
        <v>6442</v>
      </c>
      <c r="I1371" s="84">
        <f t="shared" si="64"/>
        <v>7.4560185185185188E-2</v>
      </c>
      <c r="J1371" s="83">
        <v>8.4000000000000005E-2</v>
      </c>
      <c r="K1371" s="83" t="s">
        <v>277</v>
      </c>
      <c r="L1371" s="83">
        <v>0.191</v>
      </c>
      <c r="M1371" s="83" t="s">
        <v>277</v>
      </c>
      <c r="N1371" s="84">
        <f t="shared" si="65"/>
        <v>0.34956018518518517</v>
      </c>
    </row>
    <row r="1372" spans="2:14" s="71" customFormat="1" ht="14.65" customHeight="1">
      <c r="B1372" s="79" t="s">
        <v>278</v>
      </c>
      <c r="C1372" s="80">
        <v>10044187</v>
      </c>
      <c r="D1372" s="80">
        <v>10019674</v>
      </c>
      <c r="E1372" s="79" t="s">
        <v>276</v>
      </c>
      <c r="F1372" s="81">
        <v>42732</v>
      </c>
      <c r="G1372" s="82">
        <v>5.77</v>
      </c>
      <c r="H1372" s="83">
        <f t="shared" si="63"/>
        <v>5770</v>
      </c>
      <c r="I1372" s="84">
        <f t="shared" si="64"/>
        <v>6.6782407407407401E-2</v>
      </c>
      <c r="J1372" s="83">
        <v>8.3000000000000004E-2</v>
      </c>
      <c r="K1372" s="83" t="s">
        <v>277</v>
      </c>
      <c r="L1372" s="83">
        <v>0.16500000000000001</v>
      </c>
      <c r="M1372" s="83" t="s">
        <v>277</v>
      </c>
      <c r="N1372" s="84">
        <f t="shared" si="65"/>
        <v>0.31478240740740737</v>
      </c>
    </row>
    <row r="1373" spans="2:14" s="71" customFormat="1" ht="14.65" customHeight="1">
      <c r="B1373" s="79" t="s">
        <v>278</v>
      </c>
      <c r="C1373" s="80">
        <v>10044187</v>
      </c>
      <c r="D1373" s="80">
        <v>10019674</v>
      </c>
      <c r="E1373" s="79" t="s">
        <v>276</v>
      </c>
      <c r="F1373" s="81">
        <v>42733</v>
      </c>
      <c r="G1373" s="82">
        <v>6.2729999999999997</v>
      </c>
      <c r="H1373" s="83">
        <f t="shared" si="63"/>
        <v>6273</v>
      </c>
      <c r="I1373" s="84">
        <f t="shared" si="64"/>
        <v>7.2604166666666664E-2</v>
      </c>
      <c r="J1373" s="83">
        <v>8.4000000000000005E-2</v>
      </c>
      <c r="K1373" s="83" t="s">
        <v>277</v>
      </c>
      <c r="L1373" s="83">
        <v>0.16600000000000001</v>
      </c>
      <c r="M1373" s="83" t="s">
        <v>277</v>
      </c>
      <c r="N1373" s="84">
        <f t="shared" si="65"/>
        <v>0.32260416666666669</v>
      </c>
    </row>
    <row r="1374" spans="2:14" s="71" customFormat="1" ht="14.65" customHeight="1">
      <c r="B1374" s="79" t="s">
        <v>278</v>
      </c>
      <c r="C1374" s="80">
        <v>10044187</v>
      </c>
      <c r="D1374" s="80">
        <v>10019674</v>
      </c>
      <c r="E1374" s="79" t="s">
        <v>276</v>
      </c>
      <c r="F1374" s="81">
        <v>42734</v>
      </c>
      <c r="G1374" s="82">
        <v>5.2949999999999999</v>
      </c>
      <c r="H1374" s="83">
        <f t="shared" si="63"/>
        <v>5295</v>
      </c>
      <c r="I1374" s="84">
        <f t="shared" si="64"/>
        <v>6.128472222222222E-2</v>
      </c>
      <c r="J1374" s="83">
        <v>8.5999999999999993E-2</v>
      </c>
      <c r="K1374" s="83" t="s">
        <v>277</v>
      </c>
      <c r="L1374" s="83">
        <v>0.17199999999999999</v>
      </c>
      <c r="M1374" s="83" t="s">
        <v>277</v>
      </c>
      <c r="N1374" s="84">
        <f t="shared" si="65"/>
        <v>0.31928472222222221</v>
      </c>
    </row>
    <row r="1375" spans="2:14" s="71" customFormat="1" ht="14.65" customHeight="1">
      <c r="B1375" s="79" t="s">
        <v>278</v>
      </c>
      <c r="C1375" s="80">
        <v>10044187</v>
      </c>
      <c r="D1375" s="80">
        <v>10019674</v>
      </c>
      <c r="E1375" s="79" t="s">
        <v>276</v>
      </c>
      <c r="F1375" s="81">
        <v>42735</v>
      </c>
      <c r="G1375" s="82">
        <v>6.2450000000000001</v>
      </c>
      <c r="H1375" s="83">
        <f t="shared" si="63"/>
        <v>6245</v>
      </c>
      <c r="I1375" s="84">
        <f t="shared" si="64"/>
        <v>7.228009259259259E-2</v>
      </c>
      <c r="J1375" s="83">
        <v>0.13800000000000001</v>
      </c>
      <c r="K1375" s="83" t="s">
        <v>277</v>
      </c>
      <c r="L1375" s="83">
        <v>0.17699999999999999</v>
      </c>
      <c r="M1375" s="83" t="s">
        <v>277</v>
      </c>
      <c r="N1375" s="84">
        <f t="shared" si="65"/>
        <v>0.38728009259259261</v>
      </c>
    </row>
    <row r="1376" spans="2:14" s="71" customFormat="1" ht="14.65" customHeight="1">
      <c r="B1376" s="79" t="s">
        <v>278</v>
      </c>
      <c r="C1376" s="80">
        <v>10044187</v>
      </c>
      <c r="D1376" s="80">
        <v>10019674</v>
      </c>
      <c r="E1376" s="79" t="s">
        <v>276</v>
      </c>
      <c r="F1376" s="81">
        <v>42736</v>
      </c>
      <c r="G1376" s="82">
        <v>5.5449999999999999</v>
      </c>
      <c r="H1376" s="83">
        <f t="shared" si="63"/>
        <v>5545</v>
      </c>
      <c r="I1376" s="84">
        <f t="shared" si="64"/>
        <v>6.417824074074073E-2</v>
      </c>
      <c r="J1376" s="83">
        <v>0.50800000000000001</v>
      </c>
      <c r="K1376" s="83" t="s">
        <v>277</v>
      </c>
      <c r="L1376" s="83">
        <v>0.498</v>
      </c>
      <c r="M1376" s="83" t="s">
        <v>277</v>
      </c>
      <c r="N1376" s="84">
        <f t="shared" si="65"/>
        <v>1.0701782407407407</v>
      </c>
    </row>
    <row r="1377" spans="2:14" s="71" customFormat="1" ht="14.65" customHeight="1">
      <c r="B1377" s="79" t="s">
        <v>278</v>
      </c>
      <c r="C1377" s="80">
        <v>10044187</v>
      </c>
      <c r="D1377" s="80">
        <v>10019674</v>
      </c>
      <c r="E1377" s="79" t="s">
        <v>276</v>
      </c>
      <c r="F1377" s="81">
        <v>42737</v>
      </c>
      <c r="G1377" s="82">
        <v>6.7960000000000003</v>
      </c>
      <c r="H1377" s="83">
        <f t="shared" si="63"/>
        <v>6796</v>
      </c>
      <c r="I1377" s="84">
        <f t="shared" si="64"/>
        <v>7.8657407407407412E-2</v>
      </c>
      <c r="J1377" s="83">
        <v>0.20799999999999999</v>
      </c>
      <c r="K1377" s="83" t="s">
        <v>277</v>
      </c>
      <c r="L1377" s="83">
        <v>0.58199999999999996</v>
      </c>
      <c r="M1377" s="83" t="s">
        <v>277</v>
      </c>
      <c r="N1377" s="84">
        <f t="shared" si="65"/>
        <v>0.86865740740740738</v>
      </c>
    </row>
    <row r="1378" spans="2:14" s="71" customFormat="1" ht="14.65" customHeight="1">
      <c r="B1378" s="79" t="s">
        <v>278</v>
      </c>
      <c r="C1378" s="80">
        <v>10044187</v>
      </c>
      <c r="D1378" s="80">
        <v>10019674</v>
      </c>
      <c r="E1378" s="79" t="s">
        <v>276</v>
      </c>
      <c r="F1378" s="81">
        <v>42738</v>
      </c>
      <c r="G1378" s="82">
        <v>4.2320000000000002</v>
      </c>
      <c r="H1378" s="83">
        <f t="shared" si="63"/>
        <v>4232</v>
      </c>
      <c r="I1378" s="84">
        <f t="shared" si="64"/>
        <v>4.898148148148148E-2</v>
      </c>
      <c r="J1378" s="83">
        <v>0.128</v>
      </c>
      <c r="K1378" s="83" t="s">
        <v>277</v>
      </c>
      <c r="L1378" s="83">
        <v>0.32500000000000001</v>
      </c>
      <c r="M1378" s="83" t="s">
        <v>277</v>
      </c>
      <c r="N1378" s="84">
        <f t="shared" si="65"/>
        <v>0.50198148148148147</v>
      </c>
    </row>
    <row r="1379" spans="2:14" s="71" customFormat="1" ht="14.65" customHeight="1">
      <c r="B1379" s="79" t="s">
        <v>278</v>
      </c>
      <c r="C1379" s="80">
        <v>10044187</v>
      </c>
      <c r="D1379" s="80">
        <v>10019674</v>
      </c>
      <c r="E1379" s="79" t="s">
        <v>276</v>
      </c>
      <c r="F1379" s="81">
        <v>42739</v>
      </c>
      <c r="G1379" s="82">
        <v>5.7510000000000003</v>
      </c>
      <c r="H1379" s="83">
        <f t="shared" si="63"/>
        <v>5751</v>
      </c>
      <c r="I1379" s="84">
        <f t="shared" si="64"/>
        <v>6.6562499999999997E-2</v>
      </c>
      <c r="J1379" s="83">
        <v>0.111</v>
      </c>
      <c r="K1379" s="83" t="s">
        <v>277</v>
      </c>
      <c r="L1379" s="83">
        <v>0.27100000000000002</v>
      </c>
      <c r="M1379" s="83" t="s">
        <v>277</v>
      </c>
      <c r="N1379" s="84">
        <f t="shared" si="65"/>
        <v>0.44856250000000003</v>
      </c>
    </row>
    <row r="1380" spans="2:14" s="71" customFormat="1" ht="14.65" customHeight="1">
      <c r="B1380" s="79" t="s">
        <v>278</v>
      </c>
      <c r="C1380" s="80">
        <v>10044187</v>
      </c>
      <c r="D1380" s="80">
        <v>10019674</v>
      </c>
      <c r="E1380" s="79" t="s">
        <v>276</v>
      </c>
      <c r="F1380" s="81">
        <v>42740</v>
      </c>
      <c r="G1380" s="82">
        <v>5.6840000000000002</v>
      </c>
      <c r="H1380" s="83">
        <f t="shared" si="63"/>
        <v>5684</v>
      </c>
      <c r="I1380" s="84">
        <f t="shared" si="64"/>
        <v>6.5787037037037033E-2</v>
      </c>
      <c r="J1380" s="83">
        <v>9.7000000000000003E-2</v>
      </c>
      <c r="K1380" s="83" t="s">
        <v>277</v>
      </c>
      <c r="L1380" s="83">
        <v>0.23899999999999999</v>
      </c>
      <c r="M1380" s="83" t="s">
        <v>277</v>
      </c>
      <c r="N1380" s="84">
        <f t="shared" si="65"/>
        <v>0.401787037037037</v>
      </c>
    </row>
    <row r="1381" spans="2:14" s="71" customFormat="1" ht="14.65" customHeight="1">
      <c r="B1381" s="79" t="s">
        <v>278</v>
      </c>
      <c r="C1381" s="80">
        <v>10044187</v>
      </c>
      <c r="D1381" s="80">
        <v>10019674</v>
      </c>
      <c r="E1381" s="79" t="s">
        <v>276</v>
      </c>
      <c r="F1381" s="81">
        <v>42741</v>
      </c>
      <c r="G1381" s="82">
        <v>5.7629999999999999</v>
      </c>
      <c r="H1381" s="83">
        <f t="shared" si="63"/>
        <v>5763</v>
      </c>
      <c r="I1381" s="84">
        <f t="shared" si="64"/>
        <v>6.670138888888888E-2</v>
      </c>
      <c r="J1381" s="83">
        <v>0.25800000000000001</v>
      </c>
      <c r="K1381" s="83" t="s">
        <v>277</v>
      </c>
      <c r="L1381" s="83">
        <v>0.254</v>
      </c>
      <c r="M1381" s="83" t="s">
        <v>277</v>
      </c>
      <c r="N1381" s="84">
        <f t="shared" si="65"/>
        <v>0.57870138888888889</v>
      </c>
    </row>
    <row r="1382" spans="2:14" s="71" customFormat="1" ht="14.65" customHeight="1">
      <c r="B1382" s="79" t="s">
        <v>278</v>
      </c>
      <c r="C1382" s="80">
        <v>10044187</v>
      </c>
      <c r="D1382" s="80">
        <v>10019674</v>
      </c>
      <c r="E1382" s="79" t="s">
        <v>276</v>
      </c>
      <c r="F1382" s="81">
        <v>42742</v>
      </c>
      <c r="G1382" s="82">
        <v>6.0339999999999998</v>
      </c>
      <c r="H1382" s="83">
        <f t="shared" si="63"/>
        <v>6034</v>
      </c>
      <c r="I1382" s="84">
        <f t="shared" si="64"/>
        <v>6.9837962962962963E-2</v>
      </c>
      <c r="J1382" s="83">
        <v>0.53500000000000003</v>
      </c>
      <c r="K1382" s="83" t="s">
        <v>277</v>
      </c>
      <c r="L1382" s="83">
        <v>0.70399999999999996</v>
      </c>
      <c r="M1382" s="83" t="s">
        <v>277</v>
      </c>
      <c r="N1382" s="84">
        <f t="shared" si="65"/>
        <v>1.308837962962963</v>
      </c>
    </row>
    <row r="1383" spans="2:14" s="71" customFormat="1" ht="14.65" customHeight="1">
      <c r="B1383" s="79" t="s">
        <v>278</v>
      </c>
      <c r="C1383" s="80">
        <v>10044187</v>
      </c>
      <c r="D1383" s="80">
        <v>10019674</v>
      </c>
      <c r="E1383" s="79" t="s">
        <v>276</v>
      </c>
      <c r="F1383" s="81">
        <v>42743</v>
      </c>
      <c r="G1383" s="82">
        <v>6.0259999999999998</v>
      </c>
      <c r="H1383" s="83">
        <f t="shared" si="63"/>
        <v>6026</v>
      </c>
      <c r="I1383" s="84">
        <f t="shared" si="64"/>
        <v>6.974537037037036E-2</v>
      </c>
      <c r="J1383" s="83">
        <v>0.23200000000000001</v>
      </c>
      <c r="K1383" s="83" t="s">
        <v>277</v>
      </c>
      <c r="L1383" s="83">
        <v>0.501</v>
      </c>
      <c r="M1383" s="83" t="s">
        <v>277</v>
      </c>
      <c r="N1383" s="84">
        <f t="shared" si="65"/>
        <v>0.80274537037037041</v>
      </c>
    </row>
    <row r="1384" spans="2:14" s="71" customFormat="1" ht="14.65" customHeight="1">
      <c r="B1384" s="79" t="s">
        <v>278</v>
      </c>
      <c r="C1384" s="80">
        <v>10044187</v>
      </c>
      <c r="D1384" s="80">
        <v>10019674</v>
      </c>
      <c r="E1384" s="79" t="s">
        <v>276</v>
      </c>
      <c r="F1384" s="81">
        <v>42744</v>
      </c>
      <c r="G1384" s="82">
        <v>5.508</v>
      </c>
      <c r="H1384" s="83">
        <f t="shared" si="63"/>
        <v>5508</v>
      </c>
      <c r="I1384" s="84">
        <f t="shared" si="64"/>
        <v>6.3750000000000001E-2</v>
      </c>
      <c r="J1384" s="83">
        <v>0.46400000000000002</v>
      </c>
      <c r="K1384" s="83" t="s">
        <v>277</v>
      </c>
      <c r="L1384" s="83">
        <v>0.56899999999999995</v>
      </c>
      <c r="M1384" s="83" t="s">
        <v>277</v>
      </c>
      <c r="N1384" s="84">
        <f t="shared" si="65"/>
        <v>1.0967500000000001</v>
      </c>
    </row>
    <row r="1385" spans="2:14" s="71" customFormat="1" ht="14.65" customHeight="1">
      <c r="B1385" s="79" t="s">
        <v>278</v>
      </c>
      <c r="C1385" s="80">
        <v>10044187</v>
      </c>
      <c r="D1385" s="80">
        <v>10019674</v>
      </c>
      <c r="E1385" s="79" t="s">
        <v>276</v>
      </c>
      <c r="F1385" s="81">
        <v>42745</v>
      </c>
      <c r="G1385" s="82">
        <v>6.3390000000000004</v>
      </c>
      <c r="H1385" s="83">
        <f t="shared" si="63"/>
        <v>6339</v>
      </c>
      <c r="I1385" s="84">
        <f t="shared" si="64"/>
        <v>7.3368055555555561E-2</v>
      </c>
      <c r="J1385" s="83">
        <v>0.33800000000000002</v>
      </c>
      <c r="K1385" s="83" t="s">
        <v>277</v>
      </c>
      <c r="L1385" s="83">
        <v>0.68200000000000005</v>
      </c>
      <c r="M1385" s="83" t="s">
        <v>277</v>
      </c>
      <c r="N1385" s="84">
        <f t="shared" si="65"/>
        <v>1.0933680555555556</v>
      </c>
    </row>
    <row r="1386" spans="2:14" s="71" customFormat="1" ht="14.65" customHeight="1">
      <c r="B1386" s="79" t="s">
        <v>278</v>
      </c>
      <c r="C1386" s="80">
        <v>10044187</v>
      </c>
      <c r="D1386" s="80">
        <v>10019674</v>
      </c>
      <c r="E1386" s="79" t="s">
        <v>276</v>
      </c>
      <c r="F1386" s="81">
        <v>42746</v>
      </c>
      <c r="G1386" s="82">
        <v>5.8460000000000001</v>
      </c>
      <c r="H1386" s="83">
        <f t="shared" si="63"/>
        <v>5846</v>
      </c>
      <c r="I1386" s="84">
        <f t="shared" si="64"/>
        <v>6.7662037037037034E-2</v>
      </c>
      <c r="J1386" s="83">
        <v>0.23100000000000001</v>
      </c>
      <c r="K1386" s="83" t="s">
        <v>277</v>
      </c>
      <c r="L1386" s="83">
        <v>0.48399999999999999</v>
      </c>
      <c r="M1386" s="83" t="s">
        <v>277</v>
      </c>
      <c r="N1386" s="84">
        <f t="shared" si="65"/>
        <v>0.78266203703703696</v>
      </c>
    </row>
    <row r="1387" spans="2:14" s="71" customFormat="1" ht="14.65" customHeight="1">
      <c r="B1387" s="79" t="s">
        <v>278</v>
      </c>
      <c r="C1387" s="80">
        <v>10044187</v>
      </c>
      <c r="D1387" s="80">
        <v>10019674</v>
      </c>
      <c r="E1387" s="79" t="s">
        <v>276</v>
      </c>
      <c r="F1387" s="81">
        <v>42747</v>
      </c>
      <c r="G1387" s="82">
        <v>6.9950000000000001</v>
      </c>
      <c r="H1387" s="83">
        <f t="shared" si="63"/>
        <v>6995</v>
      </c>
      <c r="I1387" s="84">
        <f t="shared" si="64"/>
        <v>8.0960648148148143E-2</v>
      </c>
      <c r="J1387" s="83">
        <v>4.1399999999999997</v>
      </c>
      <c r="K1387" s="83" t="s">
        <v>277</v>
      </c>
      <c r="L1387" s="83">
        <v>0.63600000000000001</v>
      </c>
      <c r="M1387" s="83" t="s">
        <v>277</v>
      </c>
      <c r="N1387" s="84">
        <f t="shared" si="65"/>
        <v>4.8569606481481475</v>
      </c>
    </row>
    <row r="1388" spans="2:14" s="71" customFormat="1" ht="14.65" customHeight="1">
      <c r="B1388" s="79" t="s">
        <v>278</v>
      </c>
      <c r="C1388" s="80">
        <v>10044187</v>
      </c>
      <c r="D1388" s="80">
        <v>10019674</v>
      </c>
      <c r="E1388" s="79" t="s">
        <v>276</v>
      </c>
      <c r="F1388" s="81">
        <v>42748</v>
      </c>
      <c r="G1388" s="82">
        <v>4.492</v>
      </c>
      <c r="H1388" s="83">
        <f t="shared" si="63"/>
        <v>4492</v>
      </c>
      <c r="I1388" s="84">
        <f t="shared" si="64"/>
        <v>5.199074074074074E-2</v>
      </c>
      <c r="J1388" s="83">
        <v>0.82099999999999995</v>
      </c>
      <c r="K1388" s="83" t="s">
        <v>277</v>
      </c>
      <c r="L1388" s="83">
        <v>0.73199999999999998</v>
      </c>
      <c r="M1388" s="83" t="s">
        <v>277</v>
      </c>
      <c r="N1388" s="84">
        <f t="shared" si="65"/>
        <v>1.6049907407407407</v>
      </c>
    </row>
    <row r="1389" spans="2:14" s="71" customFormat="1" ht="14.65" customHeight="1">
      <c r="B1389" s="79" t="s">
        <v>278</v>
      </c>
      <c r="C1389" s="80">
        <v>10044187</v>
      </c>
      <c r="D1389" s="80">
        <v>10019674</v>
      </c>
      <c r="E1389" s="79" t="s">
        <v>276</v>
      </c>
      <c r="F1389" s="81">
        <v>42749</v>
      </c>
      <c r="G1389" s="82">
        <v>5.5960000000000001</v>
      </c>
      <c r="H1389" s="83">
        <f t="shared" si="63"/>
        <v>5596</v>
      </c>
      <c r="I1389" s="84">
        <f t="shared" si="64"/>
        <v>6.4768518518518517E-2</v>
      </c>
      <c r="J1389" s="83">
        <v>0.42699999999999999</v>
      </c>
      <c r="K1389" s="83" t="s">
        <v>277</v>
      </c>
      <c r="L1389" s="83">
        <v>0.70699999999999996</v>
      </c>
      <c r="M1389" s="83" t="s">
        <v>277</v>
      </c>
      <c r="N1389" s="84">
        <f t="shared" si="65"/>
        <v>1.1987685185185184</v>
      </c>
    </row>
    <row r="1390" spans="2:14" s="71" customFormat="1" ht="14.65" customHeight="1">
      <c r="B1390" s="79" t="s">
        <v>278</v>
      </c>
      <c r="C1390" s="80">
        <v>10044187</v>
      </c>
      <c r="D1390" s="80">
        <v>10019674</v>
      </c>
      <c r="E1390" s="79" t="s">
        <v>276</v>
      </c>
      <c r="F1390" s="81">
        <v>42750</v>
      </c>
      <c r="G1390" s="82">
        <v>5.7439999999999998</v>
      </c>
      <c r="H1390" s="83">
        <f t="shared" si="63"/>
        <v>5744</v>
      </c>
      <c r="I1390" s="84">
        <f t="shared" si="64"/>
        <v>6.6481481481481475E-2</v>
      </c>
      <c r="J1390" s="83">
        <v>1.1599999999999999</v>
      </c>
      <c r="K1390" s="83" t="s">
        <v>277</v>
      </c>
      <c r="L1390" s="83">
        <v>0.74399999999999999</v>
      </c>
      <c r="M1390" s="83" t="s">
        <v>277</v>
      </c>
      <c r="N1390" s="84">
        <f t="shared" si="65"/>
        <v>1.9704814814814815</v>
      </c>
    </row>
    <row r="1391" spans="2:14" s="71" customFormat="1" ht="14.65" customHeight="1">
      <c r="B1391" s="79" t="s">
        <v>278</v>
      </c>
      <c r="C1391" s="80">
        <v>10044187</v>
      </c>
      <c r="D1391" s="80">
        <v>10019674</v>
      </c>
      <c r="E1391" s="79" t="s">
        <v>276</v>
      </c>
      <c r="F1391" s="81">
        <v>42751</v>
      </c>
      <c r="G1391" s="82">
        <v>5.96</v>
      </c>
      <c r="H1391" s="83">
        <f t="shared" si="63"/>
        <v>5960</v>
      </c>
      <c r="I1391" s="84">
        <f t="shared" si="64"/>
        <v>6.8981481481481477E-2</v>
      </c>
      <c r="J1391" s="83">
        <v>1.61</v>
      </c>
      <c r="K1391" s="83" t="s">
        <v>277</v>
      </c>
      <c r="L1391" s="83">
        <v>0.72399999999999998</v>
      </c>
      <c r="M1391" s="83" t="s">
        <v>277</v>
      </c>
      <c r="N1391" s="84">
        <f t="shared" si="65"/>
        <v>2.4029814814814818</v>
      </c>
    </row>
    <row r="1392" spans="2:14" s="71" customFormat="1" ht="14.65" customHeight="1">
      <c r="B1392" s="79" t="s">
        <v>278</v>
      </c>
      <c r="C1392" s="80">
        <v>10044187</v>
      </c>
      <c r="D1392" s="80">
        <v>10019674</v>
      </c>
      <c r="E1392" s="79" t="s">
        <v>276</v>
      </c>
      <c r="F1392" s="81">
        <v>42752</v>
      </c>
      <c r="G1392" s="82">
        <v>5.7990000000000004</v>
      </c>
      <c r="H1392" s="83">
        <f t="shared" si="63"/>
        <v>5799</v>
      </c>
      <c r="I1392" s="84">
        <f t="shared" si="64"/>
        <v>6.7118055555555556E-2</v>
      </c>
      <c r="J1392" s="83">
        <v>0.61699999999999999</v>
      </c>
      <c r="K1392" s="83" t="s">
        <v>277</v>
      </c>
      <c r="L1392" s="83">
        <v>0.751</v>
      </c>
      <c r="M1392" s="83" t="s">
        <v>277</v>
      </c>
      <c r="N1392" s="84">
        <f t="shared" si="65"/>
        <v>1.4351180555555554</v>
      </c>
    </row>
    <row r="1393" spans="2:14" s="71" customFormat="1" ht="14.65" customHeight="1">
      <c r="B1393" s="79" t="s">
        <v>278</v>
      </c>
      <c r="C1393" s="80">
        <v>10044187</v>
      </c>
      <c r="D1393" s="80">
        <v>10019674</v>
      </c>
      <c r="E1393" s="79" t="s">
        <v>276</v>
      </c>
      <c r="F1393" s="81">
        <v>42753</v>
      </c>
      <c r="G1393" s="82">
        <v>4.9669999999999996</v>
      </c>
      <c r="H1393" s="83">
        <f t="shared" si="63"/>
        <v>4967</v>
      </c>
      <c r="I1393" s="84">
        <f t="shared" si="64"/>
        <v>5.7488425925925915E-2</v>
      </c>
      <c r="J1393" s="83">
        <v>0.34300000000000003</v>
      </c>
      <c r="K1393" s="83" t="s">
        <v>277</v>
      </c>
      <c r="L1393" s="83">
        <v>0.74199999999999999</v>
      </c>
      <c r="M1393" s="83" t="s">
        <v>277</v>
      </c>
      <c r="N1393" s="84">
        <f t="shared" si="65"/>
        <v>1.1424884259259258</v>
      </c>
    </row>
    <row r="1394" spans="2:14" s="71" customFormat="1" ht="14.65" customHeight="1">
      <c r="B1394" s="79" t="s">
        <v>278</v>
      </c>
      <c r="C1394" s="80">
        <v>10044187</v>
      </c>
      <c r="D1394" s="80">
        <v>10019674</v>
      </c>
      <c r="E1394" s="79" t="s">
        <v>276</v>
      </c>
      <c r="F1394" s="81">
        <v>42754</v>
      </c>
      <c r="G1394" s="82">
        <v>5.8120000000000003</v>
      </c>
      <c r="H1394" s="83">
        <f t="shared" si="63"/>
        <v>5812</v>
      </c>
      <c r="I1394" s="84">
        <f t="shared" si="64"/>
        <v>6.7268518518518519E-2</v>
      </c>
      <c r="J1394" s="83">
        <v>0.26</v>
      </c>
      <c r="K1394" s="83" t="s">
        <v>277</v>
      </c>
      <c r="L1394" s="83">
        <v>0.60699999999999998</v>
      </c>
      <c r="M1394" s="83" t="s">
        <v>277</v>
      </c>
      <c r="N1394" s="84">
        <f t="shared" si="65"/>
        <v>0.93426851851851844</v>
      </c>
    </row>
    <row r="1395" spans="2:14" s="71" customFormat="1" ht="14.65" customHeight="1">
      <c r="B1395" s="79" t="s">
        <v>278</v>
      </c>
      <c r="C1395" s="80">
        <v>10044187</v>
      </c>
      <c r="D1395" s="80">
        <v>10019674</v>
      </c>
      <c r="E1395" s="79" t="s">
        <v>276</v>
      </c>
      <c r="F1395" s="81">
        <v>42755</v>
      </c>
      <c r="G1395" s="82">
        <v>6.0839999999999996</v>
      </c>
      <c r="H1395" s="83">
        <f t="shared" si="63"/>
        <v>6084</v>
      </c>
      <c r="I1395" s="84">
        <f t="shared" si="64"/>
        <v>7.0416666666666655E-2</v>
      </c>
      <c r="J1395" s="83">
        <v>0.20100000000000001</v>
      </c>
      <c r="K1395" s="83" t="s">
        <v>277</v>
      </c>
      <c r="L1395" s="83">
        <v>0.495</v>
      </c>
      <c r="M1395" s="83" t="s">
        <v>277</v>
      </c>
      <c r="N1395" s="84">
        <f t="shared" si="65"/>
        <v>0.76641666666666663</v>
      </c>
    </row>
    <row r="1396" spans="2:14" s="71" customFormat="1" ht="14.65" customHeight="1">
      <c r="B1396" s="79" t="s">
        <v>278</v>
      </c>
      <c r="C1396" s="80">
        <v>10044187</v>
      </c>
      <c r="D1396" s="80">
        <v>10019674</v>
      </c>
      <c r="E1396" s="79" t="s">
        <v>276</v>
      </c>
      <c r="F1396" s="81">
        <v>42756</v>
      </c>
      <c r="G1396" s="82">
        <v>5.7990000000000004</v>
      </c>
      <c r="H1396" s="83">
        <f t="shared" si="63"/>
        <v>5799</v>
      </c>
      <c r="I1396" s="84">
        <f t="shared" si="64"/>
        <v>6.7118055555555556E-2</v>
      </c>
      <c r="J1396" s="83">
        <v>0.157</v>
      </c>
      <c r="K1396" s="83" t="s">
        <v>277</v>
      </c>
      <c r="L1396" s="83">
        <v>0.40300000000000002</v>
      </c>
      <c r="M1396" s="83" t="s">
        <v>277</v>
      </c>
      <c r="N1396" s="84">
        <f t="shared" si="65"/>
        <v>0.62711805555555555</v>
      </c>
    </row>
    <row r="1397" spans="2:14" s="71" customFormat="1" ht="14.65" customHeight="1">
      <c r="B1397" s="79" t="s">
        <v>278</v>
      </c>
      <c r="C1397" s="80">
        <v>10044187</v>
      </c>
      <c r="D1397" s="80">
        <v>10019674</v>
      </c>
      <c r="E1397" s="79" t="s">
        <v>276</v>
      </c>
      <c r="F1397" s="81">
        <v>42757</v>
      </c>
      <c r="G1397" s="82">
        <v>5.7869999999999999</v>
      </c>
      <c r="H1397" s="83">
        <f t="shared" si="63"/>
        <v>5787</v>
      </c>
      <c r="I1397" s="84">
        <f t="shared" si="64"/>
        <v>6.6979166666666659E-2</v>
      </c>
      <c r="J1397" s="83">
        <v>0.152</v>
      </c>
      <c r="K1397" s="83" t="s">
        <v>277</v>
      </c>
      <c r="L1397" s="83">
        <v>0.35</v>
      </c>
      <c r="M1397" s="83" t="s">
        <v>277</v>
      </c>
      <c r="N1397" s="84">
        <f t="shared" si="65"/>
        <v>0.56897916666666659</v>
      </c>
    </row>
    <row r="1398" spans="2:14" s="71" customFormat="1" ht="14.65" customHeight="1">
      <c r="B1398" s="79" t="s">
        <v>278</v>
      </c>
      <c r="C1398" s="80">
        <v>10044187</v>
      </c>
      <c r="D1398" s="80">
        <v>10019674</v>
      </c>
      <c r="E1398" s="79" t="s">
        <v>276</v>
      </c>
      <c r="F1398" s="81">
        <v>42758</v>
      </c>
      <c r="G1398" s="82">
        <v>5.1840000000000002</v>
      </c>
      <c r="H1398" s="83">
        <f t="shared" si="63"/>
        <v>5184</v>
      </c>
      <c r="I1398" s="84">
        <f t="shared" si="64"/>
        <v>0.06</v>
      </c>
      <c r="J1398" s="83">
        <v>0.14899999999999999</v>
      </c>
      <c r="K1398" s="83" t="s">
        <v>277</v>
      </c>
      <c r="L1398" s="83">
        <v>0.37</v>
      </c>
      <c r="M1398" s="83" t="s">
        <v>277</v>
      </c>
      <c r="N1398" s="84">
        <f t="shared" si="65"/>
        <v>0.57899999999999996</v>
      </c>
    </row>
    <row r="1399" spans="2:14" s="71" customFormat="1" ht="14.65" customHeight="1">
      <c r="B1399" s="79" t="s">
        <v>278</v>
      </c>
      <c r="C1399" s="80">
        <v>10044187</v>
      </c>
      <c r="D1399" s="80">
        <v>10019674</v>
      </c>
      <c r="E1399" s="79" t="s">
        <v>276</v>
      </c>
      <c r="F1399" s="81">
        <v>42759</v>
      </c>
      <c r="G1399" s="82">
        <v>5.62</v>
      </c>
      <c r="H1399" s="83">
        <f t="shared" si="63"/>
        <v>5620</v>
      </c>
      <c r="I1399" s="84">
        <f t="shared" si="64"/>
        <v>6.5046296296296297E-2</v>
      </c>
      <c r="J1399" s="83">
        <v>0.157</v>
      </c>
      <c r="K1399" s="83" t="s">
        <v>277</v>
      </c>
      <c r="L1399" s="83">
        <v>0.42399999999999999</v>
      </c>
      <c r="M1399" s="83" t="s">
        <v>277</v>
      </c>
      <c r="N1399" s="84">
        <f t="shared" si="65"/>
        <v>0.64604629629629629</v>
      </c>
    </row>
    <row r="1400" spans="2:14" s="71" customFormat="1" ht="14.65" customHeight="1">
      <c r="B1400" s="79" t="s">
        <v>278</v>
      </c>
      <c r="C1400" s="80">
        <v>10044187</v>
      </c>
      <c r="D1400" s="80">
        <v>10019674</v>
      </c>
      <c r="E1400" s="79" t="s">
        <v>276</v>
      </c>
      <c r="F1400" s="81">
        <v>42760</v>
      </c>
      <c r="G1400" s="82">
        <v>3.3610000000000002</v>
      </c>
      <c r="H1400" s="83">
        <f t="shared" si="63"/>
        <v>3361</v>
      </c>
      <c r="I1400" s="84">
        <f t="shared" si="64"/>
        <v>3.8900462962962963E-2</v>
      </c>
      <c r="J1400" s="83">
        <v>0.14699999999999999</v>
      </c>
      <c r="K1400" s="83" t="s">
        <v>277</v>
      </c>
      <c r="L1400" s="83">
        <v>0.39400000000000002</v>
      </c>
      <c r="M1400" s="83" t="s">
        <v>277</v>
      </c>
      <c r="N1400" s="84">
        <f t="shared" si="65"/>
        <v>0.57990046296296294</v>
      </c>
    </row>
    <row r="1401" spans="2:14" s="71" customFormat="1" ht="14.65" customHeight="1">
      <c r="B1401" s="79" t="s">
        <v>278</v>
      </c>
      <c r="C1401" s="80">
        <v>10044187</v>
      </c>
      <c r="D1401" s="80">
        <v>10019674</v>
      </c>
      <c r="E1401" s="79" t="s">
        <v>276</v>
      </c>
      <c r="F1401" s="81">
        <v>42761</v>
      </c>
      <c r="G1401" s="82">
        <v>7.819</v>
      </c>
      <c r="H1401" s="83">
        <f t="shared" si="63"/>
        <v>7819</v>
      </c>
      <c r="I1401" s="84">
        <f t="shared" si="64"/>
        <v>9.0497685185185181E-2</v>
      </c>
      <c r="J1401" s="83">
        <v>0.13300000000000001</v>
      </c>
      <c r="K1401" s="83" t="s">
        <v>277</v>
      </c>
      <c r="L1401" s="83">
        <v>0.35899999999999999</v>
      </c>
      <c r="M1401" s="83" t="s">
        <v>277</v>
      </c>
      <c r="N1401" s="84">
        <f t="shared" si="65"/>
        <v>0.58249768518518519</v>
      </c>
    </row>
    <row r="1402" spans="2:14" s="71" customFormat="1" ht="14.65" customHeight="1">
      <c r="B1402" s="79" t="s">
        <v>278</v>
      </c>
      <c r="C1402" s="80">
        <v>10044187</v>
      </c>
      <c r="D1402" s="80">
        <v>10019674</v>
      </c>
      <c r="E1402" s="79" t="s">
        <v>276</v>
      </c>
      <c r="F1402" s="81">
        <v>42762</v>
      </c>
      <c r="G1402" s="82">
        <v>5.6820000000000004</v>
      </c>
      <c r="H1402" s="83">
        <f t="shared" si="63"/>
        <v>5682</v>
      </c>
      <c r="I1402" s="84">
        <f t="shared" si="64"/>
        <v>6.5763888888888886E-2</v>
      </c>
      <c r="J1402" s="83">
        <v>0.13</v>
      </c>
      <c r="K1402" s="83" t="s">
        <v>277</v>
      </c>
      <c r="L1402" s="83">
        <v>0.32500000000000001</v>
      </c>
      <c r="M1402" s="83" t="s">
        <v>277</v>
      </c>
      <c r="N1402" s="84">
        <f t="shared" si="65"/>
        <v>0.52076388888888892</v>
      </c>
    </row>
    <row r="1403" spans="2:14" s="71" customFormat="1" ht="14.65" customHeight="1">
      <c r="B1403" s="79" t="s">
        <v>278</v>
      </c>
      <c r="C1403" s="80">
        <v>10044187</v>
      </c>
      <c r="D1403" s="80">
        <v>10019674</v>
      </c>
      <c r="E1403" s="79" t="s">
        <v>276</v>
      </c>
      <c r="F1403" s="81">
        <v>42763</v>
      </c>
      <c r="G1403" s="82">
        <v>5.4829999999999997</v>
      </c>
      <c r="H1403" s="83">
        <f t="shared" si="63"/>
        <v>5483</v>
      </c>
      <c r="I1403" s="84">
        <f t="shared" si="64"/>
        <v>6.3460648148148141E-2</v>
      </c>
      <c r="J1403" s="83">
        <v>0.14699999999999999</v>
      </c>
      <c r="K1403" s="83" t="s">
        <v>277</v>
      </c>
      <c r="L1403" s="83">
        <v>0.30399999999999999</v>
      </c>
      <c r="M1403" s="83" t="s">
        <v>277</v>
      </c>
      <c r="N1403" s="84">
        <f t="shared" si="65"/>
        <v>0.51446064814814818</v>
      </c>
    </row>
    <row r="1404" spans="2:14" s="71" customFormat="1" ht="14.65" customHeight="1">
      <c r="B1404" s="79" t="s">
        <v>278</v>
      </c>
      <c r="C1404" s="80">
        <v>10044187</v>
      </c>
      <c r="D1404" s="80">
        <v>10019674</v>
      </c>
      <c r="E1404" s="79" t="s">
        <v>276</v>
      </c>
      <c r="F1404" s="81">
        <v>42764</v>
      </c>
      <c r="G1404" s="82">
        <v>5.5540000000000003</v>
      </c>
      <c r="H1404" s="83">
        <f t="shared" si="63"/>
        <v>5554</v>
      </c>
      <c r="I1404" s="84">
        <f t="shared" si="64"/>
        <v>6.4282407407407413E-2</v>
      </c>
      <c r="J1404" s="83">
        <v>2.68</v>
      </c>
      <c r="K1404" s="83" t="s">
        <v>277</v>
      </c>
      <c r="L1404" s="83">
        <v>0.60299999999999998</v>
      </c>
      <c r="M1404" s="83" t="s">
        <v>277</v>
      </c>
      <c r="N1404" s="84">
        <f t="shared" si="65"/>
        <v>3.3472824074074072</v>
      </c>
    </row>
    <row r="1405" spans="2:14" s="71" customFormat="1" ht="14.65" customHeight="1">
      <c r="B1405" s="79" t="s">
        <v>278</v>
      </c>
      <c r="C1405" s="80">
        <v>10044187</v>
      </c>
      <c r="D1405" s="80">
        <v>10019674</v>
      </c>
      <c r="E1405" s="79" t="s">
        <v>276</v>
      </c>
      <c r="F1405" s="81">
        <v>42765</v>
      </c>
      <c r="G1405" s="82">
        <v>5.6360000000000001</v>
      </c>
      <c r="H1405" s="83">
        <f t="shared" si="63"/>
        <v>5636</v>
      </c>
      <c r="I1405" s="84">
        <f t="shared" si="64"/>
        <v>6.5231481481481474E-2</v>
      </c>
      <c r="J1405" s="83">
        <v>1.1599999999999999</v>
      </c>
      <c r="K1405" s="83" t="s">
        <v>277</v>
      </c>
      <c r="L1405" s="83">
        <v>0.755</v>
      </c>
      <c r="M1405" s="83" t="s">
        <v>277</v>
      </c>
      <c r="N1405" s="84">
        <f t="shared" si="65"/>
        <v>1.9802314814814812</v>
      </c>
    </row>
    <row r="1406" spans="2:14" s="71" customFormat="1" ht="14.65" customHeight="1">
      <c r="B1406" s="79" t="s">
        <v>278</v>
      </c>
      <c r="C1406" s="80">
        <v>10044187</v>
      </c>
      <c r="D1406" s="80">
        <v>10019674</v>
      </c>
      <c r="E1406" s="79" t="s">
        <v>276</v>
      </c>
      <c r="F1406" s="81">
        <v>42766</v>
      </c>
      <c r="G1406" s="82">
        <v>5.8319999999999999</v>
      </c>
      <c r="H1406" s="83">
        <f t="shared" si="63"/>
        <v>5832</v>
      </c>
      <c r="I1406" s="84">
        <f t="shared" si="64"/>
        <v>6.7499999999999991E-2</v>
      </c>
      <c r="J1406" s="83">
        <v>0.90200000000000002</v>
      </c>
      <c r="K1406" s="83" t="s">
        <v>277</v>
      </c>
      <c r="L1406" s="83">
        <v>0.80300000000000005</v>
      </c>
      <c r="M1406" s="83" t="s">
        <v>277</v>
      </c>
      <c r="N1406" s="84">
        <f t="shared" si="65"/>
        <v>1.7725</v>
      </c>
    </row>
    <row r="1407" spans="2:14" s="71" customFormat="1" ht="14.65" customHeight="1">
      <c r="B1407" s="79" t="s">
        <v>278</v>
      </c>
      <c r="C1407" s="80">
        <v>10044187</v>
      </c>
      <c r="D1407" s="80">
        <v>10019674</v>
      </c>
      <c r="E1407" s="79" t="s">
        <v>276</v>
      </c>
      <c r="F1407" s="81">
        <v>42767</v>
      </c>
      <c r="G1407" s="82">
        <v>4.5759999999999996</v>
      </c>
      <c r="H1407" s="83">
        <f t="shared" si="63"/>
        <v>4576</v>
      </c>
      <c r="I1407" s="84">
        <f t="shared" si="64"/>
        <v>5.2962962962962955E-2</v>
      </c>
      <c r="J1407" s="83">
        <v>0.879</v>
      </c>
      <c r="K1407" s="83" t="s">
        <v>277</v>
      </c>
      <c r="L1407" s="83">
        <v>0.76400000000000001</v>
      </c>
      <c r="M1407" s="83" t="s">
        <v>277</v>
      </c>
      <c r="N1407" s="84">
        <f t="shared" si="65"/>
        <v>1.6959629629629629</v>
      </c>
    </row>
    <row r="1408" spans="2:14" s="71" customFormat="1" ht="14.65" customHeight="1">
      <c r="B1408" s="79" t="s">
        <v>278</v>
      </c>
      <c r="C1408" s="80">
        <v>10044187</v>
      </c>
      <c r="D1408" s="80">
        <v>10019674</v>
      </c>
      <c r="E1408" s="79" t="s">
        <v>276</v>
      </c>
      <c r="F1408" s="81">
        <v>42768</v>
      </c>
      <c r="G1408" s="82">
        <v>4.4480000000000004</v>
      </c>
      <c r="H1408" s="83">
        <f t="shared" si="63"/>
        <v>4448</v>
      </c>
      <c r="I1408" s="84">
        <f t="shared" si="64"/>
        <v>5.1481481481481482E-2</v>
      </c>
      <c r="J1408" s="83">
        <v>0.57099999999999995</v>
      </c>
      <c r="K1408" s="83" t="s">
        <v>277</v>
      </c>
      <c r="L1408" s="83">
        <v>0.82799999999999996</v>
      </c>
      <c r="M1408" s="83" t="s">
        <v>277</v>
      </c>
      <c r="N1408" s="84">
        <f t="shared" si="65"/>
        <v>1.4504814814814813</v>
      </c>
    </row>
    <row r="1409" spans="2:14" s="71" customFormat="1" ht="14.65" customHeight="1">
      <c r="B1409" s="79" t="s">
        <v>278</v>
      </c>
      <c r="C1409" s="80">
        <v>10044187</v>
      </c>
      <c r="D1409" s="80">
        <v>10019674</v>
      </c>
      <c r="E1409" s="79" t="s">
        <v>276</v>
      </c>
      <c r="F1409" s="81">
        <v>42769</v>
      </c>
      <c r="G1409" s="82">
        <v>3.9180000000000001</v>
      </c>
      <c r="H1409" s="83">
        <f t="shared" si="63"/>
        <v>3918</v>
      </c>
      <c r="I1409" s="84">
        <f t="shared" si="64"/>
        <v>4.5347222222222219E-2</v>
      </c>
      <c r="J1409" s="83">
        <v>0.58899999999999997</v>
      </c>
      <c r="K1409" s="83" t="s">
        <v>277</v>
      </c>
      <c r="L1409" s="83">
        <v>0.80300000000000005</v>
      </c>
      <c r="M1409" s="83" t="s">
        <v>277</v>
      </c>
      <c r="N1409" s="84">
        <f t="shared" si="65"/>
        <v>1.4373472222222223</v>
      </c>
    </row>
    <row r="1410" spans="2:14" s="71" customFormat="1" ht="14.65" customHeight="1">
      <c r="B1410" s="79" t="s">
        <v>278</v>
      </c>
      <c r="C1410" s="80">
        <v>10044187</v>
      </c>
      <c r="D1410" s="80">
        <v>10019674</v>
      </c>
      <c r="E1410" s="79" t="s">
        <v>276</v>
      </c>
      <c r="F1410" s="81">
        <v>42770</v>
      </c>
      <c r="G1410" s="82">
        <v>5.2750000000000004</v>
      </c>
      <c r="H1410" s="83">
        <f t="shared" si="63"/>
        <v>5275</v>
      </c>
      <c r="I1410" s="84">
        <f t="shared" si="64"/>
        <v>6.1053240740740741E-2</v>
      </c>
      <c r="J1410" s="83">
        <v>0.40899999999999997</v>
      </c>
      <c r="K1410" s="83" t="s">
        <v>277</v>
      </c>
      <c r="L1410" s="83">
        <v>0.747</v>
      </c>
      <c r="M1410" s="83" t="s">
        <v>277</v>
      </c>
      <c r="N1410" s="84">
        <f t="shared" si="65"/>
        <v>1.2170532407407406</v>
      </c>
    </row>
    <row r="1411" spans="2:14" s="71" customFormat="1" ht="14.65" customHeight="1">
      <c r="B1411" s="79" t="s">
        <v>278</v>
      </c>
      <c r="C1411" s="80">
        <v>10044187</v>
      </c>
      <c r="D1411" s="80">
        <v>10019674</v>
      </c>
      <c r="E1411" s="79" t="s">
        <v>276</v>
      </c>
      <c r="F1411" s="81">
        <v>42771</v>
      </c>
      <c r="G1411" s="82">
        <v>3.9209999999999998</v>
      </c>
      <c r="H1411" s="83">
        <f t="shared" si="63"/>
        <v>3921</v>
      </c>
      <c r="I1411" s="84">
        <f t="shared" si="64"/>
        <v>4.538194444444444E-2</v>
      </c>
      <c r="J1411" s="83">
        <v>0.30399999999999999</v>
      </c>
      <c r="K1411" s="83" t="s">
        <v>277</v>
      </c>
      <c r="L1411" s="83">
        <v>0.70899999999999996</v>
      </c>
      <c r="M1411" s="83" t="s">
        <v>277</v>
      </c>
      <c r="N1411" s="84">
        <f t="shared" si="65"/>
        <v>1.0583819444444444</v>
      </c>
    </row>
    <row r="1412" spans="2:14" s="71" customFormat="1" ht="14.65" customHeight="1">
      <c r="B1412" s="79" t="s">
        <v>278</v>
      </c>
      <c r="C1412" s="80">
        <v>10044187</v>
      </c>
      <c r="D1412" s="80">
        <v>10019674</v>
      </c>
      <c r="E1412" s="79" t="s">
        <v>276</v>
      </c>
      <c r="F1412" s="81">
        <v>42772</v>
      </c>
      <c r="G1412" s="82">
        <v>3.7730000000000001</v>
      </c>
      <c r="H1412" s="83">
        <f t="shared" si="63"/>
        <v>3773</v>
      </c>
      <c r="I1412" s="84">
        <f t="shared" si="64"/>
        <v>4.3668981481481482E-2</v>
      </c>
      <c r="J1412" s="83">
        <v>0.78700000000000003</v>
      </c>
      <c r="K1412" s="83" t="s">
        <v>277</v>
      </c>
      <c r="L1412" s="83">
        <v>0.7</v>
      </c>
      <c r="M1412" s="83" t="s">
        <v>277</v>
      </c>
      <c r="N1412" s="84">
        <f t="shared" si="65"/>
        <v>1.5306689814814813</v>
      </c>
    </row>
    <row r="1413" spans="2:14" s="71" customFormat="1" ht="14.65" customHeight="1">
      <c r="B1413" s="79" t="s">
        <v>278</v>
      </c>
      <c r="C1413" s="80">
        <v>10044187</v>
      </c>
      <c r="D1413" s="80">
        <v>10019674</v>
      </c>
      <c r="E1413" s="79" t="s">
        <v>276</v>
      </c>
      <c r="F1413" s="81">
        <v>42773</v>
      </c>
      <c r="G1413" s="82">
        <v>4.1399999999999997</v>
      </c>
      <c r="H1413" s="83">
        <f t="shared" ref="H1413:H1476" si="66">(G1413*1000)</f>
        <v>4140</v>
      </c>
      <c r="I1413" s="84">
        <f t="shared" ref="I1413:I1476" si="67">SUM(G1413/86.4)</f>
        <v>4.7916666666666663E-2</v>
      </c>
      <c r="J1413" s="83">
        <v>0.74199999999999999</v>
      </c>
      <c r="K1413" s="83" t="s">
        <v>277</v>
      </c>
      <c r="L1413" s="83">
        <v>0.82799999999999996</v>
      </c>
      <c r="M1413" s="83" t="s">
        <v>277</v>
      </c>
      <c r="N1413" s="84">
        <f t="shared" ref="N1413:N1476" si="68">SUM(I1413+J1413+L1413)</f>
        <v>1.6179166666666664</v>
      </c>
    </row>
    <row r="1414" spans="2:14" s="71" customFormat="1" ht="14.65" customHeight="1">
      <c r="B1414" s="79" t="s">
        <v>278</v>
      </c>
      <c r="C1414" s="80">
        <v>10044187</v>
      </c>
      <c r="D1414" s="80">
        <v>10019674</v>
      </c>
      <c r="E1414" s="79" t="s">
        <v>276</v>
      </c>
      <c r="F1414" s="81">
        <v>42774</v>
      </c>
      <c r="G1414" s="82">
        <v>3.65</v>
      </c>
      <c r="H1414" s="83">
        <f t="shared" si="66"/>
        <v>3650</v>
      </c>
      <c r="I1414" s="84">
        <f t="shared" si="67"/>
        <v>4.2245370370370364E-2</v>
      </c>
      <c r="J1414" s="83">
        <v>0.33300000000000002</v>
      </c>
      <c r="K1414" s="83" t="s">
        <v>277</v>
      </c>
      <c r="L1414" s="83">
        <v>0.73899999999999999</v>
      </c>
      <c r="M1414" s="83" t="s">
        <v>277</v>
      </c>
      <c r="N1414" s="84">
        <f t="shared" si="68"/>
        <v>1.1142453703703703</v>
      </c>
    </row>
    <row r="1415" spans="2:14" s="71" customFormat="1" ht="14.65" customHeight="1">
      <c r="B1415" s="79" t="s">
        <v>278</v>
      </c>
      <c r="C1415" s="80">
        <v>10044187</v>
      </c>
      <c r="D1415" s="80">
        <v>10019674</v>
      </c>
      <c r="E1415" s="79" t="s">
        <v>276</v>
      </c>
      <c r="F1415" s="81">
        <v>42775</v>
      </c>
      <c r="G1415" s="82">
        <v>4.1680000000000001</v>
      </c>
      <c r="H1415" s="83">
        <f t="shared" si="66"/>
        <v>4168</v>
      </c>
      <c r="I1415" s="84">
        <f t="shared" si="67"/>
        <v>4.8240740740740737E-2</v>
      </c>
      <c r="J1415" s="83">
        <v>0.25800000000000001</v>
      </c>
      <c r="K1415" s="83" t="s">
        <v>277</v>
      </c>
      <c r="L1415" s="83">
        <v>0.65100000000000002</v>
      </c>
      <c r="M1415" s="83" t="s">
        <v>277</v>
      </c>
      <c r="N1415" s="84">
        <f t="shared" si="68"/>
        <v>0.95724074074074084</v>
      </c>
    </row>
    <row r="1416" spans="2:14" s="71" customFormat="1" ht="14.65" customHeight="1">
      <c r="B1416" s="79" t="s">
        <v>278</v>
      </c>
      <c r="C1416" s="80">
        <v>10044187</v>
      </c>
      <c r="D1416" s="80">
        <v>10019674</v>
      </c>
      <c r="E1416" s="79" t="s">
        <v>276</v>
      </c>
      <c r="F1416" s="81">
        <v>42776</v>
      </c>
      <c r="G1416" s="82">
        <v>4.242</v>
      </c>
      <c r="H1416" s="83">
        <f t="shared" si="66"/>
        <v>4242</v>
      </c>
      <c r="I1416" s="84">
        <f t="shared" si="67"/>
        <v>4.9097222222222216E-2</v>
      </c>
      <c r="J1416" s="83">
        <v>0.222</v>
      </c>
      <c r="K1416" s="83" t="s">
        <v>277</v>
      </c>
      <c r="L1416" s="83">
        <v>0.62</v>
      </c>
      <c r="M1416" s="83" t="s">
        <v>277</v>
      </c>
      <c r="N1416" s="84">
        <f t="shared" si="68"/>
        <v>0.89109722222222221</v>
      </c>
    </row>
    <row r="1417" spans="2:14" s="71" customFormat="1" ht="14.65" customHeight="1">
      <c r="B1417" s="79" t="s">
        <v>278</v>
      </c>
      <c r="C1417" s="80">
        <v>10044187</v>
      </c>
      <c r="D1417" s="80">
        <v>10019674</v>
      </c>
      <c r="E1417" s="79" t="s">
        <v>276</v>
      </c>
      <c r="F1417" s="81">
        <v>42777</v>
      </c>
      <c r="G1417" s="82">
        <v>4.2190000000000003</v>
      </c>
      <c r="H1417" s="83">
        <f t="shared" si="66"/>
        <v>4219</v>
      </c>
      <c r="I1417" s="84">
        <f t="shared" si="67"/>
        <v>4.8831018518518517E-2</v>
      </c>
      <c r="J1417" s="83">
        <v>0.23400000000000001</v>
      </c>
      <c r="K1417" s="83" t="s">
        <v>277</v>
      </c>
      <c r="L1417" s="83">
        <v>0.55900000000000005</v>
      </c>
      <c r="M1417" s="83" t="s">
        <v>277</v>
      </c>
      <c r="N1417" s="84">
        <f t="shared" si="68"/>
        <v>0.8418310185185186</v>
      </c>
    </row>
    <row r="1418" spans="2:14" s="71" customFormat="1" ht="14.65" customHeight="1">
      <c r="B1418" s="79" t="s">
        <v>278</v>
      </c>
      <c r="C1418" s="80">
        <v>10044187</v>
      </c>
      <c r="D1418" s="80">
        <v>10019674</v>
      </c>
      <c r="E1418" s="79" t="s">
        <v>276</v>
      </c>
      <c r="F1418" s="81">
        <v>42778</v>
      </c>
      <c r="G1418" s="82">
        <v>3.887</v>
      </c>
      <c r="H1418" s="83">
        <f t="shared" si="66"/>
        <v>3887</v>
      </c>
      <c r="I1418" s="84">
        <f t="shared" si="67"/>
        <v>4.4988425925925925E-2</v>
      </c>
      <c r="J1418" s="83">
        <v>0.224</v>
      </c>
      <c r="K1418" s="83" t="s">
        <v>277</v>
      </c>
      <c r="L1418" s="83">
        <v>0.51700000000000002</v>
      </c>
      <c r="M1418" s="83" t="s">
        <v>277</v>
      </c>
      <c r="N1418" s="84">
        <f t="shared" si="68"/>
        <v>0.78598842592592599</v>
      </c>
    </row>
    <row r="1419" spans="2:14" s="71" customFormat="1" ht="14.65" customHeight="1">
      <c r="B1419" s="79" t="s">
        <v>278</v>
      </c>
      <c r="C1419" s="80">
        <v>10044187</v>
      </c>
      <c r="D1419" s="80">
        <v>10019674</v>
      </c>
      <c r="E1419" s="79" t="s">
        <v>276</v>
      </c>
      <c r="F1419" s="81">
        <v>42779</v>
      </c>
      <c r="G1419" s="82">
        <v>0.2</v>
      </c>
      <c r="H1419" s="83">
        <f t="shared" si="66"/>
        <v>200</v>
      </c>
      <c r="I1419" s="84">
        <f t="shared" si="67"/>
        <v>2.3148148148148147E-3</v>
      </c>
      <c r="J1419" s="83">
        <v>0.17599999999999999</v>
      </c>
      <c r="K1419" s="83" t="s">
        <v>277</v>
      </c>
      <c r="L1419" s="83">
        <v>0.45400000000000001</v>
      </c>
      <c r="M1419" s="83" t="s">
        <v>277</v>
      </c>
      <c r="N1419" s="84">
        <f t="shared" si="68"/>
        <v>0.63231481481481477</v>
      </c>
    </row>
    <row r="1420" spans="2:14" s="71" customFormat="1" ht="14.65" customHeight="1">
      <c r="B1420" s="79" t="s">
        <v>278</v>
      </c>
      <c r="C1420" s="80">
        <v>10044187</v>
      </c>
      <c r="D1420" s="80">
        <v>10019674</v>
      </c>
      <c r="E1420" s="79" t="s">
        <v>276</v>
      </c>
      <c r="F1420" s="81">
        <v>42780</v>
      </c>
      <c r="G1420" s="82">
        <v>0.94199999999999995</v>
      </c>
      <c r="H1420" s="83">
        <f t="shared" si="66"/>
        <v>942</v>
      </c>
      <c r="I1420" s="84">
        <f t="shared" si="67"/>
        <v>1.0902777777777777E-2</v>
      </c>
      <c r="J1420" s="83">
        <v>0.16300000000000001</v>
      </c>
      <c r="K1420" s="83" t="s">
        <v>277</v>
      </c>
      <c r="L1420" s="83">
        <v>0.42899999999999999</v>
      </c>
      <c r="M1420" s="83" t="s">
        <v>277</v>
      </c>
      <c r="N1420" s="84">
        <f t="shared" si="68"/>
        <v>0.60290277777777779</v>
      </c>
    </row>
    <row r="1421" spans="2:14" s="71" customFormat="1" ht="14.65" customHeight="1">
      <c r="B1421" s="79" t="s">
        <v>278</v>
      </c>
      <c r="C1421" s="80">
        <v>10044187</v>
      </c>
      <c r="D1421" s="80">
        <v>10019674</v>
      </c>
      <c r="E1421" s="79" t="s">
        <v>276</v>
      </c>
      <c r="F1421" s="81">
        <v>42781</v>
      </c>
      <c r="G1421" s="82">
        <v>4.0999999999999996</v>
      </c>
      <c r="H1421" s="83">
        <f t="shared" si="66"/>
        <v>4100</v>
      </c>
      <c r="I1421" s="84">
        <f t="shared" si="67"/>
        <v>4.7453703703703699E-2</v>
      </c>
      <c r="J1421" s="83">
        <v>0.25</v>
      </c>
      <c r="K1421" s="83" t="s">
        <v>277</v>
      </c>
      <c r="L1421" s="83">
        <v>0.48899999999999999</v>
      </c>
      <c r="M1421" s="83" t="s">
        <v>277</v>
      </c>
      <c r="N1421" s="84">
        <f t="shared" si="68"/>
        <v>0.78645370370370371</v>
      </c>
    </row>
    <row r="1422" spans="2:14" s="71" customFormat="1" ht="14.65" customHeight="1">
      <c r="B1422" s="79" t="s">
        <v>278</v>
      </c>
      <c r="C1422" s="80">
        <v>10044187</v>
      </c>
      <c r="D1422" s="80">
        <v>10019674</v>
      </c>
      <c r="E1422" s="79" t="s">
        <v>276</v>
      </c>
      <c r="F1422" s="81">
        <v>42782</v>
      </c>
      <c r="G1422" s="82">
        <v>4.1970000000000001</v>
      </c>
      <c r="H1422" s="83">
        <f t="shared" si="66"/>
        <v>4197</v>
      </c>
      <c r="I1422" s="84">
        <f t="shared" si="67"/>
        <v>4.8576388888888884E-2</v>
      </c>
      <c r="J1422" s="83">
        <v>0.17599999999999999</v>
      </c>
      <c r="K1422" s="83" t="s">
        <v>277</v>
      </c>
      <c r="L1422" s="83">
        <v>0.53800000000000003</v>
      </c>
      <c r="M1422" s="83" t="s">
        <v>277</v>
      </c>
      <c r="N1422" s="84">
        <f t="shared" si="68"/>
        <v>0.7625763888888889</v>
      </c>
    </row>
    <row r="1423" spans="2:14" s="71" customFormat="1" ht="14.65" customHeight="1">
      <c r="B1423" s="79" t="s">
        <v>278</v>
      </c>
      <c r="C1423" s="80">
        <v>10044187</v>
      </c>
      <c r="D1423" s="80">
        <v>10019674</v>
      </c>
      <c r="E1423" s="79" t="s">
        <v>276</v>
      </c>
      <c r="F1423" s="81">
        <v>42783</v>
      </c>
      <c r="G1423" s="82">
        <v>4.1319999999999997</v>
      </c>
      <c r="H1423" s="83">
        <f t="shared" si="66"/>
        <v>4132</v>
      </c>
      <c r="I1423" s="84">
        <f t="shared" si="67"/>
        <v>4.7824074074074067E-2</v>
      </c>
      <c r="J1423" s="83">
        <v>0.14599999999999999</v>
      </c>
      <c r="K1423" s="83" t="s">
        <v>277</v>
      </c>
      <c r="L1423" s="83">
        <v>0.38900000000000001</v>
      </c>
      <c r="M1423" s="83" t="s">
        <v>277</v>
      </c>
      <c r="N1423" s="84">
        <f t="shared" si="68"/>
        <v>0.58282407407407411</v>
      </c>
    </row>
    <row r="1424" spans="2:14" s="71" customFormat="1" ht="14.65" customHeight="1">
      <c r="B1424" s="79" t="s">
        <v>278</v>
      </c>
      <c r="C1424" s="80">
        <v>10044187</v>
      </c>
      <c r="D1424" s="80">
        <v>10019674</v>
      </c>
      <c r="E1424" s="79" t="s">
        <v>276</v>
      </c>
      <c r="F1424" s="81">
        <v>42784</v>
      </c>
      <c r="G1424" s="82">
        <v>4.516</v>
      </c>
      <c r="H1424" s="83">
        <f t="shared" si="66"/>
        <v>4516</v>
      </c>
      <c r="I1424" s="84">
        <f t="shared" si="67"/>
        <v>5.2268518518518513E-2</v>
      </c>
      <c r="J1424" s="83">
        <v>0.14099999999999999</v>
      </c>
      <c r="K1424" s="83" t="s">
        <v>277</v>
      </c>
      <c r="L1424" s="83">
        <v>0.373</v>
      </c>
      <c r="M1424" s="83" t="s">
        <v>277</v>
      </c>
      <c r="N1424" s="84">
        <f t="shared" si="68"/>
        <v>0.56626851851851856</v>
      </c>
    </row>
    <row r="1425" spans="2:14" s="71" customFormat="1" ht="14.65" customHeight="1">
      <c r="B1425" s="79" t="s">
        <v>278</v>
      </c>
      <c r="C1425" s="80">
        <v>10044187</v>
      </c>
      <c r="D1425" s="80">
        <v>10019674</v>
      </c>
      <c r="E1425" s="79" t="s">
        <v>276</v>
      </c>
      <c r="F1425" s="81">
        <v>42785</v>
      </c>
      <c r="G1425" s="82">
        <v>3.359</v>
      </c>
      <c r="H1425" s="83">
        <f t="shared" si="66"/>
        <v>3359</v>
      </c>
      <c r="I1425" s="84">
        <f t="shared" si="67"/>
        <v>3.8877314814814809E-2</v>
      </c>
      <c r="J1425" s="83">
        <v>0.13700000000000001</v>
      </c>
      <c r="K1425" s="83" t="s">
        <v>277</v>
      </c>
      <c r="L1425" s="83">
        <v>0.32500000000000001</v>
      </c>
      <c r="M1425" s="83" t="s">
        <v>277</v>
      </c>
      <c r="N1425" s="84">
        <f t="shared" si="68"/>
        <v>0.5008773148148149</v>
      </c>
    </row>
    <row r="1426" spans="2:14" s="71" customFormat="1" ht="14.65" customHeight="1">
      <c r="B1426" s="79" t="s">
        <v>278</v>
      </c>
      <c r="C1426" s="80">
        <v>10044187</v>
      </c>
      <c r="D1426" s="80">
        <v>10019674</v>
      </c>
      <c r="E1426" s="79" t="s">
        <v>276</v>
      </c>
      <c r="F1426" s="81">
        <v>42786</v>
      </c>
      <c r="G1426" s="82">
        <v>4.4080000000000004</v>
      </c>
      <c r="H1426" s="83">
        <f t="shared" si="66"/>
        <v>4408</v>
      </c>
      <c r="I1426" s="84">
        <f t="shared" si="67"/>
        <v>5.1018518518518519E-2</v>
      </c>
      <c r="J1426" s="83">
        <v>0.129</v>
      </c>
      <c r="K1426" s="83" t="s">
        <v>277</v>
      </c>
      <c r="L1426" s="83">
        <v>0.30199999999999999</v>
      </c>
      <c r="M1426" s="83" t="s">
        <v>277</v>
      </c>
      <c r="N1426" s="84">
        <f t="shared" si="68"/>
        <v>0.48201851851851851</v>
      </c>
    </row>
    <row r="1427" spans="2:14" s="71" customFormat="1" ht="14.65" customHeight="1">
      <c r="B1427" s="79" t="s">
        <v>278</v>
      </c>
      <c r="C1427" s="80">
        <v>10044187</v>
      </c>
      <c r="D1427" s="80">
        <v>10019674</v>
      </c>
      <c r="E1427" s="79" t="s">
        <v>276</v>
      </c>
      <c r="F1427" s="81">
        <v>42787</v>
      </c>
      <c r="G1427" s="82">
        <v>5.7309999999999999</v>
      </c>
      <c r="H1427" s="83">
        <f t="shared" si="66"/>
        <v>5731</v>
      </c>
      <c r="I1427" s="84">
        <f t="shared" si="67"/>
        <v>6.6331018518518511E-2</v>
      </c>
      <c r="J1427" s="83">
        <v>0.126</v>
      </c>
      <c r="K1427" s="83" t="s">
        <v>277</v>
      </c>
      <c r="L1427" s="83">
        <v>0.31</v>
      </c>
      <c r="M1427" s="83" t="s">
        <v>277</v>
      </c>
      <c r="N1427" s="84">
        <f t="shared" si="68"/>
        <v>0.50233101851851858</v>
      </c>
    </row>
    <row r="1428" spans="2:14" s="71" customFormat="1" ht="14.65" customHeight="1">
      <c r="B1428" s="79" t="s">
        <v>278</v>
      </c>
      <c r="C1428" s="80">
        <v>10044187</v>
      </c>
      <c r="D1428" s="80">
        <v>10019674</v>
      </c>
      <c r="E1428" s="79" t="s">
        <v>276</v>
      </c>
      <c r="F1428" s="81">
        <v>42788</v>
      </c>
      <c r="G1428" s="82">
        <v>4.3040000000000003</v>
      </c>
      <c r="H1428" s="83">
        <f t="shared" si="66"/>
        <v>4304</v>
      </c>
      <c r="I1428" s="84">
        <f t="shared" si="67"/>
        <v>4.9814814814814812E-2</v>
      </c>
      <c r="J1428" s="83">
        <v>0.11799999999999999</v>
      </c>
      <c r="K1428" s="83" t="s">
        <v>277</v>
      </c>
      <c r="L1428" s="83">
        <v>0.22900000000000001</v>
      </c>
      <c r="M1428" s="83" t="s">
        <v>277</v>
      </c>
      <c r="N1428" s="84">
        <f t="shared" si="68"/>
        <v>0.39681481481481484</v>
      </c>
    </row>
    <row r="1429" spans="2:14" s="71" customFormat="1" ht="14.65" customHeight="1">
      <c r="B1429" s="79" t="s">
        <v>278</v>
      </c>
      <c r="C1429" s="80">
        <v>10044187</v>
      </c>
      <c r="D1429" s="80">
        <v>10019674</v>
      </c>
      <c r="E1429" s="79" t="s">
        <v>276</v>
      </c>
      <c r="F1429" s="81">
        <v>42789</v>
      </c>
      <c r="G1429" s="82">
        <v>3.4340000000000002</v>
      </c>
      <c r="H1429" s="83">
        <f t="shared" si="66"/>
        <v>3434</v>
      </c>
      <c r="I1429" s="84">
        <f t="shared" si="67"/>
        <v>3.9745370370370368E-2</v>
      </c>
      <c r="J1429" s="83">
        <v>0.21</v>
      </c>
      <c r="K1429" s="83" t="s">
        <v>277</v>
      </c>
      <c r="L1429" s="83">
        <v>0.23799999999999999</v>
      </c>
      <c r="M1429" s="83" t="s">
        <v>277</v>
      </c>
      <c r="N1429" s="84">
        <f t="shared" si="68"/>
        <v>0.48774537037037036</v>
      </c>
    </row>
    <row r="1430" spans="2:14" s="71" customFormat="1" ht="14.65" customHeight="1">
      <c r="B1430" s="79" t="s">
        <v>278</v>
      </c>
      <c r="C1430" s="80">
        <v>10044187</v>
      </c>
      <c r="D1430" s="80">
        <v>10019674</v>
      </c>
      <c r="E1430" s="79" t="s">
        <v>276</v>
      </c>
      <c r="F1430" s="81">
        <v>42790</v>
      </c>
      <c r="G1430" s="82">
        <v>4.1189999999999998</v>
      </c>
      <c r="H1430" s="83">
        <f t="shared" si="66"/>
        <v>4119</v>
      </c>
      <c r="I1430" s="84">
        <f t="shared" si="67"/>
        <v>4.7673611111111104E-2</v>
      </c>
      <c r="J1430" s="83">
        <v>0.112</v>
      </c>
      <c r="K1430" s="83" t="s">
        <v>277</v>
      </c>
      <c r="L1430" s="83">
        <v>0.224</v>
      </c>
      <c r="M1430" s="83" t="s">
        <v>277</v>
      </c>
      <c r="N1430" s="84">
        <f t="shared" si="68"/>
        <v>0.38367361111111109</v>
      </c>
    </row>
    <row r="1431" spans="2:14" s="71" customFormat="1" ht="14.65" customHeight="1">
      <c r="B1431" s="79" t="s">
        <v>278</v>
      </c>
      <c r="C1431" s="80">
        <v>10044187</v>
      </c>
      <c r="D1431" s="80">
        <v>10019674</v>
      </c>
      <c r="E1431" s="79" t="s">
        <v>276</v>
      </c>
      <c r="F1431" s="81">
        <v>42791</v>
      </c>
      <c r="G1431" s="82">
        <v>4.0919999999999996</v>
      </c>
      <c r="H1431" s="83">
        <f t="shared" si="66"/>
        <v>4091.9999999999995</v>
      </c>
      <c r="I1431" s="84">
        <f t="shared" si="67"/>
        <v>4.7361111111111104E-2</v>
      </c>
      <c r="J1431" s="83">
        <v>0.13700000000000001</v>
      </c>
      <c r="K1431" s="83" t="s">
        <v>277</v>
      </c>
      <c r="L1431" s="83">
        <v>0.19900000000000001</v>
      </c>
      <c r="M1431" s="83" t="s">
        <v>277</v>
      </c>
      <c r="N1431" s="84">
        <f t="shared" si="68"/>
        <v>0.38336111111111115</v>
      </c>
    </row>
    <row r="1432" spans="2:14" s="71" customFormat="1" ht="14.65" customHeight="1">
      <c r="B1432" s="79" t="s">
        <v>278</v>
      </c>
      <c r="C1432" s="80">
        <v>10044187</v>
      </c>
      <c r="D1432" s="80">
        <v>10019674</v>
      </c>
      <c r="E1432" s="79" t="s">
        <v>276</v>
      </c>
      <c r="F1432" s="81">
        <v>42792</v>
      </c>
      <c r="G1432" s="82">
        <v>4.6390000000000002</v>
      </c>
      <c r="H1432" s="83">
        <f t="shared" si="66"/>
        <v>4639</v>
      </c>
      <c r="I1432" s="84">
        <f t="shared" si="67"/>
        <v>5.3692129629629631E-2</v>
      </c>
      <c r="J1432" s="83">
        <v>0.29899999999999999</v>
      </c>
      <c r="K1432" s="83" t="s">
        <v>277</v>
      </c>
      <c r="L1432" s="83">
        <v>0.24</v>
      </c>
      <c r="M1432" s="83" t="s">
        <v>277</v>
      </c>
      <c r="N1432" s="84">
        <f t="shared" si="68"/>
        <v>0.59269212962962958</v>
      </c>
    </row>
    <row r="1433" spans="2:14" s="71" customFormat="1" ht="14.65" customHeight="1">
      <c r="B1433" s="79" t="s">
        <v>278</v>
      </c>
      <c r="C1433" s="80">
        <v>10044187</v>
      </c>
      <c r="D1433" s="80">
        <v>10019674</v>
      </c>
      <c r="E1433" s="79" t="s">
        <v>276</v>
      </c>
      <c r="F1433" s="81">
        <v>42793</v>
      </c>
      <c r="G1433" s="82">
        <v>3.4620000000000002</v>
      </c>
      <c r="H1433" s="83">
        <f t="shared" si="66"/>
        <v>3462</v>
      </c>
      <c r="I1433" s="84">
        <f t="shared" si="67"/>
        <v>4.0069444444444442E-2</v>
      </c>
      <c r="J1433" s="83">
        <v>1.36</v>
      </c>
      <c r="K1433" s="83" t="s">
        <v>277</v>
      </c>
      <c r="L1433" s="83">
        <v>0.60699999999999998</v>
      </c>
      <c r="M1433" s="83" t="s">
        <v>277</v>
      </c>
      <c r="N1433" s="84">
        <f t="shared" si="68"/>
        <v>2.0070694444444444</v>
      </c>
    </row>
    <row r="1434" spans="2:14" s="71" customFormat="1" ht="14.65" customHeight="1">
      <c r="B1434" s="79" t="s">
        <v>278</v>
      </c>
      <c r="C1434" s="80">
        <v>10044187</v>
      </c>
      <c r="D1434" s="80">
        <v>10019674</v>
      </c>
      <c r="E1434" s="79" t="s">
        <v>276</v>
      </c>
      <c r="F1434" s="81">
        <v>42794</v>
      </c>
      <c r="G1434" s="82">
        <v>4.4480000000000004</v>
      </c>
      <c r="H1434" s="83">
        <f t="shared" si="66"/>
        <v>4448</v>
      </c>
      <c r="I1434" s="84">
        <f t="shared" si="67"/>
        <v>5.1481481481481482E-2</v>
      </c>
      <c r="J1434" s="83">
        <v>0.48699999999999999</v>
      </c>
      <c r="K1434" s="83" t="s">
        <v>277</v>
      </c>
      <c r="L1434" s="83">
        <v>0.69099999999999995</v>
      </c>
      <c r="M1434" s="83" t="s">
        <v>277</v>
      </c>
      <c r="N1434" s="84">
        <f t="shared" si="68"/>
        <v>1.2294814814814814</v>
      </c>
    </row>
    <row r="1435" spans="2:14" s="71" customFormat="1" ht="14.65" customHeight="1">
      <c r="B1435" s="79" t="s">
        <v>278</v>
      </c>
      <c r="C1435" s="80">
        <v>10044187</v>
      </c>
      <c r="D1435" s="80">
        <v>10019674</v>
      </c>
      <c r="E1435" s="79" t="s">
        <v>276</v>
      </c>
      <c r="F1435" s="81">
        <v>42795</v>
      </c>
      <c r="G1435" s="82">
        <v>5.07</v>
      </c>
      <c r="H1435" s="83">
        <f t="shared" si="66"/>
        <v>5070</v>
      </c>
      <c r="I1435" s="84">
        <f t="shared" si="67"/>
        <v>5.8680555555555555E-2</v>
      </c>
      <c r="J1435" s="83">
        <v>0.373</v>
      </c>
      <c r="K1435" s="83" t="s">
        <v>277</v>
      </c>
      <c r="L1435" s="83">
        <v>0.66100000000000003</v>
      </c>
      <c r="M1435" s="83" t="s">
        <v>277</v>
      </c>
      <c r="N1435" s="84">
        <f t="shared" si="68"/>
        <v>1.0926805555555557</v>
      </c>
    </row>
    <row r="1436" spans="2:14" s="71" customFormat="1" ht="14.65" customHeight="1">
      <c r="B1436" s="79" t="s">
        <v>278</v>
      </c>
      <c r="C1436" s="80">
        <v>10044187</v>
      </c>
      <c r="D1436" s="80">
        <v>10019674</v>
      </c>
      <c r="E1436" s="79" t="s">
        <v>276</v>
      </c>
      <c r="F1436" s="81">
        <v>42796</v>
      </c>
      <c r="G1436" s="82">
        <v>2.5640000000000001</v>
      </c>
      <c r="H1436" s="83">
        <f t="shared" si="66"/>
        <v>2564</v>
      </c>
      <c r="I1436" s="84">
        <f t="shared" si="67"/>
        <v>2.9675925925925925E-2</v>
      </c>
      <c r="J1436" s="83">
        <v>0.32</v>
      </c>
      <c r="K1436" s="83" t="s">
        <v>277</v>
      </c>
      <c r="L1436" s="83">
        <v>0.58799999999999997</v>
      </c>
      <c r="M1436" s="83" t="s">
        <v>277</v>
      </c>
      <c r="N1436" s="84">
        <f t="shared" si="68"/>
        <v>0.93767592592592597</v>
      </c>
    </row>
    <row r="1437" spans="2:14" s="71" customFormat="1" ht="14.65" customHeight="1">
      <c r="B1437" s="79" t="s">
        <v>278</v>
      </c>
      <c r="C1437" s="80">
        <v>10044187</v>
      </c>
      <c r="D1437" s="80">
        <v>10019674</v>
      </c>
      <c r="E1437" s="79" t="s">
        <v>276</v>
      </c>
      <c r="F1437" s="81">
        <v>42797</v>
      </c>
      <c r="G1437" s="82">
        <v>4.327</v>
      </c>
      <c r="H1437" s="83">
        <f t="shared" si="66"/>
        <v>4327</v>
      </c>
      <c r="I1437" s="84">
        <f t="shared" si="67"/>
        <v>5.0081018518518518E-2</v>
      </c>
      <c r="J1437" s="83">
        <v>0.49399999999999999</v>
      </c>
      <c r="K1437" s="83" t="s">
        <v>277</v>
      </c>
      <c r="L1437" s="83">
        <v>0.627</v>
      </c>
      <c r="M1437" s="83" t="s">
        <v>277</v>
      </c>
      <c r="N1437" s="84">
        <f t="shared" si="68"/>
        <v>1.1710810185185185</v>
      </c>
    </row>
    <row r="1438" spans="2:14" s="71" customFormat="1" ht="14.65" customHeight="1">
      <c r="B1438" s="79" t="s">
        <v>278</v>
      </c>
      <c r="C1438" s="80">
        <v>10044187</v>
      </c>
      <c r="D1438" s="80">
        <v>10019674</v>
      </c>
      <c r="E1438" s="79" t="s">
        <v>276</v>
      </c>
      <c r="F1438" s="81">
        <v>42798</v>
      </c>
      <c r="G1438" s="82">
        <v>4.3010000000000002</v>
      </c>
      <c r="H1438" s="83">
        <f t="shared" si="66"/>
        <v>4301</v>
      </c>
      <c r="I1438" s="84">
        <f t="shared" si="67"/>
        <v>4.9780092592592591E-2</v>
      </c>
      <c r="J1438" s="83">
        <v>0.375</v>
      </c>
      <c r="K1438" s="83" t="s">
        <v>277</v>
      </c>
      <c r="L1438" s="83">
        <v>0.68300000000000005</v>
      </c>
      <c r="M1438" s="83" t="s">
        <v>277</v>
      </c>
      <c r="N1438" s="84">
        <f t="shared" si="68"/>
        <v>1.1077800925925927</v>
      </c>
    </row>
    <row r="1439" spans="2:14" s="71" customFormat="1" ht="14.65" customHeight="1">
      <c r="B1439" s="79" t="s">
        <v>278</v>
      </c>
      <c r="C1439" s="80">
        <v>10044187</v>
      </c>
      <c r="D1439" s="80">
        <v>10019674</v>
      </c>
      <c r="E1439" s="79" t="s">
        <v>276</v>
      </c>
      <c r="F1439" s="81">
        <v>42799</v>
      </c>
      <c r="G1439" s="82">
        <v>4.1239999999999997</v>
      </c>
      <c r="H1439" s="83">
        <f t="shared" si="66"/>
        <v>4124</v>
      </c>
      <c r="I1439" s="84">
        <f t="shared" si="67"/>
        <v>4.7731481481481472E-2</v>
      </c>
      <c r="J1439" s="83">
        <v>0.69799999999999995</v>
      </c>
      <c r="K1439" s="83" t="s">
        <v>277</v>
      </c>
      <c r="L1439" s="83">
        <v>0.64300000000000002</v>
      </c>
      <c r="M1439" s="83" t="s">
        <v>277</v>
      </c>
      <c r="N1439" s="84">
        <f t="shared" si="68"/>
        <v>1.3887314814814813</v>
      </c>
    </row>
    <row r="1440" spans="2:14" s="71" customFormat="1" ht="14.65" customHeight="1">
      <c r="B1440" s="79" t="s">
        <v>278</v>
      </c>
      <c r="C1440" s="80">
        <v>10044187</v>
      </c>
      <c r="D1440" s="80">
        <v>10019674</v>
      </c>
      <c r="E1440" s="79" t="s">
        <v>276</v>
      </c>
      <c r="F1440" s="81">
        <v>42800</v>
      </c>
      <c r="G1440" s="82">
        <v>4.3319999999999999</v>
      </c>
      <c r="H1440" s="83">
        <f t="shared" si="66"/>
        <v>4332</v>
      </c>
      <c r="I1440" s="84">
        <f t="shared" si="67"/>
        <v>5.0138888888888886E-2</v>
      </c>
      <c r="J1440" s="83">
        <v>0.55600000000000005</v>
      </c>
      <c r="K1440" s="83" t="s">
        <v>277</v>
      </c>
      <c r="L1440" s="83">
        <v>0.69399999999999995</v>
      </c>
      <c r="M1440" s="83" t="s">
        <v>277</v>
      </c>
      <c r="N1440" s="84">
        <f t="shared" si="68"/>
        <v>1.3001388888888887</v>
      </c>
    </row>
    <row r="1441" spans="2:14" s="71" customFormat="1" ht="14.65" customHeight="1">
      <c r="B1441" s="79" t="s">
        <v>278</v>
      </c>
      <c r="C1441" s="80">
        <v>10044187</v>
      </c>
      <c r="D1441" s="80">
        <v>10019674</v>
      </c>
      <c r="E1441" s="79" t="s">
        <v>276</v>
      </c>
      <c r="F1441" s="81">
        <v>42801</v>
      </c>
      <c r="G1441" s="82">
        <v>4.1239999999999997</v>
      </c>
      <c r="H1441" s="83">
        <f t="shared" si="66"/>
        <v>4124</v>
      </c>
      <c r="I1441" s="84">
        <f t="shared" si="67"/>
        <v>4.7731481481481472E-2</v>
      </c>
      <c r="J1441" s="83">
        <v>0.308</v>
      </c>
      <c r="K1441" s="83" t="s">
        <v>277</v>
      </c>
      <c r="L1441" s="83">
        <v>0.59699999999999998</v>
      </c>
      <c r="M1441" s="83" t="s">
        <v>277</v>
      </c>
      <c r="N1441" s="84">
        <f t="shared" si="68"/>
        <v>0.95273148148148146</v>
      </c>
    </row>
    <row r="1442" spans="2:14" s="71" customFormat="1" ht="14.65" customHeight="1">
      <c r="B1442" s="79" t="s">
        <v>278</v>
      </c>
      <c r="C1442" s="80">
        <v>10044187</v>
      </c>
      <c r="D1442" s="80">
        <v>10019674</v>
      </c>
      <c r="E1442" s="79" t="s">
        <v>276</v>
      </c>
      <c r="F1442" s="81">
        <v>42802</v>
      </c>
      <c r="G1442" s="82">
        <v>4.1539999999999999</v>
      </c>
      <c r="H1442" s="83">
        <f t="shared" si="66"/>
        <v>4154</v>
      </c>
      <c r="I1442" s="84">
        <f t="shared" si="67"/>
        <v>4.80787037037037E-2</v>
      </c>
      <c r="J1442" s="83">
        <v>0.48699999999999999</v>
      </c>
      <c r="K1442" s="83" t="s">
        <v>277</v>
      </c>
      <c r="L1442" s="83">
        <v>0.64600000000000002</v>
      </c>
      <c r="M1442" s="83" t="s">
        <v>277</v>
      </c>
      <c r="N1442" s="84">
        <f t="shared" si="68"/>
        <v>1.1810787037037036</v>
      </c>
    </row>
    <row r="1443" spans="2:14" s="71" customFormat="1" ht="14.65" customHeight="1">
      <c r="B1443" s="79" t="s">
        <v>278</v>
      </c>
      <c r="C1443" s="80">
        <v>10044187</v>
      </c>
      <c r="D1443" s="80">
        <v>10019674</v>
      </c>
      <c r="E1443" s="79" t="s">
        <v>276</v>
      </c>
      <c r="F1443" s="81">
        <v>42803</v>
      </c>
      <c r="G1443" s="82">
        <v>4.4000000000000004</v>
      </c>
      <c r="H1443" s="83">
        <f t="shared" si="66"/>
        <v>4400</v>
      </c>
      <c r="I1443" s="84">
        <f t="shared" si="67"/>
        <v>5.092592592592593E-2</v>
      </c>
      <c r="J1443" s="83">
        <v>0.27800000000000002</v>
      </c>
      <c r="K1443" s="83" t="s">
        <v>277</v>
      </c>
      <c r="L1443" s="83">
        <v>0.54700000000000004</v>
      </c>
      <c r="M1443" s="83" t="s">
        <v>277</v>
      </c>
      <c r="N1443" s="84">
        <f t="shared" si="68"/>
        <v>0.875925925925926</v>
      </c>
    </row>
    <row r="1444" spans="2:14" s="71" customFormat="1" ht="14.65" customHeight="1">
      <c r="B1444" s="79" t="s">
        <v>278</v>
      </c>
      <c r="C1444" s="80">
        <v>10044187</v>
      </c>
      <c r="D1444" s="80">
        <v>10019674</v>
      </c>
      <c r="E1444" s="79" t="s">
        <v>276</v>
      </c>
      <c r="F1444" s="81">
        <v>42804</v>
      </c>
      <c r="G1444" s="82">
        <v>4.0250000000000004</v>
      </c>
      <c r="H1444" s="83">
        <f t="shared" si="66"/>
        <v>4025.0000000000005</v>
      </c>
      <c r="I1444" s="84">
        <f t="shared" si="67"/>
        <v>4.6585648148148147E-2</v>
      </c>
      <c r="J1444" s="83">
        <v>0.215</v>
      </c>
      <c r="K1444" s="83" t="s">
        <v>277</v>
      </c>
      <c r="L1444" s="83">
        <v>0.434</v>
      </c>
      <c r="M1444" s="83" t="s">
        <v>277</v>
      </c>
      <c r="N1444" s="84">
        <f t="shared" si="68"/>
        <v>0.69558564814814816</v>
      </c>
    </row>
    <row r="1445" spans="2:14" s="71" customFormat="1" ht="14.65" customHeight="1">
      <c r="B1445" s="79" t="s">
        <v>278</v>
      </c>
      <c r="C1445" s="80">
        <v>10044187</v>
      </c>
      <c r="D1445" s="80">
        <v>10019674</v>
      </c>
      <c r="E1445" s="79" t="s">
        <v>276</v>
      </c>
      <c r="F1445" s="81">
        <v>42805</v>
      </c>
      <c r="G1445" s="82">
        <v>4.1500000000000004</v>
      </c>
      <c r="H1445" s="83">
        <f t="shared" si="66"/>
        <v>4150</v>
      </c>
      <c r="I1445" s="84">
        <f t="shared" si="67"/>
        <v>4.8032407407407406E-2</v>
      </c>
      <c r="J1445" s="83">
        <v>0.191</v>
      </c>
      <c r="K1445" s="83" t="s">
        <v>277</v>
      </c>
      <c r="L1445" s="83">
        <v>0.41699999999999998</v>
      </c>
      <c r="M1445" s="83" t="s">
        <v>277</v>
      </c>
      <c r="N1445" s="84">
        <f t="shared" si="68"/>
        <v>0.65603240740740743</v>
      </c>
    </row>
    <row r="1446" spans="2:14" s="71" customFormat="1" ht="14.65" customHeight="1">
      <c r="B1446" s="79" t="s">
        <v>278</v>
      </c>
      <c r="C1446" s="80">
        <v>10044187</v>
      </c>
      <c r="D1446" s="80">
        <v>10019674</v>
      </c>
      <c r="E1446" s="79" t="s">
        <v>276</v>
      </c>
      <c r="F1446" s="81">
        <v>42806</v>
      </c>
      <c r="G1446" s="82">
        <v>4.3289999999999997</v>
      </c>
      <c r="H1446" s="83">
        <f t="shared" si="66"/>
        <v>4329</v>
      </c>
      <c r="I1446" s="84">
        <f t="shared" si="67"/>
        <v>5.0104166666666658E-2</v>
      </c>
      <c r="J1446" s="83">
        <v>0.27500000000000002</v>
      </c>
      <c r="K1446" s="83" t="s">
        <v>277</v>
      </c>
      <c r="L1446" s="83">
        <v>0.436</v>
      </c>
      <c r="M1446" s="83" t="s">
        <v>277</v>
      </c>
      <c r="N1446" s="84">
        <f t="shared" si="68"/>
        <v>0.76110416666666669</v>
      </c>
    </row>
    <row r="1447" spans="2:14" s="71" customFormat="1" ht="14.65" customHeight="1">
      <c r="B1447" s="79" t="s">
        <v>278</v>
      </c>
      <c r="C1447" s="80">
        <v>10044187</v>
      </c>
      <c r="D1447" s="80">
        <v>10019674</v>
      </c>
      <c r="E1447" s="79" t="s">
        <v>276</v>
      </c>
      <c r="F1447" s="81">
        <v>42807</v>
      </c>
      <c r="G1447" s="82">
        <v>4.226</v>
      </c>
      <c r="H1447" s="83">
        <f t="shared" si="66"/>
        <v>4226</v>
      </c>
      <c r="I1447" s="84">
        <f t="shared" si="67"/>
        <v>4.8912037037037032E-2</v>
      </c>
      <c r="J1447" s="83">
        <v>0.245</v>
      </c>
      <c r="K1447" s="83" t="s">
        <v>277</v>
      </c>
      <c r="L1447" s="83">
        <v>0.47799999999999998</v>
      </c>
      <c r="M1447" s="83" t="s">
        <v>277</v>
      </c>
      <c r="N1447" s="84">
        <f t="shared" si="68"/>
        <v>0.77191203703703704</v>
      </c>
    </row>
    <row r="1448" spans="2:14" s="71" customFormat="1" ht="14.65" customHeight="1">
      <c r="B1448" s="79" t="s">
        <v>278</v>
      </c>
      <c r="C1448" s="80">
        <v>10044187</v>
      </c>
      <c r="D1448" s="80">
        <v>10019674</v>
      </c>
      <c r="E1448" s="79" t="s">
        <v>276</v>
      </c>
      <c r="F1448" s="81">
        <v>42808</v>
      </c>
      <c r="G1448" s="82">
        <v>4.6120000000000001</v>
      </c>
      <c r="H1448" s="83">
        <f t="shared" si="66"/>
        <v>4612</v>
      </c>
      <c r="I1448" s="84">
        <f t="shared" si="67"/>
        <v>5.3379629629629624E-2</v>
      </c>
      <c r="J1448" s="83">
        <v>0.158</v>
      </c>
      <c r="K1448" s="83" t="s">
        <v>277</v>
      </c>
      <c r="L1448" s="83">
        <v>0.436</v>
      </c>
      <c r="M1448" s="83" t="s">
        <v>277</v>
      </c>
      <c r="N1448" s="84">
        <f t="shared" si="68"/>
        <v>0.64737962962962969</v>
      </c>
    </row>
    <row r="1449" spans="2:14" s="71" customFormat="1" ht="14.65" customHeight="1">
      <c r="B1449" s="79" t="s">
        <v>278</v>
      </c>
      <c r="C1449" s="80">
        <v>10044187</v>
      </c>
      <c r="D1449" s="80">
        <v>10019674</v>
      </c>
      <c r="E1449" s="79" t="s">
        <v>276</v>
      </c>
      <c r="F1449" s="81">
        <v>42809</v>
      </c>
      <c r="G1449" s="82">
        <v>4.2859999999999996</v>
      </c>
      <c r="H1449" s="83">
        <f t="shared" si="66"/>
        <v>4286</v>
      </c>
      <c r="I1449" s="84">
        <f t="shared" si="67"/>
        <v>4.9606481481481474E-2</v>
      </c>
      <c r="J1449" s="83">
        <v>0.14199999999999999</v>
      </c>
      <c r="K1449" s="83" t="s">
        <v>277</v>
      </c>
      <c r="L1449" s="83">
        <v>0.38100000000000001</v>
      </c>
      <c r="M1449" s="83" t="s">
        <v>277</v>
      </c>
      <c r="N1449" s="84">
        <f t="shared" si="68"/>
        <v>0.57260648148148152</v>
      </c>
    </row>
    <row r="1450" spans="2:14" s="71" customFormat="1" ht="14.65" customHeight="1">
      <c r="B1450" s="79" t="s">
        <v>278</v>
      </c>
      <c r="C1450" s="80">
        <v>10044187</v>
      </c>
      <c r="D1450" s="80">
        <v>10019674</v>
      </c>
      <c r="E1450" s="79" t="s">
        <v>276</v>
      </c>
      <c r="F1450" s="81">
        <v>42810</v>
      </c>
      <c r="G1450" s="82">
        <v>9.1240000000000006</v>
      </c>
      <c r="H1450" s="83">
        <f t="shared" si="66"/>
        <v>9124</v>
      </c>
      <c r="I1450" s="84">
        <f t="shared" si="67"/>
        <v>0.10560185185185185</v>
      </c>
      <c r="J1450" s="83">
        <v>0.13100000000000001</v>
      </c>
      <c r="K1450" s="83" t="s">
        <v>277</v>
      </c>
      <c r="L1450" s="83">
        <v>0.32600000000000001</v>
      </c>
      <c r="M1450" s="83" t="s">
        <v>277</v>
      </c>
      <c r="N1450" s="84">
        <f t="shared" si="68"/>
        <v>0.56260185185185185</v>
      </c>
    </row>
    <row r="1451" spans="2:14" s="71" customFormat="1" ht="14.65" customHeight="1">
      <c r="B1451" s="79" t="s">
        <v>278</v>
      </c>
      <c r="C1451" s="80">
        <v>10044187</v>
      </c>
      <c r="D1451" s="80">
        <v>10019674</v>
      </c>
      <c r="E1451" s="79" t="s">
        <v>276</v>
      </c>
      <c r="F1451" s="81">
        <v>42811</v>
      </c>
      <c r="G1451" s="82">
        <v>4.3</v>
      </c>
      <c r="H1451" s="83">
        <f t="shared" si="66"/>
        <v>4300</v>
      </c>
      <c r="I1451" s="84">
        <f t="shared" si="67"/>
        <v>4.9768518518518511E-2</v>
      </c>
      <c r="J1451" s="83">
        <v>0.128</v>
      </c>
      <c r="K1451" s="83" t="s">
        <v>277</v>
      </c>
      <c r="L1451" s="83">
        <v>0.29199999999999998</v>
      </c>
      <c r="M1451" s="83" t="s">
        <v>277</v>
      </c>
      <c r="N1451" s="84">
        <f t="shared" si="68"/>
        <v>0.46976851851851853</v>
      </c>
    </row>
    <row r="1452" spans="2:14" s="71" customFormat="1" ht="14.65" customHeight="1">
      <c r="B1452" s="79" t="s">
        <v>278</v>
      </c>
      <c r="C1452" s="80">
        <v>10044187</v>
      </c>
      <c r="D1452" s="80">
        <v>10019674</v>
      </c>
      <c r="E1452" s="79" t="s">
        <v>276</v>
      </c>
      <c r="F1452" s="81">
        <v>42812</v>
      </c>
      <c r="G1452" s="82">
        <v>4.21</v>
      </c>
      <c r="H1452" s="83">
        <f t="shared" si="66"/>
        <v>4210</v>
      </c>
      <c r="I1452" s="84">
        <f t="shared" si="67"/>
        <v>4.8726851851851848E-2</v>
      </c>
      <c r="J1452" s="83">
        <v>0.13200000000000001</v>
      </c>
      <c r="K1452" s="83" t="s">
        <v>277</v>
      </c>
      <c r="L1452" s="83">
        <v>0.26900000000000002</v>
      </c>
      <c r="M1452" s="83" t="s">
        <v>277</v>
      </c>
      <c r="N1452" s="84">
        <f t="shared" si="68"/>
        <v>0.44972685185185191</v>
      </c>
    </row>
    <row r="1453" spans="2:14" s="71" customFormat="1" ht="14.65" customHeight="1">
      <c r="B1453" s="79" t="s">
        <v>278</v>
      </c>
      <c r="C1453" s="80">
        <v>10044187</v>
      </c>
      <c r="D1453" s="80">
        <v>10019674</v>
      </c>
      <c r="E1453" s="79" t="s">
        <v>276</v>
      </c>
      <c r="F1453" s="81">
        <v>42813</v>
      </c>
      <c r="G1453" s="82">
        <v>7.52</v>
      </c>
      <c r="H1453" s="83">
        <f t="shared" si="66"/>
        <v>7520</v>
      </c>
      <c r="I1453" s="84">
        <f t="shared" si="67"/>
        <v>8.7037037037037024E-2</v>
      </c>
      <c r="J1453" s="83">
        <v>0.113</v>
      </c>
      <c r="K1453" s="83" t="s">
        <v>277</v>
      </c>
      <c r="L1453" s="83">
        <v>0.246</v>
      </c>
      <c r="M1453" s="83" t="s">
        <v>277</v>
      </c>
      <c r="N1453" s="84">
        <f t="shared" si="68"/>
        <v>0.44603703703703701</v>
      </c>
    </row>
    <row r="1454" spans="2:14" s="71" customFormat="1" ht="14.65" customHeight="1">
      <c r="B1454" s="79" t="s">
        <v>278</v>
      </c>
      <c r="C1454" s="80">
        <v>10044187</v>
      </c>
      <c r="D1454" s="80">
        <v>10019674</v>
      </c>
      <c r="E1454" s="79" t="s">
        <v>276</v>
      </c>
      <c r="F1454" s="81">
        <v>42814</v>
      </c>
      <c r="G1454" s="82">
        <v>0.98699999999999999</v>
      </c>
      <c r="H1454" s="83">
        <f t="shared" si="66"/>
        <v>987</v>
      </c>
      <c r="I1454" s="84">
        <f t="shared" si="67"/>
        <v>1.142361111111111E-2</v>
      </c>
      <c r="J1454" s="83">
        <v>0.2</v>
      </c>
      <c r="K1454" s="83" t="s">
        <v>277</v>
      </c>
      <c r="L1454" s="83">
        <v>0.27400000000000002</v>
      </c>
      <c r="M1454" s="83" t="s">
        <v>277</v>
      </c>
      <c r="N1454" s="84">
        <f t="shared" si="68"/>
        <v>0.48542361111111115</v>
      </c>
    </row>
    <row r="1455" spans="2:14" s="71" customFormat="1" ht="14.65" customHeight="1">
      <c r="B1455" s="79" t="s">
        <v>278</v>
      </c>
      <c r="C1455" s="80">
        <v>10044187</v>
      </c>
      <c r="D1455" s="80">
        <v>10019674</v>
      </c>
      <c r="E1455" s="79" t="s">
        <v>276</v>
      </c>
      <c r="F1455" s="81">
        <v>42815</v>
      </c>
      <c r="G1455" s="82">
        <v>1.518</v>
      </c>
      <c r="H1455" s="83">
        <f t="shared" si="66"/>
        <v>1518</v>
      </c>
      <c r="I1455" s="84">
        <f t="shared" si="67"/>
        <v>1.7569444444444443E-2</v>
      </c>
      <c r="J1455" s="83">
        <v>0.13600000000000001</v>
      </c>
      <c r="K1455" s="83" t="s">
        <v>277</v>
      </c>
      <c r="L1455" s="83">
        <v>0.38400000000000001</v>
      </c>
      <c r="M1455" s="83" t="s">
        <v>277</v>
      </c>
      <c r="N1455" s="84">
        <f t="shared" si="68"/>
        <v>0.53756944444444443</v>
      </c>
    </row>
    <row r="1456" spans="2:14" s="71" customFormat="1" ht="14.65" customHeight="1">
      <c r="B1456" s="79" t="s">
        <v>278</v>
      </c>
      <c r="C1456" s="80">
        <v>10044187</v>
      </c>
      <c r="D1456" s="80">
        <v>10019674</v>
      </c>
      <c r="E1456" s="79" t="s">
        <v>276</v>
      </c>
      <c r="F1456" s="81">
        <v>42816</v>
      </c>
      <c r="G1456" s="82">
        <v>1.482</v>
      </c>
      <c r="H1456" s="83">
        <f t="shared" si="66"/>
        <v>1482</v>
      </c>
      <c r="I1456" s="84">
        <f t="shared" si="67"/>
        <v>1.7152777777777777E-2</v>
      </c>
      <c r="J1456" s="83">
        <v>0.376</v>
      </c>
      <c r="K1456" s="83" t="s">
        <v>277</v>
      </c>
      <c r="L1456" s="83">
        <v>0.496</v>
      </c>
      <c r="M1456" s="83" t="s">
        <v>277</v>
      </c>
      <c r="N1456" s="84">
        <f t="shared" si="68"/>
        <v>0.88915277777777779</v>
      </c>
    </row>
    <row r="1457" spans="2:14" s="71" customFormat="1" ht="14.65" customHeight="1">
      <c r="B1457" s="79" t="s">
        <v>278</v>
      </c>
      <c r="C1457" s="80">
        <v>10044187</v>
      </c>
      <c r="D1457" s="80">
        <v>10019674</v>
      </c>
      <c r="E1457" s="79" t="s">
        <v>276</v>
      </c>
      <c r="F1457" s="81">
        <v>42817</v>
      </c>
      <c r="G1457" s="82">
        <v>3.8490000000000002</v>
      </c>
      <c r="H1457" s="83">
        <f t="shared" si="66"/>
        <v>3849</v>
      </c>
      <c r="I1457" s="84">
        <f t="shared" si="67"/>
        <v>4.4548611111111108E-2</v>
      </c>
      <c r="J1457" s="83">
        <v>0.20300000000000001</v>
      </c>
      <c r="K1457" s="83" t="s">
        <v>277</v>
      </c>
      <c r="L1457" s="83">
        <v>0.56399999999999995</v>
      </c>
      <c r="M1457" s="83" t="s">
        <v>277</v>
      </c>
      <c r="N1457" s="84">
        <f t="shared" si="68"/>
        <v>0.8115486111111111</v>
      </c>
    </row>
    <row r="1458" spans="2:14" s="71" customFormat="1" ht="14.65" customHeight="1">
      <c r="B1458" s="79" t="s">
        <v>278</v>
      </c>
      <c r="C1458" s="80">
        <v>10044187</v>
      </c>
      <c r="D1458" s="80">
        <v>10019674</v>
      </c>
      <c r="E1458" s="79" t="s">
        <v>276</v>
      </c>
      <c r="F1458" s="81">
        <v>42818</v>
      </c>
      <c r="G1458" s="82">
        <v>4.343</v>
      </c>
      <c r="H1458" s="83">
        <f t="shared" si="66"/>
        <v>4343</v>
      </c>
      <c r="I1458" s="84">
        <f t="shared" si="67"/>
        <v>5.0266203703703702E-2</v>
      </c>
      <c r="J1458" s="83">
        <v>0.112</v>
      </c>
      <c r="K1458" s="83" t="s">
        <v>277</v>
      </c>
      <c r="L1458" s="83">
        <v>0.33600000000000002</v>
      </c>
      <c r="M1458" s="83" t="s">
        <v>277</v>
      </c>
      <c r="N1458" s="84">
        <f t="shared" si="68"/>
        <v>0.49826620370370373</v>
      </c>
    </row>
    <row r="1459" spans="2:14" s="71" customFormat="1" ht="14.65" customHeight="1">
      <c r="B1459" s="79" t="s">
        <v>278</v>
      </c>
      <c r="C1459" s="80">
        <v>10044187</v>
      </c>
      <c r="D1459" s="80">
        <v>10019674</v>
      </c>
      <c r="E1459" s="79" t="s">
        <v>276</v>
      </c>
      <c r="F1459" s="81">
        <v>42819</v>
      </c>
      <c r="G1459" s="82">
        <v>4.2279999999999998</v>
      </c>
      <c r="H1459" s="83">
        <f t="shared" si="66"/>
        <v>4228</v>
      </c>
      <c r="I1459" s="84">
        <f t="shared" si="67"/>
        <v>4.8935185185185179E-2</v>
      </c>
      <c r="J1459" s="83">
        <v>0.1</v>
      </c>
      <c r="K1459" s="83" t="s">
        <v>277</v>
      </c>
      <c r="L1459" s="83">
        <v>0.308</v>
      </c>
      <c r="M1459" s="83" t="s">
        <v>277</v>
      </c>
      <c r="N1459" s="84">
        <f t="shared" si="68"/>
        <v>0.45693518518518517</v>
      </c>
    </row>
    <row r="1460" spans="2:14" s="71" customFormat="1" ht="14.65" customHeight="1">
      <c r="B1460" s="79" t="s">
        <v>278</v>
      </c>
      <c r="C1460" s="80">
        <v>10044187</v>
      </c>
      <c r="D1460" s="80">
        <v>10019674</v>
      </c>
      <c r="E1460" s="79" t="s">
        <v>276</v>
      </c>
      <c r="F1460" s="81">
        <v>42820</v>
      </c>
      <c r="G1460" s="82">
        <v>3.9980000000000002</v>
      </c>
      <c r="H1460" s="83">
        <f t="shared" si="66"/>
        <v>3998</v>
      </c>
      <c r="I1460" s="84">
        <f t="shared" si="67"/>
        <v>4.6273148148148147E-2</v>
      </c>
      <c r="J1460" s="83">
        <v>9.1999999999999998E-2</v>
      </c>
      <c r="K1460" s="83" t="s">
        <v>277</v>
      </c>
      <c r="L1460" s="83">
        <v>0.31900000000000001</v>
      </c>
      <c r="M1460" s="83" t="s">
        <v>277</v>
      </c>
      <c r="N1460" s="84">
        <f t="shared" si="68"/>
        <v>0.45727314814814812</v>
      </c>
    </row>
    <row r="1461" spans="2:14" s="71" customFormat="1" ht="14.65" customHeight="1">
      <c r="B1461" s="79" t="s">
        <v>278</v>
      </c>
      <c r="C1461" s="80">
        <v>10044187</v>
      </c>
      <c r="D1461" s="80">
        <v>10019674</v>
      </c>
      <c r="E1461" s="79" t="s">
        <v>276</v>
      </c>
      <c r="F1461" s="81">
        <v>42821</v>
      </c>
      <c r="G1461" s="82">
        <v>4.4580000000000002</v>
      </c>
      <c r="H1461" s="83">
        <f t="shared" si="66"/>
        <v>4458</v>
      </c>
      <c r="I1461" s="84">
        <f t="shared" si="67"/>
        <v>5.1597222222222218E-2</v>
      </c>
      <c r="J1461" s="83">
        <v>9.4E-2</v>
      </c>
      <c r="K1461" s="83" t="s">
        <v>277</v>
      </c>
      <c r="L1461" s="83">
        <v>0.30599999999999999</v>
      </c>
      <c r="M1461" s="83" t="s">
        <v>277</v>
      </c>
      <c r="N1461" s="84">
        <f t="shared" si="68"/>
        <v>0.45159722222222221</v>
      </c>
    </row>
    <row r="1462" spans="2:14" s="71" customFormat="1" ht="14.65" customHeight="1">
      <c r="B1462" s="79" t="s">
        <v>278</v>
      </c>
      <c r="C1462" s="80">
        <v>10044187</v>
      </c>
      <c r="D1462" s="80">
        <v>10019674</v>
      </c>
      <c r="E1462" s="79" t="s">
        <v>276</v>
      </c>
      <c r="F1462" s="81">
        <v>42822</v>
      </c>
      <c r="G1462" s="82">
        <v>3.806</v>
      </c>
      <c r="H1462" s="83">
        <f t="shared" si="66"/>
        <v>3806</v>
      </c>
      <c r="I1462" s="84">
        <f t="shared" si="67"/>
        <v>4.4050925925925924E-2</v>
      </c>
      <c r="J1462" s="83">
        <v>0.09</v>
      </c>
      <c r="K1462" s="83" t="s">
        <v>277</v>
      </c>
      <c r="L1462" s="83">
        <v>0.247</v>
      </c>
      <c r="M1462" s="83" t="s">
        <v>277</v>
      </c>
      <c r="N1462" s="84">
        <f t="shared" si="68"/>
        <v>0.38105092592592593</v>
      </c>
    </row>
    <row r="1463" spans="2:14" s="71" customFormat="1" ht="14.65" customHeight="1">
      <c r="B1463" s="79" t="s">
        <v>278</v>
      </c>
      <c r="C1463" s="80">
        <v>10044187</v>
      </c>
      <c r="D1463" s="80">
        <v>10019674</v>
      </c>
      <c r="E1463" s="79" t="s">
        <v>276</v>
      </c>
      <c r="F1463" s="81">
        <v>42823</v>
      </c>
      <c r="G1463" s="82">
        <v>4.29</v>
      </c>
      <c r="H1463" s="83">
        <f t="shared" si="66"/>
        <v>4290</v>
      </c>
      <c r="I1463" s="84">
        <f t="shared" si="67"/>
        <v>4.9652777777777775E-2</v>
      </c>
      <c r="J1463" s="83">
        <v>9.0999999999999998E-2</v>
      </c>
      <c r="K1463" s="83" t="s">
        <v>277</v>
      </c>
      <c r="L1463" s="83">
        <v>0.23</v>
      </c>
      <c r="M1463" s="83" t="s">
        <v>277</v>
      </c>
      <c r="N1463" s="84">
        <f t="shared" si="68"/>
        <v>0.37065277777777778</v>
      </c>
    </row>
    <row r="1464" spans="2:14" s="71" customFormat="1" ht="14.65" customHeight="1">
      <c r="B1464" s="79" t="s">
        <v>278</v>
      </c>
      <c r="C1464" s="80">
        <v>10044187</v>
      </c>
      <c r="D1464" s="80">
        <v>10019674</v>
      </c>
      <c r="E1464" s="79" t="s">
        <v>276</v>
      </c>
      <c r="F1464" s="81">
        <v>42824</v>
      </c>
      <c r="G1464" s="82">
        <v>3.8959999999999999</v>
      </c>
      <c r="H1464" s="83">
        <f t="shared" si="66"/>
        <v>3896</v>
      </c>
      <c r="I1464" s="84">
        <f t="shared" si="67"/>
        <v>4.5092592592592587E-2</v>
      </c>
      <c r="J1464" s="83">
        <v>8.5000000000000006E-2</v>
      </c>
      <c r="K1464" s="83" t="s">
        <v>277</v>
      </c>
      <c r="L1464" s="83">
        <v>0.20300000000000001</v>
      </c>
      <c r="M1464" s="83" t="s">
        <v>277</v>
      </c>
      <c r="N1464" s="84">
        <f t="shared" si="68"/>
        <v>0.33309259259259261</v>
      </c>
    </row>
    <row r="1465" spans="2:14" s="71" customFormat="1" ht="14.65" customHeight="1">
      <c r="B1465" s="79" t="s">
        <v>278</v>
      </c>
      <c r="C1465" s="80">
        <v>10044187</v>
      </c>
      <c r="D1465" s="80">
        <v>10019674</v>
      </c>
      <c r="E1465" s="79" t="s">
        <v>276</v>
      </c>
      <c r="F1465" s="81">
        <v>42825</v>
      </c>
      <c r="G1465" s="82">
        <v>3</v>
      </c>
      <c r="H1465" s="83">
        <f t="shared" si="66"/>
        <v>3000</v>
      </c>
      <c r="I1465" s="84">
        <f t="shared" si="67"/>
        <v>3.4722222222222217E-2</v>
      </c>
      <c r="J1465" s="83">
        <v>8.6999999999999994E-2</v>
      </c>
      <c r="K1465" s="83" t="s">
        <v>277</v>
      </c>
      <c r="L1465" s="83">
        <v>0.215</v>
      </c>
      <c r="M1465" s="83" t="s">
        <v>277</v>
      </c>
      <c r="N1465" s="84">
        <f t="shared" si="68"/>
        <v>0.3367222222222222</v>
      </c>
    </row>
    <row r="1466" spans="2:14" s="71" customFormat="1" ht="14.65" customHeight="1">
      <c r="B1466" s="79" t="s">
        <v>278</v>
      </c>
      <c r="C1466" s="80">
        <v>10044187</v>
      </c>
      <c r="D1466" s="80">
        <v>10019674</v>
      </c>
      <c r="E1466" s="79" t="s">
        <v>276</v>
      </c>
      <c r="F1466" s="81">
        <v>42826</v>
      </c>
      <c r="G1466" s="82">
        <v>3.4750000000000001</v>
      </c>
      <c r="H1466" s="83">
        <f t="shared" si="66"/>
        <v>3475</v>
      </c>
      <c r="I1466" s="84">
        <f t="shared" si="67"/>
        <v>4.0219907407407406E-2</v>
      </c>
      <c r="J1466" s="83">
        <v>7.8E-2</v>
      </c>
      <c r="K1466" s="83" t="s">
        <v>277</v>
      </c>
      <c r="L1466" s="83">
        <v>0.20200000000000001</v>
      </c>
      <c r="M1466" s="83" t="s">
        <v>277</v>
      </c>
      <c r="N1466" s="84">
        <f t="shared" si="68"/>
        <v>0.32021990740740741</v>
      </c>
    </row>
    <row r="1467" spans="2:14" s="71" customFormat="1" ht="14.65" customHeight="1">
      <c r="B1467" s="79" t="s">
        <v>278</v>
      </c>
      <c r="C1467" s="80">
        <v>10044187</v>
      </c>
      <c r="D1467" s="80">
        <v>10019674</v>
      </c>
      <c r="E1467" s="79" t="s">
        <v>276</v>
      </c>
      <c r="F1467" s="81">
        <v>42827</v>
      </c>
      <c r="G1467" s="82">
        <v>4.4349999999999996</v>
      </c>
      <c r="H1467" s="83">
        <f t="shared" si="66"/>
        <v>4435</v>
      </c>
      <c r="I1467" s="84">
        <f t="shared" si="67"/>
        <v>5.1331018518518512E-2</v>
      </c>
      <c r="J1467" s="83">
        <v>7.3999999999999996E-2</v>
      </c>
      <c r="K1467" s="83" t="s">
        <v>277</v>
      </c>
      <c r="L1467" s="83">
        <v>0.18099999999999999</v>
      </c>
      <c r="M1467" s="83" t="s">
        <v>277</v>
      </c>
      <c r="N1467" s="84">
        <f t="shared" si="68"/>
        <v>0.30633101851851852</v>
      </c>
    </row>
    <row r="1468" spans="2:14" s="71" customFormat="1" ht="14.65" customHeight="1">
      <c r="B1468" s="79" t="s">
        <v>278</v>
      </c>
      <c r="C1468" s="80">
        <v>10044187</v>
      </c>
      <c r="D1468" s="80">
        <v>10019674</v>
      </c>
      <c r="E1468" s="79" t="s">
        <v>276</v>
      </c>
      <c r="F1468" s="81">
        <v>42828</v>
      </c>
      <c r="G1468" s="82">
        <v>4.0949999999999998</v>
      </c>
      <c r="H1468" s="83">
        <f t="shared" si="66"/>
        <v>4094.9999999999995</v>
      </c>
      <c r="I1468" s="84">
        <f t="shared" si="67"/>
        <v>4.7395833333333325E-2</v>
      </c>
      <c r="J1468" s="83">
        <v>7.0999999999999994E-2</v>
      </c>
      <c r="K1468" s="83" t="s">
        <v>277</v>
      </c>
      <c r="L1468" s="83">
        <v>0.17799999999999999</v>
      </c>
      <c r="M1468" s="83" t="s">
        <v>277</v>
      </c>
      <c r="N1468" s="84">
        <f t="shared" si="68"/>
        <v>0.2963958333333333</v>
      </c>
    </row>
    <row r="1469" spans="2:14" s="71" customFormat="1" ht="14.65" customHeight="1">
      <c r="B1469" s="79" t="s">
        <v>278</v>
      </c>
      <c r="C1469" s="80">
        <v>10044187</v>
      </c>
      <c r="D1469" s="80">
        <v>10019674</v>
      </c>
      <c r="E1469" s="79" t="s">
        <v>276</v>
      </c>
      <c r="F1469" s="81">
        <v>42829</v>
      </c>
      <c r="G1469" s="82">
        <v>4.1619999999999999</v>
      </c>
      <c r="H1469" s="83">
        <f t="shared" si="66"/>
        <v>4162</v>
      </c>
      <c r="I1469" s="84">
        <f t="shared" si="67"/>
        <v>4.8171296296296295E-2</v>
      </c>
      <c r="J1469" s="83">
        <v>7.0000000000000007E-2</v>
      </c>
      <c r="K1469" s="83" t="s">
        <v>277</v>
      </c>
      <c r="L1469" s="83">
        <v>0.20200000000000001</v>
      </c>
      <c r="M1469" s="83" t="s">
        <v>277</v>
      </c>
      <c r="N1469" s="84">
        <f t="shared" si="68"/>
        <v>0.32017129629629631</v>
      </c>
    </row>
    <row r="1470" spans="2:14" s="71" customFormat="1" ht="14.65" customHeight="1">
      <c r="B1470" s="79" t="s">
        <v>278</v>
      </c>
      <c r="C1470" s="80">
        <v>10044187</v>
      </c>
      <c r="D1470" s="80">
        <v>10019674</v>
      </c>
      <c r="E1470" s="79" t="s">
        <v>276</v>
      </c>
      <c r="F1470" s="81">
        <v>42830</v>
      </c>
      <c r="G1470" s="82">
        <v>4.5369999999999999</v>
      </c>
      <c r="H1470" s="83">
        <f t="shared" si="66"/>
        <v>4537</v>
      </c>
      <c r="I1470" s="84">
        <f t="shared" si="67"/>
        <v>5.2511574074074072E-2</v>
      </c>
      <c r="J1470" s="83">
        <v>6.7000000000000004E-2</v>
      </c>
      <c r="K1470" s="83" t="s">
        <v>277</v>
      </c>
      <c r="L1470" s="83">
        <v>0.19</v>
      </c>
      <c r="M1470" s="83" t="s">
        <v>277</v>
      </c>
      <c r="N1470" s="84">
        <f t="shared" si="68"/>
        <v>0.30951157407407409</v>
      </c>
    </row>
    <row r="1471" spans="2:14" s="71" customFormat="1" ht="14.65" customHeight="1">
      <c r="B1471" s="79" t="s">
        <v>278</v>
      </c>
      <c r="C1471" s="80">
        <v>10044187</v>
      </c>
      <c r="D1471" s="80">
        <v>10019674</v>
      </c>
      <c r="E1471" s="79" t="s">
        <v>276</v>
      </c>
      <c r="F1471" s="81">
        <v>42831</v>
      </c>
      <c r="G1471" s="82">
        <v>4.024</v>
      </c>
      <c r="H1471" s="83">
        <f t="shared" si="66"/>
        <v>4024</v>
      </c>
      <c r="I1471" s="84">
        <f t="shared" si="67"/>
        <v>4.6574074074074073E-2</v>
      </c>
      <c r="J1471" s="83">
        <v>6.4000000000000001E-2</v>
      </c>
      <c r="K1471" s="83" t="s">
        <v>277</v>
      </c>
      <c r="L1471" s="83">
        <v>0.182</v>
      </c>
      <c r="M1471" s="83" t="s">
        <v>277</v>
      </c>
      <c r="N1471" s="84">
        <f t="shared" si="68"/>
        <v>0.2925740740740741</v>
      </c>
    </row>
    <row r="1472" spans="2:14" s="71" customFormat="1" ht="14.65" customHeight="1">
      <c r="B1472" s="79" t="s">
        <v>278</v>
      </c>
      <c r="C1472" s="80">
        <v>10044187</v>
      </c>
      <c r="D1472" s="80">
        <v>10019674</v>
      </c>
      <c r="E1472" s="79" t="s">
        <v>276</v>
      </c>
      <c r="F1472" s="81">
        <v>42832</v>
      </c>
      <c r="G1472" s="82">
        <v>4.1230000000000002</v>
      </c>
      <c r="H1472" s="83">
        <f t="shared" si="66"/>
        <v>4123</v>
      </c>
      <c r="I1472" s="84">
        <f t="shared" si="67"/>
        <v>4.7719907407407405E-2</v>
      </c>
      <c r="J1472" s="83">
        <v>0.10100000000000001</v>
      </c>
      <c r="K1472" s="83" t="s">
        <v>277</v>
      </c>
      <c r="L1472" s="83">
        <v>0.17699999999999999</v>
      </c>
      <c r="M1472" s="83" t="s">
        <v>277</v>
      </c>
      <c r="N1472" s="84">
        <f t="shared" si="68"/>
        <v>0.32571990740740742</v>
      </c>
    </row>
    <row r="1473" spans="2:14" s="71" customFormat="1" ht="14.65" customHeight="1">
      <c r="B1473" s="79" t="s">
        <v>278</v>
      </c>
      <c r="C1473" s="80">
        <v>10044187</v>
      </c>
      <c r="D1473" s="80">
        <v>10019674</v>
      </c>
      <c r="E1473" s="79" t="s">
        <v>276</v>
      </c>
      <c r="F1473" s="81">
        <v>42833</v>
      </c>
      <c r="G1473" s="82">
        <v>4.3600000000000003</v>
      </c>
      <c r="H1473" s="83">
        <f t="shared" si="66"/>
        <v>4360</v>
      </c>
      <c r="I1473" s="84">
        <f t="shared" si="67"/>
        <v>5.0462962962962966E-2</v>
      </c>
      <c r="J1473" s="83">
        <v>0.08</v>
      </c>
      <c r="K1473" s="83" t="s">
        <v>277</v>
      </c>
      <c r="L1473" s="83">
        <v>0.23100000000000001</v>
      </c>
      <c r="M1473" s="83" t="s">
        <v>277</v>
      </c>
      <c r="N1473" s="84">
        <f t="shared" si="68"/>
        <v>0.36146296296296299</v>
      </c>
    </row>
    <row r="1474" spans="2:14" s="71" customFormat="1" ht="14.65" customHeight="1">
      <c r="B1474" s="79" t="s">
        <v>278</v>
      </c>
      <c r="C1474" s="80">
        <v>10044187</v>
      </c>
      <c r="D1474" s="80">
        <v>10019674</v>
      </c>
      <c r="E1474" s="79" t="s">
        <v>276</v>
      </c>
      <c r="F1474" s="81">
        <v>42834</v>
      </c>
      <c r="G1474" s="82">
        <v>4.194</v>
      </c>
      <c r="H1474" s="83">
        <f t="shared" si="66"/>
        <v>4194</v>
      </c>
      <c r="I1474" s="84">
        <f t="shared" si="67"/>
        <v>4.8541666666666664E-2</v>
      </c>
      <c r="J1474" s="83">
        <v>6.0999999999999999E-2</v>
      </c>
      <c r="K1474" s="83" t="s">
        <v>277</v>
      </c>
      <c r="L1474" s="83">
        <v>0.17899999999999999</v>
      </c>
      <c r="M1474" s="83" t="s">
        <v>277</v>
      </c>
      <c r="N1474" s="84">
        <f t="shared" si="68"/>
        <v>0.28854166666666664</v>
      </c>
    </row>
    <row r="1475" spans="2:14" s="71" customFormat="1" ht="14.65" customHeight="1">
      <c r="B1475" s="79" t="s">
        <v>278</v>
      </c>
      <c r="C1475" s="80">
        <v>10044187</v>
      </c>
      <c r="D1475" s="80">
        <v>10019674</v>
      </c>
      <c r="E1475" s="79" t="s">
        <v>276</v>
      </c>
      <c r="F1475" s="81">
        <v>42835</v>
      </c>
      <c r="G1475" s="82">
        <v>4.1909999999999998</v>
      </c>
      <c r="H1475" s="83">
        <f t="shared" si="66"/>
        <v>4191</v>
      </c>
      <c r="I1475" s="84">
        <f t="shared" si="67"/>
        <v>4.8506944444444443E-2</v>
      </c>
      <c r="J1475" s="83">
        <v>5.8000000000000003E-2</v>
      </c>
      <c r="K1475" s="83" t="s">
        <v>277</v>
      </c>
      <c r="L1475" s="83">
        <v>0.184</v>
      </c>
      <c r="M1475" s="83" t="s">
        <v>277</v>
      </c>
      <c r="N1475" s="84">
        <f t="shared" si="68"/>
        <v>0.29050694444444447</v>
      </c>
    </row>
    <row r="1476" spans="2:14" s="71" customFormat="1" ht="14.65" customHeight="1">
      <c r="B1476" s="79" t="s">
        <v>278</v>
      </c>
      <c r="C1476" s="80">
        <v>10044187</v>
      </c>
      <c r="D1476" s="80">
        <v>10019674</v>
      </c>
      <c r="E1476" s="79" t="s">
        <v>276</v>
      </c>
      <c r="F1476" s="81">
        <v>42836</v>
      </c>
      <c r="G1476" s="82">
        <v>4.665</v>
      </c>
      <c r="H1476" s="83">
        <f t="shared" si="66"/>
        <v>4665</v>
      </c>
      <c r="I1476" s="84">
        <f t="shared" si="67"/>
        <v>5.3993055555555551E-2</v>
      </c>
      <c r="J1476" s="83">
        <v>5.8000000000000003E-2</v>
      </c>
      <c r="K1476" s="83" t="s">
        <v>277</v>
      </c>
      <c r="L1476" s="83">
        <v>0.23</v>
      </c>
      <c r="M1476" s="83" t="s">
        <v>277</v>
      </c>
      <c r="N1476" s="84">
        <f t="shared" si="68"/>
        <v>0.34199305555555559</v>
      </c>
    </row>
    <row r="1477" spans="2:14" s="71" customFormat="1" ht="14.65" customHeight="1">
      <c r="B1477" s="79" t="s">
        <v>278</v>
      </c>
      <c r="C1477" s="80">
        <v>10044187</v>
      </c>
      <c r="D1477" s="80">
        <v>10019674</v>
      </c>
      <c r="E1477" s="79" t="s">
        <v>276</v>
      </c>
      <c r="F1477" s="81">
        <v>42837</v>
      </c>
      <c r="G1477" s="82">
        <v>4.2069999999999999</v>
      </c>
      <c r="H1477" s="83">
        <f t="shared" ref="H1477:H1540" si="69">(G1477*1000)</f>
        <v>4207</v>
      </c>
      <c r="I1477" s="84">
        <f t="shared" ref="I1477:I1540" si="70">SUM(G1477/86.4)</f>
        <v>4.8692129629629627E-2</v>
      </c>
      <c r="J1477" s="83">
        <v>5.7000000000000002E-2</v>
      </c>
      <c r="K1477" s="83" t="s">
        <v>277</v>
      </c>
      <c r="L1477" s="83">
        <v>0.189</v>
      </c>
      <c r="M1477" s="83" t="s">
        <v>277</v>
      </c>
      <c r="N1477" s="84">
        <f t="shared" ref="N1477:N1540" si="71">SUM(I1477+J1477+L1477)</f>
        <v>0.29469212962962965</v>
      </c>
    </row>
    <row r="1478" spans="2:14" s="71" customFormat="1" ht="14.65" customHeight="1">
      <c r="B1478" s="79" t="s">
        <v>278</v>
      </c>
      <c r="C1478" s="80">
        <v>10044187</v>
      </c>
      <c r="D1478" s="80">
        <v>10019674</v>
      </c>
      <c r="E1478" s="79" t="s">
        <v>276</v>
      </c>
      <c r="F1478" s="81">
        <v>42838</v>
      </c>
      <c r="G1478" s="82">
        <v>3.9470000000000001</v>
      </c>
      <c r="H1478" s="83">
        <f t="shared" si="69"/>
        <v>3947</v>
      </c>
      <c r="I1478" s="84">
        <f t="shared" si="70"/>
        <v>4.5682870370370367E-2</v>
      </c>
      <c r="J1478" s="83">
        <v>5.6000000000000001E-2</v>
      </c>
      <c r="K1478" s="83" t="s">
        <v>277</v>
      </c>
      <c r="L1478" s="83">
        <v>0.19500000000000001</v>
      </c>
      <c r="M1478" s="83" t="s">
        <v>277</v>
      </c>
      <c r="N1478" s="84">
        <f t="shared" si="71"/>
        <v>0.29668287037037039</v>
      </c>
    </row>
    <row r="1479" spans="2:14" s="71" customFormat="1" ht="14.65" customHeight="1">
      <c r="B1479" s="79" t="s">
        <v>278</v>
      </c>
      <c r="C1479" s="80">
        <v>10044187</v>
      </c>
      <c r="D1479" s="80">
        <v>10019674</v>
      </c>
      <c r="E1479" s="79" t="s">
        <v>276</v>
      </c>
      <c r="F1479" s="81">
        <v>42839</v>
      </c>
      <c r="G1479" s="82">
        <v>3.9470000000000001</v>
      </c>
      <c r="H1479" s="83">
        <f t="shared" si="69"/>
        <v>3947</v>
      </c>
      <c r="I1479" s="84">
        <f t="shared" si="70"/>
        <v>4.5682870370370367E-2</v>
      </c>
      <c r="J1479" s="83">
        <v>5.6000000000000001E-2</v>
      </c>
      <c r="K1479" s="83" t="s">
        <v>277</v>
      </c>
      <c r="L1479" s="83">
        <v>0.215</v>
      </c>
      <c r="M1479" s="83" t="s">
        <v>277</v>
      </c>
      <c r="N1479" s="84">
        <f t="shared" si="71"/>
        <v>0.31668287037037035</v>
      </c>
    </row>
    <row r="1480" spans="2:14" s="71" customFormat="1" ht="14.65" customHeight="1">
      <c r="B1480" s="79" t="s">
        <v>278</v>
      </c>
      <c r="C1480" s="80">
        <v>10044187</v>
      </c>
      <c r="D1480" s="80">
        <v>10019674</v>
      </c>
      <c r="E1480" s="79" t="s">
        <v>276</v>
      </c>
      <c r="F1480" s="81">
        <v>42840</v>
      </c>
      <c r="G1480" s="82">
        <v>4.3979999999999997</v>
      </c>
      <c r="H1480" s="83">
        <f t="shared" si="69"/>
        <v>4398</v>
      </c>
      <c r="I1480" s="84">
        <f t="shared" si="70"/>
        <v>5.0902777777777769E-2</v>
      </c>
      <c r="J1480" s="83">
        <v>5.5E-2</v>
      </c>
      <c r="K1480" s="83" t="s">
        <v>277</v>
      </c>
      <c r="L1480" s="83">
        <v>0.16700000000000001</v>
      </c>
      <c r="M1480" s="83" t="s">
        <v>277</v>
      </c>
      <c r="N1480" s="84">
        <f t="shared" si="71"/>
        <v>0.27290277777777777</v>
      </c>
    </row>
    <row r="1481" spans="2:14" s="71" customFormat="1" ht="14.65" customHeight="1">
      <c r="B1481" s="79" t="s">
        <v>278</v>
      </c>
      <c r="C1481" s="80">
        <v>10044187</v>
      </c>
      <c r="D1481" s="80">
        <v>10019674</v>
      </c>
      <c r="E1481" s="79" t="s">
        <v>276</v>
      </c>
      <c r="F1481" s="81">
        <v>42841</v>
      </c>
      <c r="G1481" s="82">
        <v>4.1970000000000001</v>
      </c>
      <c r="H1481" s="83">
        <f t="shared" si="69"/>
        <v>4197</v>
      </c>
      <c r="I1481" s="84">
        <f t="shared" si="70"/>
        <v>4.8576388888888884E-2</v>
      </c>
      <c r="J1481" s="83">
        <v>5.5E-2</v>
      </c>
      <c r="K1481" s="83" t="s">
        <v>277</v>
      </c>
      <c r="L1481" s="83">
        <v>0.151</v>
      </c>
      <c r="M1481" s="83" t="s">
        <v>277</v>
      </c>
      <c r="N1481" s="84">
        <f t="shared" si="71"/>
        <v>0.25457638888888889</v>
      </c>
    </row>
    <row r="1482" spans="2:14" s="71" customFormat="1" ht="14.65" customHeight="1">
      <c r="B1482" s="79" t="s">
        <v>278</v>
      </c>
      <c r="C1482" s="80">
        <v>10044187</v>
      </c>
      <c r="D1482" s="80">
        <v>10019674</v>
      </c>
      <c r="E1482" s="79" t="s">
        <v>276</v>
      </c>
      <c r="F1482" s="81">
        <v>42842</v>
      </c>
      <c r="G1482" s="82">
        <v>4.1550000000000002</v>
      </c>
      <c r="H1482" s="83">
        <f t="shared" si="69"/>
        <v>4155</v>
      </c>
      <c r="I1482" s="84">
        <f t="shared" si="70"/>
        <v>4.809027777777778E-2</v>
      </c>
      <c r="J1482" s="83">
        <v>6.3E-2</v>
      </c>
      <c r="K1482" s="83" t="s">
        <v>277</v>
      </c>
      <c r="L1482" s="83">
        <v>0.20100000000000001</v>
      </c>
      <c r="M1482" s="83" t="s">
        <v>277</v>
      </c>
      <c r="N1482" s="84">
        <f t="shared" si="71"/>
        <v>0.31209027777777776</v>
      </c>
    </row>
    <row r="1483" spans="2:14" s="71" customFormat="1" ht="14.65" customHeight="1">
      <c r="B1483" s="79" t="s">
        <v>278</v>
      </c>
      <c r="C1483" s="80">
        <v>10044187</v>
      </c>
      <c r="D1483" s="80">
        <v>10019674</v>
      </c>
      <c r="E1483" s="79" t="s">
        <v>276</v>
      </c>
      <c r="F1483" s="81">
        <v>42843</v>
      </c>
      <c r="G1483" s="82">
        <v>4.5030000000000001</v>
      </c>
      <c r="H1483" s="83">
        <f t="shared" si="69"/>
        <v>4503</v>
      </c>
      <c r="I1483" s="84">
        <f t="shared" si="70"/>
        <v>5.2118055555555556E-2</v>
      </c>
      <c r="J1483" s="83">
        <v>5.0999999999999997E-2</v>
      </c>
      <c r="K1483" s="83" t="s">
        <v>277</v>
      </c>
      <c r="L1483" s="83">
        <v>0.26500000000000001</v>
      </c>
      <c r="M1483" s="83" t="s">
        <v>277</v>
      </c>
      <c r="N1483" s="84">
        <f t="shared" si="71"/>
        <v>0.36811805555555555</v>
      </c>
    </row>
    <row r="1484" spans="2:14" s="71" customFormat="1" ht="14.65" customHeight="1">
      <c r="B1484" s="79" t="s">
        <v>278</v>
      </c>
      <c r="C1484" s="80">
        <v>10044187</v>
      </c>
      <c r="D1484" s="80">
        <v>10019674</v>
      </c>
      <c r="E1484" s="79" t="s">
        <v>276</v>
      </c>
      <c r="F1484" s="81">
        <v>42844</v>
      </c>
      <c r="G1484" s="82">
        <v>3.05</v>
      </c>
      <c r="H1484" s="83">
        <f t="shared" si="69"/>
        <v>3050</v>
      </c>
      <c r="I1484" s="84">
        <f t="shared" si="70"/>
        <v>3.5300925925925923E-2</v>
      </c>
      <c r="J1484" s="83">
        <v>5.0999999999999997E-2</v>
      </c>
      <c r="K1484" s="83" t="s">
        <v>277</v>
      </c>
      <c r="L1484" s="83">
        <v>0.19</v>
      </c>
      <c r="M1484" s="83" t="s">
        <v>277</v>
      </c>
      <c r="N1484" s="84">
        <f t="shared" si="71"/>
        <v>0.27630092592592592</v>
      </c>
    </row>
    <row r="1485" spans="2:14" s="71" customFormat="1" ht="14.65" customHeight="1">
      <c r="B1485" s="79" t="s">
        <v>278</v>
      </c>
      <c r="C1485" s="80">
        <v>10044187</v>
      </c>
      <c r="D1485" s="80">
        <v>10019674</v>
      </c>
      <c r="E1485" s="79" t="s">
        <v>276</v>
      </c>
      <c r="F1485" s="81">
        <v>42845</v>
      </c>
      <c r="G1485" s="82">
        <v>4.8959999999999999</v>
      </c>
      <c r="H1485" s="83">
        <f t="shared" si="69"/>
        <v>4896</v>
      </c>
      <c r="I1485" s="84">
        <f t="shared" si="70"/>
        <v>5.6666666666666664E-2</v>
      </c>
      <c r="J1485" s="83">
        <v>5.0999999999999997E-2</v>
      </c>
      <c r="K1485" s="83" t="s">
        <v>277</v>
      </c>
      <c r="L1485" s="83">
        <v>0.17499999999999999</v>
      </c>
      <c r="M1485" s="83" t="s">
        <v>277</v>
      </c>
      <c r="N1485" s="84">
        <f t="shared" si="71"/>
        <v>0.28266666666666662</v>
      </c>
    </row>
    <row r="1486" spans="2:14" s="71" customFormat="1" ht="14.65" customHeight="1">
      <c r="B1486" s="79" t="s">
        <v>278</v>
      </c>
      <c r="C1486" s="80">
        <v>10044187</v>
      </c>
      <c r="D1486" s="80">
        <v>10019674</v>
      </c>
      <c r="E1486" s="79" t="s">
        <v>276</v>
      </c>
      <c r="F1486" s="81">
        <v>42846</v>
      </c>
      <c r="G1486" s="82">
        <v>4.2569999999999997</v>
      </c>
      <c r="H1486" s="83">
        <f t="shared" si="69"/>
        <v>4257</v>
      </c>
      <c r="I1486" s="84">
        <f t="shared" si="70"/>
        <v>4.9270833333333326E-2</v>
      </c>
      <c r="J1486" s="83">
        <v>5.1999999999999998E-2</v>
      </c>
      <c r="K1486" s="83" t="s">
        <v>277</v>
      </c>
      <c r="L1486" s="83">
        <v>0.158</v>
      </c>
      <c r="M1486" s="83" t="s">
        <v>277</v>
      </c>
      <c r="N1486" s="84">
        <f t="shared" si="71"/>
        <v>0.25927083333333334</v>
      </c>
    </row>
    <row r="1487" spans="2:14" s="71" customFormat="1" ht="14.65" customHeight="1">
      <c r="B1487" s="79" t="s">
        <v>278</v>
      </c>
      <c r="C1487" s="80">
        <v>10044187</v>
      </c>
      <c r="D1487" s="80">
        <v>10019674</v>
      </c>
      <c r="E1487" s="79" t="s">
        <v>276</v>
      </c>
      <c r="F1487" s="81">
        <v>42847</v>
      </c>
      <c r="G1487" s="82">
        <v>3.97</v>
      </c>
      <c r="H1487" s="83">
        <f t="shared" si="69"/>
        <v>3970</v>
      </c>
      <c r="I1487" s="84">
        <f t="shared" si="70"/>
        <v>4.5949074074074073E-2</v>
      </c>
      <c r="J1487" s="83">
        <v>5.3999999999999999E-2</v>
      </c>
      <c r="K1487" s="83" t="s">
        <v>277</v>
      </c>
      <c r="L1487" s="83">
        <v>0.155</v>
      </c>
      <c r="M1487" s="83" t="s">
        <v>277</v>
      </c>
      <c r="N1487" s="84">
        <f t="shared" si="71"/>
        <v>0.25494907407407408</v>
      </c>
    </row>
    <row r="1488" spans="2:14" s="71" customFormat="1" ht="14.65" customHeight="1">
      <c r="B1488" s="79" t="s">
        <v>278</v>
      </c>
      <c r="C1488" s="80">
        <v>10044187</v>
      </c>
      <c r="D1488" s="80">
        <v>10019674</v>
      </c>
      <c r="E1488" s="79" t="s">
        <v>276</v>
      </c>
      <c r="F1488" s="81">
        <v>42848</v>
      </c>
      <c r="G1488" s="82">
        <v>4.2229999999999999</v>
      </c>
      <c r="H1488" s="83">
        <f t="shared" si="69"/>
        <v>4223</v>
      </c>
      <c r="I1488" s="84">
        <f t="shared" si="70"/>
        <v>4.8877314814814811E-2</v>
      </c>
      <c r="J1488" s="83">
        <v>0.05</v>
      </c>
      <c r="K1488" s="83" t="s">
        <v>277</v>
      </c>
      <c r="L1488" s="83">
        <v>0.155</v>
      </c>
      <c r="M1488" s="83" t="s">
        <v>277</v>
      </c>
      <c r="N1488" s="84">
        <f t="shared" si="71"/>
        <v>0.25387731481481479</v>
      </c>
    </row>
    <row r="1489" spans="2:14" s="71" customFormat="1" ht="14.65" customHeight="1">
      <c r="B1489" s="79" t="s">
        <v>278</v>
      </c>
      <c r="C1489" s="80">
        <v>10044187</v>
      </c>
      <c r="D1489" s="80">
        <v>10019674</v>
      </c>
      <c r="E1489" s="79" t="s">
        <v>276</v>
      </c>
      <c r="F1489" s="81">
        <v>42849</v>
      </c>
      <c r="G1489" s="82">
        <v>4.1660000000000004</v>
      </c>
      <c r="H1489" s="83">
        <f t="shared" si="69"/>
        <v>4166</v>
      </c>
      <c r="I1489" s="84">
        <f t="shared" si="70"/>
        <v>4.8217592592592597E-2</v>
      </c>
      <c r="J1489" s="83">
        <v>5.1999999999999998E-2</v>
      </c>
      <c r="K1489" s="83" t="s">
        <v>277</v>
      </c>
      <c r="L1489" s="83">
        <v>0.16</v>
      </c>
      <c r="M1489" s="83" t="s">
        <v>277</v>
      </c>
      <c r="N1489" s="84">
        <f t="shared" si="71"/>
        <v>0.26021759259259258</v>
      </c>
    </row>
    <row r="1490" spans="2:14" s="71" customFormat="1" ht="14.65" customHeight="1">
      <c r="B1490" s="79" t="s">
        <v>278</v>
      </c>
      <c r="C1490" s="80">
        <v>10044187</v>
      </c>
      <c r="D1490" s="80">
        <v>10019674</v>
      </c>
      <c r="E1490" s="79" t="s">
        <v>276</v>
      </c>
      <c r="F1490" s="81">
        <v>42850</v>
      </c>
      <c r="G1490" s="82">
        <v>4.5229999999999997</v>
      </c>
      <c r="H1490" s="83">
        <f t="shared" si="69"/>
        <v>4523</v>
      </c>
      <c r="I1490" s="84">
        <f t="shared" si="70"/>
        <v>5.2349537037037028E-2</v>
      </c>
      <c r="J1490" s="83">
        <v>5.0999999999999997E-2</v>
      </c>
      <c r="K1490" s="83" t="s">
        <v>277</v>
      </c>
      <c r="L1490" s="83">
        <v>0.155</v>
      </c>
      <c r="M1490" s="83" t="s">
        <v>277</v>
      </c>
      <c r="N1490" s="84">
        <f t="shared" si="71"/>
        <v>0.258349537037037</v>
      </c>
    </row>
    <row r="1491" spans="2:14" s="71" customFormat="1" ht="14.65" customHeight="1">
      <c r="B1491" s="79" t="s">
        <v>278</v>
      </c>
      <c r="C1491" s="80">
        <v>10044187</v>
      </c>
      <c r="D1491" s="80">
        <v>10019674</v>
      </c>
      <c r="E1491" s="79" t="s">
        <v>276</v>
      </c>
      <c r="F1491" s="81">
        <v>42851</v>
      </c>
      <c r="G1491" s="82">
        <v>4.3310000000000004</v>
      </c>
      <c r="H1491" s="83">
        <f t="shared" si="69"/>
        <v>4331</v>
      </c>
      <c r="I1491" s="84">
        <f t="shared" si="70"/>
        <v>5.0127314814814819E-2</v>
      </c>
      <c r="J1491" s="83">
        <v>5.3999999999999999E-2</v>
      </c>
      <c r="K1491" s="83" t="s">
        <v>277</v>
      </c>
      <c r="L1491" s="83">
        <v>0.16900000000000001</v>
      </c>
      <c r="M1491" s="83" t="s">
        <v>277</v>
      </c>
      <c r="N1491" s="84">
        <f t="shared" si="71"/>
        <v>0.27312731481481484</v>
      </c>
    </row>
    <row r="1492" spans="2:14" s="71" customFormat="1" ht="14.65" customHeight="1">
      <c r="B1492" s="79" t="s">
        <v>278</v>
      </c>
      <c r="C1492" s="80">
        <v>10044187</v>
      </c>
      <c r="D1492" s="80">
        <v>10019674</v>
      </c>
      <c r="E1492" s="79" t="s">
        <v>276</v>
      </c>
      <c r="F1492" s="81">
        <v>42852</v>
      </c>
      <c r="G1492" s="82">
        <v>3.819</v>
      </c>
      <c r="H1492" s="83">
        <f t="shared" si="69"/>
        <v>3819</v>
      </c>
      <c r="I1492" s="84">
        <f t="shared" si="70"/>
        <v>4.4201388888888887E-2</v>
      </c>
      <c r="J1492" s="83">
        <v>5.3999999999999999E-2</v>
      </c>
      <c r="K1492" s="83" t="s">
        <v>277</v>
      </c>
      <c r="L1492" s="83">
        <v>0.187</v>
      </c>
      <c r="M1492" s="83" t="s">
        <v>277</v>
      </c>
      <c r="N1492" s="84">
        <f t="shared" si="71"/>
        <v>0.28520138888888891</v>
      </c>
    </row>
    <row r="1493" spans="2:14" s="71" customFormat="1" ht="14.65" customHeight="1">
      <c r="B1493" s="79" t="s">
        <v>278</v>
      </c>
      <c r="C1493" s="80">
        <v>10044187</v>
      </c>
      <c r="D1493" s="80">
        <v>10019674</v>
      </c>
      <c r="E1493" s="79" t="s">
        <v>276</v>
      </c>
      <c r="F1493" s="81">
        <v>42853</v>
      </c>
      <c r="G1493" s="82">
        <v>4.6840000000000002</v>
      </c>
      <c r="H1493" s="83">
        <f t="shared" si="69"/>
        <v>4684</v>
      </c>
      <c r="I1493" s="84">
        <f t="shared" si="70"/>
        <v>5.4212962962962963E-2</v>
      </c>
      <c r="J1493" s="83">
        <v>5.2999999999999999E-2</v>
      </c>
      <c r="K1493" s="83" t="s">
        <v>277</v>
      </c>
      <c r="L1493" s="83">
        <v>0.189</v>
      </c>
      <c r="M1493" s="83" t="s">
        <v>277</v>
      </c>
      <c r="N1493" s="84">
        <f t="shared" si="71"/>
        <v>0.29621296296296296</v>
      </c>
    </row>
    <row r="1494" spans="2:14" s="71" customFormat="1" ht="14.65" customHeight="1">
      <c r="B1494" s="79" t="s">
        <v>278</v>
      </c>
      <c r="C1494" s="80">
        <v>10044187</v>
      </c>
      <c r="D1494" s="80">
        <v>10019674</v>
      </c>
      <c r="E1494" s="79" t="s">
        <v>276</v>
      </c>
      <c r="F1494" s="81">
        <v>42854</v>
      </c>
      <c r="G1494" s="82">
        <v>3.895</v>
      </c>
      <c r="H1494" s="83">
        <f t="shared" si="69"/>
        <v>3895</v>
      </c>
      <c r="I1494" s="84">
        <f t="shared" si="70"/>
        <v>4.5081018518518513E-2</v>
      </c>
      <c r="J1494" s="83">
        <v>5.2999999999999999E-2</v>
      </c>
      <c r="K1494" s="83" t="s">
        <v>277</v>
      </c>
      <c r="L1494" s="83">
        <v>0.19600000000000001</v>
      </c>
      <c r="M1494" s="83" t="s">
        <v>277</v>
      </c>
      <c r="N1494" s="84">
        <f t="shared" si="71"/>
        <v>0.29408101851851853</v>
      </c>
    </row>
    <row r="1495" spans="2:14" s="71" customFormat="1" ht="14.65" customHeight="1">
      <c r="B1495" s="79" t="s">
        <v>278</v>
      </c>
      <c r="C1495" s="80">
        <v>10044187</v>
      </c>
      <c r="D1495" s="80">
        <v>10019674</v>
      </c>
      <c r="E1495" s="79" t="s">
        <v>276</v>
      </c>
      <c r="F1495" s="81">
        <v>42855</v>
      </c>
      <c r="G1495" s="82">
        <v>5.2279999999999998</v>
      </c>
      <c r="H1495" s="83">
        <f t="shared" si="69"/>
        <v>5228</v>
      </c>
      <c r="I1495" s="84">
        <f t="shared" si="70"/>
        <v>6.0509259259259256E-2</v>
      </c>
      <c r="J1495" s="83">
        <v>5.5E-2</v>
      </c>
      <c r="K1495" s="83" t="s">
        <v>277</v>
      </c>
      <c r="L1495" s="83">
        <v>0.19</v>
      </c>
      <c r="M1495" s="83" t="s">
        <v>277</v>
      </c>
      <c r="N1495" s="84">
        <f t="shared" si="71"/>
        <v>0.30550925925925926</v>
      </c>
    </row>
    <row r="1496" spans="2:14" s="71" customFormat="1" ht="14.65" customHeight="1">
      <c r="B1496" s="79" t="s">
        <v>278</v>
      </c>
      <c r="C1496" s="80">
        <v>10044187</v>
      </c>
      <c r="D1496" s="80">
        <v>10019674</v>
      </c>
      <c r="E1496" s="79" t="s">
        <v>276</v>
      </c>
      <c r="F1496" s="81">
        <v>42856</v>
      </c>
      <c r="G1496" s="82">
        <v>2.964</v>
      </c>
      <c r="H1496" s="83">
        <f t="shared" si="69"/>
        <v>2964</v>
      </c>
      <c r="I1496" s="84">
        <f t="shared" si="70"/>
        <v>3.4305555555555554E-2</v>
      </c>
      <c r="J1496" s="83">
        <v>0.26</v>
      </c>
      <c r="K1496" s="83" t="s">
        <v>277</v>
      </c>
      <c r="L1496" s="83">
        <v>0.35199999999999998</v>
      </c>
      <c r="M1496" s="83" t="s">
        <v>277</v>
      </c>
      <c r="N1496" s="84">
        <f t="shared" si="71"/>
        <v>0.64630555555555547</v>
      </c>
    </row>
    <row r="1497" spans="2:14" s="71" customFormat="1" ht="14.65" customHeight="1">
      <c r="B1497" s="79" t="s">
        <v>278</v>
      </c>
      <c r="C1497" s="80">
        <v>10044187</v>
      </c>
      <c r="D1497" s="80">
        <v>10019674</v>
      </c>
      <c r="E1497" s="79" t="s">
        <v>276</v>
      </c>
      <c r="F1497" s="81">
        <v>42857</v>
      </c>
      <c r="G1497" s="82">
        <v>4.32</v>
      </c>
      <c r="H1497" s="83">
        <f t="shared" si="69"/>
        <v>4320</v>
      </c>
      <c r="I1497" s="84">
        <f t="shared" si="70"/>
        <v>0.05</v>
      </c>
      <c r="J1497" s="83">
        <v>8.3000000000000004E-2</v>
      </c>
      <c r="K1497" s="83" t="s">
        <v>277</v>
      </c>
      <c r="L1497" s="83">
        <v>0.36299999999999999</v>
      </c>
      <c r="M1497" s="83" t="s">
        <v>277</v>
      </c>
      <c r="N1497" s="84">
        <f t="shared" si="71"/>
        <v>0.496</v>
      </c>
    </row>
    <row r="1498" spans="2:14" s="71" customFormat="1" ht="14.65" customHeight="1">
      <c r="B1498" s="79" t="s">
        <v>278</v>
      </c>
      <c r="C1498" s="80">
        <v>10044187</v>
      </c>
      <c r="D1498" s="80">
        <v>10019674</v>
      </c>
      <c r="E1498" s="79" t="s">
        <v>276</v>
      </c>
      <c r="F1498" s="81">
        <v>42858</v>
      </c>
      <c r="G1498" s="82">
        <v>4.5579999999999998</v>
      </c>
      <c r="H1498" s="83">
        <f t="shared" si="69"/>
        <v>4558</v>
      </c>
      <c r="I1498" s="84">
        <f t="shared" si="70"/>
        <v>5.2754629629629624E-2</v>
      </c>
      <c r="J1498" s="83">
        <v>5.8000000000000003E-2</v>
      </c>
      <c r="K1498" s="83" t="s">
        <v>277</v>
      </c>
      <c r="L1498" s="83">
        <v>0.22900000000000001</v>
      </c>
      <c r="M1498" s="83" t="s">
        <v>277</v>
      </c>
      <c r="N1498" s="84">
        <f t="shared" si="71"/>
        <v>0.33975462962962966</v>
      </c>
    </row>
    <row r="1499" spans="2:14" s="71" customFormat="1" ht="14.65" customHeight="1">
      <c r="B1499" s="79" t="s">
        <v>278</v>
      </c>
      <c r="C1499" s="80">
        <v>10044187</v>
      </c>
      <c r="D1499" s="80">
        <v>10019674</v>
      </c>
      <c r="E1499" s="79" t="s">
        <v>276</v>
      </c>
      <c r="F1499" s="81">
        <v>42859</v>
      </c>
      <c r="G1499" s="82">
        <v>3.8220000000000001</v>
      </c>
      <c r="H1499" s="83">
        <f t="shared" si="69"/>
        <v>3822</v>
      </c>
      <c r="I1499" s="84">
        <f t="shared" si="70"/>
        <v>4.4236111111111108E-2</v>
      </c>
      <c r="J1499" s="83">
        <v>5.6000000000000001E-2</v>
      </c>
      <c r="K1499" s="83" t="s">
        <v>277</v>
      </c>
      <c r="L1499" s="83">
        <v>0.214</v>
      </c>
      <c r="M1499" s="83" t="s">
        <v>277</v>
      </c>
      <c r="N1499" s="84">
        <f t="shared" si="71"/>
        <v>0.3142361111111111</v>
      </c>
    </row>
    <row r="1500" spans="2:14" s="71" customFormat="1" ht="14.65" customHeight="1">
      <c r="B1500" s="79" t="s">
        <v>278</v>
      </c>
      <c r="C1500" s="80">
        <v>10044187</v>
      </c>
      <c r="D1500" s="80">
        <v>10019674</v>
      </c>
      <c r="E1500" s="79" t="s">
        <v>276</v>
      </c>
      <c r="F1500" s="81">
        <v>42860</v>
      </c>
      <c r="G1500" s="82">
        <v>4.3890000000000002</v>
      </c>
      <c r="H1500" s="83">
        <f t="shared" si="69"/>
        <v>4389</v>
      </c>
      <c r="I1500" s="84">
        <f t="shared" si="70"/>
        <v>5.0798611111111114E-2</v>
      </c>
      <c r="J1500" s="83">
        <v>0.05</v>
      </c>
      <c r="K1500" s="83" t="s">
        <v>277</v>
      </c>
      <c r="L1500" s="83">
        <v>0.189</v>
      </c>
      <c r="M1500" s="83" t="s">
        <v>277</v>
      </c>
      <c r="N1500" s="84">
        <f t="shared" si="71"/>
        <v>0.2897986111111111</v>
      </c>
    </row>
    <row r="1501" spans="2:14" s="71" customFormat="1" ht="14.65" customHeight="1">
      <c r="B1501" s="79" t="s">
        <v>278</v>
      </c>
      <c r="C1501" s="80">
        <v>10044187</v>
      </c>
      <c r="D1501" s="80">
        <v>10019674</v>
      </c>
      <c r="E1501" s="79" t="s">
        <v>276</v>
      </c>
      <c r="F1501" s="81">
        <v>42861</v>
      </c>
      <c r="G1501" s="82">
        <v>4.2859999999999996</v>
      </c>
      <c r="H1501" s="83">
        <f t="shared" si="69"/>
        <v>4286</v>
      </c>
      <c r="I1501" s="84">
        <f t="shared" si="70"/>
        <v>4.9606481481481474E-2</v>
      </c>
      <c r="J1501" s="83">
        <v>5.0999999999999997E-2</v>
      </c>
      <c r="K1501" s="83" t="s">
        <v>277</v>
      </c>
      <c r="L1501" s="83">
        <v>0.20399999999999999</v>
      </c>
      <c r="M1501" s="83" t="s">
        <v>277</v>
      </c>
      <c r="N1501" s="84">
        <f t="shared" si="71"/>
        <v>0.30460648148148145</v>
      </c>
    </row>
    <row r="1502" spans="2:14" s="71" customFormat="1" ht="14.65" customHeight="1">
      <c r="B1502" s="79" t="s">
        <v>278</v>
      </c>
      <c r="C1502" s="80">
        <v>10044187</v>
      </c>
      <c r="D1502" s="80">
        <v>10019674</v>
      </c>
      <c r="E1502" s="79" t="s">
        <v>276</v>
      </c>
      <c r="F1502" s="81">
        <v>42862</v>
      </c>
      <c r="G1502" s="82">
        <v>3.8530000000000002</v>
      </c>
      <c r="H1502" s="83">
        <f t="shared" si="69"/>
        <v>3853</v>
      </c>
      <c r="I1502" s="84">
        <f t="shared" si="70"/>
        <v>4.4594907407407409E-2</v>
      </c>
      <c r="J1502" s="83">
        <v>5.0999999999999997E-2</v>
      </c>
      <c r="K1502" s="83" t="s">
        <v>277</v>
      </c>
      <c r="L1502" s="83">
        <v>0.17699999999999999</v>
      </c>
      <c r="M1502" s="83" t="s">
        <v>277</v>
      </c>
      <c r="N1502" s="84">
        <f t="shared" si="71"/>
        <v>0.27259490740740738</v>
      </c>
    </row>
    <row r="1503" spans="2:14" s="71" customFormat="1" ht="14.65" customHeight="1">
      <c r="B1503" s="79" t="s">
        <v>278</v>
      </c>
      <c r="C1503" s="80">
        <v>10044187</v>
      </c>
      <c r="D1503" s="80">
        <v>10019674</v>
      </c>
      <c r="E1503" s="79" t="s">
        <v>276</v>
      </c>
      <c r="F1503" s="81">
        <v>42863</v>
      </c>
      <c r="G1503" s="82">
        <v>4.1390000000000002</v>
      </c>
      <c r="H1503" s="83">
        <f t="shared" si="69"/>
        <v>4139</v>
      </c>
      <c r="I1503" s="84">
        <f t="shared" si="70"/>
        <v>4.7905092592592589E-2</v>
      </c>
      <c r="J1503" s="83">
        <v>0.05</v>
      </c>
      <c r="K1503" s="83" t="s">
        <v>277</v>
      </c>
      <c r="L1503" s="83">
        <v>0.17799999999999999</v>
      </c>
      <c r="M1503" s="83" t="s">
        <v>277</v>
      </c>
      <c r="N1503" s="84">
        <f t="shared" si="71"/>
        <v>0.27590509259259255</v>
      </c>
    </row>
    <row r="1504" spans="2:14" s="71" customFormat="1" ht="14.65" customHeight="1">
      <c r="B1504" s="79" t="s">
        <v>278</v>
      </c>
      <c r="C1504" s="80">
        <v>10044187</v>
      </c>
      <c r="D1504" s="80">
        <v>10019674</v>
      </c>
      <c r="E1504" s="79" t="s">
        <v>276</v>
      </c>
      <c r="F1504" s="81">
        <v>42864</v>
      </c>
      <c r="G1504" s="82">
        <v>4.1369999999999996</v>
      </c>
      <c r="H1504" s="83">
        <f t="shared" si="69"/>
        <v>4137</v>
      </c>
      <c r="I1504" s="84">
        <f t="shared" si="70"/>
        <v>4.7881944444444435E-2</v>
      </c>
      <c r="J1504" s="83">
        <v>5.0999999999999997E-2</v>
      </c>
      <c r="K1504" s="83" t="s">
        <v>277</v>
      </c>
      <c r="L1504" s="83">
        <v>0.17599999999999999</v>
      </c>
      <c r="M1504" s="83" t="s">
        <v>277</v>
      </c>
      <c r="N1504" s="84">
        <f t="shared" si="71"/>
        <v>0.27488194444444441</v>
      </c>
    </row>
    <row r="1505" spans="2:14" s="71" customFormat="1" ht="14.65" customHeight="1">
      <c r="B1505" s="79" t="s">
        <v>278</v>
      </c>
      <c r="C1505" s="80">
        <v>10044187</v>
      </c>
      <c r="D1505" s="80">
        <v>10019674</v>
      </c>
      <c r="E1505" s="79" t="s">
        <v>276</v>
      </c>
      <c r="F1505" s="81">
        <v>42865</v>
      </c>
      <c r="G1505" s="82">
        <v>4.194</v>
      </c>
      <c r="H1505" s="83">
        <f t="shared" si="69"/>
        <v>4194</v>
      </c>
      <c r="I1505" s="84">
        <f t="shared" si="70"/>
        <v>4.8541666666666664E-2</v>
      </c>
      <c r="J1505" s="83">
        <v>5.2999999999999999E-2</v>
      </c>
      <c r="K1505" s="83" t="s">
        <v>277</v>
      </c>
      <c r="L1505" s="83">
        <v>0.185</v>
      </c>
      <c r="M1505" s="83" t="s">
        <v>277</v>
      </c>
      <c r="N1505" s="84">
        <f t="shared" si="71"/>
        <v>0.28654166666666669</v>
      </c>
    </row>
    <row r="1506" spans="2:14" s="71" customFormat="1" ht="14.65" customHeight="1">
      <c r="B1506" s="79" t="s">
        <v>278</v>
      </c>
      <c r="C1506" s="80">
        <v>10044187</v>
      </c>
      <c r="D1506" s="80">
        <v>10019674</v>
      </c>
      <c r="E1506" s="79" t="s">
        <v>276</v>
      </c>
      <c r="F1506" s="81">
        <v>42866</v>
      </c>
      <c r="G1506" s="82">
        <v>4.2569999999999997</v>
      </c>
      <c r="H1506" s="83">
        <f t="shared" si="69"/>
        <v>4257</v>
      </c>
      <c r="I1506" s="84">
        <f t="shared" si="70"/>
        <v>4.9270833333333326E-2</v>
      </c>
      <c r="J1506" s="83">
        <v>6.3E-2</v>
      </c>
      <c r="K1506" s="83" t="s">
        <v>277</v>
      </c>
      <c r="L1506" s="83">
        <v>0.20100000000000001</v>
      </c>
      <c r="M1506" s="83" t="s">
        <v>277</v>
      </c>
      <c r="N1506" s="84">
        <f t="shared" si="71"/>
        <v>0.31327083333333333</v>
      </c>
    </row>
    <row r="1507" spans="2:14" s="71" customFormat="1" ht="14.65" customHeight="1">
      <c r="B1507" s="79" t="s">
        <v>278</v>
      </c>
      <c r="C1507" s="80">
        <v>10044187</v>
      </c>
      <c r="D1507" s="80">
        <v>10019674</v>
      </c>
      <c r="E1507" s="79" t="s">
        <v>276</v>
      </c>
      <c r="F1507" s="81">
        <v>42867</v>
      </c>
      <c r="G1507" s="82">
        <v>4.3780000000000001</v>
      </c>
      <c r="H1507" s="83">
        <f t="shared" si="69"/>
        <v>4378</v>
      </c>
      <c r="I1507" s="84">
        <f t="shared" si="70"/>
        <v>5.0671296296296298E-2</v>
      </c>
      <c r="J1507" s="83">
        <v>7.6999999999999999E-2</v>
      </c>
      <c r="K1507" s="83" t="s">
        <v>277</v>
      </c>
      <c r="L1507" s="83">
        <v>0.21</v>
      </c>
      <c r="M1507" s="83" t="s">
        <v>277</v>
      </c>
      <c r="N1507" s="84">
        <f t="shared" si="71"/>
        <v>0.33767129629629633</v>
      </c>
    </row>
    <row r="1508" spans="2:14" s="71" customFormat="1" ht="14.65" customHeight="1">
      <c r="B1508" s="79" t="s">
        <v>278</v>
      </c>
      <c r="C1508" s="80">
        <v>10044187</v>
      </c>
      <c r="D1508" s="80">
        <v>10019674</v>
      </c>
      <c r="E1508" s="79" t="s">
        <v>276</v>
      </c>
      <c r="F1508" s="81">
        <v>42868</v>
      </c>
      <c r="G1508" s="82">
        <v>3.823</v>
      </c>
      <c r="H1508" s="83">
        <f t="shared" si="69"/>
        <v>3823</v>
      </c>
      <c r="I1508" s="84">
        <f t="shared" si="70"/>
        <v>4.4247685185185182E-2</v>
      </c>
      <c r="J1508" s="83">
        <v>7.2999999999999995E-2</v>
      </c>
      <c r="K1508" s="83" t="s">
        <v>277</v>
      </c>
      <c r="L1508" s="83">
        <v>0.21199999999999999</v>
      </c>
      <c r="M1508" s="83" t="s">
        <v>277</v>
      </c>
      <c r="N1508" s="84">
        <f t="shared" si="71"/>
        <v>0.32924768518518516</v>
      </c>
    </row>
    <row r="1509" spans="2:14" s="71" customFormat="1" ht="14.65" customHeight="1">
      <c r="B1509" s="79" t="s">
        <v>278</v>
      </c>
      <c r="C1509" s="80">
        <v>10044187</v>
      </c>
      <c r="D1509" s="80">
        <v>10019674</v>
      </c>
      <c r="E1509" s="79" t="s">
        <v>276</v>
      </c>
      <c r="F1509" s="81">
        <v>42869</v>
      </c>
      <c r="G1509" s="82">
        <v>4.569</v>
      </c>
      <c r="H1509" s="83">
        <f t="shared" si="69"/>
        <v>4569</v>
      </c>
      <c r="I1509" s="84">
        <f t="shared" si="70"/>
        <v>5.288194444444444E-2</v>
      </c>
      <c r="J1509" s="83">
        <v>0.17299999999999999</v>
      </c>
      <c r="K1509" s="83" t="s">
        <v>277</v>
      </c>
      <c r="L1509" s="83">
        <v>0.22800000000000001</v>
      </c>
      <c r="M1509" s="83" t="s">
        <v>277</v>
      </c>
      <c r="N1509" s="84">
        <f t="shared" si="71"/>
        <v>0.45388194444444441</v>
      </c>
    </row>
    <row r="1510" spans="2:14" s="71" customFormat="1" ht="14.65" customHeight="1">
      <c r="B1510" s="79" t="s">
        <v>278</v>
      </c>
      <c r="C1510" s="80">
        <v>10044187</v>
      </c>
      <c r="D1510" s="80">
        <v>10019674</v>
      </c>
      <c r="E1510" s="79" t="s">
        <v>276</v>
      </c>
      <c r="F1510" s="81">
        <v>42870</v>
      </c>
      <c r="G1510" s="82">
        <v>3.9750000000000001</v>
      </c>
      <c r="H1510" s="83">
        <f t="shared" si="69"/>
        <v>3975</v>
      </c>
      <c r="I1510" s="84">
        <f t="shared" si="70"/>
        <v>4.6006944444444441E-2</v>
      </c>
      <c r="J1510" s="83">
        <v>0.1</v>
      </c>
      <c r="K1510" s="83" t="s">
        <v>277</v>
      </c>
      <c r="L1510" s="83">
        <v>0.29699999999999999</v>
      </c>
      <c r="M1510" s="83" t="s">
        <v>277</v>
      </c>
      <c r="N1510" s="84">
        <f t="shared" si="71"/>
        <v>0.44300694444444444</v>
      </c>
    </row>
    <row r="1511" spans="2:14" s="71" customFormat="1" ht="14.65" customHeight="1">
      <c r="B1511" s="79" t="s">
        <v>278</v>
      </c>
      <c r="C1511" s="80">
        <v>10044187</v>
      </c>
      <c r="D1511" s="80">
        <v>10019674</v>
      </c>
      <c r="E1511" s="79" t="s">
        <v>276</v>
      </c>
      <c r="F1511" s="81">
        <v>42871</v>
      </c>
      <c r="G1511" s="82">
        <v>5.6310000000000002</v>
      </c>
      <c r="H1511" s="83">
        <f t="shared" si="69"/>
        <v>5631</v>
      </c>
      <c r="I1511" s="84">
        <f t="shared" si="70"/>
        <v>6.5173611111111113E-2</v>
      </c>
      <c r="J1511" s="83">
        <v>0.68</v>
      </c>
      <c r="K1511" s="83" t="s">
        <v>277</v>
      </c>
      <c r="L1511" s="83">
        <v>0.29399999999999998</v>
      </c>
      <c r="M1511" s="83" t="s">
        <v>277</v>
      </c>
      <c r="N1511" s="84">
        <f t="shared" si="71"/>
        <v>1.0391736111111112</v>
      </c>
    </row>
    <row r="1512" spans="2:14" s="71" customFormat="1" ht="14.65" customHeight="1">
      <c r="B1512" s="79" t="s">
        <v>278</v>
      </c>
      <c r="C1512" s="80">
        <v>10044187</v>
      </c>
      <c r="D1512" s="80">
        <v>10019674</v>
      </c>
      <c r="E1512" s="79" t="s">
        <v>276</v>
      </c>
      <c r="F1512" s="81">
        <v>42872</v>
      </c>
      <c r="G1512" s="82">
        <v>3.7160000000000002</v>
      </c>
      <c r="H1512" s="83">
        <f t="shared" si="69"/>
        <v>3716</v>
      </c>
      <c r="I1512" s="84">
        <f t="shared" si="70"/>
        <v>4.3009259259259261E-2</v>
      </c>
      <c r="J1512" s="83">
        <v>6.89</v>
      </c>
      <c r="K1512" s="83" t="s">
        <v>277</v>
      </c>
      <c r="L1512" s="83">
        <v>1.43</v>
      </c>
      <c r="M1512" s="83" t="s">
        <v>277</v>
      </c>
      <c r="N1512" s="84">
        <f t="shared" si="71"/>
        <v>8.3630092592592593</v>
      </c>
    </row>
    <row r="1513" spans="2:14" s="71" customFormat="1" ht="14.65" customHeight="1">
      <c r="B1513" s="79" t="s">
        <v>278</v>
      </c>
      <c r="C1513" s="80">
        <v>10044187</v>
      </c>
      <c r="D1513" s="80">
        <v>10019674</v>
      </c>
      <c r="E1513" s="79" t="s">
        <v>276</v>
      </c>
      <c r="F1513" s="81">
        <v>42873</v>
      </c>
      <c r="G1513" s="82">
        <v>3.4790000000000001</v>
      </c>
      <c r="H1513" s="83">
        <f t="shared" si="69"/>
        <v>3479</v>
      </c>
      <c r="I1513" s="84">
        <f t="shared" si="70"/>
        <v>4.02662037037037E-2</v>
      </c>
      <c r="J1513" s="83">
        <v>1.58</v>
      </c>
      <c r="K1513" s="83" t="s">
        <v>277</v>
      </c>
      <c r="L1513" s="83">
        <v>1.22</v>
      </c>
      <c r="M1513" s="83" t="s">
        <v>277</v>
      </c>
      <c r="N1513" s="84">
        <f t="shared" si="71"/>
        <v>2.8402662037037034</v>
      </c>
    </row>
    <row r="1514" spans="2:14" s="71" customFormat="1" ht="14.65" customHeight="1">
      <c r="B1514" s="79" t="s">
        <v>278</v>
      </c>
      <c r="C1514" s="80">
        <v>10044187</v>
      </c>
      <c r="D1514" s="80">
        <v>10019674</v>
      </c>
      <c r="E1514" s="79" t="s">
        <v>276</v>
      </c>
      <c r="F1514" s="81">
        <v>42874</v>
      </c>
      <c r="G1514" s="82">
        <v>2.726</v>
      </c>
      <c r="H1514" s="83">
        <f t="shared" si="69"/>
        <v>2726</v>
      </c>
      <c r="I1514" s="84">
        <f t="shared" si="70"/>
        <v>3.1550925925925927E-2</v>
      </c>
      <c r="J1514" s="83">
        <v>0.75700000000000001</v>
      </c>
      <c r="K1514" s="83" t="s">
        <v>277</v>
      </c>
      <c r="L1514" s="83">
        <v>1.03</v>
      </c>
      <c r="M1514" s="83" t="s">
        <v>277</v>
      </c>
      <c r="N1514" s="84">
        <f t="shared" si="71"/>
        <v>1.8185509259259258</v>
      </c>
    </row>
    <row r="1515" spans="2:14" s="71" customFormat="1" ht="14.65" customHeight="1">
      <c r="B1515" s="79" t="s">
        <v>278</v>
      </c>
      <c r="C1515" s="80">
        <v>10044187</v>
      </c>
      <c r="D1515" s="80">
        <v>10019674</v>
      </c>
      <c r="E1515" s="79" t="s">
        <v>276</v>
      </c>
      <c r="F1515" s="81">
        <v>42875</v>
      </c>
      <c r="G1515" s="82">
        <v>3.1890000000000001</v>
      </c>
      <c r="H1515" s="83">
        <f t="shared" si="69"/>
        <v>3189</v>
      </c>
      <c r="I1515" s="84">
        <f t="shared" si="70"/>
        <v>3.6909722222222219E-2</v>
      </c>
      <c r="J1515" s="83">
        <v>0.36199999999999999</v>
      </c>
      <c r="K1515" s="83" t="s">
        <v>277</v>
      </c>
      <c r="L1515" s="83">
        <v>0.70499999999999996</v>
      </c>
      <c r="M1515" s="83" t="s">
        <v>277</v>
      </c>
      <c r="N1515" s="84">
        <f t="shared" si="71"/>
        <v>1.1039097222222223</v>
      </c>
    </row>
    <row r="1516" spans="2:14" s="71" customFormat="1" ht="14.65" customHeight="1">
      <c r="B1516" s="79" t="s">
        <v>278</v>
      </c>
      <c r="C1516" s="80">
        <v>10044187</v>
      </c>
      <c r="D1516" s="80">
        <v>10019674</v>
      </c>
      <c r="E1516" s="79" t="s">
        <v>276</v>
      </c>
      <c r="F1516" s="81">
        <v>42876</v>
      </c>
      <c r="G1516" s="82">
        <v>4.2190000000000003</v>
      </c>
      <c r="H1516" s="83">
        <f t="shared" si="69"/>
        <v>4219</v>
      </c>
      <c r="I1516" s="84">
        <f t="shared" si="70"/>
        <v>4.8831018518518517E-2</v>
      </c>
      <c r="J1516" s="83">
        <v>0.17499999999999999</v>
      </c>
      <c r="K1516" s="83" t="s">
        <v>277</v>
      </c>
      <c r="L1516" s="83">
        <v>0.51800000000000002</v>
      </c>
      <c r="M1516" s="83" t="s">
        <v>277</v>
      </c>
      <c r="N1516" s="84">
        <f t="shared" si="71"/>
        <v>0.74183101851851851</v>
      </c>
    </row>
    <row r="1517" spans="2:14" s="71" customFormat="1" ht="14.65" customHeight="1">
      <c r="B1517" s="79" t="s">
        <v>278</v>
      </c>
      <c r="C1517" s="80">
        <v>10044187</v>
      </c>
      <c r="D1517" s="80">
        <v>10019674</v>
      </c>
      <c r="E1517" s="79" t="s">
        <v>276</v>
      </c>
      <c r="F1517" s="81">
        <v>42877</v>
      </c>
      <c r="G1517" s="82">
        <v>3.4820000000000002</v>
      </c>
      <c r="H1517" s="83">
        <f t="shared" si="69"/>
        <v>3482</v>
      </c>
      <c r="I1517" s="84">
        <f t="shared" si="70"/>
        <v>4.0300925925925928E-2</v>
      </c>
      <c r="J1517" s="83">
        <v>0.13900000000000001</v>
      </c>
      <c r="K1517" s="83" t="s">
        <v>277</v>
      </c>
      <c r="L1517" s="83">
        <v>0.38100000000000001</v>
      </c>
      <c r="M1517" s="83" t="s">
        <v>277</v>
      </c>
      <c r="N1517" s="84">
        <f t="shared" si="71"/>
        <v>0.56030092592592595</v>
      </c>
    </row>
    <row r="1518" spans="2:14" s="71" customFormat="1" ht="14.65" customHeight="1">
      <c r="B1518" s="79" t="s">
        <v>278</v>
      </c>
      <c r="C1518" s="80">
        <v>10044187</v>
      </c>
      <c r="D1518" s="80">
        <v>10019674</v>
      </c>
      <c r="E1518" s="79" t="s">
        <v>276</v>
      </c>
      <c r="F1518" s="81">
        <v>42878</v>
      </c>
      <c r="G1518" s="82">
        <v>3.7170000000000001</v>
      </c>
      <c r="H1518" s="83">
        <f t="shared" si="69"/>
        <v>3717</v>
      </c>
      <c r="I1518" s="84">
        <f t="shared" si="70"/>
        <v>4.3020833333333335E-2</v>
      </c>
      <c r="J1518" s="83">
        <v>0.11600000000000001</v>
      </c>
      <c r="K1518" s="83" t="s">
        <v>277</v>
      </c>
      <c r="L1518" s="83">
        <v>0.32400000000000001</v>
      </c>
      <c r="M1518" s="83" t="s">
        <v>277</v>
      </c>
      <c r="N1518" s="84">
        <f t="shared" si="71"/>
        <v>0.48302083333333334</v>
      </c>
    </row>
    <row r="1519" spans="2:14" s="71" customFormat="1" ht="14.65" customHeight="1">
      <c r="B1519" s="79" t="s">
        <v>278</v>
      </c>
      <c r="C1519" s="80">
        <v>10044187</v>
      </c>
      <c r="D1519" s="80">
        <v>10019674</v>
      </c>
      <c r="E1519" s="79" t="s">
        <v>276</v>
      </c>
      <c r="F1519" s="81">
        <v>42879</v>
      </c>
      <c r="G1519" s="82">
        <v>4.5949999999999998</v>
      </c>
      <c r="H1519" s="83">
        <f t="shared" si="69"/>
        <v>4595</v>
      </c>
      <c r="I1519" s="84">
        <f t="shared" si="70"/>
        <v>5.3182870370370366E-2</v>
      </c>
      <c r="J1519" s="83">
        <v>0.108</v>
      </c>
      <c r="K1519" s="83" t="s">
        <v>277</v>
      </c>
      <c r="L1519" s="83">
        <v>0.29299999999999998</v>
      </c>
      <c r="M1519" s="83" t="s">
        <v>277</v>
      </c>
      <c r="N1519" s="84">
        <f t="shared" si="71"/>
        <v>0.45418287037037036</v>
      </c>
    </row>
    <row r="1520" spans="2:14" s="71" customFormat="1" ht="14.65" customHeight="1">
      <c r="B1520" s="79" t="s">
        <v>278</v>
      </c>
      <c r="C1520" s="80">
        <v>10044187</v>
      </c>
      <c r="D1520" s="80">
        <v>10019674</v>
      </c>
      <c r="E1520" s="79" t="s">
        <v>276</v>
      </c>
      <c r="F1520" s="81">
        <v>42880</v>
      </c>
      <c r="G1520" s="82">
        <v>2.9129999999999998</v>
      </c>
      <c r="H1520" s="83">
        <f t="shared" si="69"/>
        <v>2913</v>
      </c>
      <c r="I1520" s="84">
        <f t="shared" si="70"/>
        <v>3.3715277777777775E-2</v>
      </c>
      <c r="J1520" s="83">
        <v>0.10199999999999999</v>
      </c>
      <c r="K1520" s="83" t="s">
        <v>277</v>
      </c>
      <c r="L1520" s="83">
        <v>0.27600000000000002</v>
      </c>
      <c r="M1520" s="83" t="s">
        <v>277</v>
      </c>
      <c r="N1520" s="84">
        <f t="shared" si="71"/>
        <v>0.41171527777777778</v>
      </c>
    </row>
    <row r="1521" spans="2:14" s="71" customFormat="1" ht="14.65" customHeight="1">
      <c r="B1521" s="79" t="s">
        <v>278</v>
      </c>
      <c r="C1521" s="80">
        <v>10044187</v>
      </c>
      <c r="D1521" s="80">
        <v>10019674</v>
      </c>
      <c r="E1521" s="79" t="s">
        <v>276</v>
      </c>
      <c r="F1521" s="81">
        <v>42881</v>
      </c>
      <c r="G1521" s="82">
        <v>2.9119999999999999</v>
      </c>
      <c r="H1521" s="83">
        <f t="shared" si="69"/>
        <v>2912</v>
      </c>
      <c r="I1521" s="84">
        <f t="shared" si="70"/>
        <v>3.3703703703703701E-2</v>
      </c>
      <c r="J1521" s="83">
        <v>9.4E-2</v>
      </c>
      <c r="K1521" s="83" t="s">
        <v>277</v>
      </c>
      <c r="L1521" s="83">
        <v>0.27200000000000002</v>
      </c>
      <c r="M1521" s="83" t="s">
        <v>277</v>
      </c>
      <c r="N1521" s="84">
        <f t="shared" si="71"/>
        <v>0.39970370370370373</v>
      </c>
    </row>
    <row r="1522" spans="2:14" s="71" customFormat="1" ht="14.65" customHeight="1">
      <c r="B1522" s="79" t="s">
        <v>278</v>
      </c>
      <c r="C1522" s="80">
        <v>10044187</v>
      </c>
      <c r="D1522" s="80">
        <v>10019674</v>
      </c>
      <c r="E1522" s="79" t="s">
        <v>276</v>
      </c>
      <c r="F1522" s="81">
        <v>42882</v>
      </c>
      <c r="G1522" s="82">
        <v>1.8129999999999999</v>
      </c>
      <c r="H1522" s="83">
        <f t="shared" si="69"/>
        <v>1813</v>
      </c>
      <c r="I1522" s="84">
        <f t="shared" si="70"/>
        <v>2.0983796296296296E-2</v>
      </c>
      <c r="J1522" s="83">
        <v>9.1999999999999998E-2</v>
      </c>
      <c r="K1522" s="83" t="s">
        <v>277</v>
      </c>
      <c r="L1522" s="83">
        <v>0.27100000000000002</v>
      </c>
      <c r="M1522" s="83" t="s">
        <v>277</v>
      </c>
      <c r="N1522" s="84">
        <f t="shared" si="71"/>
        <v>0.38398379629629631</v>
      </c>
    </row>
    <row r="1523" spans="2:14" s="71" customFormat="1" ht="14.65" customHeight="1">
      <c r="B1523" s="79" t="s">
        <v>278</v>
      </c>
      <c r="C1523" s="80">
        <v>10044187</v>
      </c>
      <c r="D1523" s="80">
        <v>10019674</v>
      </c>
      <c r="E1523" s="79" t="s">
        <v>276</v>
      </c>
      <c r="F1523" s="81">
        <v>42883</v>
      </c>
      <c r="G1523" s="82">
        <v>2.274</v>
      </c>
      <c r="H1523" s="83">
        <f t="shared" si="69"/>
        <v>2274</v>
      </c>
      <c r="I1523" s="84">
        <f t="shared" si="70"/>
        <v>2.6319444444444444E-2</v>
      </c>
      <c r="J1523" s="83">
        <v>0.36599999999999999</v>
      </c>
      <c r="K1523" s="83" t="s">
        <v>277</v>
      </c>
      <c r="L1523" s="83">
        <v>0.39200000000000002</v>
      </c>
      <c r="M1523" s="83" t="s">
        <v>277</v>
      </c>
      <c r="N1523" s="84">
        <f t="shared" si="71"/>
        <v>0.78431944444444446</v>
      </c>
    </row>
    <row r="1524" spans="2:14" s="71" customFormat="1" ht="14.65" customHeight="1">
      <c r="B1524" s="79" t="s">
        <v>278</v>
      </c>
      <c r="C1524" s="80">
        <v>10044187</v>
      </c>
      <c r="D1524" s="80">
        <v>10019674</v>
      </c>
      <c r="E1524" s="79" t="s">
        <v>276</v>
      </c>
      <c r="F1524" s="81">
        <v>42884</v>
      </c>
      <c r="G1524" s="82">
        <v>2.476</v>
      </c>
      <c r="H1524" s="83">
        <f t="shared" si="69"/>
        <v>2476</v>
      </c>
      <c r="I1524" s="84">
        <f t="shared" si="70"/>
        <v>2.8657407407407406E-2</v>
      </c>
      <c r="J1524" s="83">
        <v>0.54600000000000004</v>
      </c>
      <c r="K1524" s="83" t="s">
        <v>277</v>
      </c>
      <c r="L1524" s="83">
        <v>0.84699999999999998</v>
      </c>
      <c r="M1524" s="83" t="s">
        <v>277</v>
      </c>
      <c r="N1524" s="84">
        <f t="shared" si="71"/>
        <v>1.4216574074074075</v>
      </c>
    </row>
    <row r="1525" spans="2:14" s="71" customFormat="1" ht="14.65" customHeight="1">
      <c r="B1525" s="79" t="s">
        <v>278</v>
      </c>
      <c r="C1525" s="80">
        <v>10044187</v>
      </c>
      <c r="D1525" s="80">
        <v>10019674</v>
      </c>
      <c r="E1525" s="79" t="s">
        <v>276</v>
      </c>
      <c r="F1525" s="81">
        <v>42885</v>
      </c>
      <c r="G1525" s="82">
        <v>1.915</v>
      </c>
      <c r="H1525" s="83">
        <f t="shared" si="69"/>
        <v>1915</v>
      </c>
      <c r="I1525" s="84">
        <f t="shared" si="70"/>
        <v>2.2164351851851852E-2</v>
      </c>
      <c r="J1525" s="83">
        <v>0.13400000000000001</v>
      </c>
      <c r="K1525" s="83" t="s">
        <v>277</v>
      </c>
      <c r="L1525" s="83">
        <v>0.41399999999999998</v>
      </c>
      <c r="M1525" s="83" t="s">
        <v>277</v>
      </c>
      <c r="N1525" s="84">
        <f t="shared" si="71"/>
        <v>0.57016435185185177</v>
      </c>
    </row>
    <row r="1526" spans="2:14" s="71" customFormat="1" ht="14.65" customHeight="1">
      <c r="B1526" s="79" t="s">
        <v>278</v>
      </c>
      <c r="C1526" s="80">
        <v>10044187</v>
      </c>
      <c r="D1526" s="80">
        <v>10019674</v>
      </c>
      <c r="E1526" s="79" t="s">
        <v>276</v>
      </c>
      <c r="F1526" s="81">
        <v>42886</v>
      </c>
      <c r="G1526" s="82">
        <v>2.6120000000000001</v>
      </c>
      <c r="H1526" s="83">
        <f t="shared" si="69"/>
        <v>2612</v>
      </c>
      <c r="I1526" s="84">
        <f t="shared" si="70"/>
        <v>3.0231481481481481E-2</v>
      </c>
      <c r="J1526" s="83">
        <v>0.11899999999999999</v>
      </c>
      <c r="K1526" s="83" t="s">
        <v>277</v>
      </c>
      <c r="L1526" s="83">
        <v>0.311</v>
      </c>
      <c r="M1526" s="83" t="s">
        <v>277</v>
      </c>
      <c r="N1526" s="84">
        <f t="shared" si="71"/>
        <v>0.46023148148148146</v>
      </c>
    </row>
    <row r="1527" spans="2:14" s="71" customFormat="1" ht="14.65" customHeight="1">
      <c r="B1527" s="79" t="s">
        <v>278</v>
      </c>
      <c r="C1527" s="80">
        <v>10044187</v>
      </c>
      <c r="D1527" s="80">
        <v>10019674</v>
      </c>
      <c r="E1527" s="79" t="s">
        <v>276</v>
      </c>
      <c r="F1527" s="81">
        <v>42887</v>
      </c>
      <c r="G1527" s="82">
        <v>2.1829999999999998</v>
      </c>
      <c r="H1527" s="83">
        <f t="shared" si="69"/>
        <v>2183</v>
      </c>
      <c r="I1527" s="84">
        <f t="shared" si="70"/>
        <v>2.52662037037037E-2</v>
      </c>
      <c r="J1527" s="83">
        <v>0.11899999999999999</v>
      </c>
      <c r="K1527" s="83" t="s">
        <v>277</v>
      </c>
      <c r="L1527" s="83">
        <v>0.27500000000000002</v>
      </c>
      <c r="M1527" s="83" t="s">
        <v>277</v>
      </c>
      <c r="N1527" s="84">
        <f t="shared" si="71"/>
        <v>0.41926620370370371</v>
      </c>
    </row>
    <row r="1528" spans="2:14" s="71" customFormat="1" ht="14.65" customHeight="1">
      <c r="B1528" s="79" t="s">
        <v>278</v>
      </c>
      <c r="C1528" s="80">
        <v>10044187</v>
      </c>
      <c r="D1528" s="80">
        <v>10019674</v>
      </c>
      <c r="E1528" s="79" t="s">
        <v>276</v>
      </c>
      <c r="F1528" s="81">
        <v>42888</v>
      </c>
      <c r="G1528" s="82">
        <v>4.774</v>
      </c>
      <c r="H1528" s="83">
        <f t="shared" si="69"/>
        <v>4774</v>
      </c>
      <c r="I1528" s="84">
        <f t="shared" si="70"/>
        <v>5.5254629629629626E-2</v>
      </c>
      <c r="J1528" s="83">
        <v>0.42299999999999999</v>
      </c>
      <c r="K1528" s="83" t="s">
        <v>277</v>
      </c>
      <c r="L1528" s="83">
        <v>0.54900000000000004</v>
      </c>
      <c r="M1528" s="83" t="s">
        <v>277</v>
      </c>
      <c r="N1528" s="84">
        <f t="shared" si="71"/>
        <v>1.0272546296296297</v>
      </c>
    </row>
    <row r="1529" spans="2:14" s="71" customFormat="1" ht="14.65" customHeight="1">
      <c r="B1529" s="79" t="s">
        <v>278</v>
      </c>
      <c r="C1529" s="80">
        <v>10044187</v>
      </c>
      <c r="D1529" s="80">
        <v>10019674</v>
      </c>
      <c r="E1529" s="79" t="s">
        <v>276</v>
      </c>
      <c r="F1529" s="81">
        <v>42889</v>
      </c>
      <c r="G1529" s="82">
        <v>0</v>
      </c>
      <c r="H1529" s="83">
        <f t="shared" si="69"/>
        <v>0</v>
      </c>
      <c r="I1529" s="84">
        <f t="shared" si="70"/>
        <v>0</v>
      </c>
      <c r="J1529" s="83">
        <v>0.13300000000000001</v>
      </c>
      <c r="K1529" s="83" t="s">
        <v>277</v>
      </c>
      <c r="L1529" s="83">
        <v>0.45700000000000002</v>
      </c>
      <c r="M1529" s="83" t="s">
        <v>277</v>
      </c>
      <c r="N1529" s="84">
        <f t="shared" si="71"/>
        <v>0.59000000000000008</v>
      </c>
    </row>
    <row r="1530" spans="2:14" s="71" customFormat="1" ht="14.65" customHeight="1">
      <c r="B1530" s="79" t="s">
        <v>278</v>
      </c>
      <c r="C1530" s="80">
        <v>10044187</v>
      </c>
      <c r="D1530" s="80">
        <v>10019674</v>
      </c>
      <c r="E1530" s="79" t="s">
        <v>276</v>
      </c>
      <c r="F1530" s="81">
        <v>42890</v>
      </c>
      <c r="G1530" s="82">
        <v>2.379</v>
      </c>
      <c r="H1530" s="83">
        <f t="shared" si="69"/>
        <v>2379</v>
      </c>
      <c r="I1530" s="84">
        <f t="shared" si="70"/>
        <v>2.7534722222222221E-2</v>
      </c>
      <c r="J1530" s="83">
        <v>0.11600000000000001</v>
      </c>
      <c r="K1530" s="83" t="s">
        <v>277</v>
      </c>
      <c r="L1530" s="83">
        <v>0.26800000000000002</v>
      </c>
      <c r="M1530" s="83" t="s">
        <v>277</v>
      </c>
      <c r="N1530" s="84">
        <f t="shared" si="71"/>
        <v>0.4115347222222222</v>
      </c>
    </row>
    <row r="1531" spans="2:14" s="71" customFormat="1" ht="14.65" customHeight="1">
      <c r="B1531" s="79" t="s">
        <v>278</v>
      </c>
      <c r="C1531" s="80">
        <v>10044187</v>
      </c>
      <c r="D1531" s="80">
        <v>10019674</v>
      </c>
      <c r="E1531" s="79" t="s">
        <v>276</v>
      </c>
      <c r="F1531" s="81">
        <v>42891</v>
      </c>
      <c r="G1531" s="82">
        <v>2.3719999999999999</v>
      </c>
      <c r="H1531" s="83">
        <f t="shared" si="69"/>
        <v>2372</v>
      </c>
      <c r="I1531" s="84">
        <f t="shared" si="70"/>
        <v>2.7453703703703699E-2</v>
      </c>
      <c r="J1531" s="83">
        <v>0.26700000000000002</v>
      </c>
      <c r="K1531" s="83" t="s">
        <v>277</v>
      </c>
      <c r="L1531" s="83">
        <v>0.28899999999999998</v>
      </c>
      <c r="M1531" s="83" t="s">
        <v>277</v>
      </c>
      <c r="N1531" s="84">
        <f t="shared" si="71"/>
        <v>0.58345370370370375</v>
      </c>
    </row>
    <row r="1532" spans="2:14" s="71" customFormat="1" ht="14.65" customHeight="1">
      <c r="B1532" s="79" t="s">
        <v>278</v>
      </c>
      <c r="C1532" s="80">
        <v>10044187</v>
      </c>
      <c r="D1532" s="80">
        <v>10019674</v>
      </c>
      <c r="E1532" s="79" t="s">
        <v>276</v>
      </c>
      <c r="F1532" s="81">
        <v>42892</v>
      </c>
      <c r="G1532" s="82">
        <v>2.5830000000000002</v>
      </c>
      <c r="H1532" s="83">
        <f t="shared" si="69"/>
        <v>2583</v>
      </c>
      <c r="I1532" s="84">
        <f t="shared" si="70"/>
        <v>2.9895833333333333E-2</v>
      </c>
      <c r="J1532" s="83">
        <v>2.71</v>
      </c>
      <c r="K1532" s="83" t="s">
        <v>277</v>
      </c>
      <c r="L1532" s="83">
        <v>1.06</v>
      </c>
      <c r="M1532" s="83" t="s">
        <v>277</v>
      </c>
      <c r="N1532" s="84">
        <f t="shared" si="71"/>
        <v>3.7998958333333333</v>
      </c>
    </row>
    <row r="1533" spans="2:14" s="71" customFormat="1" ht="14.65" customHeight="1">
      <c r="B1533" s="79" t="s">
        <v>278</v>
      </c>
      <c r="C1533" s="80">
        <v>10044187</v>
      </c>
      <c r="D1533" s="80">
        <v>10019674</v>
      </c>
      <c r="E1533" s="79" t="s">
        <v>276</v>
      </c>
      <c r="F1533" s="81">
        <v>42893</v>
      </c>
      <c r="G1533" s="82">
        <v>1.3859999999999999</v>
      </c>
      <c r="H1533" s="83">
        <f t="shared" si="69"/>
        <v>1386</v>
      </c>
      <c r="I1533" s="84">
        <f t="shared" si="70"/>
        <v>1.6041666666666666E-2</v>
      </c>
      <c r="J1533" s="83">
        <v>0.371</v>
      </c>
      <c r="K1533" s="83" t="s">
        <v>277</v>
      </c>
      <c r="L1533" s="83">
        <v>0.81100000000000005</v>
      </c>
      <c r="M1533" s="83" t="s">
        <v>277</v>
      </c>
      <c r="N1533" s="84">
        <f t="shared" si="71"/>
        <v>1.1980416666666667</v>
      </c>
    </row>
    <row r="1534" spans="2:14" s="71" customFormat="1" ht="14.65" customHeight="1">
      <c r="B1534" s="79" t="s">
        <v>278</v>
      </c>
      <c r="C1534" s="80">
        <v>10044187</v>
      </c>
      <c r="D1534" s="80">
        <v>10019674</v>
      </c>
      <c r="E1534" s="79" t="s">
        <v>276</v>
      </c>
      <c r="F1534" s="81">
        <v>42894</v>
      </c>
      <c r="G1534" s="82">
        <v>3.7240000000000002</v>
      </c>
      <c r="H1534" s="83">
        <f t="shared" si="69"/>
        <v>3724</v>
      </c>
      <c r="I1534" s="84">
        <f t="shared" si="70"/>
        <v>4.310185185185185E-2</v>
      </c>
      <c r="J1534" s="83">
        <v>0.23400000000000001</v>
      </c>
      <c r="K1534" s="83" t="s">
        <v>277</v>
      </c>
      <c r="L1534" s="83">
        <v>0.51800000000000002</v>
      </c>
      <c r="M1534" s="83" t="s">
        <v>277</v>
      </c>
      <c r="N1534" s="84">
        <f t="shared" si="71"/>
        <v>0.79510185185185189</v>
      </c>
    </row>
    <row r="1535" spans="2:14" s="71" customFormat="1" ht="14.65" customHeight="1">
      <c r="B1535" s="79" t="s">
        <v>278</v>
      </c>
      <c r="C1535" s="80">
        <v>10044187</v>
      </c>
      <c r="D1535" s="80">
        <v>10019674</v>
      </c>
      <c r="E1535" s="79" t="s">
        <v>276</v>
      </c>
      <c r="F1535" s="81">
        <v>42895</v>
      </c>
      <c r="G1535" s="82">
        <v>1.948</v>
      </c>
      <c r="H1535" s="83">
        <f t="shared" si="69"/>
        <v>1948</v>
      </c>
      <c r="I1535" s="84">
        <f t="shared" si="70"/>
        <v>2.2546296296296293E-2</v>
      </c>
      <c r="J1535" s="83">
        <v>0.19</v>
      </c>
      <c r="K1535" s="83" t="s">
        <v>277</v>
      </c>
      <c r="L1535" s="83">
        <v>0.38800000000000001</v>
      </c>
      <c r="M1535" s="83" t="s">
        <v>277</v>
      </c>
      <c r="N1535" s="84">
        <f t="shared" si="71"/>
        <v>0.6005462962962963</v>
      </c>
    </row>
    <row r="1536" spans="2:14" s="71" customFormat="1" ht="14.65" customHeight="1">
      <c r="B1536" s="79" t="s">
        <v>278</v>
      </c>
      <c r="C1536" s="80">
        <v>10044187</v>
      </c>
      <c r="D1536" s="80">
        <v>10019674</v>
      </c>
      <c r="E1536" s="79" t="s">
        <v>276</v>
      </c>
      <c r="F1536" s="81">
        <v>42896</v>
      </c>
      <c r="G1536" s="82">
        <v>2.35</v>
      </c>
      <c r="H1536" s="83">
        <f t="shared" si="69"/>
        <v>2350</v>
      </c>
      <c r="I1536" s="84">
        <f t="shared" si="70"/>
        <v>2.7199074074074073E-2</v>
      </c>
      <c r="J1536" s="83">
        <v>0.16500000000000001</v>
      </c>
      <c r="K1536" s="83" t="s">
        <v>277</v>
      </c>
      <c r="L1536" s="83">
        <v>0.33200000000000002</v>
      </c>
      <c r="M1536" s="83" t="s">
        <v>277</v>
      </c>
      <c r="N1536" s="84">
        <f t="shared" si="71"/>
        <v>0.52419907407407407</v>
      </c>
    </row>
    <row r="1537" spans="2:14" s="71" customFormat="1" ht="14.65" customHeight="1">
      <c r="B1537" s="79" t="s">
        <v>278</v>
      </c>
      <c r="C1537" s="80">
        <v>10044187</v>
      </c>
      <c r="D1537" s="80">
        <v>10019674</v>
      </c>
      <c r="E1537" s="79" t="s">
        <v>276</v>
      </c>
      <c r="F1537" s="81">
        <v>42897</v>
      </c>
      <c r="G1537" s="82">
        <v>2.367</v>
      </c>
      <c r="H1537" s="83">
        <f t="shared" si="69"/>
        <v>2367</v>
      </c>
      <c r="I1537" s="84">
        <f t="shared" si="70"/>
        <v>2.7395833333333331E-2</v>
      </c>
      <c r="J1537" s="83">
        <v>0.152</v>
      </c>
      <c r="K1537" s="83" t="s">
        <v>277</v>
      </c>
      <c r="L1537" s="83">
        <v>0.29899999999999999</v>
      </c>
      <c r="M1537" s="83" t="s">
        <v>277</v>
      </c>
      <c r="N1537" s="84">
        <f t="shared" si="71"/>
        <v>0.47839583333333335</v>
      </c>
    </row>
    <row r="1538" spans="2:14" s="71" customFormat="1" ht="14.65" customHeight="1">
      <c r="B1538" s="79" t="s">
        <v>278</v>
      </c>
      <c r="C1538" s="80">
        <v>10044187</v>
      </c>
      <c r="D1538" s="80">
        <v>10019674</v>
      </c>
      <c r="E1538" s="79" t="s">
        <v>276</v>
      </c>
      <c r="F1538" s="81">
        <v>42898</v>
      </c>
      <c r="G1538" s="82">
        <v>2.5569999999999999</v>
      </c>
      <c r="H1538" s="83">
        <f t="shared" si="69"/>
        <v>2557</v>
      </c>
      <c r="I1538" s="84">
        <f t="shared" si="70"/>
        <v>2.9594907407407403E-2</v>
      </c>
      <c r="J1538" s="83">
        <v>0.155</v>
      </c>
      <c r="K1538" s="83" t="s">
        <v>277</v>
      </c>
      <c r="L1538" s="83">
        <v>0.28000000000000003</v>
      </c>
      <c r="M1538" s="83" t="s">
        <v>277</v>
      </c>
      <c r="N1538" s="84">
        <f t="shared" si="71"/>
        <v>0.46459490740740744</v>
      </c>
    </row>
    <row r="1539" spans="2:14" s="71" customFormat="1" ht="14.65" customHeight="1">
      <c r="B1539" s="79" t="s">
        <v>278</v>
      </c>
      <c r="C1539" s="80">
        <v>10044187</v>
      </c>
      <c r="D1539" s="80">
        <v>10019674</v>
      </c>
      <c r="E1539" s="79" t="s">
        <v>276</v>
      </c>
      <c r="F1539" s="81">
        <v>42899</v>
      </c>
      <c r="G1539" s="82">
        <v>2.3580000000000001</v>
      </c>
      <c r="H1539" s="83">
        <f t="shared" si="69"/>
        <v>2358</v>
      </c>
      <c r="I1539" s="84">
        <f t="shared" si="70"/>
        <v>2.7291666666666665E-2</v>
      </c>
      <c r="J1539" s="83">
        <v>0.14399999999999999</v>
      </c>
      <c r="K1539" s="83" t="s">
        <v>277</v>
      </c>
      <c r="L1539" s="83">
        <v>0.26200000000000001</v>
      </c>
      <c r="M1539" s="83" t="s">
        <v>277</v>
      </c>
      <c r="N1539" s="84">
        <f t="shared" si="71"/>
        <v>0.43329166666666663</v>
      </c>
    </row>
    <row r="1540" spans="2:14" s="71" customFormat="1" ht="14.65" customHeight="1">
      <c r="B1540" s="79" t="s">
        <v>278</v>
      </c>
      <c r="C1540" s="80">
        <v>10044187</v>
      </c>
      <c r="D1540" s="80">
        <v>10019674</v>
      </c>
      <c r="E1540" s="79" t="s">
        <v>276</v>
      </c>
      <c r="F1540" s="81">
        <v>42900</v>
      </c>
      <c r="G1540" s="82">
        <v>2.29</v>
      </c>
      <c r="H1540" s="83">
        <f t="shared" si="69"/>
        <v>2290</v>
      </c>
      <c r="I1540" s="84">
        <f t="shared" si="70"/>
        <v>2.6504629629629628E-2</v>
      </c>
      <c r="J1540" s="83">
        <v>0.14399999999999999</v>
      </c>
      <c r="K1540" s="83" t="s">
        <v>277</v>
      </c>
      <c r="L1540" s="83">
        <v>0.223</v>
      </c>
      <c r="M1540" s="83" t="s">
        <v>277</v>
      </c>
      <c r="N1540" s="84">
        <f t="shared" si="71"/>
        <v>0.39350462962962962</v>
      </c>
    </row>
    <row r="1541" spans="2:14" s="71" customFormat="1" ht="14.65" customHeight="1">
      <c r="B1541" s="79" t="s">
        <v>278</v>
      </c>
      <c r="C1541" s="80">
        <v>10044187</v>
      </c>
      <c r="D1541" s="80">
        <v>10019674</v>
      </c>
      <c r="E1541" s="79" t="s">
        <v>276</v>
      </c>
      <c r="F1541" s="81">
        <v>42901</v>
      </c>
      <c r="G1541" s="82">
        <v>2.9039999999999999</v>
      </c>
      <c r="H1541" s="83">
        <f t="shared" ref="H1541:H1604" si="72">(G1541*1000)</f>
        <v>2904</v>
      </c>
      <c r="I1541" s="84">
        <f t="shared" ref="I1541:I1604" si="73">SUM(G1541/86.4)</f>
        <v>3.3611111111111105E-2</v>
      </c>
      <c r="J1541" s="83">
        <v>0.14399999999999999</v>
      </c>
      <c r="K1541" s="83" t="s">
        <v>277</v>
      </c>
      <c r="L1541" s="83">
        <v>0.217</v>
      </c>
      <c r="M1541" s="83" t="s">
        <v>277</v>
      </c>
      <c r="N1541" s="84">
        <f t="shared" ref="N1541:N1604" si="74">SUM(I1541+J1541+L1541)</f>
        <v>0.39461111111111113</v>
      </c>
    </row>
    <row r="1542" spans="2:14" s="71" customFormat="1" ht="14.65" customHeight="1">
      <c r="B1542" s="79" t="s">
        <v>278</v>
      </c>
      <c r="C1542" s="80">
        <v>10044187</v>
      </c>
      <c r="D1542" s="80">
        <v>10019674</v>
      </c>
      <c r="E1542" s="79" t="s">
        <v>276</v>
      </c>
      <c r="F1542" s="81">
        <v>42902</v>
      </c>
      <c r="G1542" s="82">
        <v>1.8580000000000001</v>
      </c>
      <c r="H1542" s="83">
        <f t="shared" si="72"/>
        <v>1858</v>
      </c>
      <c r="I1542" s="84">
        <f t="shared" si="73"/>
        <v>2.150462962962963E-2</v>
      </c>
      <c r="J1542" s="83">
        <v>0.14399999999999999</v>
      </c>
      <c r="K1542" s="83" t="s">
        <v>277</v>
      </c>
      <c r="L1542" s="83">
        <v>0.21</v>
      </c>
      <c r="M1542" s="83" t="s">
        <v>277</v>
      </c>
      <c r="N1542" s="84">
        <f t="shared" si="74"/>
        <v>0.3755046296296296</v>
      </c>
    </row>
    <row r="1543" spans="2:14" s="71" customFormat="1" ht="14.65" customHeight="1">
      <c r="B1543" s="79" t="s">
        <v>278</v>
      </c>
      <c r="C1543" s="80">
        <v>10044187</v>
      </c>
      <c r="D1543" s="80">
        <v>10019674</v>
      </c>
      <c r="E1543" s="79" t="s">
        <v>276</v>
      </c>
      <c r="F1543" s="81">
        <v>42903</v>
      </c>
      <c r="G1543" s="82">
        <v>2.6230000000000002</v>
      </c>
      <c r="H1543" s="83">
        <f t="shared" si="72"/>
        <v>2623</v>
      </c>
      <c r="I1543" s="84">
        <f t="shared" si="73"/>
        <v>3.0358796296296297E-2</v>
      </c>
      <c r="J1543" s="83">
        <v>0.14699999999999999</v>
      </c>
      <c r="K1543" s="83" t="s">
        <v>277</v>
      </c>
      <c r="L1543" s="83">
        <v>0.21199999999999999</v>
      </c>
      <c r="M1543" s="83" t="s">
        <v>277</v>
      </c>
      <c r="N1543" s="84">
        <f t="shared" si="74"/>
        <v>0.38935879629629627</v>
      </c>
    </row>
    <row r="1544" spans="2:14" s="71" customFormat="1" ht="14.65" customHeight="1">
      <c r="B1544" s="79" t="s">
        <v>278</v>
      </c>
      <c r="C1544" s="80">
        <v>10044187</v>
      </c>
      <c r="D1544" s="80">
        <v>10019674</v>
      </c>
      <c r="E1544" s="79" t="s">
        <v>276</v>
      </c>
      <c r="F1544" s="81">
        <v>42904</v>
      </c>
      <c r="G1544" s="82">
        <v>2.3180000000000001</v>
      </c>
      <c r="H1544" s="83">
        <f t="shared" si="72"/>
        <v>2318</v>
      </c>
      <c r="I1544" s="84">
        <f t="shared" si="73"/>
        <v>2.6828703703703702E-2</v>
      </c>
      <c r="J1544" s="83">
        <v>0.13</v>
      </c>
      <c r="K1544" s="83" t="s">
        <v>277</v>
      </c>
      <c r="L1544" s="83">
        <v>0.20399999999999999</v>
      </c>
      <c r="M1544" s="83" t="s">
        <v>277</v>
      </c>
      <c r="N1544" s="84">
        <f t="shared" si="74"/>
        <v>0.36082870370370368</v>
      </c>
    </row>
    <row r="1545" spans="2:14" s="71" customFormat="1" ht="14.65" customHeight="1">
      <c r="B1545" s="79" t="s">
        <v>278</v>
      </c>
      <c r="C1545" s="80">
        <v>10044187</v>
      </c>
      <c r="D1545" s="80">
        <v>10019674</v>
      </c>
      <c r="E1545" s="79" t="s">
        <v>276</v>
      </c>
      <c r="F1545" s="81">
        <v>42905</v>
      </c>
      <c r="G1545" s="82">
        <v>2.1619999999999999</v>
      </c>
      <c r="H1545" s="83">
        <f t="shared" si="72"/>
        <v>2162</v>
      </c>
      <c r="I1545" s="84">
        <f t="shared" si="73"/>
        <v>2.5023148148148145E-2</v>
      </c>
      <c r="J1545" s="83">
        <v>9.9000000000000005E-2</v>
      </c>
      <c r="K1545" s="83" t="s">
        <v>277</v>
      </c>
      <c r="L1545" s="83">
        <v>0.19900000000000001</v>
      </c>
      <c r="M1545" s="83" t="s">
        <v>277</v>
      </c>
      <c r="N1545" s="84">
        <f t="shared" si="74"/>
        <v>0.32302314814814814</v>
      </c>
    </row>
    <row r="1546" spans="2:14" s="71" customFormat="1" ht="14.65" customHeight="1">
      <c r="B1546" s="79" t="s">
        <v>278</v>
      </c>
      <c r="C1546" s="80">
        <v>10044187</v>
      </c>
      <c r="D1546" s="80">
        <v>10019674</v>
      </c>
      <c r="E1546" s="79" t="s">
        <v>276</v>
      </c>
      <c r="F1546" s="81">
        <v>42906</v>
      </c>
      <c r="G1546" s="82">
        <v>2.161</v>
      </c>
      <c r="H1546" s="83">
        <f t="shared" si="72"/>
        <v>2161</v>
      </c>
      <c r="I1546" s="84">
        <f t="shared" si="73"/>
        <v>2.5011574074074071E-2</v>
      </c>
      <c r="J1546" s="83">
        <v>8.8999999999999996E-2</v>
      </c>
      <c r="K1546" s="83" t="s">
        <v>277</v>
      </c>
      <c r="L1546" s="83">
        <v>0.191</v>
      </c>
      <c r="M1546" s="83" t="s">
        <v>277</v>
      </c>
      <c r="N1546" s="84">
        <f t="shared" si="74"/>
        <v>0.30501157407407409</v>
      </c>
    </row>
    <row r="1547" spans="2:14" s="71" customFormat="1" ht="14.65" customHeight="1">
      <c r="B1547" s="79" t="s">
        <v>278</v>
      </c>
      <c r="C1547" s="80">
        <v>10044187</v>
      </c>
      <c r="D1547" s="80">
        <v>10019674</v>
      </c>
      <c r="E1547" s="79" t="s">
        <v>276</v>
      </c>
      <c r="F1547" s="81">
        <v>42907</v>
      </c>
      <c r="G1547" s="82">
        <v>2.3780000000000001</v>
      </c>
      <c r="H1547" s="83">
        <f t="shared" si="72"/>
        <v>2378</v>
      </c>
      <c r="I1547" s="84">
        <f t="shared" si="73"/>
        <v>2.7523148148148147E-2</v>
      </c>
      <c r="J1547" s="83">
        <v>8.5999999999999993E-2</v>
      </c>
      <c r="K1547" s="83" t="s">
        <v>277</v>
      </c>
      <c r="L1547" s="83">
        <v>0.18</v>
      </c>
      <c r="M1547" s="83" t="s">
        <v>277</v>
      </c>
      <c r="N1547" s="84">
        <f t="shared" si="74"/>
        <v>0.29352314814814812</v>
      </c>
    </row>
    <row r="1548" spans="2:14" s="71" customFormat="1" ht="14.65" customHeight="1">
      <c r="B1548" s="79" t="s">
        <v>278</v>
      </c>
      <c r="C1548" s="80">
        <v>10044187</v>
      </c>
      <c r="D1548" s="80">
        <v>10019674</v>
      </c>
      <c r="E1548" s="79" t="s">
        <v>276</v>
      </c>
      <c r="F1548" s="81">
        <v>42908</v>
      </c>
      <c r="G1548" s="82">
        <v>2.492</v>
      </c>
      <c r="H1548" s="83">
        <f t="shared" si="72"/>
        <v>2492</v>
      </c>
      <c r="I1548" s="84">
        <f t="shared" si="73"/>
        <v>2.884259259259259E-2</v>
      </c>
      <c r="J1548" s="83">
        <v>9.2999999999999999E-2</v>
      </c>
      <c r="K1548" s="83" t="s">
        <v>277</v>
      </c>
      <c r="L1548" s="83">
        <v>0.17399999999999999</v>
      </c>
      <c r="M1548" s="83" t="s">
        <v>277</v>
      </c>
      <c r="N1548" s="84">
        <f t="shared" si="74"/>
        <v>0.2958425925925926</v>
      </c>
    </row>
    <row r="1549" spans="2:14" s="71" customFormat="1" ht="14.65" customHeight="1">
      <c r="B1549" s="79" t="s">
        <v>278</v>
      </c>
      <c r="C1549" s="80">
        <v>10044187</v>
      </c>
      <c r="D1549" s="80">
        <v>10019674</v>
      </c>
      <c r="E1549" s="79" t="s">
        <v>276</v>
      </c>
      <c r="F1549" s="81">
        <v>42909</v>
      </c>
      <c r="G1549" s="82">
        <v>2.0720000000000001</v>
      </c>
      <c r="H1549" s="83">
        <f t="shared" si="72"/>
        <v>2072</v>
      </c>
      <c r="I1549" s="84">
        <f t="shared" si="73"/>
        <v>2.3981481481481482E-2</v>
      </c>
      <c r="J1549" s="83">
        <v>8.8999999999999996E-2</v>
      </c>
      <c r="K1549" s="83" t="s">
        <v>277</v>
      </c>
      <c r="L1549" s="83">
        <v>0.17799999999999999</v>
      </c>
      <c r="M1549" s="83" t="s">
        <v>277</v>
      </c>
      <c r="N1549" s="84">
        <f t="shared" si="74"/>
        <v>0.29098148148148145</v>
      </c>
    </row>
    <row r="1550" spans="2:14" s="71" customFormat="1" ht="14.65" customHeight="1">
      <c r="B1550" s="79" t="s">
        <v>278</v>
      </c>
      <c r="C1550" s="80">
        <v>10044187</v>
      </c>
      <c r="D1550" s="80">
        <v>10019674</v>
      </c>
      <c r="E1550" s="79" t="s">
        <v>276</v>
      </c>
      <c r="F1550" s="81">
        <v>42910</v>
      </c>
      <c r="G1550" s="82">
        <v>2.5009999999999999</v>
      </c>
      <c r="H1550" s="83">
        <f t="shared" si="72"/>
        <v>2501</v>
      </c>
      <c r="I1550" s="84">
        <f t="shared" si="73"/>
        <v>2.8946759259259255E-2</v>
      </c>
      <c r="J1550" s="83">
        <v>8.7999999999999995E-2</v>
      </c>
      <c r="K1550" s="83" t="s">
        <v>277</v>
      </c>
      <c r="L1550" s="83">
        <v>0.185</v>
      </c>
      <c r="M1550" s="83" t="s">
        <v>277</v>
      </c>
      <c r="N1550" s="84">
        <f t="shared" si="74"/>
        <v>0.30194675925925923</v>
      </c>
    </row>
    <row r="1551" spans="2:14" s="71" customFormat="1" ht="14.65" customHeight="1">
      <c r="B1551" s="79" t="s">
        <v>278</v>
      </c>
      <c r="C1551" s="80">
        <v>10044187</v>
      </c>
      <c r="D1551" s="80">
        <v>10019674</v>
      </c>
      <c r="E1551" s="79" t="s">
        <v>276</v>
      </c>
      <c r="F1551" s="81">
        <v>42911</v>
      </c>
      <c r="G1551" s="82">
        <v>2.0510000000000002</v>
      </c>
      <c r="H1551" s="83">
        <f t="shared" si="72"/>
        <v>2051</v>
      </c>
      <c r="I1551" s="84">
        <f t="shared" si="73"/>
        <v>2.3738425925925927E-2</v>
      </c>
      <c r="J1551" s="83">
        <v>8.7999999999999995E-2</v>
      </c>
      <c r="K1551" s="83" t="s">
        <v>277</v>
      </c>
      <c r="L1551" s="83">
        <v>0.187</v>
      </c>
      <c r="M1551" s="83" t="s">
        <v>277</v>
      </c>
      <c r="N1551" s="84">
        <f t="shared" si="74"/>
        <v>0.29873842592592592</v>
      </c>
    </row>
    <row r="1552" spans="2:14" s="71" customFormat="1" ht="14.65" customHeight="1">
      <c r="B1552" s="79" t="s">
        <v>278</v>
      </c>
      <c r="C1552" s="80">
        <v>10044187</v>
      </c>
      <c r="D1552" s="80">
        <v>10019674</v>
      </c>
      <c r="E1552" s="79" t="s">
        <v>276</v>
      </c>
      <c r="F1552" s="81">
        <v>42912</v>
      </c>
      <c r="G1552" s="82">
        <v>2.278</v>
      </c>
      <c r="H1552" s="83">
        <f t="shared" si="72"/>
        <v>2278</v>
      </c>
      <c r="I1552" s="84">
        <f t="shared" si="73"/>
        <v>2.6365740740740738E-2</v>
      </c>
      <c r="J1552" s="83">
        <v>8.2000000000000003E-2</v>
      </c>
      <c r="K1552" s="83" t="s">
        <v>277</v>
      </c>
      <c r="L1552" s="83">
        <v>0.159</v>
      </c>
      <c r="M1552" s="83" t="s">
        <v>277</v>
      </c>
      <c r="N1552" s="84">
        <f t="shared" si="74"/>
        <v>0.26736574074074071</v>
      </c>
    </row>
    <row r="1553" spans="2:14" s="71" customFormat="1" ht="14.65" customHeight="1">
      <c r="B1553" s="79" t="s">
        <v>278</v>
      </c>
      <c r="C1553" s="80">
        <v>10044187</v>
      </c>
      <c r="D1553" s="80">
        <v>10019674</v>
      </c>
      <c r="E1553" s="79" t="s">
        <v>276</v>
      </c>
      <c r="F1553" s="81">
        <v>42913</v>
      </c>
      <c r="G1553" s="82">
        <v>2.9180000000000001</v>
      </c>
      <c r="H1553" s="83">
        <f t="shared" si="72"/>
        <v>2918</v>
      </c>
      <c r="I1553" s="84">
        <f t="shared" si="73"/>
        <v>3.3773148148148149E-2</v>
      </c>
      <c r="J1553" s="83">
        <v>1.67</v>
      </c>
      <c r="K1553" s="83" t="s">
        <v>277</v>
      </c>
      <c r="L1553" s="83">
        <v>0.46</v>
      </c>
      <c r="M1553" s="83" t="s">
        <v>277</v>
      </c>
      <c r="N1553" s="84">
        <f t="shared" si="74"/>
        <v>2.1637731481481484</v>
      </c>
    </row>
    <row r="1554" spans="2:14" s="71" customFormat="1" ht="14.65" customHeight="1">
      <c r="B1554" s="79" t="s">
        <v>278</v>
      </c>
      <c r="C1554" s="80">
        <v>10044187</v>
      </c>
      <c r="D1554" s="80">
        <v>10019674</v>
      </c>
      <c r="E1554" s="79" t="s">
        <v>276</v>
      </c>
      <c r="F1554" s="81">
        <v>42914</v>
      </c>
      <c r="G1554" s="82">
        <v>2.8959999999999999</v>
      </c>
      <c r="H1554" s="83">
        <f t="shared" si="72"/>
        <v>2896</v>
      </c>
      <c r="I1554" s="84">
        <f t="shared" si="73"/>
        <v>3.3518518518518517E-2</v>
      </c>
      <c r="J1554" s="83">
        <v>0.53300000000000003</v>
      </c>
      <c r="K1554" s="83" t="s">
        <v>277</v>
      </c>
      <c r="L1554" s="83">
        <v>0.68500000000000005</v>
      </c>
      <c r="M1554" s="83" t="s">
        <v>277</v>
      </c>
      <c r="N1554" s="84">
        <f t="shared" si="74"/>
        <v>1.2515185185185187</v>
      </c>
    </row>
    <row r="1555" spans="2:14" s="71" customFormat="1" ht="14.65" customHeight="1">
      <c r="B1555" s="79" t="s">
        <v>278</v>
      </c>
      <c r="C1555" s="80">
        <v>10044187</v>
      </c>
      <c r="D1555" s="80">
        <v>10019674</v>
      </c>
      <c r="E1555" s="79" t="s">
        <v>276</v>
      </c>
      <c r="F1555" s="81">
        <v>42915</v>
      </c>
      <c r="G1555" s="82">
        <v>2.3980000000000001</v>
      </c>
      <c r="H1555" s="83">
        <f t="shared" si="72"/>
        <v>2398</v>
      </c>
      <c r="I1555" s="84">
        <f t="shared" si="73"/>
        <v>2.7754629629629629E-2</v>
      </c>
      <c r="J1555" s="83">
        <v>0.123</v>
      </c>
      <c r="K1555" s="83" t="s">
        <v>277</v>
      </c>
      <c r="L1555" s="83">
        <v>0.436</v>
      </c>
      <c r="M1555" s="83" t="s">
        <v>277</v>
      </c>
      <c r="N1555" s="84">
        <f t="shared" si="74"/>
        <v>0.58675462962962965</v>
      </c>
    </row>
    <row r="1556" spans="2:14" s="71" customFormat="1" ht="14.65" customHeight="1">
      <c r="B1556" s="79" t="s">
        <v>278</v>
      </c>
      <c r="C1556" s="80">
        <v>10044187</v>
      </c>
      <c r="D1556" s="80">
        <v>10019674</v>
      </c>
      <c r="E1556" s="79" t="s">
        <v>276</v>
      </c>
      <c r="F1556" s="81">
        <v>42916</v>
      </c>
      <c r="G1556" s="82">
        <v>1.6839999999999999</v>
      </c>
      <c r="H1556" s="83">
        <f t="shared" si="72"/>
        <v>1684</v>
      </c>
      <c r="I1556" s="84">
        <f t="shared" si="73"/>
        <v>1.9490740740740739E-2</v>
      </c>
      <c r="J1556" s="83">
        <v>8.7999999999999995E-2</v>
      </c>
      <c r="K1556" s="83" t="s">
        <v>277</v>
      </c>
      <c r="L1556" s="83">
        <v>0.28799999999999998</v>
      </c>
      <c r="M1556" s="83" t="s">
        <v>277</v>
      </c>
      <c r="N1556" s="84">
        <f t="shared" si="74"/>
        <v>0.3954907407407407</v>
      </c>
    </row>
    <row r="1557" spans="2:14" s="71" customFormat="1" ht="14.65" customHeight="1">
      <c r="B1557" s="79" t="s">
        <v>278</v>
      </c>
      <c r="C1557" s="80">
        <v>10044187</v>
      </c>
      <c r="D1557" s="80">
        <v>10019674</v>
      </c>
      <c r="E1557" s="79" t="s">
        <v>276</v>
      </c>
      <c r="F1557" s="81">
        <v>42917</v>
      </c>
      <c r="G1557" s="82">
        <v>2.2829999999999999</v>
      </c>
      <c r="H1557" s="83">
        <f t="shared" si="72"/>
        <v>2283</v>
      </c>
      <c r="I1557" s="84">
        <f t="shared" si="73"/>
        <v>2.642361111111111E-2</v>
      </c>
      <c r="J1557" s="83">
        <v>8.1000000000000003E-2</v>
      </c>
      <c r="K1557" s="83" t="s">
        <v>277</v>
      </c>
      <c r="L1557" s="83">
        <v>0.249</v>
      </c>
      <c r="M1557" s="83" t="s">
        <v>277</v>
      </c>
      <c r="N1557" s="84">
        <f t="shared" si="74"/>
        <v>0.35642361111111109</v>
      </c>
    </row>
    <row r="1558" spans="2:14" s="71" customFormat="1" ht="14.65" customHeight="1">
      <c r="B1558" s="79" t="s">
        <v>278</v>
      </c>
      <c r="C1558" s="80">
        <v>10044187</v>
      </c>
      <c r="D1558" s="80">
        <v>10019674</v>
      </c>
      <c r="E1558" s="79" t="s">
        <v>276</v>
      </c>
      <c r="F1558" s="81">
        <v>42918</v>
      </c>
      <c r="G1558" s="82">
        <v>2.4350000000000001</v>
      </c>
      <c r="H1558" s="83">
        <f t="shared" si="72"/>
        <v>2435</v>
      </c>
      <c r="I1558" s="84">
        <f t="shared" si="73"/>
        <v>2.8182870370370369E-2</v>
      </c>
      <c r="J1558" s="83">
        <v>7.8E-2</v>
      </c>
      <c r="K1558" s="83" t="s">
        <v>277</v>
      </c>
      <c r="L1558" s="83">
        <v>0.224</v>
      </c>
      <c r="M1558" s="83" t="s">
        <v>277</v>
      </c>
      <c r="N1558" s="84">
        <f t="shared" si="74"/>
        <v>0.33018287037037036</v>
      </c>
    </row>
    <row r="1559" spans="2:14" s="71" customFormat="1" ht="14.65" customHeight="1">
      <c r="B1559" s="79" t="s">
        <v>278</v>
      </c>
      <c r="C1559" s="80">
        <v>10044187</v>
      </c>
      <c r="D1559" s="80">
        <v>10019674</v>
      </c>
      <c r="E1559" s="79" t="s">
        <v>276</v>
      </c>
      <c r="F1559" s="81">
        <v>42919</v>
      </c>
      <c r="G1559" s="82">
        <v>2.3039999999999998</v>
      </c>
      <c r="H1559" s="83">
        <f t="shared" si="72"/>
        <v>2304</v>
      </c>
      <c r="I1559" s="84">
        <f t="shared" si="73"/>
        <v>2.6666666666666661E-2</v>
      </c>
      <c r="J1559" s="83">
        <v>6.4000000000000001E-2</v>
      </c>
      <c r="K1559" s="83" t="s">
        <v>277</v>
      </c>
      <c r="L1559" s="83">
        <v>0.20499999999999999</v>
      </c>
      <c r="M1559" s="83" t="s">
        <v>277</v>
      </c>
      <c r="N1559" s="84">
        <f t="shared" si="74"/>
        <v>0.29566666666666663</v>
      </c>
    </row>
    <row r="1560" spans="2:14" s="71" customFormat="1" ht="14.65" customHeight="1">
      <c r="B1560" s="79" t="s">
        <v>278</v>
      </c>
      <c r="C1560" s="80">
        <v>10044187</v>
      </c>
      <c r="D1560" s="80">
        <v>10019674</v>
      </c>
      <c r="E1560" s="79" t="s">
        <v>276</v>
      </c>
      <c r="F1560" s="81">
        <v>42920</v>
      </c>
      <c r="G1560" s="82">
        <v>2.4630000000000001</v>
      </c>
      <c r="H1560" s="83">
        <f t="shared" si="72"/>
        <v>2463</v>
      </c>
      <c r="I1560" s="84">
        <f t="shared" si="73"/>
        <v>2.8506944444444442E-2</v>
      </c>
      <c r="J1560" s="83">
        <v>5.8999999999999997E-2</v>
      </c>
      <c r="K1560" s="83" t="s">
        <v>277</v>
      </c>
      <c r="L1560" s="83">
        <v>0.19900000000000001</v>
      </c>
      <c r="M1560" s="83" t="s">
        <v>277</v>
      </c>
      <c r="N1560" s="84">
        <f t="shared" si="74"/>
        <v>0.28650694444444447</v>
      </c>
    </row>
    <row r="1561" spans="2:14" s="71" customFormat="1" ht="14.65" customHeight="1">
      <c r="B1561" s="79" t="s">
        <v>278</v>
      </c>
      <c r="C1561" s="80">
        <v>10044187</v>
      </c>
      <c r="D1561" s="80">
        <v>10019674</v>
      </c>
      <c r="E1561" s="79" t="s">
        <v>276</v>
      </c>
      <c r="F1561" s="81">
        <v>42921</v>
      </c>
      <c r="G1561" s="82">
        <v>2.1219999999999999</v>
      </c>
      <c r="H1561" s="83">
        <f t="shared" si="72"/>
        <v>2122</v>
      </c>
      <c r="I1561" s="84">
        <f t="shared" si="73"/>
        <v>2.4560185185185181E-2</v>
      </c>
      <c r="J1561" s="83">
        <v>5.6000000000000001E-2</v>
      </c>
      <c r="K1561" s="83" t="s">
        <v>277</v>
      </c>
      <c r="L1561" s="83">
        <v>0.20899999999999999</v>
      </c>
      <c r="M1561" s="83" t="s">
        <v>277</v>
      </c>
      <c r="N1561" s="84">
        <f t="shared" si="74"/>
        <v>0.28956018518518517</v>
      </c>
    </row>
    <row r="1562" spans="2:14" s="71" customFormat="1" ht="14.65" customHeight="1">
      <c r="B1562" s="79" t="s">
        <v>278</v>
      </c>
      <c r="C1562" s="80">
        <v>10044187</v>
      </c>
      <c r="D1562" s="80">
        <v>10019674</v>
      </c>
      <c r="E1562" s="79" t="s">
        <v>276</v>
      </c>
      <c r="F1562" s="81">
        <v>42922</v>
      </c>
      <c r="G1562" s="82">
        <v>2.383</v>
      </c>
      <c r="H1562" s="83">
        <f t="shared" si="72"/>
        <v>2383</v>
      </c>
      <c r="I1562" s="84">
        <f t="shared" si="73"/>
        <v>2.7581018518518515E-2</v>
      </c>
      <c r="J1562" s="83">
        <v>5.1999999999999998E-2</v>
      </c>
      <c r="K1562" s="83" t="s">
        <v>277</v>
      </c>
      <c r="L1562" s="83">
        <v>0.188</v>
      </c>
      <c r="M1562" s="83" t="s">
        <v>277</v>
      </c>
      <c r="N1562" s="84">
        <f t="shared" si="74"/>
        <v>0.26758101851851851</v>
      </c>
    </row>
    <row r="1563" spans="2:14" s="71" customFormat="1" ht="14.65" customHeight="1">
      <c r="B1563" s="79" t="s">
        <v>278</v>
      </c>
      <c r="C1563" s="80">
        <v>10044187</v>
      </c>
      <c r="D1563" s="80">
        <v>10019674</v>
      </c>
      <c r="E1563" s="79" t="s">
        <v>276</v>
      </c>
      <c r="F1563" s="81">
        <v>42923</v>
      </c>
      <c r="G1563" s="82">
        <v>3.2050000000000001</v>
      </c>
      <c r="H1563" s="83">
        <f t="shared" si="72"/>
        <v>3205</v>
      </c>
      <c r="I1563" s="84">
        <f t="shared" si="73"/>
        <v>3.7094907407407403E-2</v>
      </c>
      <c r="J1563" s="83">
        <v>5.0999999999999997E-2</v>
      </c>
      <c r="K1563" s="83" t="s">
        <v>277</v>
      </c>
      <c r="L1563" s="83">
        <v>0.17899999999999999</v>
      </c>
      <c r="M1563" s="83" t="s">
        <v>277</v>
      </c>
      <c r="N1563" s="84">
        <f t="shared" si="74"/>
        <v>0.26709490740740738</v>
      </c>
    </row>
    <row r="1564" spans="2:14" s="71" customFormat="1" ht="14.65" customHeight="1">
      <c r="B1564" s="79" t="s">
        <v>278</v>
      </c>
      <c r="C1564" s="80">
        <v>10044187</v>
      </c>
      <c r="D1564" s="80">
        <v>10019674</v>
      </c>
      <c r="E1564" s="79" t="s">
        <v>276</v>
      </c>
      <c r="F1564" s="81">
        <v>42924</v>
      </c>
      <c r="G1564" s="82">
        <v>2.1949999999999998</v>
      </c>
      <c r="H1564" s="83">
        <f t="shared" si="72"/>
        <v>2195</v>
      </c>
      <c r="I1564" s="84">
        <f t="shared" si="73"/>
        <v>2.540509259259259E-2</v>
      </c>
      <c r="J1564" s="83">
        <v>0.05</v>
      </c>
      <c r="K1564" s="83" t="s">
        <v>277</v>
      </c>
      <c r="L1564" s="83">
        <v>0.156</v>
      </c>
      <c r="M1564" s="83" t="s">
        <v>277</v>
      </c>
      <c r="N1564" s="84">
        <f t="shared" si="74"/>
        <v>0.23140509259259259</v>
      </c>
    </row>
    <row r="1565" spans="2:14" s="71" customFormat="1" ht="14.65" customHeight="1">
      <c r="B1565" s="79" t="s">
        <v>278</v>
      </c>
      <c r="C1565" s="80">
        <v>10044187</v>
      </c>
      <c r="D1565" s="80">
        <v>10019674</v>
      </c>
      <c r="E1565" s="79" t="s">
        <v>276</v>
      </c>
      <c r="F1565" s="81">
        <v>42925</v>
      </c>
      <c r="G1565" s="82">
        <v>1.819</v>
      </c>
      <c r="H1565" s="83">
        <f t="shared" si="72"/>
        <v>1819</v>
      </c>
      <c r="I1565" s="84">
        <f t="shared" si="73"/>
        <v>2.105324074074074E-2</v>
      </c>
      <c r="J1565" s="83">
        <v>5.1999999999999998E-2</v>
      </c>
      <c r="K1565" s="83" t="s">
        <v>277</v>
      </c>
      <c r="L1565" s="83">
        <v>0.13500000000000001</v>
      </c>
      <c r="M1565" s="83" t="s">
        <v>277</v>
      </c>
      <c r="N1565" s="84">
        <f t="shared" si="74"/>
        <v>0.20805324074074075</v>
      </c>
    </row>
    <row r="1566" spans="2:14" s="71" customFormat="1" ht="14.65" customHeight="1">
      <c r="B1566" s="79" t="s">
        <v>278</v>
      </c>
      <c r="C1566" s="80">
        <v>10044187</v>
      </c>
      <c r="D1566" s="80">
        <v>10019674</v>
      </c>
      <c r="E1566" s="79" t="s">
        <v>276</v>
      </c>
      <c r="F1566" s="81">
        <v>42926</v>
      </c>
      <c r="G1566" s="82">
        <v>2.2890000000000001</v>
      </c>
      <c r="H1566" s="83">
        <f t="shared" si="72"/>
        <v>2289</v>
      </c>
      <c r="I1566" s="84">
        <f t="shared" si="73"/>
        <v>2.6493055555555554E-2</v>
      </c>
      <c r="J1566" s="83">
        <v>6.0999999999999999E-2</v>
      </c>
      <c r="K1566" s="83" t="s">
        <v>277</v>
      </c>
      <c r="L1566" s="83">
        <v>0.14000000000000001</v>
      </c>
      <c r="M1566" s="83" t="s">
        <v>277</v>
      </c>
      <c r="N1566" s="84">
        <f t="shared" si="74"/>
        <v>0.22749305555555557</v>
      </c>
    </row>
    <row r="1567" spans="2:14" s="71" customFormat="1" ht="14.65" customHeight="1">
      <c r="B1567" s="79" t="s">
        <v>278</v>
      </c>
      <c r="C1567" s="80">
        <v>10044187</v>
      </c>
      <c r="D1567" s="80">
        <v>10019674</v>
      </c>
      <c r="E1567" s="79" t="s">
        <v>276</v>
      </c>
      <c r="F1567" s="81">
        <v>42927</v>
      </c>
      <c r="G1567" s="82">
        <v>2.2839999999999998</v>
      </c>
      <c r="H1567" s="83">
        <f t="shared" si="72"/>
        <v>2284</v>
      </c>
      <c r="I1567" s="84">
        <f t="shared" si="73"/>
        <v>2.643518518518518E-2</v>
      </c>
      <c r="J1567" s="83">
        <v>2.95</v>
      </c>
      <c r="K1567" s="83" t="s">
        <v>277</v>
      </c>
      <c r="L1567" s="83">
        <v>0.53500000000000003</v>
      </c>
      <c r="M1567" s="83" t="s">
        <v>277</v>
      </c>
      <c r="N1567" s="84">
        <f t="shared" si="74"/>
        <v>3.5114351851851855</v>
      </c>
    </row>
    <row r="1568" spans="2:14" s="71" customFormat="1" ht="14.65" customHeight="1">
      <c r="B1568" s="79" t="s">
        <v>278</v>
      </c>
      <c r="C1568" s="80">
        <v>10044187</v>
      </c>
      <c r="D1568" s="80">
        <v>10019674</v>
      </c>
      <c r="E1568" s="79" t="s">
        <v>276</v>
      </c>
      <c r="F1568" s="81">
        <v>42928</v>
      </c>
      <c r="G1568" s="82">
        <v>2.5219999999999998</v>
      </c>
      <c r="H1568" s="83">
        <f t="shared" si="72"/>
        <v>2522</v>
      </c>
      <c r="I1568" s="84">
        <f t="shared" si="73"/>
        <v>2.9189814814814811E-2</v>
      </c>
      <c r="J1568" s="83">
        <v>2.12</v>
      </c>
      <c r="K1568" s="83" t="s">
        <v>277</v>
      </c>
      <c r="L1568" s="83">
        <v>1.22</v>
      </c>
      <c r="M1568" s="83" t="s">
        <v>277</v>
      </c>
      <c r="N1568" s="84">
        <f t="shared" si="74"/>
        <v>3.3691898148148152</v>
      </c>
    </row>
    <row r="1569" spans="2:14" s="71" customFormat="1" ht="14.65" customHeight="1">
      <c r="B1569" s="79" t="s">
        <v>278</v>
      </c>
      <c r="C1569" s="80">
        <v>10044187</v>
      </c>
      <c r="D1569" s="80">
        <v>10019674</v>
      </c>
      <c r="E1569" s="79" t="s">
        <v>276</v>
      </c>
      <c r="F1569" s="81">
        <v>42929</v>
      </c>
      <c r="G1569" s="82">
        <v>1.867</v>
      </c>
      <c r="H1569" s="83">
        <f t="shared" si="72"/>
        <v>1867</v>
      </c>
      <c r="I1569" s="84">
        <f t="shared" si="73"/>
        <v>2.1608796296296296E-2</v>
      </c>
      <c r="J1569" s="83">
        <v>0.16</v>
      </c>
      <c r="K1569" s="83" t="s">
        <v>277</v>
      </c>
      <c r="L1569" s="83">
        <v>0.65</v>
      </c>
      <c r="M1569" s="83" t="s">
        <v>277</v>
      </c>
      <c r="N1569" s="84">
        <f t="shared" si="74"/>
        <v>0.83160879629629636</v>
      </c>
    </row>
    <row r="1570" spans="2:14" s="71" customFormat="1" ht="14.65" customHeight="1">
      <c r="B1570" s="79" t="s">
        <v>278</v>
      </c>
      <c r="C1570" s="80">
        <v>10044187</v>
      </c>
      <c r="D1570" s="80">
        <v>10019674</v>
      </c>
      <c r="E1570" s="79" t="s">
        <v>276</v>
      </c>
      <c r="F1570" s="81">
        <v>42930</v>
      </c>
      <c r="G1570" s="82">
        <v>2.8330000000000002</v>
      </c>
      <c r="H1570" s="83">
        <f t="shared" si="72"/>
        <v>2833</v>
      </c>
      <c r="I1570" s="84">
        <f t="shared" si="73"/>
        <v>3.2789351851851854E-2</v>
      </c>
      <c r="J1570" s="83">
        <v>0.114</v>
      </c>
      <c r="K1570" s="83" t="s">
        <v>277</v>
      </c>
      <c r="L1570" s="83">
        <v>0.40100000000000002</v>
      </c>
      <c r="M1570" s="83" t="s">
        <v>277</v>
      </c>
      <c r="N1570" s="84">
        <f t="shared" si="74"/>
        <v>0.54778935185185185</v>
      </c>
    </row>
    <row r="1571" spans="2:14" s="71" customFormat="1" ht="14.65" customHeight="1">
      <c r="B1571" s="79" t="s">
        <v>278</v>
      </c>
      <c r="C1571" s="80">
        <v>10044187</v>
      </c>
      <c r="D1571" s="80">
        <v>10019674</v>
      </c>
      <c r="E1571" s="79" t="s">
        <v>276</v>
      </c>
      <c r="F1571" s="81">
        <v>42931</v>
      </c>
      <c r="G1571" s="82">
        <v>2.371</v>
      </c>
      <c r="H1571" s="83">
        <f t="shared" si="72"/>
        <v>2371</v>
      </c>
      <c r="I1571" s="84">
        <f t="shared" si="73"/>
        <v>2.7442129629629629E-2</v>
      </c>
      <c r="J1571" s="83">
        <v>9.6000000000000002E-2</v>
      </c>
      <c r="K1571" s="83" t="s">
        <v>277</v>
      </c>
      <c r="L1571" s="83">
        <v>0.30299999999999999</v>
      </c>
      <c r="M1571" s="83" t="s">
        <v>277</v>
      </c>
      <c r="N1571" s="84">
        <f t="shared" si="74"/>
        <v>0.42644212962962963</v>
      </c>
    </row>
    <row r="1572" spans="2:14" s="71" customFormat="1" ht="14.65" customHeight="1">
      <c r="B1572" s="79" t="s">
        <v>278</v>
      </c>
      <c r="C1572" s="80">
        <v>10044187</v>
      </c>
      <c r="D1572" s="80">
        <v>10019674</v>
      </c>
      <c r="E1572" s="79" t="s">
        <v>276</v>
      </c>
      <c r="F1572" s="81">
        <v>42932</v>
      </c>
      <c r="G1572" s="82">
        <v>2.33</v>
      </c>
      <c r="H1572" s="83">
        <f t="shared" si="72"/>
        <v>2330</v>
      </c>
      <c r="I1572" s="84">
        <f t="shared" si="73"/>
        <v>2.6967592592592592E-2</v>
      </c>
      <c r="J1572" s="83">
        <v>0.10199999999999999</v>
      </c>
      <c r="K1572" s="83" t="s">
        <v>277</v>
      </c>
      <c r="L1572" s="83">
        <v>0.27900000000000003</v>
      </c>
      <c r="M1572" s="83" t="s">
        <v>277</v>
      </c>
      <c r="N1572" s="84">
        <f t="shared" si="74"/>
        <v>0.40796759259259263</v>
      </c>
    </row>
    <row r="1573" spans="2:14" s="71" customFormat="1" ht="14.65" customHeight="1">
      <c r="B1573" s="79" t="s">
        <v>278</v>
      </c>
      <c r="C1573" s="80">
        <v>10044187</v>
      </c>
      <c r="D1573" s="80">
        <v>10019674</v>
      </c>
      <c r="E1573" s="79" t="s">
        <v>276</v>
      </c>
      <c r="F1573" s="81">
        <v>42933</v>
      </c>
      <c r="G1573" s="82">
        <v>2.3460000000000001</v>
      </c>
      <c r="H1573" s="83">
        <f t="shared" si="72"/>
        <v>2346</v>
      </c>
      <c r="I1573" s="84">
        <f t="shared" si="73"/>
        <v>2.7152777777777776E-2</v>
      </c>
      <c r="J1573" s="83">
        <v>0.10199999999999999</v>
      </c>
      <c r="K1573" s="83" t="s">
        <v>277</v>
      </c>
      <c r="L1573" s="83">
        <v>0.247</v>
      </c>
      <c r="M1573" s="83" t="s">
        <v>277</v>
      </c>
      <c r="N1573" s="84">
        <f t="shared" si="74"/>
        <v>0.37615277777777778</v>
      </c>
    </row>
    <row r="1574" spans="2:14" s="71" customFormat="1" ht="14.65" customHeight="1">
      <c r="B1574" s="79" t="s">
        <v>278</v>
      </c>
      <c r="C1574" s="80">
        <v>10044187</v>
      </c>
      <c r="D1574" s="80">
        <v>10019674</v>
      </c>
      <c r="E1574" s="79" t="s">
        <v>276</v>
      </c>
      <c r="F1574" s="81">
        <v>42934</v>
      </c>
      <c r="G1574" s="82">
        <v>2.68</v>
      </c>
      <c r="H1574" s="83">
        <f t="shared" si="72"/>
        <v>2680</v>
      </c>
      <c r="I1574" s="84">
        <f t="shared" si="73"/>
        <v>3.1018518518518518E-2</v>
      </c>
      <c r="J1574" s="83">
        <v>0.63600000000000001</v>
      </c>
      <c r="K1574" s="83" t="s">
        <v>277</v>
      </c>
      <c r="L1574" s="83">
        <v>0.23300000000000001</v>
      </c>
      <c r="M1574" s="83" t="s">
        <v>277</v>
      </c>
      <c r="N1574" s="84">
        <f t="shared" si="74"/>
        <v>0.90001851851851855</v>
      </c>
    </row>
    <row r="1575" spans="2:14" s="71" customFormat="1" ht="14.65" customHeight="1">
      <c r="B1575" s="79" t="s">
        <v>278</v>
      </c>
      <c r="C1575" s="80">
        <v>10044187</v>
      </c>
      <c r="D1575" s="80">
        <v>10019674</v>
      </c>
      <c r="E1575" s="79" t="s">
        <v>276</v>
      </c>
      <c r="F1575" s="81">
        <v>42935</v>
      </c>
      <c r="G1575" s="82">
        <v>2.4449999999999998</v>
      </c>
      <c r="H1575" s="83">
        <f t="shared" si="72"/>
        <v>2445</v>
      </c>
      <c r="I1575" s="84">
        <f t="shared" si="73"/>
        <v>2.8298611111111108E-2</v>
      </c>
      <c r="J1575" s="83">
        <v>1.17</v>
      </c>
      <c r="K1575" s="83" t="s">
        <v>277</v>
      </c>
      <c r="L1575" s="83">
        <v>0.70499999999999996</v>
      </c>
      <c r="M1575" s="83" t="s">
        <v>277</v>
      </c>
      <c r="N1575" s="84">
        <f t="shared" si="74"/>
        <v>1.903298611111111</v>
      </c>
    </row>
    <row r="1576" spans="2:14" s="71" customFormat="1" ht="14.65" customHeight="1">
      <c r="B1576" s="79" t="s">
        <v>278</v>
      </c>
      <c r="C1576" s="80">
        <v>10044187</v>
      </c>
      <c r="D1576" s="80">
        <v>10019674</v>
      </c>
      <c r="E1576" s="79" t="s">
        <v>276</v>
      </c>
      <c r="F1576" s="81">
        <v>42936</v>
      </c>
      <c r="G1576" s="82">
        <v>2.3889999999999998</v>
      </c>
      <c r="H1576" s="83">
        <f t="shared" si="72"/>
        <v>2389</v>
      </c>
      <c r="I1576" s="84">
        <f t="shared" si="73"/>
        <v>2.765046296296296E-2</v>
      </c>
      <c r="J1576" s="83">
        <v>0.21</v>
      </c>
      <c r="K1576" s="83" t="s">
        <v>277</v>
      </c>
      <c r="L1576" s="83">
        <v>0.55900000000000005</v>
      </c>
      <c r="M1576" s="83" t="s">
        <v>277</v>
      </c>
      <c r="N1576" s="84">
        <f t="shared" si="74"/>
        <v>0.79665046296296294</v>
      </c>
    </row>
    <row r="1577" spans="2:14" s="71" customFormat="1" ht="14.65" customHeight="1">
      <c r="B1577" s="79" t="s">
        <v>278</v>
      </c>
      <c r="C1577" s="80">
        <v>10044187</v>
      </c>
      <c r="D1577" s="80">
        <v>10019674</v>
      </c>
      <c r="E1577" s="79" t="s">
        <v>276</v>
      </c>
      <c r="F1577" s="81">
        <v>42937</v>
      </c>
      <c r="G1577" s="82">
        <v>2.649</v>
      </c>
      <c r="H1577" s="83">
        <f t="shared" si="72"/>
        <v>2649</v>
      </c>
      <c r="I1577" s="84">
        <f t="shared" si="73"/>
        <v>3.065972222222222E-2</v>
      </c>
      <c r="J1577" s="83">
        <v>0.95299999999999996</v>
      </c>
      <c r="K1577" s="83" t="s">
        <v>277</v>
      </c>
      <c r="L1577" s="83">
        <v>0.52100000000000002</v>
      </c>
      <c r="M1577" s="83" t="s">
        <v>277</v>
      </c>
      <c r="N1577" s="84">
        <f t="shared" si="74"/>
        <v>1.5046597222222222</v>
      </c>
    </row>
    <row r="1578" spans="2:14" s="71" customFormat="1" ht="14.65" customHeight="1">
      <c r="B1578" s="79" t="s">
        <v>278</v>
      </c>
      <c r="C1578" s="80">
        <v>10044187</v>
      </c>
      <c r="D1578" s="80">
        <v>10019674</v>
      </c>
      <c r="E1578" s="79" t="s">
        <v>276</v>
      </c>
      <c r="F1578" s="81">
        <v>42938</v>
      </c>
      <c r="G1578" s="82">
        <v>2.649</v>
      </c>
      <c r="H1578" s="83">
        <f t="shared" si="72"/>
        <v>2649</v>
      </c>
      <c r="I1578" s="84">
        <f t="shared" si="73"/>
        <v>3.065972222222222E-2</v>
      </c>
      <c r="J1578" s="83">
        <v>2.99</v>
      </c>
      <c r="K1578" s="83" t="s">
        <v>277</v>
      </c>
      <c r="L1578" s="83">
        <v>0.79700000000000004</v>
      </c>
      <c r="M1578" s="83" t="s">
        <v>277</v>
      </c>
      <c r="N1578" s="84">
        <f t="shared" si="74"/>
        <v>3.8176597222222224</v>
      </c>
    </row>
    <row r="1579" spans="2:14" s="71" customFormat="1" ht="14.65" customHeight="1">
      <c r="B1579" s="79" t="s">
        <v>278</v>
      </c>
      <c r="C1579" s="80">
        <v>10044187</v>
      </c>
      <c r="D1579" s="80">
        <v>10019674</v>
      </c>
      <c r="E1579" s="79" t="s">
        <v>276</v>
      </c>
      <c r="F1579" s="81">
        <v>42939</v>
      </c>
      <c r="G1579" s="82">
        <v>1.74</v>
      </c>
      <c r="H1579" s="83">
        <f t="shared" si="72"/>
        <v>1740</v>
      </c>
      <c r="I1579" s="84">
        <f t="shared" si="73"/>
        <v>2.0138888888888887E-2</v>
      </c>
      <c r="J1579" s="83">
        <v>0.318</v>
      </c>
      <c r="K1579" s="83" t="s">
        <v>277</v>
      </c>
      <c r="L1579" s="83">
        <v>0.746</v>
      </c>
      <c r="M1579" s="83" t="s">
        <v>277</v>
      </c>
      <c r="N1579" s="84">
        <f t="shared" si="74"/>
        <v>1.084138888888889</v>
      </c>
    </row>
    <row r="1580" spans="2:14" s="71" customFormat="1" ht="14.65" customHeight="1">
      <c r="B1580" s="79" t="s">
        <v>278</v>
      </c>
      <c r="C1580" s="80">
        <v>10044187</v>
      </c>
      <c r="D1580" s="80">
        <v>10019674</v>
      </c>
      <c r="E1580" s="79" t="s">
        <v>276</v>
      </c>
      <c r="F1580" s="81">
        <v>42940</v>
      </c>
      <c r="G1580" s="82">
        <v>2.4119999999999999</v>
      </c>
      <c r="H1580" s="83">
        <f t="shared" si="72"/>
        <v>2412</v>
      </c>
      <c r="I1580" s="84">
        <f t="shared" si="73"/>
        <v>2.7916666666666663E-2</v>
      </c>
      <c r="J1580" s="83">
        <v>0.185</v>
      </c>
      <c r="K1580" s="83" t="s">
        <v>277</v>
      </c>
      <c r="L1580" s="83">
        <v>0.56399999999999995</v>
      </c>
      <c r="M1580" s="83" t="s">
        <v>277</v>
      </c>
      <c r="N1580" s="84">
        <f t="shared" si="74"/>
        <v>0.77691666666666659</v>
      </c>
    </row>
    <row r="1581" spans="2:14" s="71" customFormat="1" ht="14.65" customHeight="1">
      <c r="B1581" s="79" t="s">
        <v>278</v>
      </c>
      <c r="C1581" s="80">
        <v>10044187</v>
      </c>
      <c r="D1581" s="80">
        <v>10019674</v>
      </c>
      <c r="E1581" s="79" t="s">
        <v>276</v>
      </c>
      <c r="F1581" s="81">
        <v>42941</v>
      </c>
      <c r="G1581" s="82">
        <v>2.694</v>
      </c>
      <c r="H1581" s="83">
        <f t="shared" si="72"/>
        <v>2694</v>
      </c>
      <c r="I1581" s="84">
        <f t="shared" si="73"/>
        <v>3.1180555555555552E-2</v>
      </c>
      <c r="J1581" s="83">
        <v>0.125</v>
      </c>
      <c r="K1581" s="83" t="s">
        <v>277</v>
      </c>
      <c r="L1581" s="83">
        <v>0.44700000000000001</v>
      </c>
      <c r="M1581" s="83" t="s">
        <v>277</v>
      </c>
      <c r="N1581" s="84">
        <f t="shared" si="74"/>
        <v>0.60318055555555561</v>
      </c>
    </row>
    <row r="1582" spans="2:14" s="71" customFormat="1" ht="14.65" customHeight="1">
      <c r="B1582" s="79" t="s">
        <v>278</v>
      </c>
      <c r="C1582" s="80">
        <v>10044187</v>
      </c>
      <c r="D1582" s="80">
        <v>10019674</v>
      </c>
      <c r="E1582" s="79" t="s">
        <v>276</v>
      </c>
      <c r="F1582" s="81">
        <v>42942</v>
      </c>
      <c r="G1582" s="82">
        <v>2.5880000000000001</v>
      </c>
      <c r="H1582" s="83">
        <f t="shared" si="72"/>
        <v>2588</v>
      </c>
      <c r="I1582" s="84">
        <f t="shared" si="73"/>
        <v>2.9953703703703701E-2</v>
      </c>
      <c r="J1582" s="83">
        <v>0.16</v>
      </c>
      <c r="K1582" s="83" t="s">
        <v>277</v>
      </c>
      <c r="L1582" s="83">
        <v>0.41699999999999998</v>
      </c>
      <c r="M1582" s="83" t="s">
        <v>277</v>
      </c>
      <c r="N1582" s="84">
        <f t="shared" si="74"/>
        <v>0.60695370370370372</v>
      </c>
    </row>
    <row r="1583" spans="2:14" s="71" customFormat="1" ht="14.65" customHeight="1">
      <c r="B1583" s="79" t="s">
        <v>278</v>
      </c>
      <c r="C1583" s="80">
        <v>10044187</v>
      </c>
      <c r="D1583" s="80">
        <v>10019674</v>
      </c>
      <c r="E1583" s="79" t="s">
        <v>276</v>
      </c>
      <c r="F1583" s="81">
        <v>42943</v>
      </c>
      <c r="G1583" s="82">
        <v>2.5619999999999998</v>
      </c>
      <c r="H1583" s="83">
        <f t="shared" si="72"/>
        <v>2562</v>
      </c>
      <c r="I1583" s="84">
        <f t="shared" si="73"/>
        <v>2.9652777777777774E-2</v>
      </c>
      <c r="J1583" s="83">
        <v>0.19</v>
      </c>
      <c r="K1583" s="83" t="s">
        <v>277</v>
      </c>
      <c r="L1583" s="83">
        <v>0.52500000000000002</v>
      </c>
      <c r="M1583" s="83" t="s">
        <v>277</v>
      </c>
      <c r="N1583" s="84">
        <f t="shared" si="74"/>
        <v>0.74465277777777783</v>
      </c>
    </row>
    <row r="1584" spans="2:14" s="71" customFormat="1" ht="14.65" customHeight="1">
      <c r="B1584" s="79" t="s">
        <v>278</v>
      </c>
      <c r="C1584" s="80">
        <v>10044187</v>
      </c>
      <c r="D1584" s="80">
        <v>10019674</v>
      </c>
      <c r="E1584" s="79" t="s">
        <v>276</v>
      </c>
      <c r="F1584" s="81">
        <v>42944</v>
      </c>
      <c r="G1584" s="82">
        <v>1.716</v>
      </c>
      <c r="H1584" s="83">
        <f t="shared" si="72"/>
        <v>1716</v>
      </c>
      <c r="I1584" s="84">
        <f t="shared" si="73"/>
        <v>1.9861111111111111E-2</v>
      </c>
      <c r="J1584" s="83">
        <v>0.183</v>
      </c>
      <c r="K1584" s="83" t="s">
        <v>277</v>
      </c>
      <c r="L1584" s="83">
        <v>0.53</v>
      </c>
      <c r="M1584" s="83" t="s">
        <v>277</v>
      </c>
      <c r="N1584" s="84">
        <f t="shared" si="74"/>
        <v>0.73286111111111119</v>
      </c>
    </row>
    <row r="1585" spans="2:14" s="71" customFormat="1" ht="14.65" customHeight="1">
      <c r="B1585" s="79" t="s">
        <v>278</v>
      </c>
      <c r="C1585" s="80">
        <v>10044187</v>
      </c>
      <c r="D1585" s="80">
        <v>10019674</v>
      </c>
      <c r="E1585" s="79" t="s">
        <v>276</v>
      </c>
      <c r="F1585" s="81">
        <v>42945</v>
      </c>
      <c r="G1585" s="82">
        <v>2.4649999999999999</v>
      </c>
      <c r="H1585" s="83">
        <f t="shared" si="72"/>
        <v>2465</v>
      </c>
      <c r="I1585" s="84">
        <f t="shared" si="73"/>
        <v>2.853009259259259E-2</v>
      </c>
      <c r="J1585" s="83">
        <v>1.52</v>
      </c>
      <c r="K1585" s="83" t="s">
        <v>277</v>
      </c>
      <c r="L1585" s="83">
        <v>0.67200000000000004</v>
      </c>
      <c r="M1585" s="83" t="s">
        <v>277</v>
      </c>
      <c r="N1585" s="84">
        <f t="shared" si="74"/>
        <v>2.2205300925925928</v>
      </c>
    </row>
    <row r="1586" spans="2:14" s="71" customFormat="1" ht="14.65" customHeight="1">
      <c r="B1586" s="79" t="s">
        <v>278</v>
      </c>
      <c r="C1586" s="80">
        <v>10044187</v>
      </c>
      <c r="D1586" s="80">
        <v>10019674</v>
      </c>
      <c r="E1586" s="79" t="s">
        <v>276</v>
      </c>
      <c r="F1586" s="81">
        <v>42946</v>
      </c>
      <c r="G1586" s="82">
        <v>2.5350000000000001</v>
      </c>
      <c r="H1586" s="83">
        <f t="shared" si="72"/>
        <v>2535</v>
      </c>
      <c r="I1586" s="84">
        <f t="shared" si="73"/>
        <v>2.9340277777777778E-2</v>
      </c>
      <c r="J1586" s="83">
        <v>1.92</v>
      </c>
      <c r="K1586" s="83" t="s">
        <v>277</v>
      </c>
      <c r="L1586" s="83">
        <v>0.82699999999999996</v>
      </c>
      <c r="M1586" s="83" t="s">
        <v>277</v>
      </c>
      <c r="N1586" s="84">
        <f t="shared" si="74"/>
        <v>2.7763402777777779</v>
      </c>
    </row>
    <row r="1587" spans="2:14" s="71" customFormat="1" ht="14.65" customHeight="1">
      <c r="B1587" s="79" t="s">
        <v>278</v>
      </c>
      <c r="C1587" s="80">
        <v>10044187</v>
      </c>
      <c r="D1587" s="80">
        <v>10019674</v>
      </c>
      <c r="E1587" s="79" t="s">
        <v>276</v>
      </c>
      <c r="F1587" s="81">
        <v>42947</v>
      </c>
      <c r="G1587" s="82">
        <v>2.4710000000000001</v>
      </c>
      <c r="H1587" s="83">
        <f t="shared" si="72"/>
        <v>2471</v>
      </c>
      <c r="I1587" s="84">
        <f t="shared" si="73"/>
        <v>2.8599537037037034E-2</v>
      </c>
      <c r="J1587" s="83">
        <v>0.21199999999999999</v>
      </c>
      <c r="K1587" s="83" t="s">
        <v>277</v>
      </c>
      <c r="L1587" s="83">
        <v>0.69599999999999995</v>
      </c>
      <c r="M1587" s="83" t="s">
        <v>277</v>
      </c>
      <c r="N1587" s="84">
        <f t="shared" si="74"/>
        <v>0.93659953703703702</v>
      </c>
    </row>
    <row r="1588" spans="2:14" s="71" customFormat="1" ht="14.65" customHeight="1">
      <c r="B1588" s="79" t="s">
        <v>278</v>
      </c>
      <c r="C1588" s="80">
        <v>10044187</v>
      </c>
      <c r="D1588" s="80">
        <v>10019674</v>
      </c>
      <c r="E1588" s="79" t="s">
        <v>276</v>
      </c>
      <c r="F1588" s="81">
        <v>42948</v>
      </c>
      <c r="G1588" s="82">
        <v>2.254</v>
      </c>
      <c r="H1588" s="83">
        <f t="shared" si="72"/>
        <v>2254</v>
      </c>
      <c r="I1588" s="84">
        <f t="shared" si="73"/>
        <v>2.6087962962962962E-2</v>
      </c>
      <c r="J1588" s="83">
        <v>0.14299999999999999</v>
      </c>
      <c r="K1588" s="83" t="s">
        <v>277</v>
      </c>
      <c r="L1588" s="83">
        <v>0.50800000000000001</v>
      </c>
      <c r="M1588" s="83" t="s">
        <v>277</v>
      </c>
      <c r="N1588" s="84">
        <f t="shared" si="74"/>
        <v>0.67708796296296292</v>
      </c>
    </row>
    <row r="1589" spans="2:14" s="71" customFormat="1" ht="14.65" customHeight="1">
      <c r="B1589" s="79" t="s">
        <v>278</v>
      </c>
      <c r="C1589" s="80">
        <v>10044187</v>
      </c>
      <c r="D1589" s="80">
        <v>10019674</v>
      </c>
      <c r="E1589" s="79" t="s">
        <v>276</v>
      </c>
      <c r="F1589" s="81">
        <v>42949</v>
      </c>
      <c r="G1589" s="82">
        <v>2.44</v>
      </c>
      <c r="H1589" s="83">
        <f t="shared" si="72"/>
        <v>2440</v>
      </c>
      <c r="I1589" s="84">
        <f t="shared" si="73"/>
        <v>2.824074074074074E-2</v>
      </c>
      <c r="J1589" s="83">
        <v>0.49199999999999999</v>
      </c>
      <c r="K1589" s="83" t="s">
        <v>277</v>
      </c>
      <c r="L1589" s="83">
        <v>0.64300000000000002</v>
      </c>
      <c r="M1589" s="83" t="s">
        <v>277</v>
      </c>
      <c r="N1589" s="84">
        <f t="shared" si="74"/>
        <v>1.1632407407407408</v>
      </c>
    </row>
    <row r="1590" spans="2:14" s="71" customFormat="1" ht="14.65" customHeight="1">
      <c r="B1590" s="79" t="s">
        <v>278</v>
      </c>
      <c r="C1590" s="80">
        <v>10044187</v>
      </c>
      <c r="D1590" s="80">
        <v>10019674</v>
      </c>
      <c r="E1590" s="79" t="s">
        <v>276</v>
      </c>
      <c r="F1590" s="81">
        <v>42950</v>
      </c>
      <c r="G1590" s="82">
        <v>2.383</v>
      </c>
      <c r="H1590" s="83">
        <f t="shared" si="72"/>
        <v>2383</v>
      </c>
      <c r="I1590" s="84">
        <f t="shared" si="73"/>
        <v>2.7581018518518515E-2</v>
      </c>
      <c r="J1590" s="83">
        <v>0.27900000000000003</v>
      </c>
      <c r="K1590" s="83" t="s">
        <v>277</v>
      </c>
      <c r="L1590" s="83">
        <v>0.75700000000000001</v>
      </c>
      <c r="M1590" s="83" t="s">
        <v>277</v>
      </c>
      <c r="N1590" s="84">
        <f t="shared" si="74"/>
        <v>1.0635810185185186</v>
      </c>
    </row>
    <row r="1591" spans="2:14" s="71" customFormat="1" ht="14.65" customHeight="1">
      <c r="B1591" s="79" t="s">
        <v>278</v>
      </c>
      <c r="C1591" s="80">
        <v>10044187</v>
      </c>
      <c r="D1591" s="80">
        <v>10019674</v>
      </c>
      <c r="E1591" s="79" t="s">
        <v>276</v>
      </c>
      <c r="F1591" s="81">
        <v>42951</v>
      </c>
      <c r="G1591" s="82">
        <v>2.3279999999999998</v>
      </c>
      <c r="H1591" s="83">
        <f t="shared" si="72"/>
        <v>2328</v>
      </c>
      <c r="I1591" s="84">
        <f t="shared" si="73"/>
        <v>2.6944444444444441E-2</v>
      </c>
      <c r="J1591" s="83">
        <v>0.125</v>
      </c>
      <c r="K1591" s="83" t="s">
        <v>277</v>
      </c>
      <c r="L1591" s="83">
        <v>0.49199999999999999</v>
      </c>
      <c r="M1591" s="83" t="s">
        <v>277</v>
      </c>
      <c r="N1591" s="84">
        <f t="shared" si="74"/>
        <v>0.64394444444444443</v>
      </c>
    </row>
    <row r="1592" spans="2:14" s="71" customFormat="1" ht="14.65" customHeight="1">
      <c r="B1592" s="79" t="s">
        <v>278</v>
      </c>
      <c r="C1592" s="80">
        <v>10044187</v>
      </c>
      <c r="D1592" s="80">
        <v>10019674</v>
      </c>
      <c r="E1592" s="79" t="s">
        <v>276</v>
      </c>
      <c r="F1592" s="81">
        <v>42952</v>
      </c>
      <c r="G1592" s="82">
        <v>2.4489999999999998</v>
      </c>
      <c r="H1592" s="83">
        <f t="shared" si="72"/>
        <v>2449</v>
      </c>
      <c r="I1592" s="84">
        <f t="shared" si="73"/>
        <v>2.8344907407407402E-2</v>
      </c>
      <c r="J1592" s="83">
        <v>0.14199999999999999</v>
      </c>
      <c r="K1592" s="83" t="s">
        <v>277</v>
      </c>
      <c r="L1592" s="83">
        <v>0.39</v>
      </c>
      <c r="M1592" s="83" t="s">
        <v>277</v>
      </c>
      <c r="N1592" s="84">
        <f t="shared" si="74"/>
        <v>0.56034490740740739</v>
      </c>
    </row>
    <row r="1593" spans="2:14" s="71" customFormat="1" ht="14.65" customHeight="1">
      <c r="B1593" s="79" t="s">
        <v>278</v>
      </c>
      <c r="C1593" s="80">
        <v>10044187</v>
      </c>
      <c r="D1593" s="80">
        <v>10019674</v>
      </c>
      <c r="E1593" s="79" t="s">
        <v>276</v>
      </c>
      <c r="F1593" s="81">
        <v>42953</v>
      </c>
      <c r="G1593" s="82">
        <v>2.37</v>
      </c>
      <c r="H1593" s="83">
        <f t="shared" si="72"/>
        <v>2370</v>
      </c>
      <c r="I1593" s="84">
        <f t="shared" si="73"/>
        <v>2.7430555555555555E-2</v>
      </c>
      <c r="J1593" s="83">
        <v>0.13700000000000001</v>
      </c>
      <c r="K1593" s="83" t="s">
        <v>277</v>
      </c>
      <c r="L1593" s="83">
        <v>0.34899999999999998</v>
      </c>
      <c r="M1593" s="83" t="s">
        <v>277</v>
      </c>
      <c r="N1593" s="84">
        <f t="shared" si="74"/>
        <v>0.51343055555555561</v>
      </c>
    </row>
    <row r="1594" spans="2:14" s="71" customFormat="1" ht="14.65" customHeight="1">
      <c r="B1594" s="79" t="s">
        <v>278</v>
      </c>
      <c r="C1594" s="80">
        <v>10044187</v>
      </c>
      <c r="D1594" s="80">
        <v>10019674</v>
      </c>
      <c r="E1594" s="79" t="s">
        <v>276</v>
      </c>
      <c r="F1594" s="81">
        <v>42954</v>
      </c>
      <c r="G1594" s="82">
        <v>2.48</v>
      </c>
      <c r="H1594" s="83">
        <f t="shared" si="72"/>
        <v>2480</v>
      </c>
      <c r="I1594" s="84">
        <f t="shared" si="73"/>
        <v>2.87037037037037E-2</v>
      </c>
      <c r="J1594" s="83">
        <v>9.8000000000000004E-2</v>
      </c>
      <c r="K1594" s="83" t="s">
        <v>277</v>
      </c>
      <c r="L1594" s="83">
        <v>0.33900000000000002</v>
      </c>
      <c r="M1594" s="83" t="s">
        <v>277</v>
      </c>
      <c r="N1594" s="84">
        <f t="shared" si="74"/>
        <v>0.46570370370370373</v>
      </c>
    </row>
    <row r="1595" spans="2:14" s="71" customFormat="1" ht="14.65" customHeight="1">
      <c r="B1595" s="79" t="s">
        <v>278</v>
      </c>
      <c r="C1595" s="80">
        <v>10044187</v>
      </c>
      <c r="D1595" s="80">
        <v>10019674</v>
      </c>
      <c r="E1595" s="79" t="s">
        <v>276</v>
      </c>
      <c r="F1595" s="81">
        <v>42955</v>
      </c>
      <c r="G1595" s="82">
        <v>3.1930000000000001</v>
      </c>
      <c r="H1595" s="83">
        <f t="shared" si="72"/>
        <v>3193</v>
      </c>
      <c r="I1595" s="84">
        <f t="shared" si="73"/>
        <v>3.695601851851852E-2</v>
      </c>
      <c r="J1595" s="83">
        <v>0.126</v>
      </c>
      <c r="K1595" s="83" t="s">
        <v>277</v>
      </c>
      <c r="L1595" s="83">
        <v>0.29399999999999998</v>
      </c>
      <c r="M1595" s="83" t="s">
        <v>277</v>
      </c>
      <c r="N1595" s="84">
        <f t="shared" si="74"/>
        <v>0.45695601851851853</v>
      </c>
    </row>
    <row r="1596" spans="2:14" s="71" customFormat="1" ht="14.65" customHeight="1">
      <c r="B1596" s="79" t="s">
        <v>278</v>
      </c>
      <c r="C1596" s="80">
        <v>10044187</v>
      </c>
      <c r="D1596" s="80">
        <v>10019674</v>
      </c>
      <c r="E1596" s="79" t="s">
        <v>276</v>
      </c>
      <c r="F1596" s="81">
        <v>42956</v>
      </c>
      <c r="G1596" s="82">
        <v>1.623</v>
      </c>
      <c r="H1596" s="83">
        <f t="shared" si="72"/>
        <v>1623</v>
      </c>
      <c r="I1596" s="84">
        <f t="shared" si="73"/>
        <v>1.878472222222222E-2</v>
      </c>
      <c r="J1596" s="83">
        <v>6.05</v>
      </c>
      <c r="K1596" s="83" t="s">
        <v>277</v>
      </c>
      <c r="L1596" s="83">
        <v>0.71799999999999997</v>
      </c>
      <c r="M1596" s="83" t="s">
        <v>277</v>
      </c>
      <c r="N1596" s="84">
        <f t="shared" si="74"/>
        <v>6.7867847222222224</v>
      </c>
    </row>
    <row r="1597" spans="2:14" s="71" customFormat="1" ht="14.65" customHeight="1">
      <c r="B1597" s="79" t="s">
        <v>278</v>
      </c>
      <c r="C1597" s="80">
        <v>10044187</v>
      </c>
      <c r="D1597" s="80">
        <v>10019674</v>
      </c>
      <c r="E1597" s="79" t="s">
        <v>276</v>
      </c>
      <c r="F1597" s="81">
        <v>42957</v>
      </c>
      <c r="G1597" s="82">
        <v>2.427</v>
      </c>
      <c r="H1597" s="83">
        <f t="shared" si="72"/>
        <v>2427</v>
      </c>
      <c r="I1597" s="84">
        <f t="shared" si="73"/>
        <v>2.8090277777777777E-2</v>
      </c>
      <c r="J1597" s="83">
        <v>0.98399999999999999</v>
      </c>
      <c r="K1597" s="83" t="s">
        <v>277</v>
      </c>
      <c r="L1597" s="83">
        <v>0.754</v>
      </c>
      <c r="M1597" s="83" t="s">
        <v>277</v>
      </c>
      <c r="N1597" s="84">
        <f t="shared" si="74"/>
        <v>1.7660902777777778</v>
      </c>
    </row>
    <row r="1598" spans="2:14" s="71" customFormat="1" ht="14.65" customHeight="1">
      <c r="B1598" s="79" t="s">
        <v>278</v>
      </c>
      <c r="C1598" s="80">
        <v>10044187</v>
      </c>
      <c r="D1598" s="80">
        <v>10019674</v>
      </c>
      <c r="E1598" s="79" t="s">
        <v>276</v>
      </c>
      <c r="F1598" s="81">
        <v>42958</v>
      </c>
      <c r="G1598" s="82">
        <v>2.2290000000000001</v>
      </c>
      <c r="H1598" s="83">
        <f t="shared" si="72"/>
        <v>2229</v>
      </c>
      <c r="I1598" s="84">
        <f t="shared" si="73"/>
        <v>2.5798611111111109E-2</v>
      </c>
      <c r="J1598" s="83">
        <v>0.216</v>
      </c>
      <c r="K1598" s="83" t="s">
        <v>277</v>
      </c>
      <c r="L1598" s="83">
        <v>0.66100000000000003</v>
      </c>
      <c r="M1598" s="83" t="s">
        <v>277</v>
      </c>
      <c r="N1598" s="84">
        <f t="shared" si="74"/>
        <v>0.90279861111111115</v>
      </c>
    </row>
    <row r="1599" spans="2:14" s="71" customFormat="1" ht="14.65" customHeight="1">
      <c r="B1599" s="79" t="s">
        <v>278</v>
      </c>
      <c r="C1599" s="80">
        <v>10044187</v>
      </c>
      <c r="D1599" s="80">
        <v>10019674</v>
      </c>
      <c r="E1599" s="79" t="s">
        <v>276</v>
      </c>
      <c r="F1599" s="81">
        <v>42959</v>
      </c>
      <c r="G1599" s="82">
        <v>2.625</v>
      </c>
      <c r="H1599" s="83">
        <f t="shared" si="72"/>
        <v>2625</v>
      </c>
      <c r="I1599" s="84">
        <f t="shared" si="73"/>
        <v>3.0381944444444444E-2</v>
      </c>
      <c r="J1599" s="83">
        <v>0.14599999999999999</v>
      </c>
      <c r="K1599" s="83" t="s">
        <v>277</v>
      </c>
      <c r="L1599" s="83">
        <v>0.45100000000000001</v>
      </c>
      <c r="M1599" s="83" t="s">
        <v>277</v>
      </c>
      <c r="N1599" s="84">
        <f t="shared" si="74"/>
        <v>0.62738194444444439</v>
      </c>
    </row>
    <row r="1600" spans="2:14" s="71" customFormat="1" ht="14.65" customHeight="1">
      <c r="B1600" s="79" t="s">
        <v>278</v>
      </c>
      <c r="C1600" s="80">
        <v>10044187</v>
      </c>
      <c r="D1600" s="80">
        <v>10019674</v>
      </c>
      <c r="E1600" s="79" t="s">
        <v>276</v>
      </c>
      <c r="F1600" s="81">
        <v>42960</v>
      </c>
      <c r="G1600" s="82">
        <v>2.625</v>
      </c>
      <c r="H1600" s="83">
        <f t="shared" si="72"/>
        <v>2625</v>
      </c>
      <c r="I1600" s="84">
        <f t="shared" si="73"/>
        <v>3.0381944444444444E-2</v>
      </c>
      <c r="J1600" s="83">
        <v>0.11799999999999999</v>
      </c>
      <c r="K1600" s="83" t="s">
        <v>277</v>
      </c>
      <c r="L1600" s="83">
        <v>0.35599999999999998</v>
      </c>
      <c r="M1600" s="83" t="s">
        <v>277</v>
      </c>
      <c r="N1600" s="84">
        <f t="shared" si="74"/>
        <v>0.5043819444444444</v>
      </c>
    </row>
    <row r="1601" spans="2:14" s="71" customFormat="1" ht="14.65" customHeight="1">
      <c r="B1601" s="79" t="s">
        <v>278</v>
      </c>
      <c r="C1601" s="80">
        <v>10044187</v>
      </c>
      <c r="D1601" s="80">
        <v>10019674</v>
      </c>
      <c r="E1601" s="79" t="s">
        <v>276</v>
      </c>
      <c r="F1601" s="81">
        <v>42961</v>
      </c>
      <c r="G1601" s="82">
        <v>2.3820000000000001</v>
      </c>
      <c r="H1601" s="83">
        <f t="shared" si="72"/>
        <v>2382</v>
      </c>
      <c r="I1601" s="84">
        <f t="shared" si="73"/>
        <v>2.7569444444444445E-2</v>
      </c>
      <c r="J1601" s="83">
        <v>0.10199999999999999</v>
      </c>
      <c r="K1601" s="83" t="s">
        <v>277</v>
      </c>
      <c r="L1601" s="83">
        <v>0.309</v>
      </c>
      <c r="M1601" s="83" t="s">
        <v>277</v>
      </c>
      <c r="N1601" s="84">
        <f t="shared" si="74"/>
        <v>0.43856944444444446</v>
      </c>
    </row>
    <row r="1602" spans="2:14" s="71" customFormat="1" ht="14.65" customHeight="1">
      <c r="B1602" s="79" t="s">
        <v>278</v>
      </c>
      <c r="C1602" s="80">
        <v>10044187</v>
      </c>
      <c r="D1602" s="80">
        <v>10019674</v>
      </c>
      <c r="E1602" s="79" t="s">
        <v>276</v>
      </c>
      <c r="F1602" s="81">
        <v>42962</v>
      </c>
      <c r="G1602" s="82">
        <v>2.387</v>
      </c>
      <c r="H1602" s="83">
        <f t="shared" si="72"/>
        <v>2387</v>
      </c>
      <c r="I1602" s="84">
        <f t="shared" si="73"/>
        <v>2.7627314814814813E-2</v>
      </c>
      <c r="J1602" s="83">
        <v>8.5999999999999993E-2</v>
      </c>
      <c r="K1602" s="83" t="s">
        <v>277</v>
      </c>
      <c r="L1602" s="83">
        <v>0.27</v>
      </c>
      <c r="M1602" s="83" t="s">
        <v>277</v>
      </c>
      <c r="N1602" s="84">
        <f t="shared" si="74"/>
        <v>0.38362731481481482</v>
      </c>
    </row>
    <row r="1603" spans="2:14" s="71" customFormat="1" ht="14.65" customHeight="1">
      <c r="B1603" s="79" t="s">
        <v>278</v>
      </c>
      <c r="C1603" s="80">
        <v>10044187</v>
      </c>
      <c r="D1603" s="80">
        <v>10019674</v>
      </c>
      <c r="E1603" s="79" t="s">
        <v>276</v>
      </c>
      <c r="F1603" s="81">
        <v>42963</v>
      </c>
      <c r="G1603" s="82">
        <v>2.3140000000000001</v>
      </c>
      <c r="H1603" s="83">
        <f t="shared" si="72"/>
        <v>2314</v>
      </c>
      <c r="I1603" s="84">
        <f t="shared" si="73"/>
        <v>2.6782407407407408E-2</v>
      </c>
      <c r="J1603" s="83">
        <v>0.11600000000000001</v>
      </c>
      <c r="K1603" s="83" t="s">
        <v>277</v>
      </c>
      <c r="L1603" s="83">
        <v>0.25</v>
      </c>
      <c r="M1603" s="83" t="s">
        <v>277</v>
      </c>
      <c r="N1603" s="84">
        <f t="shared" si="74"/>
        <v>0.39278240740740744</v>
      </c>
    </row>
    <row r="1604" spans="2:14" s="71" customFormat="1" ht="14.65" customHeight="1">
      <c r="B1604" s="79" t="s">
        <v>278</v>
      </c>
      <c r="C1604" s="80">
        <v>10044187</v>
      </c>
      <c r="D1604" s="80">
        <v>10019674</v>
      </c>
      <c r="E1604" s="79" t="s">
        <v>276</v>
      </c>
      <c r="F1604" s="81">
        <v>42964</v>
      </c>
      <c r="G1604" s="82">
        <v>2.5289999999999999</v>
      </c>
      <c r="H1604" s="83">
        <f t="shared" si="72"/>
        <v>2529</v>
      </c>
      <c r="I1604" s="84">
        <f t="shared" si="73"/>
        <v>2.9270833333333329E-2</v>
      </c>
      <c r="J1604" s="83">
        <v>0.26400000000000001</v>
      </c>
      <c r="K1604" s="83" t="s">
        <v>277</v>
      </c>
      <c r="L1604" s="83">
        <v>0.48399999999999999</v>
      </c>
      <c r="M1604" s="83" t="s">
        <v>277</v>
      </c>
      <c r="N1604" s="84">
        <f t="shared" si="74"/>
        <v>0.77727083333333336</v>
      </c>
    </row>
    <row r="1605" spans="2:14" s="71" customFormat="1" ht="14.65" customHeight="1">
      <c r="B1605" s="79" t="s">
        <v>278</v>
      </c>
      <c r="C1605" s="80">
        <v>10044187</v>
      </c>
      <c r="D1605" s="80">
        <v>10019674</v>
      </c>
      <c r="E1605" s="79" t="s">
        <v>276</v>
      </c>
      <c r="F1605" s="81">
        <v>42965</v>
      </c>
      <c r="G1605" s="82">
        <v>2.4809999999999999</v>
      </c>
      <c r="H1605" s="83">
        <f t="shared" ref="H1605:H1668" si="75">(G1605*1000)</f>
        <v>2481</v>
      </c>
      <c r="I1605" s="84">
        <f t="shared" ref="I1605:I1668" si="76">SUM(G1605/86.4)</f>
        <v>2.8715277777777774E-2</v>
      </c>
      <c r="J1605" s="83">
        <v>0.28399999999999997</v>
      </c>
      <c r="K1605" s="83" t="s">
        <v>277</v>
      </c>
      <c r="L1605" s="83">
        <v>0.63500000000000001</v>
      </c>
      <c r="M1605" s="83" t="s">
        <v>277</v>
      </c>
      <c r="N1605" s="84">
        <f t="shared" ref="N1605:N1668" si="77">SUM(I1605+J1605+L1605)</f>
        <v>0.94771527777777775</v>
      </c>
    </row>
    <row r="1606" spans="2:14" s="71" customFormat="1" ht="14.65" customHeight="1">
      <c r="B1606" s="79" t="s">
        <v>278</v>
      </c>
      <c r="C1606" s="80">
        <v>10044187</v>
      </c>
      <c r="D1606" s="80">
        <v>10019674</v>
      </c>
      <c r="E1606" s="79" t="s">
        <v>276</v>
      </c>
      <c r="F1606" s="81">
        <v>42966</v>
      </c>
      <c r="G1606" s="82">
        <v>3.1070000000000002</v>
      </c>
      <c r="H1606" s="83">
        <f t="shared" si="75"/>
        <v>3107</v>
      </c>
      <c r="I1606" s="84">
        <f t="shared" si="76"/>
        <v>3.5960648148148151E-2</v>
      </c>
      <c r="J1606" s="83">
        <v>0.111</v>
      </c>
      <c r="K1606" s="83" t="s">
        <v>277</v>
      </c>
      <c r="L1606" s="83">
        <v>0.49399999999999999</v>
      </c>
      <c r="M1606" s="83" t="s">
        <v>277</v>
      </c>
      <c r="N1606" s="84">
        <f t="shared" si="77"/>
        <v>0.64096064814814813</v>
      </c>
    </row>
    <row r="1607" spans="2:14" s="71" customFormat="1" ht="14.65" customHeight="1">
      <c r="B1607" s="79" t="s">
        <v>278</v>
      </c>
      <c r="C1607" s="80">
        <v>10044187</v>
      </c>
      <c r="D1607" s="80">
        <v>10019674</v>
      </c>
      <c r="E1607" s="79" t="s">
        <v>276</v>
      </c>
      <c r="F1607" s="81">
        <v>42967</v>
      </c>
      <c r="G1607" s="82">
        <v>2.0110000000000001</v>
      </c>
      <c r="H1607" s="83">
        <f t="shared" si="75"/>
        <v>2011.0000000000002</v>
      </c>
      <c r="I1607" s="84">
        <f t="shared" si="76"/>
        <v>2.3275462962962963E-2</v>
      </c>
      <c r="J1607" s="83">
        <v>0.14199999999999999</v>
      </c>
      <c r="K1607" s="83" t="s">
        <v>277</v>
      </c>
      <c r="L1607" s="83">
        <v>0.377</v>
      </c>
      <c r="M1607" s="83" t="s">
        <v>277</v>
      </c>
      <c r="N1607" s="84">
        <f t="shared" si="77"/>
        <v>0.54227546296296292</v>
      </c>
    </row>
    <row r="1608" spans="2:14" s="71" customFormat="1" ht="14.65" customHeight="1">
      <c r="B1608" s="79" t="s">
        <v>278</v>
      </c>
      <c r="C1608" s="80">
        <v>10044187</v>
      </c>
      <c r="D1608" s="80">
        <v>10019674</v>
      </c>
      <c r="E1608" s="79" t="s">
        <v>276</v>
      </c>
      <c r="F1608" s="81">
        <v>42968</v>
      </c>
      <c r="G1608" s="82">
        <v>2.3959999999999999</v>
      </c>
      <c r="H1608" s="83">
        <f t="shared" si="75"/>
        <v>2396</v>
      </c>
      <c r="I1608" s="84">
        <f t="shared" si="76"/>
        <v>2.7731481481481478E-2</v>
      </c>
      <c r="J1608" s="83">
        <v>0.32900000000000001</v>
      </c>
      <c r="K1608" s="83" t="s">
        <v>277</v>
      </c>
      <c r="L1608" s="83">
        <v>0.58899999999999997</v>
      </c>
      <c r="M1608" s="83" t="s">
        <v>277</v>
      </c>
      <c r="N1608" s="84">
        <f t="shared" si="77"/>
        <v>0.94573148148148145</v>
      </c>
    </row>
    <row r="1609" spans="2:14" s="71" customFormat="1" ht="14.65" customHeight="1">
      <c r="B1609" s="79" t="s">
        <v>278</v>
      </c>
      <c r="C1609" s="80">
        <v>10044187</v>
      </c>
      <c r="D1609" s="80">
        <v>10019674</v>
      </c>
      <c r="E1609" s="79" t="s">
        <v>276</v>
      </c>
      <c r="F1609" s="81">
        <v>42969</v>
      </c>
      <c r="G1609" s="82">
        <v>2.1749999999999998</v>
      </c>
      <c r="H1609" s="83">
        <f t="shared" si="75"/>
        <v>2175</v>
      </c>
      <c r="I1609" s="84">
        <f t="shared" si="76"/>
        <v>2.5173611111111108E-2</v>
      </c>
      <c r="J1609" s="83">
        <v>0.14499999999999999</v>
      </c>
      <c r="K1609" s="83" t="s">
        <v>277</v>
      </c>
      <c r="L1609" s="83">
        <v>0.44</v>
      </c>
      <c r="M1609" s="83" t="s">
        <v>277</v>
      </c>
      <c r="N1609" s="84">
        <f t="shared" si="77"/>
        <v>0.61017361111111112</v>
      </c>
    </row>
    <row r="1610" spans="2:14" s="71" customFormat="1" ht="14.65" customHeight="1">
      <c r="B1610" s="79" t="s">
        <v>278</v>
      </c>
      <c r="C1610" s="80">
        <v>10044187</v>
      </c>
      <c r="D1610" s="80">
        <v>10019674</v>
      </c>
      <c r="E1610" s="79" t="s">
        <v>276</v>
      </c>
      <c r="F1610" s="81">
        <v>42970</v>
      </c>
      <c r="G1610" s="82">
        <v>2.323</v>
      </c>
      <c r="H1610" s="83">
        <f t="shared" si="75"/>
        <v>2323</v>
      </c>
      <c r="I1610" s="84">
        <f t="shared" si="76"/>
        <v>2.6886574074074073E-2</v>
      </c>
      <c r="J1610" s="83">
        <v>0.10199999999999999</v>
      </c>
      <c r="K1610" s="83" t="s">
        <v>277</v>
      </c>
      <c r="L1610" s="83">
        <v>0.35499999999999998</v>
      </c>
      <c r="M1610" s="83" t="s">
        <v>277</v>
      </c>
      <c r="N1610" s="84">
        <f t="shared" si="77"/>
        <v>0.48388657407407404</v>
      </c>
    </row>
    <row r="1611" spans="2:14" s="71" customFormat="1" ht="14.65" customHeight="1">
      <c r="B1611" s="79" t="s">
        <v>278</v>
      </c>
      <c r="C1611" s="80">
        <v>10044187</v>
      </c>
      <c r="D1611" s="80">
        <v>10019674</v>
      </c>
      <c r="E1611" s="79" t="s">
        <v>276</v>
      </c>
      <c r="F1611" s="81">
        <v>42971</v>
      </c>
      <c r="G1611" s="82">
        <v>2.4500000000000002</v>
      </c>
      <c r="H1611" s="83">
        <f t="shared" si="75"/>
        <v>2450</v>
      </c>
      <c r="I1611" s="84">
        <f t="shared" si="76"/>
        <v>2.8356481481481483E-2</v>
      </c>
      <c r="J1611" s="83">
        <v>8.5999999999999993E-2</v>
      </c>
      <c r="K1611" s="83" t="s">
        <v>277</v>
      </c>
      <c r="L1611" s="83">
        <v>0.27400000000000002</v>
      </c>
      <c r="M1611" s="83" t="s">
        <v>277</v>
      </c>
      <c r="N1611" s="84">
        <f t="shared" si="77"/>
        <v>0.3883564814814815</v>
      </c>
    </row>
    <row r="1612" spans="2:14" s="71" customFormat="1" ht="14.65" customHeight="1">
      <c r="B1612" s="79" t="s">
        <v>278</v>
      </c>
      <c r="C1612" s="80">
        <v>10044187</v>
      </c>
      <c r="D1612" s="80">
        <v>10019674</v>
      </c>
      <c r="E1612" s="79" t="s">
        <v>276</v>
      </c>
      <c r="F1612" s="81">
        <v>42972</v>
      </c>
      <c r="G1612" s="82">
        <v>2.4780000000000002</v>
      </c>
      <c r="H1612" s="83">
        <f t="shared" si="75"/>
        <v>2478</v>
      </c>
      <c r="I1612" s="84">
        <f t="shared" si="76"/>
        <v>2.8680555555555556E-2</v>
      </c>
      <c r="J1612" s="83">
        <v>0.08</v>
      </c>
      <c r="K1612" s="83" t="s">
        <v>277</v>
      </c>
      <c r="L1612" s="83">
        <v>0.254</v>
      </c>
      <c r="M1612" s="83" t="s">
        <v>277</v>
      </c>
      <c r="N1612" s="84">
        <f t="shared" si="77"/>
        <v>0.36268055555555556</v>
      </c>
    </row>
    <row r="1613" spans="2:14" s="71" customFormat="1" ht="14.65" customHeight="1">
      <c r="B1613" s="79" t="s">
        <v>278</v>
      </c>
      <c r="C1613" s="80">
        <v>10044187</v>
      </c>
      <c r="D1613" s="80">
        <v>10019674</v>
      </c>
      <c r="E1613" s="79" t="s">
        <v>276</v>
      </c>
      <c r="F1613" s="81">
        <v>42973</v>
      </c>
      <c r="G1613" s="82">
        <v>2.2770000000000001</v>
      </c>
      <c r="H1613" s="83">
        <f t="shared" si="75"/>
        <v>2277</v>
      </c>
      <c r="I1613" s="84">
        <f t="shared" si="76"/>
        <v>2.6354166666666668E-2</v>
      </c>
      <c r="J1613" s="83">
        <v>7.5999999999999998E-2</v>
      </c>
      <c r="K1613" s="83" t="s">
        <v>277</v>
      </c>
      <c r="L1613" s="83">
        <v>0.22500000000000001</v>
      </c>
      <c r="M1613" s="83" t="s">
        <v>277</v>
      </c>
      <c r="N1613" s="84">
        <f t="shared" si="77"/>
        <v>0.32735416666666667</v>
      </c>
    </row>
    <row r="1614" spans="2:14" s="71" customFormat="1" ht="14.65" customHeight="1">
      <c r="B1614" s="79" t="s">
        <v>278</v>
      </c>
      <c r="C1614" s="80">
        <v>10044187</v>
      </c>
      <c r="D1614" s="80">
        <v>10019674</v>
      </c>
      <c r="E1614" s="79" t="s">
        <v>276</v>
      </c>
      <c r="F1614" s="81">
        <v>42974</v>
      </c>
      <c r="G1614" s="82">
        <v>2.375</v>
      </c>
      <c r="H1614" s="83">
        <f t="shared" si="75"/>
        <v>2375</v>
      </c>
      <c r="I1614" s="84">
        <f t="shared" si="76"/>
        <v>2.7488425925925923E-2</v>
      </c>
      <c r="J1614" s="83">
        <v>7.3999999999999996E-2</v>
      </c>
      <c r="K1614" s="83" t="s">
        <v>277</v>
      </c>
      <c r="L1614" s="83">
        <v>0.20799999999999999</v>
      </c>
      <c r="M1614" s="83" t="s">
        <v>277</v>
      </c>
      <c r="N1614" s="84">
        <f t="shared" si="77"/>
        <v>0.3094884259259259</v>
      </c>
    </row>
    <row r="1615" spans="2:14" s="71" customFormat="1" ht="14.65" customHeight="1">
      <c r="B1615" s="79" t="s">
        <v>278</v>
      </c>
      <c r="C1615" s="80">
        <v>10044187</v>
      </c>
      <c r="D1615" s="80">
        <v>10019674</v>
      </c>
      <c r="E1615" s="79" t="s">
        <v>276</v>
      </c>
      <c r="F1615" s="81">
        <v>42975</v>
      </c>
      <c r="G1615" s="82">
        <v>2.5209999999999999</v>
      </c>
      <c r="H1615" s="83">
        <f t="shared" si="75"/>
        <v>2521</v>
      </c>
      <c r="I1615" s="84">
        <f t="shared" si="76"/>
        <v>2.9178240740740737E-2</v>
      </c>
      <c r="J1615" s="83">
        <v>7.0000000000000007E-2</v>
      </c>
      <c r="K1615" s="83" t="s">
        <v>277</v>
      </c>
      <c r="L1615" s="83">
        <v>0.20399999999999999</v>
      </c>
      <c r="M1615" s="83" t="s">
        <v>277</v>
      </c>
      <c r="N1615" s="84">
        <f t="shared" si="77"/>
        <v>0.30317824074074073</v>
      </c>
    </row>
    <row r="1616" spans="2:14" s="71" customFormat="1" ht="14.65" customHeight="1">
      <c r="B1616" s="79" t="s">
        <v>278</v>
      </c>
      <c r="C1616" s="80">
        <v>10044187</v>
      </c>
      <c r="D1616" s="80">
        <v>10019674</v>
      </c>
      <c r="E1616" s="79" t="s">
        <v>276</v>
      </c>
      <c r="F1616" s="81">
        <v>42976</v>
      </c>
      <c r="G1616" s="82">
        <v>2.4820000000000002</v>
      </c>
      <c r="H1616" s="83">
        <f t="shared" si="75"/>
        <v>2482</v>
      </c>
      <c r="I1616" s="84">
        <f t="shared" si="76"/>
        <v>2.8726851851851851E-2</v>
      </c>
      <c r="J1616" s="83">
        <v>7.0000000000000007E-2</v>
      </c>
      <c r="K1616" s="83" t="s">
        <v>277</v>
      </c>
      <c r="L1616" s="83">
        <v>0.192</v>
      </c>
      <c r="M1616" s="83" t="s">
        <v>277</v>
      </c>
      <c r="N1616" s="84">
        <f t="shared" si="77"/>
        <v>0.29072685185185188</v>
      </c>
    </row>
    <row r="1617" spans="2:14" s="71" customFormat="1" ht="14.65" customHeight="1">
      <c r="B1617" s="79" t="s">
        <v>278</v>
      </c>
      <c r="C1617" s="80">
        <v>10044187</v>
      </c>
      <c r="D1617" s="80">
        <v>10019674</v>
      </c>
      <c r="E1617" s="79" t="s">
        <v>276</v>
      </c>
      <c r="F1617" s="81">
        <v>42977</v>
      </c>
      <c r="G1617" s="82">
        <v>1.76</v>
      </c>
      <c r="H1617" s="83">
        <f t="shared" si="75"/>
        <v>1760</v>
      </c>
      <c r="I1617" s="84">
        <f t="shared" si="76"/>
        <v>2.0370370370370369E-2</v>
      </c>
      <c r="J1617" s="83">
        <v>0.19400000000000001</v>
      </c>
      <c r="K1617" s="83" t="s">
        <v>277</v>
      </c>
      <c r="L1617" s="83">
        <v>0.28299999999999997</v>
      </c>
      <c r="M1617" s="83" t="s">
        <v>277</v>
      </c>
      <c r="N1617" s="84">
        <f t="shared" si="77"/>
        <v>0.49737037037037035</v>
      </c>
    </row>
    <row r="1618" spans="2:14" s="71" customFormat="1" ht="14.65" customHeight="1">
      <c r="B1618" s="79" t="s">
        <v>278</v>
      </c>
      <c r="C1618" s="80">
        <v>10044187</v>
      </c>
      <c r="D1618" s="80">
        <v>10019674</v>
      </c>
      <c r="E1618" s="79" t="s">
        <v>276</v>
      </c>
      <c r="F1618" s="81">
        <v>42978</v>
      </c>
      <c r="G1618" s="82">
        <v>3.0579999999999998</v>
      </c>
      <c r="H1618" s="83">
        <f t="shared" si="75"/>
        <v>3058</v>
      </c>
      <c r="I1618" s="84">
        <f t="shared" si="76"/>
        <v>3.5393518518518512E-2</v>
      </c>
      <c r="J1618" s="83">
        <v>0.27400000000000002</v>
      </c>
      <c r="K1618" s="83" t="s">
        <v>277</v>
      </c>
      <c r="L1618" s="83">
        <v>0.45100000000000001</v>
      </c>
      <c r="M1618" s="83" t="s">
        <v>277</v>
      </c>
      <c r="N1618" s="84">
        <f t="shared" si="77"/>
        <v>0.76039351851851855</v>
      </c>
    </row>
    <row r="1619" spans="2:14" s="71" customFormat="1" ht="14.65" customHeight="1">
      <c r="B1619" s="79" t="s">
        <v>278</v>
      </c>
      <c r="C1619" s="80">
        <v>10044187</v>
      </c>
      <c r="D1619" s="80">
        <v>10019674</v>
      </c>
      <c r="E1619" s="79" t="s">
        <v>276</v>
      </c>
      <c r="F1619" s="81">
        <v>42979</v>
      </c>
      <c r="G1619" s="82">
        <v>3.1469999999999998</v>
      </c>
      <c r="H1619" s="83">
        <f t="shared" si="75"/>
        <v>3147</v>
      </c>
      <c r="I1619" s="84">
        <f t="shared" si="76"/>
        <v>3.6423611111111108E-2</v>
      </c>
      <c r="J1619" s="83">
        <v>9.8000000000000004E-2</v>
      </c>
      <c r="K1619" s="83" t="s">
        <v>277</v>
      </c>
      <c r="L1619" s="83">
        <v>0.34699999999999998</v>
      </c>
      <c r="M1619" s="83" t="s">
        <v>277</v>
      </c>
      <c r="N1619" s="84">
        <f t="shared" si="77"/>
        <v>0.48142361111111109</v>
      </c>
    </row>
    <row r="1620" spans="2:14" s="71" customFormat="1" ht="14.65" customHeight="1">
      <c r="B1620" s="79" t="s">
        <v>278</v>
      </c>
      <c r="C1620" s="80">
        <v>10044187</v>
      </c>
      <c r="D1620" s="80">
        <v>10019674</v>
      </c>
      <c r="E1620" s="79" t="s">
        <v>276</v>
      </c>
      <c r="F1620" s="81">
        <v>42980</v>
      </c>
      <c r="G1620" s="82">
        <v>1.548</v>
      </c>
      <c r="H1620" s="83">
        <f t="shared" si="75"/>
        <v>1548</v>
      </c>
      <c r="I1620" s="84">
        <f t="shared" si="76"/>
        <v>1.7916666666666668E-2</v>
      </c>
      <c r="J1620" s="83">
        <v>6.8000000000000005E-2</v>
      </c>
      <c r="K1620" s="83" t="s">
        <v>277</v>
      </c>
      <c r="L1620" s="83">
        <v>0.221</v>
      </c>
      <c r="M1620" s="83" t="s">
        <v>277</v>
      </c>
      <c r="N1620" s="84">
        <f t="shared" si="77"/>
        <v>0.30691666666666667</v>
      </c>
    </row>
    <row r="1621" spans="2:14" s="71" customFormat="1" ht="14.65" customHeight="1">
      <c r="B1621" s="79" t="s">
        <v>278</v>
      </c>
      <c r="C1621" s="80">
        <v>10044187</v>
      </c>
      <c r="D1621" s="80">
        <v>10019674</v>
      </c>
      <c r="E1621" s="79" t="s">
        <v>276</v>
      </c>
      <c r="F1621" s="81">
        <v>42981</v>
      </c>
      <c r="G1621" s="82">
        <v>2.4630000000000001</v>
      </c>
      <c r="H1621" s="83">
        <f t="shared" si="75"/>
        <v>2463</v>
      </c>
      <c r="I1621" s="84">
        <f t="shared" si="76"/>
        <v>2.8506944444444442E-2</v>
      </c>
      <c r="J1621" s="83">
        <v>0.124</v>
      </c>
      <c r="K1621" s="83" t="s">
        <v>277</v>
      </c>
      <c r="L1621" s="83">
        <v>0.249</v>
      </c>
      <c r="M1621" s="83" t="s">
        <v>277</v>
      </c>
      <c r="N1621" s="84">
        <f t="shared" si="77"/>
        <v>0.40150694444444446</v>
      </c>
    </row>
    <row r="1622" spans="2:14" s="71" customFormat="1" ht="14.65" customHeight="1">
      <c r="B1622" s="79" t="s">
        <v>278</v>
      </c>
      <c r="C1622" s="80">
        <v>10044187</v>
      </c>
      <c r="D1622" s="80">
        <v>10019674</v>
      </c>
      <c r="E1622" s="79" t="s">
        <v>276</v>
      </c>
      <c r="F1622" s="81">
        <v>42982</v>
      </c>
      <c r="G1622" s="82">
        <v>2.4590000000000001</v>
      </c>
      <c r="H1622" s="83">
        <f t="shared" si="75"/>
        <v>2459</v>
      </c>
      <c r="I1622" s="84">
        <f t="shared" si="76"/>
        <v>2.8460648148148148E-2</v>
      </c>
      <c r="J1622" s="83">
        <v>0.36099999999999999</v>
      </c>
      <c r="K1622" s="83" t="s">
        <v>277</v>
      </c>
      <c r="L1622" s="83">
        <v>0.58299999999999996</v>
      </c>
      <c r="M1622" s="83" t="s">
        <v>277</v>
      </c>
      <c r="N1622" s="84">
        <f t="shared" si="77"/>
        <v>0.97246064814814814</v>
      </c>
    </row>
    <row r="1623" spans="2:14" s="71" customFormat="1" ht="14.65" customHeight="1">
      <c r="B1623" s="79" t="s">
        <v>278</v>
      </c>
      <c r="C1623" s="80">
        <v>10044187</v>
      </c>
      <c r="D1623" s="80">
        <v>10019674</v>
      </c>
      <c r="E1623" s="79" t="s">
        <v>276</v>
      </c>
      <c r="F1623" s="81">
        <v>42983</v>
      </c>
      <c r="G1623" s="82">
        <v>2.5110000000000001</v>
      </c>
      <c r="H1623" s="83">
        <f t="shared" si="75"/>
        <v>2511</v>
      </c>
      <c r="I1623" s="84">
        <f t="shared" si="76"/>
        <v>2.9062499999999998E-2</v>
      </c>
      <c r="J1623" s="83">
        <v>0.14899999999999999</v>
      </c>
      <c r="K1623" s="83" t="s">
        <v>277</v>
      </c>
      <c r="L1623" s="83">
        <v>0.41</v>
      </c>
      <c r="M1623" s="83" t="s">
        <v>277</v>
      </c>
      <c r="N1623" s="84">
        <f t="shared" si="77"/>
        <v>0.58806249999999993</v>
      </c>
    </row>
    <row r="1624" spans="2:14" s="71" customFormat="1" ht="14.65" customHeight="1">
      <c r="B1624" s="79" t="s">
        <v>278</v>
      </c>
      <c r="C1624" s="80">
        <v>10044187</v>
      </c>
      <c r="D1624" s="80">
        <v>10019674</v>
      </c>
      <c r="E1624" s="79" t="s">
        <v>276</v>
      </c>
      <c r="F1624" s="81">
        <v>42984</v>
      </c>
      <c r="G1624" s="82">
        <v>2.4500000000000002</v>
      </c>
      <c r="H1624" s="83">
        <f t="shared" si="75"/>
        <v>2450</v>
      </c>
      <c r="I1624" s="84">
        <f t="shared" si="76"/>
        <v>2.8356481481481483E-2</v>
      </c>
      <c r="J1624" s="83">
        <v>0.122</v>
      </c>
      <c r="K1624" s="83" t="s">
        <v>277</v>
      </c>
      <c r="L1624" s="83">
        <v>0.34399999999999997</v>
      </c>
      <c r="M1624" s="83" t="s">
        <v>277</v>
      </c>
      <c r="N1624" s="84">
        <f t="shared" si="77"/>
        <v>0.49435648148148148</v>
      </c>
    </row>
    <row r="1625" spans="2:14" s="71" customFormat="1" ht="14.65" customHeight="1">
      <c r="B1625" s="79" t="s">
        <v>278</v>
      </c>
      <c r="C1625" s="80">
        <v>10044187</v>
      </c>
      <c r="D1625" s="80">
        <v>10019674</v>
      </c>
      <c r="E1625" s="79" t="s">
        <v>276</v>
      </c>
      <c r="F1625" s="81">
        <v>42985</v>
      </c>
      <c r="G1625" s="82">
        <v>2.3149999999999999</v>
      </c>
      <c r="H1625" s="83">
        <f t="shared" si="75"/>
        <v>2315</v>
      </c>
      <c r="I1625" s="84">
        <f t="shared" si="76"/>
        <v>2.6793981481481478E-2</v>
      </c>
      <c r="J1625" s="83">
        <v>8.5999999999999993E-2</v>
      </c>
      <c r="K1625" s="83" t="s">
        <v>277</v>
      </c>
      <c r="L1625" s="83">
        <v>0.26</v>
      </c>
      <c r="M1625" s="83" t="s">
        <v>277</v>
      </c>
      <c r="N1625" s="84">
        <f t="shared" si="77"/>
        <v>0.37279398148148146</v>
      </c>
    </row>
    <row r="1626" spans="2:14" s="71" customFormat="1" ht="14.65" customHeight="1">
      <c r="B1626" s="79" t="s">
        <v>278</v>
      </c>
      <c r="C1626" s="80">
        <v>10044187</v>
      </c>
      <c r="D1626" s="80">
        <v>10019674</v>
      </c>
      <c r="E1626" s="79" t="s">
        <v>276</v>
      </c>
      <c r="F1626" s="81">
        <v>42986</v>
      </c>
      <c r="G1626" s="82">
        <v>2.4260000000000002</v>
      </c>
      <c r="H1626" s="83">
        <f t="shared" si="75"/>
        <v>2426</v>
      </c>
      <c r="I1626" s="84">
        <f t="shared" si="76"/>
        <v>2.8078703703703703E-2</v>
      </c>
      <c r="J1626" s="83">
        <v>0.41299999999999998</v>
      </c>
      <c r="K1626" s="83" t="s">
        <v>277</v>
      </c>
      <c r="L1626" s="83">
        <v>0.50700000000000001</v>
      </c>
      <c r="M1626" s="83" t="s">
        <v>277</v>
      </c>
      <c r="N1626" s="84">
        <f t="shared" si="77"/>
        <v>0.94807870370370373</v>
      </c>
    </row>
    <row r="1627" spans="2:14" s="71" customFormat="1" ht="14.65" customHeight="1">
      <c r="B1627" s="79" t="s">
        <v>278</v>
      </c>
      <c r="C1627" s="80">
        <v>10044187</v>
      </c>
      <c r="D1627" s="80">
        <v>10019674</v>
      </c>
      <c r="E1627" s="79" t="s">
        <v>276</v>
      </c>
      <c r="F1627" s="81">
        <v>42987</v>
      </c>
      <c r="G1627" s="82">
        <v>2.4580000000000002</v>
      </c>
      <c r="H1627" s="83">
        <f t="shared" si="75"/>
        <v>2458</v>
      </c>
      <c r="I1627" s="84">
        <f t="shared" si="76"/>
        <v>2.8449074074074075E-2</v>
      </c>
      <c r="J1627" s="83">
        <v>0.161</v>
      </c>
      <c r="K1627" s="83" t="s">
        <v>277</v>
      </c>
      <c r="L1627" s="83">
        <v>0.67500000000000004</v>
      </c>
      <c r="M1627" s="83" t="s">
        <v>277</v>
      </c>
      <c r="N1627" s="84">
        <f t="shared" si="77"/>
        <v>0.86444907407407412</v>
      </c>
    </row>
    <row r="1628" spans="2:14" s="71" customFormat="1" ht="14.65" customHeight="1">
      <c r="B1628" s="79" t="s">
        <v>278</v>
      </c>
      <c r="C1628" s="80">
        <v>10044187</v>
      </c>
      <c r="D1628" s="80">
        <v>10019674</v>
      </c>
      <c r="E1628" s="79" t="s">
        <v>276</v>
      </c>
      <c r="F1628" s="81">
        <v>42988</v>
      </c>
      <c r="G1628" s="82">
        <v>2.4329999999999998</v>
      </c>
      <c r="H1628" s="83">
        <f t="shared" si="75"/>
        <v>2433</v>
      </c>
      <c r="I1628" s="84">
        <f t="shared" si="76"/>
        <v>2.8159722222222218E-2</v>
      </c>
      <c r="J1628" s="83">
        <v>0.123</v>
      </c>
      <c r="K1628" s="83" t="s">
        <v>277</v>
      </c>
      <c r="L1628" s="83">
        <v>0.48399999999999999</v>
      </c>
      <c r="M1628" s="83" t="s">
        <v>277</v>
      </c>
      <c r="N1628" s="84">
        <f t="shared" si="77"/>
        <v>0.63515972222222217</v>
      </c>
    </row>
    <row r="1629" spans="2:14" s="71" customFormat="1" ht="14.65" customHeight="1">
      <c r="B1629" s="79" t="s">
        <v>278</v>
      </c>
      <c r="C1629" s="80">
        <v>10044187</v>
      </c>
      <c r="D1629" s="80">
        <v>10019674</v>
      </c>
      <c r="E1629" s="79" t="s">
        <v>276</v>
      </c>
      <c r="F1629" s="81">
        <v>42989</v>
      </c>
      <c r="G1629" s="82">
        <v>2.4260000000000002</v>
      </c>
      <c r="H1629" s="83">
        <f t="shared" si="75"/>
        <v>2426</v>
      </c>
      <c r="I1629" s="84">
        <f t="shared" si="76"/>
        <v>2.8078703703703703E-2</v>
      </c>
      <c r="J1629" s="83">
        <v>0.23</v>
      </c>
      <c r="K1629" s="83" t="s">
        <v>277</v>
      </c>
      <c r="L1629" s="83">
        <v>0.35899999999999999</v>
      </c>
      <c r="M1629" s="83" t="s">
        <v>277</v>
      </c>
      <c r="N1629" s="84">
        <f t="shared" si="77"/>
        <v>0.61707870370370377</v>
      </c>
    </row>
    <row r="1630" spans="2:14" s="71" customFormat="1" ht="14.65" customHeight="1">
      <c r="B1630" s="79" t="s">
        <v>278</v>
      </c>
      <c r="C1630" s="80">
        <v>10044187</v>
      </c>
      <c r="D1630" s="80">
        <v>10019674</v>
      </c>
      <c r="E1630" s="79" t="s">
        <v>276</v>
      </c>
      <c r="F1630" s="81">
        <v>42990</v>
      </c>
      <c r="G1630" s="82">
        <v>2.472</v>
      </c>
      <c r="H1630" s="83">
        <f t="shared" si="75"/>
        <v>2472</v>
      </c>
      <c r="I1630" s="84">
        <f t="shared" si="76"/>
        <v>2.8611111111111108E-2</v>
      </c>
      <c r="J1630" s="83">
        <v>0.152</v>
      </c>
      <c r="K1630" s="83" t="s">
        <v>277</v>
      </c>
      <c r="L1630" s="83">
        <v>0.41199999999999998</v>
      </c>
      <c r="M1630" s="83" t="s">
        <v>277</v>
      </c>
      <c r="N1630" s="84">
        <f t="shared" si="77"/>
        <v>0.59261111111111109</v>
      </c>
    </row>
    <row r="1631" spans="2:14" s="71" customFormat="1" ht="14.65" customHeight="1">
      <c r="B1631" s="79" t="s">
        <v>278</v>
      </c>
      <c r="C1631" s="80">
        <v>10044187</v>
      </c>
      <c r="D1631" s="80">
        <v>10019674</v>
      </c>
      <c r="E1631" s="79" t="s">
        <v>276</v>
      </c>
      <c r="F1631" s="81">
        <v>42991</v>
      </c>
      <c r="G1631" s="82">
        <v>2.419</v>
      </c>
      <c r="H1631" s="83">
        <f t="shared" si="75"/>
        <v>2419</v>
      </c>
      <c r="I1631" s="84">
        <f t="shared" si="76"/>
        <v>2.7997685185185184E-2</v>
      </c>
      <c r="J1631" s="83">
        <v>0.34699999999999998</v>
      </c>
      <c r="K1631" s="83" t="s">
        <v>277</v>
      </c>
      <c r="L1631" s="83">
        <v>0.44500000000000001</v>
      </c>
      <c r="M1631" s="83" t="s">
        <v>277</v>
      </c>
      <c r="N1631" s="84">
        <f t="shared" si="77"/>
        <v>0.81999768518518512</v>
      </c>
    </row>
    <row r="1632" spans="2:14" s="71" customFormat="1" ht="14.65" customHeight="1">
      <c r="B1632" s="79" t="s">
        <v>278</v>
      </c>
      <c r="C1632" s="80">
        <v>10044187</v>
      </c>
      <c r="D1632" s="80">
        <v>10019674</v>
      </c>
      <c r="E1632" s="79" t="s">
        <v>276</v>
      </c>
      <c r="F1632" s="81">
        <v>42992</v>
      </c>
      <c r="G1632" s="82">
        <v>2.3660000000000001</v>
      </c>
      <c r="H1632" s="83">
        <f t="shared" si="75"/>
        <v>2366</v>
      </c>
      <c r="I1632" s="84">
        <f t="shared" si="76"/>
        <v>2.7384259259259257E-2</v>
      </c>
      <c r="J1632" s="83">
        <v>0.14899999999999999</v>
      </c>
      <c r="K1632" s="83" t="s">
        <v>277</v>
      </c>
      <c r="L1632" s="83">
        <v>0.45200000000000001</v>
      </c>
      <c r="M1632" s="83" t="s">
        <v>277</v>
      </c>
      <c r="N1632" s="84">
        <f t="shared" si="77"/>
        <v>0.62838425925925923</v>
      </c>
    </row>
    <row r="1633" spans="2:14" s="71" customFormat="1" ht="14.65" customHeight="1">
      <c r="B1633" s="79" t="s">
        <v>278</v>
      </c>
      <c r="C1633" s="80">
        <v>10044187</v>
      </c>
      <c r="D1633" s="80">
        <v>10019674</v>
      </c>
      <c r="E1633" s="79" t="s">
        <v>276</v>
      </c>
      <c r="F1633" s="81">
        <v>42993</v>
      </c>
      <c r="G1633" s="82">
        <v>2.4529999999999998</v>
      </c>
      <c r="H1633" s="83">
        <f t="shared" si="75"/>
        <v>2453</v>
      </c>
      <c r="I1633" s="84">
        <f t="shared" si="76"/>
        <v>2.83912037037037E-2</v>
      </c>
      <c r="J1633" s="83">
        <v>9.2999999999999999E-2</v>
      </c>
      <c r="K1633" s="83" t="s">
        <v>277</v>
      </c>
      <c r="L1633" s="83">
        <v>0.27500000000000002</v>
      </c>
      <c r="M1633" s="83" t="s">
        <v>277</v>
      </c>
      <c r="N1633" s="84">
        <f t="shared" si="77"/>
        <v>0.39639120370370373</v>
      </c>
    </row>
    <row r="1634" spans="2:14" s="71" customFormat="1" ht="14.65" customHeight="1">
      <c r="B1634" s="79" t="s">
        <v>278</v>
      </c>
      <c r="C1634" s="80">
        <v>10044187</v>
      </c>
      <c r="D1634" s="80">
        <v>10019674</v>
      </c>
      <c r="E1634" s="79" t="s">
        <v>276</v>
      </c>
      <c r="F1634" s="81">
        <v>42994</v>
      </c>
      <c r="G1634" s="82">
        <v>2.4860000000000002</v>
      </c>
      <c r="H1634" s="83">
        <f t="shared" si="75"/>
        <v>2486</v>
      </c>
      <c r="I1634" s="84">
        <f t="shared" si="76"/>
        <v>2.8773148148148148E-2</v>
      </c>
      <c r="J1634" s="83">
        <v>9.4E-2</v>
      </c>
      <c r="K1634" s="83" t="s">
        <v>277</v>
      </c>
      <c r="L1634" s="83">
        <v>0.23799999999999999</v>
      </c>
      <c r="M1634" s="83" t="s">
        <v>277</v>
      </c>
      <c r="N1634" s="84">
        <f t="shared" si="77"/>
        <v>0.36077314814814815</v>
      </c>
    </row>
    <row r="1635" spans="2:14" s="71" customFormat="1" ht="14.65" customHeight="1">
      <c r="B1635" s="79" t="s">
        <v>278</v>
      </c>
      <c r="C1635" s="80">
        <v>10044187</v>
      </c>
      <c r="D1635" s="80">
        <v>10019674</v>
      </c>
      <c r="E1635" s="79" t="s">
        <v>276</v>
      </c>
      <c r="F1635" s="81">
        <v>42995</v>
      </c>
      <c r="G1635" s="82">
        <v>3.0059999999999998</v>
      </c>
      <c r="H1635" s="83">
        <f t="shared" si="75"/>
        <v>3006</v>
      </c>
      <c r="I1635" s="84">
        <f t="shared" si="76"/>
        <v>3.4791666666666665E-2</v>
      </c>
      <c r="J1635" s="83">
        <v>0.157</v>
      </c>
      <c r="K1635" s="83" t="s">
        <v>277</v>
      </c>
      <c r="L1635" s="83">
        <v>0.26700000000000002</v>
      </c>
      <c r="M1635" s="83" t="s">
        <v>277</v>
      </c>
      <c r="N1635" s="84">
        <f t="shared" si="77"/>
        <v>0.45879166666666671</v>
      </c>
    </row>
    <row r="1636" spans="2:14" s="71" customFormat="1" ht="14.65" customHeight="1">
      <c r="B1636" s="79" t="s">
        <v>278</v>
      </c>
      <c r="C1636" s="80">
        <v>10044187</v>
      </c>
      <c r="D1636" s="80">
        <v>10019674</v>
      </c>
      <c r="E1636" s="79" t="s">
        <v>276</v>
      </c>
      <c r="F1636" s="81">
        <v>42996</v>
      </c>
      <c r="G1636" s="82">
        <v>2.0310000000000001</v>
      </c>
      <c r="H1636" s="83">
        <f t="shared" si="75"/>
        <v>2031.0000000000002</v>
      </c>
      <c r="I1636" s="84">
        <f t="shared" si="76"/>
        <v>2.3506944444444445E-2</v>
      </c>
      <c r="J1636" s="83">
        <v>0.152</v>
      </c>
      <c r="K1636" s="83" t="s">
        <v>277</v>
      </c>
      <c r="L1636" s="83">
        <v>0.371</v>
      </c>
      <c r="M1636" s="83" t="s">
        <v>277</v>
      </c>
      <c r="N1636" s="84">
        <f t="shared" si="77"/>
        <v>0.54650694444444448</v>
      </c>
    </row>
    <row r="1637" spans="2:14" s="71" customFormat="1" ht="14.65" customHeight="1">
      <c r="B1637" s="79" t="s">
        <v>278</v>
      </c>
      <c r="C1637" s="80">
        <v>10044187</v>
      </c>
      <c r="D1637" s="80">
        <v>10019674</v>
      </c>
      <c r="E1637" s="79" t="s">
        <v>276</v>
      </c>
      <c r="F1637" s="81">
        <v>42997</v>
      </c>
      <c r="G1637" s="82">
        <v>3.0510000000000002</v>
      </c>
      <c r="H1637" s="83">
        <f t="shared" si="75"/>
        <v>3051</v>
      </c>
      <c r="I1637" s="84">
        <f t="shared" si="76"/>
        <v>3.5312499999999997E-2</v>
      </c>
      <c r="J1637" s="83">
        <v>0.17</v>
      </c>
      <c r="K1637" s="83" t="s">
        <v>277</v>
      </c>
      <c r="L1637" s="83">
        <v>0.34100000000000003</v>
      </c>
      <c r="M1637" s="83" t="s">
        <v>277</v>
      </c>
      <c r="N1637" s="84">
        <f t="shared" si="77"/>
        <v>0.54631249999999998</v>
      </c>
    </row>
    <row r="1638" spans="2:14" s="71" customFormat="1" ht="14.65" customHeight="1">
      <c r="B1638" s="79" t="s">
        <v>278</v>
      </c>
      <c r="C1638" s="80">
        <v>10044187</v>
      </c>
      <c r="D1638" s="80">
        <v>10019674</v>
      </c>
      <c r="E1638" s="79" t="s">
        <v>276</v>
      </c>
      <c r="F1638" s="81">
        <v>42998</v>
      </c>
      <c r="G1638" s="82">
        <v>2.1989999999999998</v>
      </c>
      <c r="H1638" s="83">
        <f t="shared" si="75"/>
        <v>2199</v>
      </c>
      <c r="I1638" s="84">
        <f t="shared" si="76"/>
        <v>2.5451388888888885E-2</v>
      </c>
      <c r="J1638" s="83">
        <v>9.4E-2</v>
      </c>
      <c r="K1638" s="83" t="s">
        <v>277</v>
      </c>
      <c r="L1638" s="83">
        <v>0.26500000000000001</v>
      </c>
      <c r="M1638" s="83" t="s">
        <v>277</v>
      </c>
      <c r="N1638" s="84">
        <f t="shared" si="77"/>
        <v>0.38445138888888891</v>
      </c>
    </row>
    <row r="1639" spans="2:14" s="71" customFormat="1" ht="14.65" customHeight="1">
      <c r="B1639" s="79" t="s">
        <v>278</v>
      </c>
      <c r="C1639" s="80">
        <v>10044187</v>
      </c>
      <c r="D1639" s="80">
        <v>10019674</v>
      </c>
      <c r="E1639" s="79" t="s">
        <v>276</v>
      </c>
      <c r="F1639" s="81">
        <v>42999</v>
      </c>
      <c r="G1639" s="82">
        <v>2.5649999999999999</v>
      </c>
      <c r="H1639" s="83">
        <f t="shared" si="75"/>
        <v>2565</v>
      </c>
      <c r="I1639" s="84">
        <f t="shared" si="76"/>
        <v>2.9687499999999999E-2</v>
      </c>
      <c r="J1639" s="83">
        <v>0.152</v>
      </c>
      <c r="K1639" s="83" t="s">
        <v>277</v>
      </c>
      <c r="L1639" s="83">
        <v>0.23599999999999999</v>
      </c>
      <c r="M1639" s="83" t="s">
        <v>277</v>
      </c>
      <c r="N1639" s="84">
        <f t="shared" si="77"/>
        <v>0.41768749999999999</v>
      </c>
    </row>
    <row r="1640" spans="2:14" s="71" customFormat="1" ht="14.65" customHeight="1">
      <c r="B1640" s="79" t="s">
        <v>278</v>
      </c>
      <c r="C1640" s="80">
        <v>10044187</v>
      </c>
      <c r="D1640" s="80">
        <v>10019674</v>
      </c>
      <c r="E1640" s="79" t="s">
        <v>276</v>
      </c>
      <c r="F1640" s="81">
        <v>43000</v>
      </c>
      <c r="G1640" s="82">
        <v>1.778</v>
      </c>
      <c r="H1640" s="83">
        <f t="shared" si="75"/>
        <v>1778</v>
      </c>
      <c r="I1640" s="84">
        <f t="shared" si="76"/>
        <v>2.0578703703703703E-2</v>
      </c>
      <c r="J1640" s="83">
        <v>0.14499999999999999</v>
      </c>
      <c r="K1640" s="83" t="s">
        <v>277</v>
      </c>
      <c r="L1640" s="83">
        <v>0.442</v>
      </c>
      <c r="M1640" s="83" t="s">
        <v>277</v>
      </c>
      <c r="N1640" s="84">
        <f t="shared" si="77"/>
        <v>0.6075787037037037</v>
      </c>
    </row>
    <row r="1641" spans="2:14" s="71" customFormat="1" ht="14.65" customHeight="1">
      <c r="B1641" s="79" t="s">
        <v>278</v>
      </c>
      <c r="C1641" s="80">
        <v>10044187</v>
      </c>
      <c r="D1641" s="80">
        <v>10019674</v>
      </c>
      <c r="E1641" s="79" t="s">
        <v>276</v>
      </c>
      <c r="F1641" s="81">
        <v>43001</v>
      </c>
      <c r="G1641" s="82">
        <v>4.7969999999999997</v>
      </c>
      <c r="H1641" s="83">
        <f t="shared" si="75"/>
        <v>4797</v>
      </c>
      <c r="I1641" s="84">
        <f t="shared" si="76"/>
        <v>5.5520833333333325E-2</v>
      </c>
      <c r="J1641" s="83">
        <v>8.4000000000000005E-2</v>
      </c>
      <c r="K1641" s="83" t="s">
        <v>277</v>
      </c>
      <c r="L1641" s="83">
        <v>0.308</v>
      </c>
      <c r="M1641" s="83" t="s">
        <v>277</v>
      </c>
      <c r="N1641" s="84">
        <f t="shared" si="77"/>
        <v>0.44752083333333331</v>
      </c>
    </row>
    <row r="1642" spans="2:14" s="71" customFormat="1" ht="14.65" customHeight="1">
      <c r="B1642" s="79" t="s">
        <v>278</v>
      </c>
      <c r="C1642" s="80">
        <v>10044187</v>
      </c>
      <c r="D1642" s="80">
        <v>10019674</v>
      </c>
      <c r="E1642" s="79" t="s">
        <v>276</v>
      </c>
      <c r="F1642" s="81">
        <v>43002</v>
      </c>
      <c r="G1642" s="82">
        <v>0</v>
      </c>
      <c r="H1642" s="83">
        <f t="shared" si="75"/>
        <v>0</v>
      </c>
      <c r="I1642" s="84">
        <f t="shared" si="76"/>
        <v>0</v>
      </c>
      <c r="J1642" s="83">
        <v>0.1</v>
      </c>
      <c r="K1642" s="83" t="s">
        <v>277</v>
      </c>
      <c r="L1642" s="83">
        <v>0.247</v>
      </c>
      <c r="M1642" s="83" t="s">
        <v>277</v>
      </c>
      <c r="N1642" s="84">
        <f t="shared" si="77"/>
        <v>0.34699999999999998</v>
      </c>
    </row>
    <row r="1643" spans="2:14" s="71" customFormat="1" ht="14.65" customHeight="1">
      <c r="B1643" s="79" t="s">
        <v>278</v>
      </c>
      <c r="C1643" s="80">
        <v>10044187</v>
      </c>
      <c r="D1643" s="80">
        <v>10019674</v>
      </c>
      <c r="E1643" s="79" t="s">
        <v>276</v>
      </c>
      <c r="F1643" s="81">
        <v>43003</v>
      </c>
      <c r="G1643" s="82">
        <v>2.4540000000000002</v>
      </c>
      <c r="H1643" s="83">
        <f t="shared" si="75"/>
        <v>2454</v>
      </c>
      <c r="I1643" s="84">
        <f t="shared" si="76"/>
        <v>2.8402777777777777E-2</v>
      </c>
      <c r="J1643" s="83">
        <v>0.23</v>
      </c>
      <c r="K1643" s="83" t="s">
        <v>277</v>
      </c>
      <c r="L1643" s="83">
        <v>0.46300000000000002</v>
      </c>
      <c r="M1643" s="83" t="s">
        <v>277</v>
      </c>
      <c r="N1643" s="84">
        <f t="shared" si="77"/>
        <v>0.72140277777777784</v>
      </c>
    </row>
    <row r="1644" spans="2:14" s="71" customFormat="1" ht="14.65" customHeight="1">
      <c r="B1644" s="79" t="s">
        <v>278</v>
      </c>
      <c r="C1644" s="80">
        <v>10044187</v>
      </c>
      <c r="D1644" s="80">
        <v>10019674</v>
      </c>
      <c r="E1644" s="79" t="s">
        <v>276</v>
      </c>
      <c r="F1644" s="81">
        <v>43004</v>
      </c>
      <c r="G1644" s="82">
        <v>2.294</v>
      </c>
      <c r="H1644" s="83">
        <f t="shared" si="75"/>
        <v>2294</v>
      </c>
      <c r="I1644" s="84">
        <f t="shared" si="76"/>
        <v>2.6550925925925926E-2</v>
      </c>
      <c r="J1644" s="83">
        <v>0.109</v>
      </c>
      <c r="K1644" s="83" t="s">
        <v>277</v>
      </c>
      <c r="L1644" s="83">
        <v>0.32600000000000001</v>
      </c>
      <c r="M1644" s="83" t="s">
        <v>277</v>
      </c>
      <c r="N1644" s="84">
        <f t="shared" si="77"/>
        <v>0.46155092592592595</v>
      </c>
    </row>
    <row r="1645" spans="2:14" s="71" customFormat="1" ht="14.65" customHeight="1">
      <c r="B1645" s="79" t="s">
        <v>278</v>
      </c>
      <c r="C1645" s="80">
        <v>10044187</v>
      </c>
      <c r="D1645" s="80">
        <v>10019674</v>
      </c>
      <c r="E1645" s="79" t="s">
        <v>276</v>
      </c>
      <c r="F1645" s="81">
        <v>43005</v>
      </c>
      <c r="G1645" s="82">
        <v>2.4119999999999999</v>
      </c>
      <c r="H1645" s="83">
        <f t="shared" si="75"/>
        <v>2412</v>
      </c>
      <c r="I1645" s="84">
        <f t="shared" si="76"/>
        <v>2.7916666666666663E-2</v>
      </c>
      <c r="J1645" s="83">
        <v>2.0299999999999998</v>
      </c>
      <c r="K1645" s="83" t="s">
        <v>277</v>
      </c>
      <c r="L1645" s="83">
        <v>0.45300000000000001</v>
      </c>
      <c r="M1645" s="83" t="s">
        <v>277</v>
      </c>
      <c r="N1645" s="84">
        <f t="shared" si="77"/>
        <v>2.5109166666666662</v>
      </c>
    </row>
    <row r="1646" spans="2:14" s="71" customFormat="1" ht="14.65" customHeight="1">
      <c r="B1646" s="79" t="s">
        <v>278</v>
      </c>
      <c r="C1646" s="80">
        <v>10044187</v>
      </c>
      <c r="D1646" s="80">
        <v>10019674</v>
      </c>
      <c r="E1646" s="79" t="s">
        <v>276</v>
      </c>
      <c r="F1646" s="81">
        <v>43006</v>
      </c>
      <c r="G1646" s="82">
        <v>2.3679999999999999</v>
      </c>
      <c r="H1646" s="83">
        <f t="shared" si="75"/>
        <v>2368</v>
      </c>
      <c r="I1646" s="84">
        <f t="shared" si="76"/>
        <v>2.7407407407407405E-2</v>
      </c>
      <c r="J1646" s="83">
        <v>2.27</v>
      </c>
      <c r="K1646" s="83" t="s">
        <v>277</v>
      </c>
      <c r="L1646" s="83">
        <v>0.71899999999999997</v>
      </c>
      <c r="M1646" s="83" t="s">
        <v>277</v>
      </c>
      <c r="N1646" s="84">
        <f t="shared" si="77"/>
        <v>3.0164074074074074</v>
      </c>
    </row>
    <row r="1647" spans="2:14" s="71" customFormat="1" ht="14.65" customHeight="1">
      <c r="B1647" s="79" t="s">
        <v>278</v>
      </c>
      <c r="C1647" s="80">
        <v>10044187</v>
      </c>
      <c r="D1647" s="80">
        <v>10019674</v>
      </c>
      <c r="E1647" s="79" t="s">
        <v>276</v>
      </c>
      <c r="F1647" s="81">
        <v>43007</v>
      </c>
      <c r="G1647" s="82">
        <v>3.129</v>
      </c>
      <c r="H1647" s="83">
        <f t="shared" si="75"/>
        <v>3129</v>
      </c>
      <c r="I1647" s="84">
        <f t="shared" si="76"/>
        <v>3.6215277777777777E-2</v>
      </c>
      <c r="J1647" s="83">
        <v>0.34899999999999998</v>
      </c>
      <c r="K1647" s="83" t="s">
        <v>277</v>
      </c>
      <c r="L1647" s="83">
        <v>0.66800000000000004</v>
      </c>
      <c r="M1647" s="83" t="s">
        <v>277</v>
      </c>
      <c r="N1647" s="84">
        <f t="shared" si="77"/>
        <v>1.0532152777777779</v>
      </c>
    </row>
    <row r="1648" spans="2:14" s="71" customFormat="1" ht="14.65" customHeight="1">
      <c r="B1648" s="79" t="s">
        <v>278</v>
      </c>
      <c r="C1648" s="80">
        <v>10044187</v>
      </c>
      <c r="D1648" s="80">
        <v>10019674</v>
      </c>
      <c r="E1648" s="79" t="s">
        <v>276</v>
      </c>
      <c r="F1648" s="81">
        <v>43008</v>
      </c>
      <c r="G1648" s="82">
        <v>1.913</v>
      </c>
      <c r="H1648" s="83">
        <f t="shared" si="75"/>
        <v>1913</v>
      </c>
      <c r="I1648" s="84">
        <f t="shared" si="76"/>
        <v>2.2141203703703701E-2</v>
      </c>
      <c r="J1648" s="83">
        <v>0.20899999999999999</v>
      </c>
      <c r="K1648" s="83" t="s">
        <v>277</v>
      </c>
      <c r="L1648" s="83">
        <v>0.495</v>
      </c>
      <c r="M1648" s="83" t="s">
        <v>277</v>
      </c>
      <c r="N1648" s="84">
        <f t="shared" si="77"/>
        <v>0.72614120370370372</v>
      </c>
    </row>
    <row r="1649" spans="2:14" s="71" customFormat="1" ht="14.65" customHeight="1">
      <c r="B1649" s="79" t="s">
        <v>278</v>
      </c>
      <c r="C1649" s="80">
        <v>10044187</v>
      </c>
      <c r="D1649" s="80">
        <v>10019674</v>
      </c>
      <c r="E1649" s="79" t="s">
        <v>276</v>
      </c>
      <c r="F1649" s="81">
        <v>43009</v>
      </c>
      <c r="G1649" s="82">
        <v>2.1739999999999999</v>
      </c>
      <c r="H1649" s="83">
        <f t="shared" si="75"/>
        <v>2174</v>
      </c>
      <c r="I1649" s="84">
        <f t="shared" si="76"/>
        <v>2.5162037037037035E-2</v>
      </c>
      <c r="J1649" s="83">
        <v>0.20399999999999999</v>
      </c>
      <c r="K1649" s="83" t="s">
        <v>277</v>
      </c>
      <c r="L1649" s="83">
        <v>0.433</v>
      </c>
      <c r="M1649" s="83" t="s">
        <v>277</v>
      </c>
      <c r="N1649" s="84">
        <f t="shared" si="77"/>
        <v>0.66216203703703702</v>
      </c>
    </row>
    <row r="1650" spans="2:14" s="71" customFormat="1" ht="14.65" customHeight="1">
      <c r="B1650" s="79" t="s">
        <v>278</v>
      </c>
      <c r="C1650" s="80">
        <v>10044187</v>
      </c>
      <c r="D1650" s="80">
        <v>10019674</v>
      </c>
      <c r="E1650" s="79" t="s">
        <v>276</v>
      </c>
      <c r="F1650" s="81">
        <v>43010</v>
      </c>
      <c r="G1650" s="82">
        <v>2.56</v>
      </c>
      <c r="H1650" s="83">
        <f t="shared" si="75"/>
        <v>2560</v>
      </c>
      <c r="I1650" s="84">
        <f t="shared" si="76"/>
        <v>2.9629629629629627E-2</v>
      </c>
      <c r="J1650" s="83">
        <v>0.17499999999999999</v>
      </c>
      <c r="K1650" s="83" t="s">
        <v>277</v>
      </c>
      <c r="L1650" s="83">
        <v>0.372</v>
      </c>
      <c r="M1650" s="83" t="s">
        <v>277</v>
      </c>
      <c r="N1650" s="84">
        <f t="shared" si="77"/>
        <v>0.5766296296296296</v>
      </c>
    </row>
    <row r="1651" spans="2:14" s="71" customFormat="1" ht="14.65" customHeight="1">
      <c r="B1651" s="79" t="s">
        <v>278</v>
      </c>
      <c r="C1651" s="80">
        <v>10044187</v>
      </c>
      <c r="D1651" s="80">
        <v>10019674</v>
      </c>
      <c r="E1651" s="79" t="s">
        <v>276</v>
      </c>
      <c r="F1651" s="81">
        <v>43011</v>
      </c>
      <c r="G1651" s="82">
        <v>2.347</v>
      </c>
      <c r="H1651" s="83">
        <f t="shared" si="75"/>
        <v>2347</v>
      </c>
      <c r="I1651" s="84">
        <f t="shared" si="76"/>
        <v>2.7164351851851849E-2</v>
      </c>
      <c r="J1651" s="83">
        <v>0.10100000000000001</v>
      </c>
      <c r="K1651" s="83" t="s">
        <v>277</v>
      </c>
      <c r="L1651" s="83">
        <v>0.28999999999999998</v>
      </c>
      <c r="M1651" s="83" t="s">
        <v>277</v>
      </c>
      <c r="N1651" s="84">
        <f t="shared" si="77"/>
        <v>0.41816435185185186</v>
      </c>
    </row>
    <row r="1652" spans="2:14" s="71" customFormat="1" ht="14.65" customHeight="1">
      <c r="B1652" s="79" t="s">
        <v>278</v>
      </c>
      <c r="C1652" s="80">
        <v>10044187</v>
      </c>
      <c r="D1652" s="80">
        <v>10019674</v>
      </c>
      <c r="E1652" s="79" t="s">
        <v>276</v>
      </c>
      <c r="F1652" s="81">
        <v>43012</v>
      </c>
      <c r="G1652" s="82">
        <v>2.3460000000000001</v>
      </c>
      <c r="H1652" s="83">
        <f t="shared" si="75"/>
        <v>2346</v>
      </c>
      <c r="I1652" s="84">
        <f t="shared" si="76"/>
        <v>2.7152777777777776E-2</v>
      </c>
      <c r="J1652" s="83">
        <v>9.0999999999999998E-2</v>
      </c>
      <c r="K1652" s="83" t="s">
        <v>277</v>
      </c>
      <c r="L1652" s="83">
        <v>0.24399999999999999</v>
      </c>
      <c r="M1652" s="83" t="s">
        <v>277</v>
      </c>
      <c r="N1652" s="84">
        <f t="shared" si="77"/>
        <v>0.36215277777777777</v>
      </c>
    </row>
    <row r="1653" spans="2:14" s="71" customFormat="1" ht="14.65" customHeight="1">
      <c r="B1653" s="79" t="s">
        <v>278</v>
      </c>
      <c r="C1653" s="80">
        <v>10044187</v>
      </c>
      <c r="D1653" s="80">
        <v>10019674</v>
      </c>
      <c r="E1653" s="79" t="s">
        <v>276</v>
      </c>
      <c r="F1653" s="81">
        <v>43013</v>
      </c>
      <c r="G1653" s="82">
        <v>2.3109999999999999</v>
      </c>
      <c r="H1653" s="83">
        <f t="shared" si="75"/>
        <v>2311</v>
      </c>
      <c r="I1653" s="84">
        <f t="shared" si="76"/>
        <v>2.6747685185185183E-2</v>
      </c>
      <c r="J1653" s="83">
        <v>8.5999999999999993E-2</v>
      </c>
      <c r="K1653" s="83" t="s">
        <v>277</v>
      </c>
      <c r="L1653" s="83">
        <v>0.20899999999999999</v>
      </c>
      <c r="M1653" s="83" t="s">
        <v>277</v>
      </c>
      <c r="N1653" s="84">
        <f t="shared" si="77"/>
        <v>0.32174768518518515</v>
      </c>
    </row>
    <row r="1654" spans="2:14" s="71" customFormat="1" ht="14.65" customHeight="1">
      <c r="B1654" s="79" t="s">
        <v>278</v>
      </c>
      <c r="C1654" s="80">
        <v>10044187</v>
      </c>
      <c r="D1654" s="80">
        <v>10019674</v>
      </c>
      <c r="E1654" s="79" t="s">
        <v>276</v>
      </c>
      <c r="F1654" s="81">
        <v>43014</v>
      </c>
      <c r="G1654" s="82">
        <v>2.2250000000000001</v>
      </c>
      <c r="H1654" s="83">
        <f t="shared" si="75"/>
        <v>2225</v>
      </c>
      <c r="I1654" s="84">
        <f t="shared" si="76"/>
        <v>2.5752314814814815E-2</v>
      </c>
      <c r="J1654" s="83">
        <v>7.9000000000000001E-2</v>
      </c>
      <c r="K1654" s="83" t="s">
        <v>277</v>
      </c>
      <c r="L1654" s="83">
        <v>0.19500000000000001</v>
      </c>
      <c r="M1654" s="83" t="s">
        <v>277</v>
      </c>
      <c r="N1654" s="84">
        <f t="shared" si="77"/>
        <v>0.29975231481481479</v>
      </c>
    </row>
    <row r="1655" spans="2:14" s="71" customFormat="1" ht="14.65" customHeight="1">
      <c r="B1655" s="79" t="s">
        <v>278</v>
      </c>
      <c r="C1655" s="80">
        <v>10044187</v>
      </c>
      <c r="D1655" s="80">
        <v>10019674</v>
      </c>
      <c r="E1655" s="79" t="s">
        <v>276</v>
      </c>
      <c r="F1655" s="81">
        <v>43015</v>
      </c>
      <c r="G1655" s="82">
        <v>2.39</v>
      </c>
      <c r="H1655" s="83">
        <f t="shared" si="75"/>
        <v>2390</v>
      </c>
      <c r="I1655" s="84">
        <f t="shared" si="76"/>
        <v>2.7662037037037037E-2</v>
      </c>
      <c r="J1655" s="83">
        <v>7.5999999999999998E-2</v>
      </c>
      <c r="K1655" s="83" t="s">
        <v>277</v>
      </c>
      <c r="L1655" s="83">
        <v>0.189</v>
      </c>
      <c r="M1655" s="83" t="s">
        <v>277</v>
      </c>
      <c r="N1655" s="84">
        <f t="shared" si="77"/>
        <v>0.29266203703703703</v>
      </c>
    </row>
    <row r="1656" spans="2:14" s="71" customFormat="1" ht="14.65" customHeight="1">
      <c r="B1656" s="79" t="s">
        <v>278</v>
      </c>
      <c r="C1656" s="80">
        <v>10044187</v>
      </c>
      <c r="D1656" s="80">
        <v>10019674</v>
      </c>
      <c r="E1656" s="79" t="s">
        <v>276</v>
      </c>
      <c r="F1656" s="81">
        <v>43016</v>
      </c>
      <c r="G1656" s="82">
        <v>2.395</v>
      </c>
      <c r="H1656" s="83">
        <f t="shared" si="75"/>
        <v>2395</v>
      </c>
      <c r="I1656" s="84">
        <f t="shared" si="76"/>
        <v>2.7719907407407405E-2</v>
      </c>
      <c r="J1656" s="83">
        <v>7.8E-2</v>
      </c>
      <c r="K1656" s="83" t="s">
        <v>277</v>
      </c>
      <c r="L1656" s="83">
        <v>0.19</v>
      </c>
      <c r="M1656" s="83" t="s">
        <v>277</v>
      </c>
      <c r="N1656" s="84">
        <f t="shared" si="77"/>
        <v>0.29571990740740739</v>
      </c>
    </row>
    <row r="1657" spans="2:14" s="71" customFormat="1" ht="14.65" customHeight="1">
      <c r="B1657" s="79" t="s">
        <v>278</v>
      </c>
      <c r="C1657" s="80">
        <v>10044187</v>
      </c>
      <c r="D1657" s="80">
        <v>10019674</v>
      </c>
      <c r="E1657" s="79" t="s">
        <v>276</v>
      </c>
      <c r="F1657" s="81">
        <v>43017</v>
      </c>
      <c r="G1657" s="82">
        <v>2.274</v>
      </c>
      <c r="H1657" s="83">
        <f t="shared" si="75"/>
        <v>2274</v>
      </c>
      <c r="I1657" s="84">
        <f t="shared" si="76"/>
        <v>2.6319444444444444E-2</v>
      </c>
      <c r="J1657" s="83">
        <v>0.08</v>
      </c>
      <c r="K1657" s="83" t="s">
        <v>277</v>
      </c>
      <c r="L1657" s="83">
        <v>0.192</v>
      </c>
      <c r="M1657" s="83" t="s">
        <v>277</v>
      </c>
      <c r="N1657" s="84">
        <f t="shared" si="77"/>
        <v>0.29831944444444447</v>
      </c>
    </row>
    <row r="1658" spans="2:14" s="71" customFormat="1" ht="14.65" customHeight="1">
      <c r="B1658" s="79" t="s">
        <v>278</v>
      </c>
      <c r="C1658" s="80">
        <v>10044187</v>
      </c>
      <c r="D1658" s="80">
        <v>10019674</v>
      </c>
      <c r="E1658" s="79" t="s">
        <v>276</v>
      </c>
      <c r="F1658" s="81">
        <v>43018</v>
      </c>
      <c r="G1658" s="82">
        <v>2.54</v>
      </c>
      <c r="H1658" s="83">
        <f t="shared" si="75"/>
        <v>2540</v>
      </c>
      <c r="I1658" s="84">
        <f t="shared" si="76"/>
        <v>2.9398148148148145E-2</v>
      </c>
      <c r="J1658" s="83">
        <v>7.5999999999999998E-2</v>
      </c>
      <c r="K1658" s="83" t="s">
        <v>277</v>
      </c>
      <c r="L1658" s="83">
        <v>0.186</v>
      </c>
      <c r="M1658" s="83" t="s">
        <v>277</v>
      </c>
      <c r="N1658" s="84">
        <f t="shared" si="77"/>
        <v>0.29139814814814813</v>
      </c>
    </row>
    <row r="1659" spans="2:14" s="71" customFormat="1" ht="14.65" customHeight="1">
      <c r="B1659" s="79" t="s">
        <v>278</v>
      </c>
      <c r="C1659" s="80">
        <v>10044187</v>
      </c>
      <c r="D1659" s="80">
        <v>10019674</v>
      </c>
      <c r="E1659" s="79" t="s">
        <v>276</v>
      </c>
      <c r="F1659" s="81">
        <v>43019</v>
      </c>
      <c r="G1659" s="82">
        <v>2.274</v>
      </c>
      <c r="H1659" s="83">
        <f t="shared" si="75"/>
        <v>2274</v>
      </c>
      <c r="I1659" s="84">
        <f t="shared" si="76"/>
        <v>2.6319444444444444E-2</v>
      </c>
      <c r="J1659" s="83">
        <v>8.6999999999999994E-2</v>
      </c>
      <c r="K1659" s="83" t="s">
        <v>277</v>
      </c>
      <c r="L1659" s="83">
        <v>0.18</v>
      </c>
      <c r="M1659" s="83" t="s">
        <v>277</v>
      </c>
      <c r="N1659" s="84">
        <f t="shared" si="77"/>
        <v>0.29331944444444447</v>
      </c>
    </row>
    <row r="1660" spans="2:14" s="71" customFormat="1" ht="14.65" customHeight="1">
      <c r="B1660" s="79" t="s">
        <v>278</v>
      </c>
      <c r="C1660" s="80">
        <v>10044187</v>
      </c>
      <c r="D1660" s="80">
        <v>10019674</v>
      </c>
      <c r="E1660" s="79" t="s">
        <v>276</v>
      </c>
      <c r="F1660" s="81">
        <v>43020</v>
      </c>
      <c r="G1660" s="82">
        <v>2.3919999999999999</v>
      </c>
      <c r="H1660" s="83">
        <f t="shared" si="75"/>
        <v>2392</v>
      </c>
      <c r="I1660" s="84">
        <f t="shared" si="76"/>
        <v>2.7685185185185181E-2</v>
      </c>
      <c r="J1660" s="83">
        <v>8.6999999999999994E-2</v>
      </c>
      <c r="K1660" s="83" t="s">
        <v>277</v>
      </c>
      <c r="L1660" s="83">
        <v>0.21</v>
      </c>
      <c r="M1660" s="83" t="s">
        <v>277</v>
      </c>
      <c r="N1660" s="84">
        <f t="shared" si="77"/>
        <v>0.32468518518518519</v>
      </c>
    </row>
    <row r="1661" spans="2:14" s="71" customFormat="1" ht="14.65" customHeight="1">
      <c r="B1661" s="79" t="s">
        <v>278</v>
      </c>
      <c r="C1661" s="80">
        <v>10044187</v>
      </c>
      <c r="D1661" s="80">
        <v>10019674</v>
      </c>
      <c r="E1661" s="79" t="s">
        <v>276</v>
      </c>
      <c r="F1661" s="81">
        <v>43021</v>
      </c>
      <c r="G1661" s="82">
        <v>2.625</v>
      </c>
      <c r="H1661" s="83">
        <f t="shared" si="75"/>
        <v>2625</v>
      </c>
      <c r="I1661" s="84">
        <f t="shared" si="76"/>
        <v>3.0381944444444444E-2</v>
      </c>
      <c r="J1661" s="83">
        <v>7.5999999999999998E-2</v>
      </c>
      <c r="K1661" s="83" t="s">
        <v>277</v>
      </c>
      <c r="L1661" s="83">
        <v>0.191</v>
      </c>
      <c r="M1661" s="83" t="s">
        <v>277</v>
      </c>
      <c r="N1661" s="84">
        <f t="shared" si="77"/>
        <v>0.29738194444444443</v>
      </c>
    </row>
    <row r="1662" spans="2:14" s="71" customFormat="1" ht="14.65" customHeight="1">
      <c r="B1662" s="79" t="s">
        <v>278</v>
      </c>
      <c r="C1662" s="80">
        <v>10044187</v>
      </c>
      <c r="D1662" s="80">
        <v>10019674</v>
      </c>
      <c r="E1662" s="79" t="s">
        <v>276</v>
      </c>
      <c r="F1662" s="81">
        <v>43022</v>
      </c>
      <c r="G1662" s="82">
        <v>2.6240000000000001</v>
      </c>
      <c r="H1662" s="83">
        <f t="shared" si="75"/>
        <v>2624</v>
      </c>
      <c r="I1662" s="84">
        <f t="shared" si="76"/>
        <v>3.037037037037037E-2</v>
      </c>
      <c r="J1662" s="83">
        <v>6.9000000000000006E-2</v>
      </c>
      <c r="K1662" s="83" t="s">
        <v>277</v>
      </c>
      <c r="L1662" s="83">
        <v>0.17499999999999999</v>
      </c>
      <c r="M1662" s="83" t="s">
        <v>277</v>
      </c>
      <c r="N1662" s="84">
        <f t="shared" si="77"/>
        <v>0.27437037037037038</v>
      </c>
    </row>
    <row r="1663" spans="2:14" s="71" customFormat="1" ht="14.65" customHeight="1">
      <c r="B1663" s="79" t="s">
        <v>278</v>
      </c>
      <c r="C1663" s="80">
        <v>10044187</v>
      </c>
      <c r="D1663" s="80">
        <v>10019674</v>
      </c>
      <c r="E1663" s="79" t="s">
        <v>276</v>
      </c>
      <c r="F1663" s="81">
        <v>43023</v>
      </c>
      <c r="G1663" s="82">
        <v>1.544</v>
      </c>
      <c r="H1663" s="83">
        <f t="shared" si="75"/>
        <v>1544</v>
      </c>
      <c r="I1663" s="84">
        <f t="shared" si="76"/>
        <v>1.787037037037037E-2</v>
      </c>
      <c r="J1663" s="83">
        <v>6.9000000000000006E-2</v>
      </c>
      <c r="K1663" s="83" t="s">
        <v>277</v>
      </c>
      <c r="L1663" s="83">
        <v>0.17399999999999999</v>
      </c>
      <c r="M1663" s="83" t="s">
        <v>277</v>
      </c>
      <c r="N1663" s="84">
        <f t="shared" si="77"/>
        <v>0.26087037037037036</v>
      </c>
    </row>
    <row r="1664" spans="2:14" s="71" customFormat="1" ht="14.65" customHeight="1">
      <c r="B1664" s="79" t="s">
        <v>278</v>
      </c>
      <c r="C1664" s="80">
        <v>10044187</v>
      </c>
      <c r="D1664" s="80">
        <v>10019674</v>
      </c>
      <c r="E1664" s="79" t="s">
        <v>276</v>
      </c>
      <c r="F1664" s="81">
        <v>43024</v>
      </c>
      <c r="G1664" s="82">
        <v>2.8679999999999999</v>
      </c>
      <c r="H1664" s="83">
        <f t="shared" si="75"/>
        <v>2868</v>
      </c>
      <c r="I1664" s="84">
        <f t="shared" si="76"/>
        <v>3.3194444444444443E-2</v>
      </c>
      <c r="J1664" s="83">
        <v>0.129</v>
      </c>
      <c r="K1664" s="83" t="s">
        <v>277</v>
      </c>
      <c r="L1664" s="83">
        <v>0.183</v>
      </c>
      <c r="M1664" s="83" t="s">
        <v>277</v>
      </c>
      <c r="N1664" s="84">
        <f t="shared" si="77"/>
        <v>0.34519444444444447</v>
      </c>
    </row>
    <row r="1665" spans="2:14" s="71" customFormat="1" ht="14.65" customHeight="1">
      <c r="B1665" s="79" t="s">
        <v>278</v>
      </c>
      <c r="C1665" s="80">
        <v>10044187</v>
      </c>
      <c r="D1665" s="80">
        <v>10019674</v>
      </c>
      <c r="E1665" s="79" t="s">
        <v>276</v>
      </c>
      <c r="F1665" s="81">
        <v>43025</v>
      </c>
      <c r="G1665" s="82">
        <v>2.3109999999999999</v>
      </c>
      <c r="H1665" s="83">
        <f t="shared" si="75"/>
        <v>2311</v>
      </c>
      <c r="I1665" s="84">
        <f t="shared" si="76"/>
        <v>2.6747685185185183E-2</v>
      </c>
      <c r="J1665" s="83">
        <v>6.9000000000000006E-2</v>
      </c>
      <c r="K1665" s="83" t="s">
        <v>277</v>
      </c>
      <c r="L1665" s="83">
        <v>0.221</v>
      </c>
      <c r="M1665" s="83" t="s">
        <v>277</v>
      </c>
      <c r="N1665" s="84">
        <f t="shared" si="77"/>
        <v>0.3167476851851852</v>
      </c>
    </row>
    <row r="1666" spans="2:14" s="71" customFormat="1" ht="14.65" customHeight="1">
      <c r="B1666" s="79" t="s">
        <v>278</v>
      </c>
      <c r="C1666" s="80">
        <v>10044187</v>
      </c>
      <c r="D1666" s="80">
        <v>10019674</v>
      </c>
      <c r="E1666" s="79" t="s">
        <v>276</v>
      </c>
      <c r="F1666" s="81">
        <v>43026</v>
      </c>
      <c r="G1666" s="82">
        <v>1.9510000000000001</v>
      </c>
      <c r="H1666" s="83">
        <f t="shared" si="75"/>
        <v>1951</v>
      </c>
      <c r="I1666" s="84">
        <f t="shared" si="76"/>
        <v>2.2581018518518518E-2</v>
      </c>
      <c r="J1666" s="83">
        <v>8.1000000000000003E-2</v>
      </c>
      <c r="K1666" s="83" t="s">
        <v>277</v>
      </c>
      <c r="L1666" s="83">
        <v>0.17100000000000001</v>
      </c>
      <c r="M1666" s="83" t="s">
        <v>277</v>
      </c>
      <c r="N1666" s="84">
        <f t="shared" si="77"/>
        <v>0.27458101851851852</v>
      </c>
    </row>
    <row r="1667" spans="2:14" s="71" customFormat="1" ht="14.65" customHeight="1">
      <c r="B1667" s="79" t="s">
        <v>278</v>
      </c>
      <c r="C1667" s="80">
        <v>10044187</v>
      </c>
      <c r="D1667" s="80">
        <v>10019674</v>
      </c>
      <c r="E1667" s="79" t="s">
        <v>276</v>
      </c>
      <c r="F1667" s="81">
        <v>43027</v>
      </c>
      <c r="G1667" s="82">
        <v>2.3069999999999999</v>
      </c>
      <c r="H1667" s="83">
        <f t="shared" si="75"/>
        <v>2307</v>
      </c>
      <c r="I1667" s="84">
        <f t="shared" si="76"/>
        <v>2.6701388888888886E-2</v>
      </c>
      <c r="J1667" s="83">
        <v>0.17699999999999999</v>
      </c>
      <c r="K1667" s="83" t="s">
        <v>277</v>
      </c>
      <c r="L1667" s="83">
        <v>0.26300000000000001</v>
      </c>
      <c r="M1667" s="83" t="s">
        <v>277</v>
      </c>
      <c r="N1667" s="84">
        <f t="shared" si="77"/>
        <v>0.4667013888888889</v>
      </c>
    </row>
    <row r="1668" spans="2:14" s="71" customFormat="1" ht="14.65" customHeight="1">
      <c r="B1668" s="79" t="s">
        <v>278</v>
      </c>
      <c r="C1668" s="80">
        <v>10044187</v>
      </c>
      <c r="D1668" s="80">
        <v>10019674</v>
      </c>
      <c r="E1668" s="79" t="s">
        <v>276</v>
      </c>
      <c r="F1668" s="81">
        <v>43028</v>
      </c>
      <c r="G1668" s="82">
        <v>2.3759999999999999</v>
      </c>
      <c r="H1668" s="83">
        <f t="shared" si="75"/>
        <v>2376</v>
      </c>
      <c r="I1668" s="84">
        <f t="shared" si="76"/>
        <v>2.7499999999999997E-2</v>
      </c>
      <c r="J1668" s="83">
        <v>0.182</v>
      </c>
      <c r="K1668" s="83" t="s">
        <v>277</v>
      </c>
      <c r="L1668" s="83">
        <v>0.3</v>
      </c>
      <c r="M1668" s="83" t="s">
        <v>277</v>
      </c>
      <c r="N1668" s="84">
        <f t="shared" si="77"/>
        <v>0.50949999999999995</v>
      </c>
    </row>
    <row r="1669" spans="2:14" s="71" customFormat="1" ht="14.65" customHeight="1">
      <c r="B1669" s="79" t="s">
        <v>278</v>
      </c>
      <c r="C1669" s="80">
        <v>10044187</v>
      </c>
      <c r="D1669" s="80">
        <v>10019674</v>
      </c>
      <c r="E1669" s="79" t="s">
        <v>276</v>
      </c>
      <c r="F1669" s="81">
        <v>43029</v>
      </c>
      <c r="G1669" s="82">
        <v>2.33</v>
      </c>
      <c r="H1669" s="83">
        <f t="shared" ref="H1669:H1732" si="78">(G1669*1000)</f>
        <v>2330</v>
      </c>
      <c r="I1669" s="84">
        <f t="shared" ref="I1669:I1732" si="79">SUM(G1669/86.4)</f>
        <v>2.6967592592592592E-2</v>
      </c>
      <c r="J1669" s="83">
        <v>0.20699999999999999</v>
      </c>
      <c r="K1669" s="83" t="s">
        <v>277</v>
      </c>
      <c r="L1669" s="83">
        <v>0.38800000000000001</v>
      </c>
      <c r="M1669" s="83" t="s">
        <v>277</v>
      </c>
      <c r="N1669" s="84">
        <f t="shared" ref="N1669:N1732" si="80">SUM(I1669+J1669+L1669)</f>
        <v>0.6219675925925926</v>
      </c>
    </row>
    <row r="1670" spans="2:14" s="71" customFormat="1" ht="14.65" customHeight="1">
      <c r="B1670" s="79" t="s">
        <v>278</v>
      </c>
      <c r="C1670" s="80">
        <v>10044187</v>
      </c>
      <c r="D1670" s="80">
        <v>10019674</v>
      </c>
      <c r="E1670" s="79" t="s">
        <v>276</v>
      </c>
      <c r="F1670" s="81">
        <v>43030</v>
      </c>
      <c r="G1670" s="82">
        <v>2.3540000000000001</v>
      </c>
      <c r="H1670" s="83">
        <f t="shared" si="78"/>
        <v>2354</v>
      </c>
      <c r="I1670" s="84">
        <f t="shared" si="79"/>
        <v>2.7245370370370371E-2</v>
      </c>
      <c r="J1670" s="83">
        <v>9.0999999999999998E-2</v>
      </c>
      <c r="K1670" s="83" t="s">
        <v>277</v>
      </c>
      <c r="L1670" s="83">
        <v>0.28499999999999998</v>
      </c>
      <c r="M1670" s="83" t="s">
        <v>277</v>
      </c>
      <c r="N1670" s="84">
        <f t="shared" si="80"/>
        <v>0.40324537037037034</v>
      </c>
    </row>
    <row r="1671" spans="2:14" s="71" customFormat="1" ht="14.65" customHeight="1">
      <c r="B1671" s="79" t="s">
        <v>278</v>
      </c>
      <c r="C1671" s="80">
        <v>10044187</v>
      </c>
      <c r="D1671" s="80">
        <v>10019674</v>
      </c>
      <c r="E1671" s="79" t="s">
        <v>276</v>
      </c>
      <c r="F1671" s="81">
        <v>43031</v>
      </c>
      <c r="G1671" s="82">
        <v>2.8290000000000002</v>
      </c>
      <c r="H1671" s="83">
        <f t="shared" si="78"/>
        <v>2829</v>
      </c>
      <c r="I1671" s="84">
        <f t="shared" si="79"/>
        <v>3.2743055555555553E-2</v>
      </c>
      <c r="J1671" s="83">
        <v>7.3999999999999996E-2</v>
      </c>
      <c r="K1671" s="83" t="s">
        <v>277</v>
      </c>
      <c r="L1671" s="83">
        <v>0.20399999999999999</v>
      </c>
      <c r="M1671" s="83" t="s">
        <v>277</v>
      </c>
      <c r="N1671" s="84">
        <f t="shared" si="80"/>
        <v>0.31074305555555554</v>
      </c>
    </row>
    <row r="1672" spans="2:14" s="71" customFormat="1" ht="14.65" customHeight="1">
      <c r="B1672" s="79" t="s">
        <v>278</v>
      </c>
      <c r="C1672" s="80">
        <v>10044187</v>
      </c>
      <c r="D1672" s="80">
        <v>10019674</v>
      </c>
      <c r="E1672" s="79" t="s">
        <v>276</v>
      </c>
      <c r="F1672" s="81">
        <v>43032</v>
      </c>
      <c r="G1672" s="82">
        <v>1.5469999999999999</v>
      </c>
      <c r="H1672" s="83">
        <f t="shared" si="78"/>
        <v>1547</v>
      </c>
      <c r="I1672" s="84">
        <f t="shared" si="79"/>
        <v>1.7905092592592591E-2</v>
      </c>
      <c r="J1672" s="83">
        <v>7.2999999999999995E-2</v>
      </c>
      <c r="K1672" s="83" t="s">
        <v>277</v>
      </c>
      <c r="L1672" s="83">
        <v>0.184</v>
      </c>
      <c r="M1672" s="83" t="s">
        <v>277</v>
      </c>
      <c r="N1672" s="84">
        <f t="shared" si="80"/>
        <v>0.27490509259259255</v>
      </c>
    </row>
    <row r="1673" spans="2:14" s="71" customFormat="1" ht="14.65" customHeight="1">
      <c r="B1673" s="79" t="s">
        <v>278</v>
      </c>
      <c r="C1673" s="80">
        <v>10044187</v>
      </c>
      <c r="D1673" s="80">
        <v>10019674</v>
      </c>
      <c r="E1673" s="79" t="s">
        <v>276</v>
      </c>
      <c r="F1673" s="81">
        <v>43033</v>
      </c>
      <c r="G1673" s="82">
        <v>2.2799999999999998</v>
      </c>
      <c r="H1673" s="83">
        <f t="shared" si="78"/>
        <v>2280</v>
      </c>
      <c r="I1673" s="84">
        <f t="shared" si="79"/>
        <v>2.6388888888888885E-2</v>
      </c>
      <c r="J1673" s="83">
        <v>6.8000000000000005E-2</v>
      </c>
      <c r="K1673" s="83" t="s">
        <v>277</v>
      </c>
      <c r="L1673" s="83">
        <v>0.17899999999999999</v>
      </c>
      <c r="M1673" s="83" t="s">
        <v>277</v>
      </c>
      <c r="N1673" s="84">
        <f t="shared" si="80"/>
        <v>0.2733888888888889</v>
      </c>
    </row>
    <row r="1674" spans="2:14" s="71" customFormat="1" ht="14.65" customHeight="1">
      <c r="B1674" s="79" t="s">
        <v>278</v>
      </c>
      <c r="C1674" s="80">
        <v>10044187</v>
      </c>
      <c r="D1674" s="80">
        <v>10019674</v>
      </c>
      <c r="E1674" s="79" t="s">
        <v>276</v>
      </c>
      <c r="F1674" s="81">
        <v>43034</v>
      </c>
      <c r="G1674" s="82">
        <v>2.2389999999999999</v>
      </c>
      <c r="H1674" s="83">
        <f t="shared" si="78"/>
        <v>2239</v>
      </c>
      <c r="I1674" s="84">
        <f t="shared" si="79"/>
        <v>2.5914351851851848E-2</v>
      </c>
      <c r="J1674" s="83">
        <v>6.9000000000000006E-2</v>
      </c>
      <c r="K1674" s="83" t="s">
        <v>277</v>
      </c>
      <c r="L1674" s="83">
        <v>0.17100000000000001</v>
      </c>
      <c r="M1674" s="83" t="s">
        <v>277</v>
      </c>
      <c r="N1674" s="84">
        <f t="shared" si="80"/>
        <v>0.26591435185185186</v>
      </c>
    </row>
    <row r="1675" spans="2:14" s="71" customFormat="1" ht="14.65" customHeight="1">
      <c r="B1675" s="79" t="s">
        <v>278</v>
      </c>
      <c r="C1675" s="80">
        <v>10044187</v>
      </c>
      <c r="D1675" s="80">
        <v>10019674</v>
      </c>
      <c r="E1675" s="79" t="s">
        <v>276</v>
      </c>
      <c r="F1675" s="81">
        <v>43035</v>
      </c>
      <c r="G1675" s="82">
        <v>2.516</v>
      </c>
      <c r="H1675" s="83">
        <f t="shared" si="78"/>
        <v>2516</v>
      </c>
      <c r="I1675" s="84">
        <f t="shared" si="79"/>
        <v>2.9120370370370369E-2</v>
      </c>
      <c r="J1675" s="83">
        <v>7.4999999999999997E-2</v>
      </c>
      <c r="K1675" s="83" t="s">
        <v>277</v>
      </c>
      <c r="L1675" s="83">
        <v>0.17299999999999999</v>
      </c>
      <c r="M1675" s="83" t="s">
        <v>277</v>
      </c>
      <c r="N1675" s="84">
        <f t="shared" si="80"/>
        <v>0.27712037037037035</v>
      </c>
    </row>
    <row r="1676" spans="2:14" s="71" customFormat="1" ht="14.65" customHeight="1">
      <c r="B1676" s="79" t="s">
        <v>278</v>
      </c>
      <c r="C1676" s="80">
        <v>10044187</v>
      </c>
      <c r="D1676" s="80">
        <v>10019674</v>
      </c>
      <c r="E1676" s="79" t="s">
        <v>276</v>
      </c>
      <c r="F1676" s="81">
        <v>43036</v>
      </c>
      <c r="G1676" s="82">
        <v>2.2130000000000001</v>
      </c>
      <c r="H1676" s="83">
        <f t="shared" si="78"/>
        <v>2213</v>
      </c>
      <c r="I1676" s="84">
        <f t="shared" si="79"/>
        <v>2.5613425925925925E-2</v>
      </c>
      <c r="J1676" s="83">
        <v>0.06</v>
      </c>
      <c r="K1676" s="83" t="s">
        <v>277</v>
      </c>
      <c r="L1676" s="83">
        <v>0.16300000000000001</v>
      </c>
      <c r="M1676" s="83" t="s">
        <v>277</v>
      </c>
      <c r="N1676" s="84">
        <f t="shared" si="80"/>
        <v>0.24861342592592595</v>
      </c>
    </row>
    <row r="1677" spans="2:14" s="71" customFormat="1" ht="14.65" customHeight="1">
      <c r="B1677" s="79" t="s">
        <v>278</v>
      </c>
      <c r="C1677" s="80">
        <v>10044187</v>
      </c>
      <c r="D1677" s="80">
        <v>10019674</v>
      </c>
      <c r="E1677" s="79" t="s">
        <v>276</v>
      </c>
      <c r="F1677" s="81">
        <v>43037</v>
      </c>
      <c r="G1677" s="82">
        <v>2.3719999999999999</v>
      </c>
      <c r="H1677" s="83">
        <f t="shared" si="78"/>
        <v>2372</v>
      </c>
      <c r="I1677" s="84">
        <f t="shared" si="79"/>
        <v>2.7453703703703699E-2</v>
      </c>
      <c r="J1677" s="83">
        <v>6.2E-2</v>
      </c>
      <c r="K1677" s="83" t="s">
        <v>277</v>
      </c>
      <c r="L1677" s="83">
        <v>0.14799999999999999</v>
      </c>
      <c r="M1677" s="83" t="s">
        <v>277</v>
      </c>
      <c r="N1677" s="84">
        <f t="shared" si="80"/>
        <v>0.23745370370370369</v>
      </c>
    </row>
    <row r="1678" spans="2:14" s="71" customFormat="1" ht="14.65" customHeight="1">
      <c r="B1678" s="79" t="s">
        <v>278</v>
      </c>
      <c r="C1678" s="80">
        <v>10044187</v>
      </c>
      <c r="D1678" s="80">
        <v>10019674</v>
      </c>
      <c r="E1678" s="79" t="s">
        <v>276</v>
      </c>
      <c r="F1678" s="81">
        <v>43038</v>
      </c>
      <c r="G1678" s="82">
        <v>2.7559999999999998</v>
      </c>
      <c r="H1678" s="83">
        <f t="shared" si="78"/>
        <v>2756</v>
      </c>
      <c r="I1678" s="84">
        <f t="shared" si="79"/>
        <v>3.1898148148148141E-2</v>
      </c>
      <c r="J1678" s="83">
        <v>7.0000000000000007E-2</v>
      </c>
      <c r="K1678" s="83" t="s">
        <v>277</v>
      </c>
      <c r="L1678" s="83">
        <v>0.154</v>
      </c>
      <c r="M1678" s="83" t="s">
        <v>277</v>
      </c>
      <c r="N1678" s="84">
        <f t="shared" si="80"/>
        <v>0.25589814814814815</v>
      </c>
    </row>
    <row r="1679" spans="2:14" s="71" customFormat="1" ht="14.65" customHeight="1">
      <c r="B1679" s="79" t="s">
        <v>278</v>
      </c>
      <c r="C1679" s="80">
        <v>10044187</v>
      </c>
      <c r="D1679" s="80">
        <v>10019674</v>
      </c>
      <c r="E1679" s="79" t="s">
        <v>276</v>
      </c>
      <c r="F1679" s="81">
        <v>43039</v>
      </c>
      <c r="G1679" s="82">
        <v>2.7559999999999998</v>
      </c>
      <c r="H1679" s="83">
        <f t="shared" si="78"/>
        <v>2756</v>
      </c>
      <c r="I1679" s="84">
        <f t="shared" si="79"/>
        <v>3.1898148148148141E-2</v>
      </c>
      <c r="J1679" s="83">
        <v>7.0000000000000007E-2</v>
      </c>
      <c r="K1679" s="83" t="s">
        <v>277</v>
      </c>
      <c r="L1679" s="83">
        <v>0.159</v>
      </c>
      <c r="M1679" s="83" t="s">
        <v>277</v>
      </c>
      <c r="N1679" s="84">
        <f t="shared" si="80"/>
        <v>0.26089814814814816</v>
      </c>
    </row>
    <row r="1680" spans="2:14" s="71" customFormat="1" ht="14.65" customHeight="1">
      <c r="B1680" s="79" t="s">
        <v>278</v>
      </c>
      <c r="C1680" s="80">
        <v>10044187</v>
      </c>
      <c r="D1680" s="80">
        <v>10019674</v>
      </c>
      <c r="E1680" s="79" t="s">
        <v>276</v>
      </c>
      <c r="F1680" s="81">
        <v>43040</v>
      </c>
      <c r="G1680" s="82">
        <v>4.37</v>
      </c>
      <c r="H1680" s="83">
        <f t="shared" si="78"/>
        <v>4370</v>
      </c>
      <c r="I1680" s="84">
        <f t="shared" si="79"/>
        <v>5.0578703703703702E-2</v>
      </c>
      <c r="J1680" s="83">
        <v>0.112</v>
      </c>
      <c r="K1680" s="83" t="s">
        <v>277</v>
      </c>
      <c r="L1680" s="83">
        <v>0.161</v>
      </c>
      <c r="M1680" s="83" t="s">
        <v>277</v>
      </c>
      <c r="N1680" s="84">
        <f t="shared" si="80"/>
        <v>0.32357870370370367</v>
      </c>
    </row>
    <row r="1681" spans="2:14" s="71" customFormat="1" ht="14.65" customHeight="1">
      <c r="B1681" s="79" t="s">
        <v>278</v>
      </c>
      <c r="C1681" s="80">
        <v>10044187</v>
      </c>
      <c r="D1681" s="80">
        <v>10019674</v>
      </c>
      <c r="E1681" s="79" t="s">
        <v>276</v>
      </c>
      <c r="F1681" s="81">
        <v>43041</v>
      </c>
      <c r="G1681" s="82">
        <v>1.0249999999999999</v>
      </c>
      <c r="H1681" s="83">
        <f t="shared" si="78"/>
        <v>1025</v>
      </c>
      <c r="I1681" s="84">
        <f t="shared" si="79"/>
        <v>1.1863425925925925E-2</v>
      </c>
      <c r="J1681" s="83">
        <v>7.8E-2</v>
      </c>
      <c r="K1681" s="83" t="s">
        <v>277</v>
      </c>
      <c r="L1681" s="83">
        <v>0.219</v>
      </c>
      <c r="M1681" s="83" t="s">
        <v>277</v>
      </c>
      <c r="N1681" s="84">
        <f t="shared" si="80"/>
        <v>0.30886342592592592</v>
      </c>
    </row>
    <row r="1682" spans="2:14" s="71" customFormat="1" ht="14.65" customHeight="1">
      <c r="B1682" s="79" t="s">
        <v>278</v>
      </c>
      <c r="C1682" s="80">
        <v>10044187</v>
      </c>
      <c r="D1682" s="80">
        <v>10019674</v>
      </c>
      <c r="E1682" s="79" t="s">
        <v>276</v>
      </c>
      <c r="F1682" s="81">
        <v>43042</v>
      </c>
      <c r="G1682" s="82">
        <v>1.024</v>
      </c>
      <c r="H1682" s="83">
        <f t="shared" si="78"/>
        <v>1024</v>
      </c>
      <c r="I1682" s="84">
        <f t="shared" si="79"/>
        <v>1.1851851851851851E-2</v>
      </c>
      <c r="J1682" s="83">
        <v>8.4000000000000005E-2</v>
      </c>
      <c r="K1682" s="83" t="s">
        <v>277</v>
      </c>
      <c r="L1682" s="83">
        <v>0.215</v>
      </c>
      <c r="M1682" s="83" t="s">
        <v>277</v>
      </c>
      <c r="N1682" s="84">
        <f t="shared" si="80"/>
        <v>0.31085185185185182</v>
      </c>
    </row>
    <row r="1683" spans="2:14" s="71" customFormat="1" ht="14.65" customHeight="1">
      <c r="B1683" s="79" t="s">
        <v>278</v>
      </c>
      <c r="C1683" s="80">
        <v>10044187</v>
      </c>
      <c r="D1683" s="80">
        <v>10019674</v>
      </c>
      <c r="E1683" s="79" t="s">
        <v>276</v>
      </c>
      <c r="F1683" s="81">
        <v>43043</v>
      </c>
      <c r="G1683" s="82">
        <v>2.6760000000000002</v>
      </c>
      <c r="H1683" s="83">
        <f t="shared" si="78"/>
        <v>2676</v>
      </c>
      <c r="I1683" s="84">
        <f t="shared" si="79"/>
        <v>3.097222222222222E-2</v>
      </c>
      <c r="J1683" s="83">
        <v>0.318</v>
      </c>
      <c r="K1683" s="83" t="s">
        <v>277</v>
      </c>
      <c r="L1683" s="83">
        <v>0.38400000000000001</v>
      </c>
      <c r="M1683" s="83" t="s">
        <v>277</v>
      </c>
      <c r="N1683" s="84">
        <f t="shared" si="80"/>
        <v>0.73297222222222225</v>
      </c>
    </row>
    <row r="1684" spans="2:14" s="71" customFormat="1" ht="14.65" customHeight="1">
      <c r="B1684" s="79" t="s">
        <v>278</v>
      </c>
      <c r="C1684" s="80">
        <v>10044187</v>
      </c>
      <c r="D1684" s="80">
        <v>10019674</v>
      </c>
      <c r="E1684" s="79" t="s">
        <v>276</v>
      </c>
      <c r="F1684" s="81">
        <v>43044</v>
      </c>
      <c r="G1684" s="82">
        <v>1.8720000000000001</v>
      </c>
      <c r="H1684" s="83">
        <f t="shared" si="78"/>
        <v>1872</v>
      </c>
      <c r="I1684" s="84">
        <f t="shared" si="79"/>
        <v>2.1666666666666667E-2</v>
      </c>
      <c r="J1684" s="83">
        <v>0.10100000000000001</v>
      </c>
      <c r="K1684" s="83" t="s">
        <v>277</v>
      </c>
      <c r="L1684" s="83">
        <v>0.312</v>
      </c>
      <c r="M1684" s="83" t="s">
        <v>277</v>
      </c>
      <c r="N1684" s="84">
        <f t="shared" si="80"/>
        <v>0.43466666666666665</v>
      </c>
    </row>
    <row r="1685" spans="2:14" s="71" customFormat="1" ht="14.65" customHeight="1">
      <c r="B1685" s="79" t="s">
        <v>278</v>
      </c>
      <c r="C1685" s="80">
        <v>10044187</v>
      </c>
      <c r="D1685" s="80">
        <v>10019674</v>
      </c>
      <c r="E1685" s="79" t="s">
        <v>276</v>
      </c>
      <c r="F1685" s="81">
        <v>43045</v>
      </c>
      <c r="G1685" s="82">
        <v>2.3820000000000001</v>
      </c>
      <c r="H1685" s="83">
        <f t="shared" si="78"/>
        <v>2382</v>
      </c>
      <c r="I1685" s="84">
        <f t="shared" si="79"/>
        <v>2.7569444444444445E-2</v>
      </c>
      <c r="J1685" s="83">
        <v>8.3000000000000004E-2</v>
      </c>
      <c r="K1685" s="83" t="s">
        <v>277</v>
      </c>
      <c r="L1685" s="83">
        <v>0.20899999999999999</v>
      </c>
      <c r="M1685" s="83" t="s">
        <v>277</v>
      </c>
      <c r="N1685" s="84">
        <f t="shared" si="80"/>
        <v>0.31956944444444446</v>
      </c>
    </row>
    <row r="1686" spans="2:14" s="71" customFormat="1" ht="14.65" customHeight="1">
      <c r="B1686" s="79" t="s">
        <v>278</v>
      </c>
      <c r="C1686" s="80">
        <v>10044187</v>
      </c>
      <c r="D1686" s="80">
        <v>10019674</v>
      </c>
      <c r="E1686" s="79" t="s">
        <v>276</v>
      </c>
      <c r="F1686" s="81">
        <v>43046</v>
      </c>
      <c r="G1686" s="82">
        <v>2.2570000000000001</v>
      </c>
      <c r="H1686" s="83">
        <f t="shared" si="78"/>
        <v>2257</v>
      </c>
      <c r="I1686" s="84">
        <f t="shared" si="79"/>
        <v>2.6122685185185186E-2</v>
      </c>
      <c r="J1686" s="83">
        <v>0.125</v>
      </c>
      <c r="K1686" s="83" t="s">
        <v>277</v>
      </c>
      <c r="L1686" s="83">
        <v>0.221</v>
      </c>
      <c r="M1686" s="83" t="s">
        <v>277</v>
      </c>
      <c r="N1686" s="84">
        <f t="shared" si="80"/>
        <v>0.37212268518518521</v>
      </c>
    </row>
    <row r="1687" spans="2:14" s="71" customFormat="1" ht="14.65" customHeight="1">
      <c r="B1687" s="79" t="s">
        <v>278</v>
      </c>
      <c r="C1687" s="80">
        <v>10044187</v>
      </c>
      <c r="D1687" s="80">
        <v>10019674</v>
      </c>
      <c r="E1687" s="79" t="s">
        <v>276</v>
      </c>
      <c r="F1687" s="81">
        <v>43047</v>
      </c>
      <c r="G1687" s="82">
        <v>2.2709999999999999</v>
      </c>
      <c r="H1687" s="83">
        <f t="shared" si="78"/>
        <v>2271</v>
      </c>
      <c r="I1687" s="84">
        <f t="shared" si="79"/>
        <v>2.628472222222222E-2</v>
      </c>
      <c r="J1687" s="83">
        <v>0.214</v>
      </c>
      <c r="K1687" s="83" t="s">
        <v>277</v>
      </c>
      <c r="L1687" s="83">
        <v>0.40699999999999997</v>
      </c>
      <c r="M1687" s="83" t="s">
        <v>277</v>
      </c>
      <c r="N1687" s="84">
        <f t="shared" si="80"/>
        <v>0.64728472222222222</v>
      </c>
    </row>
    <row r="1688" spans="2:14" s="71" customFormat="1" ht="14.65" customHeight="1">
      <c r="B1688" s="79" t="s">
        <v>278</v>
      </c>
      <c r="C1688" s="80">
        <v>10044187</v>
      </c>
      <c r="D1688" s="80">
        <v>10019674</v>
      </c>
      <c r="E1688" s="79" t="s">
        <v>276</v>
      </c>
      <c r="F1688" s="81">
        <v>43048</v>
      </c>
      <c r="G1688" s="82">
        <v>2.3180000000000001</v>
      </c>
      <c r="H1688" s="83">
        <f t="shared" si="78"/>
        <v>2318</v>
      </c>
      <c r="I1688" s="84">
        <f t="shared" si="79"/>
        <v>2.6828703703703702E-2</v>
      </c>
      <c r="J1688" s="83">
        <v>9.8000000000000004E-2</v>
      </c>
      <c r="K1688" s="83" t="s">
        <v>277</v>
      </c>
      <c r="L1688" s="83">
        <v>0.26</v>
      </c>
      <c r="M1688" s="83" t="s">
        <v>277</v>
      </c>
      <c r="N1688" s="84">
        <f t="shared" si="80"/>
        <v>0.3848287037037037</v>
      </c>
    </row>
    <row r="1689" spans="2:14" s="71" customFormat="1" ht="14.65" customHeight="1">
      <c r="B1689" s="79" t="s">
        <v>278</v>
      </c>
      <c r="C1689" s="80">
        <v>10044187</v>
      </c>
      <c r="D1689" s="80">
        <v>10019674</v>
      </c>
      <c r="E1689" s="79" t="s">
        <v>276</v>
      </c>
      <c r="F1689" s="81">
        <v>43049</v>
      </c>
      <c r="G1689" s="82">
        <v>2.1440000000000001</v>
      </c>
      <c r="H1689" s="83">
        <f t="shared" si="78"/>
        <v>2144</v>
      </c>
      <c r="I1689" s="84">
        <f t="shared" si="79"/>
        <v>2.4814814814814814E-2</v>
      </c>
      <c r="J1689" s="83">
        <v>0.114</v>
      </c>
      <c r="K1689" s="83" t="s">
        <v>277</v>
      </c>
      <c r="L1689" s="83">
        <v>0.21299999999999999</v>
      </c>
      <c r="M1689" s="83" t="s">
        <v>277</v>
      </c>
      <c r="N1689" s="84">
        <f t="shared" si="80"/>
        <v>0.3518148148148148</v>
      </c>
    </row>
    <row r="1690" spans="2:14" s="71" customFormat="1" ht="14.65" customHeight="1">
      <c r="B1690" s="79" t="s">
        <v>278</v>
      </c>
      <c r="C1690" s="80">
        <v>10044187</v>
      </c>
      <c r="D1690" s="80">
        <v>10019674</v>
      </c>
      <c r="E1690" s="79" t="s">
        <v>276</v>
      </c>
      <c r="F1690" s="81">
        <v>43050</v>
      </c>
      <c r="G1690" s="82">
        <v>2.4820000000000002</v>
      </c>
      <c r="H1690" s="83">
        <f t="shared" si="78"/>
        <v>2482</v>
      </c>
      <c r="I1690" s="84">
        <f t="shared" si="79"/>
        <v>2.8726851851851851E-2</v>
      </c>
      <c r="J1690" s="83">
        <v>1.91</v>
      </c>
      <c r="K1690" s="83" t="s">
        <v>277</v>
      </c>
      <c r="L1690" s="83">
        <v>0.59499999999999997</v>
      </c>
      <c r="M1690" s="83" t="s">
        <v>277</v>
      </c>
      <c r="N1690" s="84">
        <f t="shared" si="80"/>
        <v>2.5337268518518519</v>
      </c>
    </row>
    <row r="1691" spans="2:14" s="71" customFormat="1" ht="14.65" customHeight="1">
      <c r="B1691" s="79" t="s">
        <v>278</v>
      </c>
      <c r="C1691" s="80">
        <v>10044187</v>
      </c>
      <c r="D1691" s="80">
        <v>10019674</v>
      </c>
      <c r="E1691" s="79" t="s">
        <v>276</v>
      </c>
      <c r="F1691" s="81">
        <v>43051</v>
      </c>
      <c r="G1691" s="82">
        <v>2.363</v>
      </c>
      <c r="H1691" s="83">
        <f t="shared" si="78"/>
        <v>2363</v>
      </c>
      <c r="I1691" s="84">
        <f t="shared" si="79"/>
        <v>2.7349537037037037E-2</v>
      </c>
      <c r="J1691" s="83">
        <v>0.30499999999999999</v>
      </c>
      <c r="K1691" s="83" t="s">
        <v>277</v>
      </c>
      <c r="L1691" s="83">
        <v>0.503</v>
      </c>
      <c r="M1691" s="83" t="s">
        <v>277</v>
      </c>
      <c r="N1691" s="84">
        <f t="shared" si="80"/>
        <v>0.83534953703703696</v>
      </c>
    </row>
    <row r="1692" spans="2:14" s="71" customFormat="1" ht="14.65" customHeight="1">
      <c r="B1692" s="79" t="s">
        <v>278</v>
      </c>
      <c r="C1692" s="80">
        <v>10044187</v>
      </c>
      <c r="D1692" s="80">
        <v>10019674</v>
      </c>
      <c r="E1692" s="79" t="s">
        <v>276</v>
      </c>
      <c r="F1692" s="81">
        <v>43052</v>
      </c>
      <c r="G1692" s="82">
        <v>2.3210000000000002</v>
      </c>
      <c r="H1692" s="83">
        <f t="shared" si="78"/>
        <v>2321</v>
      </c>
      <c r="I1692" s="84">
        <f t="shared" si="79"/>
        <v>2.6863425925925926E-2</v>
      </c>
      <c r="J1692" s="83">
        <v>0.14899999999999999</v>
      </c>
      <c r="K1692" s="83" t="s">
        <v>277</v>
      </c>
      <c r="L1692" s="83">
        <v>0.38600000000000001</v>
      </c>
      <c r="M1692" s="83" t="s">
        <v>277</v>
      </c>
      <c r="N1692" s="84">
        <f t="shared" si="80"/>
        <v>0.56186342592592586</v>
      </c>
    </row>
    <row r="1693" spans="2:14" s="71" customFormat="1" ht="14.65" customHeight="1">
      <c r="B1693" s="79" t="s">
        <v>278</v>
      </c>
      <c r="C1693" s="80">
        <v>10044187</v>
      </c>
      <c r="D1693" s="80">
        <v>10019674</v>
      </c>
      <c r="E1693" s="79" t="s">
        <v>276</v>
      </c>
      <c r="F1693" s="81">
        <v>43053</v>
      </c>
      <c r="G1693" s="82">
        <v>2.278</v>
      </c>
      <c r="H1693" s="83">
        <f t="shared" si="78"/>
        <v>2278</v>
      </c>
      <c r="I1693" s="84">
        <f t="shared" si="79"/>
        <v>2.6365740740740738E-2</v>
      </c>
      <c r="J1693" s="83">
        <v>0.113</v>
      </c>
      <c r="K1693" s="83" t="s">
        <v>277</v>
      </c>
      <c r="L1693" s="83">
        <v>0.22600000000000001</v>
      </c>
      <c r="M1693" s="83" t="s">
        <v>277</v>
      </c>
      <c r="N1693" s="84">
        <f t="shared" si="80"/>
        <v>0.36536574074074074</v>
      </c>
    </row>
    <row r="1694" spans="2:14" s="71" customFormat="1" ht="14.65" customHeight="1">
      <c r="B1694" s="79" t="s">
        <v>278</v>
      </c>
      <c r="C1694" s="80">
        <v>10044187</v>
      </c>
      <c r="D1694" s="80">
        <v>10019674</v>
      </c>
      <c r="E1694" s="79" t="s">
        <v>276</v>
      </c>
      <c r="F1694" s="81">
        <v>43054</v>
      </c>
      <c r="G1694" s="82">
        <v>2.9159999999999999</v>
      </c>
      <c r="H1694" s="83">
        <f t="shared" si="78"/>
        <v>2916</v>
      </c>
      <c r="I1694" s="84">
        <f t="shared" si="79"/>
        <v>3.3749999999999995E-2</v>
      </c>
      <c r="J1694" s="83">
        <v>0.10199999999999999</v>
      </c>
      <c r="K1694" s="83" t="s">
        <v>277</v>
      </c>
      <c r="L1694" s="83">
        <v>0.16800000000000001</v>
      </c>
      <c r="M1694" s="83" t="s">
        <v>277</v>
      </c>
      <c r="N1694" s="84">
        <f t="shared" si="80"/>
        <v>0.30374999999999996</v>
      </c>
    </row>
    <row r="1695" spans="2:14" s="71" customFormat="1" ht="14.65" customHeight="1">
      <c r="B1695" s="79" t="s">
        <v>278</v>
      </c>
      <c r="C1695" s="80">
        <v>10044187</v>
      </c>
      <c r="D1695" s="80">
        <v>10019674</v>
      </c>
      <c r="E1695" s="79" t="s">
        <v>276</v>
      </c>
      <c r="F1695" s="81">
        <v>43055</v>
      </c>
      <c r="G1695" s="82">
        <v>1.883</v>
      </c>
      <c r="H1695" s="83">
        <f t="shared" si="78"/>
        <v>1883</v>
      </c>
      <c r="I1695" s="84">
        <f t="shared" si="79"/>
        <v>2.179398148148148E-2</v>
      </c>
      <c r="J1695" s="83">
        <v>0.10100000000000001</v>
      </c>
      <c r="K1695" s="83" t="s">
        <v>277</v>
      </c>
      <c r="L1695" s="83">
        <v>0.14099999999999999</v>
      </c>
      <c r="M1695" s="83" t="s">
        <v>277</v>
      </c>
      <c r="N1695" s="84">
        <f t="shared" si="80"/>
        <v>0.26379398148148148</v>
      </c>
    </row>
    <row r="1696" spans="2:14" s="71" customFormat="1" ht="14.65" customHeight="1">
      <c r="B1696" s="79" t="s">
        <v>278</v>
      </c>
      <c r="C1696" s="80">
        <v>10044187</v>
      </c>
      <c r="D1696" s="80">
        <v>10019674</v>
      </c>
      <c r="E1696" s="79" t="s">
        <v>276</v>
      </c>
      <c r="F1696" s="81">
        <v>43056</v>
      </c>
      <c r="G1696" s="82">
        <v>1.883</v>
      </c>
      <c r="H1696" s="83">
        <f t="shared" si="78"/>
        <v>1883</v>
      </c>
      <c r="I1696" s="84">
        <f t="shared" si="79"/>
        <v>2.179398148148148E-2</v>
      </c>
      <c r="J1696" s="83">
        <v>9.5000000000000001E-2</v>
      </c>
      <c r="K1696" s="83" t="s">
        <v>277</v>
      </c>
      <c r="L1696" s="83">
        <v>0.14399999999999999</v>
      </c>
      <c r="M1696" s="83" t="s">
        <v>277</v>
      </c>
      <c r="N1696" s="84">
        <f t="shared" si="80"/>
        <v>0.26079398148148147</v>
      </c>
    </row>
    <row r="1697" spans="2:14" s="71" customFormat="1" ht="14.65" customHeight="1">
      <c r="B1697" s="79" t="s">
        <v>278</v>
      </c>
      <c r="C1697" s="80">
        <v>10044187</v>
      </c>
      <c r="D1697" s="80">
        <v>10019674</v>
      </c>
      <c r="E1697" s="79" t="s">
        <v>276</v>
      </c>
      <c r="F1697" s="81">
        <v>43057</v>
      </c>
      <c r="G1697" s="82">
        <v>2.226</v>
      </c>
      <c r="H1697" s="83">
        <f t="shared" si="78"/>
        <v>2226</v>
      </c>
      <c r="I1697" s="84">
        <f t="shared" si="79"/>
        <v>2.5763888888888888E-2</v>
      </c>
      <c r="J1697" s="83">
        <v>0.16600000000000001</v>
      </c>
      <c r="K1697" s="83" t="s">
        <v>277</v>
      </c>
      <c r="L1697" s="83">
        <v>0.16600000000000001</v>
      </c>
      <c r="M1697" s="83" t="s">
        <v>277</v>
      </c>
      <c r="N1697" s="84">
        <f t="shared" si="80"/>
        <v>0.35776388888888888</v>
      </c>
    </row>
    <row r="1698" spans="2:14" s="71" customFormat="1" ht="14.65" customHeight="1">
      <c r="B1698" s="79" t="s">
        <v>278</v>
      </c>
      <c r="C1698" s="80">
        <v>10044187</v>
      </c>
      <c r="D1698" s="80">
        <v>10019674</v>
      </c>
      <c r="E1698" s="79" t="s">
        <v>276</v>
      </c>
      <c r="F1698" s="81">
        <v>43058</v>
      </c>
      <c r="G1698" s="82">
        <v>2.3319999999999999</v>
      </c>
      <c r="H1698" s="83">
        <f t="shared" si="78"/>
        <v>2332</v>
      </c>
      <c r="I1698" s="84">
        <f t="shared" si="79"/>
        <v>2.6990740740740739E-2</v>
      </c>
      <c r="J1698" s="83">
        <v>0.13400000000000001</v>
      </c>
      <c r="K1698" s="83" t="s">
        <v>277</v>
      </c>
      <c r="L1698" s="83">
        <v>0.27900000000000003</v>
      </c>
      <c r="M1698" s="83" t="s">
        <v>277</v>
      </c>
      <c r="N1698" s="84">
        <f t="shared" si="80"/>
        <v>0.43999074074074074</v>
      </c>
    </row>
    <row r="1699" spans="2:14" s="71" customFormat="1" ht="14.65" customHeight="1">
      <c r="B1699" s="79" t="s">
        <v>278</v>
      </c>
      <c r="C1699" s="80">
        <v>10044187</v>
      </c>
      <c r="D1699" s="80">
        <v>10019674</v>
      </c>
      <c r="E1699" s="79" t="s">
        <v>276</v>
      </c>
      <c r="F1699" s="81">
        <v>43059</v>
      </c>
      <c r="G1699" s="82">
        <v>2.2480000000000002</v>
      </c>
      <c r="H1699" s="83">
        <f t="shared" si="78"/>
        <v>2248</v>
      </c>
      <c r="I1699" s="84">
        <f t="shared" si="79"/>
        <v>2.6018518518518521E-2</v>
      </c>
      <c r="J1699" s="83">
        <v>0.123</v>
      </c>
      <c r="K1699" s="83" t="s">
        <v>277</v>
      </c>
      <c r="L1699" s="83">
        <v>0.16600000000000001</v>
      </c>
      <c r="M1699" s="83" t="s">
        <v>277</v>
      </c>
      <c r="N1699" s="84">
        <f t="shared" si="80"/>
        <v>0.31501851851851853</v>
      </c>
    </row>
    <row r="1700" spans="2:14" s="71" customFormat="1" ht="14.65" customHeight="1">
      <c r="B1700" s="79" t="s">
        <v>278</v>
      </c>
      <c r="C1700" s="80">
        <v>10044187</v>
      </c>
      <c r="D1700" s="80">
        <v>10019674</v>
      </c>
      <c r="E1700" s="79" t="s">
        <v>276</v>
      </c>
      <c r="F1700" s="81">
        <v>43060</v>
      </c>
      <c r="G1700" s="82">
        <v>2.37</v>
      </c>
      <c r="H1700" s="83">
        <f t="shared" si="78"/>
        <v>2370</v>
      </c>
      <c r="I1700" s="84">
        <f t="shared" si="79"/>
        <v>2.7430555555555555E-2</v>
      </c>
      <c r="J1700" s="83">
        <v>0.16200000000000001</v>
      </c>
      <c r="K1700" s="83" t="s">
        <v>277</v>
      </c>
      <c r="L1700" s="83">
        <v>0.17100000000000001</v>
      </c>
      <c r="M1700" s="83" t="s">
        <v>277</v>
      </c>
      <c r="N1700" s="84">
        <f t="shared" si="80"/>
        <v>0.36043055555555559</v>
      </c>
    </row>
    <row r="1701" spans="2:14" s="71" customFormat="1" ht="14.65" customHeight="1">
      <c r="B1701" s="79" t="s">
        <v>278</v>
      </c>
      <c r="C1701" s="80">
        <v>10044187</v>
      </c>
      <c r="D1701" s="80">
        <v>10019674</v>
      </c>
      <c r="E1701" s="79" t="s">
        <v>276</v>
      </c>
      <c r="F1701" s="81">
        <v>43061</v>
      </c>
      <c r="G1701" s="82">
        <v>2.3980000000000001</v>
      </c>
      <c r="H1701" s="83">
        <f t="shared" si="78"/>
        <v>2398</v>
      </c>
      <c r="I1701" s="84">
        <f t="shared" si="79"/>
        <v>2.7754629629629629E-2</v>
      </c>
      <c r="J1701" s="83">
        <v>0.10199999999999999</v>
      </c>
      <c r="K1701" s="83" t="s">
        <v>277</v>
      </c>
      <c r="L1701" s="83">
        <v>0.20100000000000001</v>
      </c>
      <c r="M1701" s="83" t="s">
        <v>277</v>
      </c>
      <c r="N1701" s="84">
        <f t="shared" si="80"/>
        <v>0.33075462962962965</v>
      </c>
    </row>
    <row r="1702" spans="2:14" s="71" customFormat="1" ht="14.65" customHeight="1">
      <c r="B1702" s="79" t="s">
        <v>278</v>
      </c>
      <c r="C1702" s="80">
        <v>10044187</v>
      </c>
      <c r="D1702" s="80">
        <v>10019674</v>
      </c>
      <c r="E1702" s="79" t="s">
        <v>276</v>
      </c>
      <c r="F1702" s="81">
        <v>43062</v>
      </c>
      <c r="G1702" s="82">
        <v>2.327</v>
      </c>
      <c r="H1702" s="83">
        <f t="shared" si="78"/>
        <v>2327</v>
      </c>
      <c r="I1702" s="84">
        <f t="shared" si="79"/>
        <v>2.6932870370370367E-2</v>
      </c>
      <c r="J1702" s="83">
        <v>0.16400000000000001</v>
      </c>
      <c r="K1702" s="83" t="s">
        <v>277</v>
      </c>
      <c r="L1702" s="83">
        <v>0.17599999999999999</v>
      </c>
      <c r="M1702" s="83" t="s">
        <v>277</v>
      </c>
      <c r="N1702" s="84">
        <f t="shared" si="80"/>
        <v>0.36693287037037037</v>
      </c>
    </row>
    <row r="1703" spans="2:14" s="71" customFormat="1" ht="14.65" customHeight="1">
      <c r="B1703" s="79" t="s">
        <v>278</v>
      </c>
      <c r="C1703" s="80">
        <v>10044187</v>
      </c>
      <c r="D1703" s="80">
        <v>10019674</v>
      </c>
      <c r="E1703" s="79" t="s">
        <v>276</v>
      </c>
      <c r="F1703" s="81">
        <v>43063</v>
      </c>
      <c r="G1703" s="82">
        <v>2.7160000000000002</v>
      </c>
      <c r="H1703" s="83">
        <f t="shared" si="78"/>
        <v>2716</v>
      </c>
      <c r="I1703" s="84">
        <f t="shared" si="79"/>
        <v>3.1435185185185184E-2</v>
      </c>
      <c r="J1703" s="83">
        <v>0.1</v>
      </c>
      <c r="K1703" s="83" t="s">
        <v>277</v>
      </c>
      <c r="L1703" s="83">
        <v>0.187</v>
      </c>
      <c r="M1703" s="83" t="s">
        <v>277</v>
      </c>
      <c r="N1703" s="84">
        <f t="shared" si="80"/>
        <v>0.31843518518518521</v>
      </c>
    </row>
    <row r="1704" spans="2:14" s="71" customFormat="1" ht="14.65" customHeight="1">
      <c r="B1704" s="79" t="s">
        <v>278</v>
      </c>
      <c r="C1704" s="80">
        <v>10044187</v>
      </c>
      <c r="D1704" s="80">
        <v>10019674</v>
      </c>
      <c r="E1704" s="79" t="s">
        <v>276</v>
      </c>
      <c r="F1704" s="81">
        <v>43064</v>
      </c>
      <c r="G1704" s="82">
        <v>2.2250000000000001</v>
      </c>
      <c r="H1704" s="83">
        <f t="shared" si="78"/>
        <v>2225</v>
      </c>
      <c r="I1704" s="84">
        <f t="shared" si="79"/>
        <v>2.5752314814814815E-2</v>
      </c>
      <c r="J1704" s="83">
        <v>8.2000000000000003E-2</v>
      </c>
      <c r="K1704" s="83" t="s">
        <v>277</v>
      </c>
      <c r="L1704" s="83">
        <v>0.121</v>
      </c>
      <c r="M1704" s="83" t="s">
        <v>277</v>
      </c>
      <c r="N1704" s="84">
        <f t="shared" si="80"/>
        <v>0.22875231481481481</v>
      </c>
    </row>
    <row r="1705" spans="2:14" s="71" customFormat="1" ht="14.65" customHeight="1">
      <c r="B1705" s="79" t="s">
        <v>278</v>
      </c>
      <c r="C1705" s="80">
        <v>10044187</v>
      </c>
      <c r="D1705" s="80">
        <v>10019674</v>
      </c>
      <c r="E1705" s="79" t="s">
        <v>276</v>
      </c>
      <c r="F1705" s="81">
        <v>43065</v>
      </c>
      <c r="G1705" s="82">
        <v>2.1629999999999998</v>
      </c>
      <c r="H1705" s="83">
        <f t="shared" si="78"/>
        <v>2163</v>
      </c>
      <c r="I1705" s="84">
        <f t="shared" si="79"/>
        <v>2.5034722222222219E-2</v>
      </c>
      <c r="J1705" s="83">
        <v>7.9000000000000001E-2</v>
      </c>
      <c r="K1705" s="83" t="s">
        <v>277</v>
      </c>
      <c r="L1705" s="83">
        <v>0.108</v>
      </c>
      <c r="M1705" s="83" t="s">
        <v>277</v>
      </c>
      <c r="N1705" s="84">
        <f t="shared" si="80"/>
        <v>0.21203472222222222</v>
      </c>
    </row>
    <row r="1706" spans="2:14" s="71" customFormat="1" ht="14.65" customHeight="1">
      <c r="B1706" s="79" t="s">
        <v>278</v>
      </c>
      <c r="C1706" s="80">
        <v>10044187</v>
      </c>
      <c r="D1706" s="80">
        <v>10019674</v>
      </c>
      <c r="E1706" s="79" t="s">
        <v>276</v>
      </c>
      <c r="F1706" s="81">
        <v>43066</v>
      </c>
      <c r="G1706" s="82">
        <v>2.1629999999999998</v>
      </c>
      <c r="H1706" s="83">
        <f t="shared" si="78"/>
        <v>2163</v>
      </c>
      <c r="I1706" s="84">
        <f t="shared" si="79"/>
        <v>2.5034722222222219E-2</v>
      </c>
      <c r="J1706" s="83">
        <v>0.14599999999999999</v>
      </c>
      <c r="K1706" s="83" t="s">
        <v>277</v>
      </c>
      <c r="L1706" s="83">
        <v>0.14599999999999999</v>
      </c>
      <c r="M1706" s="83" t="s">
        <v>277</v>
      </c>
      <c r="N1706" s="84">
        <f t="shared" si="80"/>
        <v>0.31703472222222218</v>
      </c>
    </row>
    <row r="1707" spans="2:14" s="71" customFormat="1" ht="14.65" customHeight="1">
      <c r="B1707" s="79" t="s">
        <v>278</v>
      </c>
      <c r="C1707" s="80">
        <v>10044187</v>
      </c>
      <c r="D1707" s="80">
        <v>10019674</v>
      </c>
      <c r="E1707" s="79" t="s">
        <v>276</v>
      </c>
      <c r="F1707" s="81">
        <v>43067</v>
      </c>
      <c r="G1707" s="82">
        <v>1.444</v>
      </c>
      <c r="H1707" s="83">
        <f t="shared" si="78"/>
        <v>1444</v>
      </c>
      <c r="I1707" s="84">
        <f t="shared" si="79"/>
        <v>1.6712962962962961E-2</v>
      </c>
      <c r="J1707" s="83">
        <v>0.108</v>
      </c>
      <c r="K1707" s="83" t="s">
        <v>277</v>
      </c>
      <c r="L1707" s="83">
        <v>0.20899999999999999</v>
      </c>
      <c r="M1707" s="83" t="s">
        <v>277</v>
      </c>
      <c r="N1707" s="84">
        <f t="shared" si="80"/>
        <v>0.33371296296296293</v>
      </c>
    </row>
    <row r="1708" spans="2:14" s="71" customFormat="1" ht="14.65" customHeight="1">
      <c r="B1708" s="79" t="s">
        <v>278</v>
      </c>
      <c r="C1708" s="80">
        <v>10044187</v>
      </c>
      <c r="D1708" s="80">
        <v>10019674</v>
      </c>
      <c r="E1708" s="79" t="s">
        <v>276</v>
      </c>
      <c r="F1708" s="81">
        <v>43068</v>
      </c>
      <c r="G1708" s="82">
        <v>2.6150000000000002</v>
      </c>
      <c r="H1708" s="83">
        <f t="shared" si="78"/>
        <v>2615</v>
      </c>
      <c r="I1708" s="84">
        <f t="shared" si="79"/>
        <v>3.0266203703703705E-2</v>
      </c>
      <c r="J1708" s="83">
        <v>0.09</v>
      </c>
      <c r="K1708" s="83" t="s">
        <v>277</v>
      </c>
      <c r="L1708" s="83">
        <v>0.17499999999999999</v>
      </c>
      <c r="M1708" s="83" t="s">
        <v>277</v>
      </c>
      <c r="N1708" s="84">
        <f t="shared" si="80"/>
        <v>0.29526620370370371</v>
      </c>
    </row>
    <row r="1709" spans="2:14" s="71" customFormat="1" ht="14.65" customHeight="1">
      <c r="B1709" s="79" t="s">
        <v>278</v>
      </c>
      <c r="C1709" s="80">
        <v>10044187</v>
      </c>
      <c r="D1709" s="80">
        <v>10019674</v>
      </c>
      <c r="E1709" s="79" t="s">
        <v>276</v>
      </c>
      <c r="F1709" s="81">
        <v>43069</v>
      </c>
      <c r="G1709" s="82">
        <v>1.903</v>
      </c>
      <c r="H1709" s="83">
        <f t="shared" si="78"/>
        <v>1903</v>
      </c>
      <c r="I1709" s="84">
        <f t="shared" si="79"/>
        <v>2.2025462962962962E-2</v>
      </c>
      <c r="J1709" s="83">
        <v>8.4000000000000005E-2</v>
      </c>
      <c r="K1709" s="83" t="s">
        <v>277</v>
      </c>
      <c r="L1709" s="83">
        <v>0.185</v>
      </c>
      <c r="M1709" s="83" t="s">
        <v>277</v>
      </c>
      <c r="N1709" s="84">
        <f t="shared" si="80"/>
        <v>0.29102546296296294</v>
      </c>
    </row>
    <row r="1710" spans="2:14" s="71" customFormat="1" ht="14.65" customHeight="1">
      <c r="B1710" s="79" t="s">
        <v>278</v>
      </c>
      <c r="C1710" s="80">
        <v>10044187</v>
      </c>
      <c r="D1710" s="80">
        <v>10019674</v>
      </c>
      <c r="E1710" s="79" t="s">
        <v>276</v>
      </c>
      <c r="F1710" s="81">
        <v>43070</v>
      </c>
      <c r="G1710" s="82">
        <v>2.0249999999999999</v>
      </c>
      <c r="H1710" s="83">
        <f t="shared" si="78"/>
        <v>2025</v>
      </c>
      <c r="I1710" s="84">
        <f t="shared" si="79"/>
        <v>2.3437499999999997E-2</v>
      </c>
      <c r="J1710" s="83">
        <v>0.08</v>
      </c>
      <c r="K1710" s="83" t="s">
        <v>277</v>
      </c>
      <c r="L1710" s="83">
        <v>0.17399999999999999</v>
      </c>
      <c r="M1710" s="83" t="s">
        <v>277</v>
      </c>
      <c r="N1710" s="84">
        <f t="shared" si="80"/>
        <v>0.2774375</v>
      </c>
    </row>
    <row r="1711" spans="2:14" s="71" customFormat="1" ht="14.65" customHeight="1">
      <c r="B1711" s="79" t="s">
        <v>278</v>
      </c>
      <c r="C1711" s="80">
        <v>10044187</v>
      </c>
      <c r="D1711" s="80">
        <v>10019674</v>
      </c>
      <c r="E1711" s="79" t="s">
        <v>276</v>
      </c>
      <c r="F1711" s="81">
        <v>43071</v>
      </c>
      <c r="G1711" s="82">
        <v>4.5090000000000003</v>
      </c>
      <c r="H1711" s="83">
        <f t="shared" si="78"/>
        <v>4509</v>
      </c>
      <c r="I1711" s="84">
        <f t="shared" si="79"/>
        <v>5.2187499999999998E-2</v>
      </c>
      <c r="J1711" s="83">
        <v>8.1000000000000003E-2</v>
      </c>
      <c r="K1711" s="83" t="s">
        <v>277</v>
      </c>
      <c r="L1711" s="83">
        <v>0.17</v>
      </c>
      <c r="M1711" s="83" t="s">
        <v>277</v>
      </c>
      <c r="N1711" s="84">
        <f t="shared" si="80"/>
        <v>0.30318750000000005</v>
      </c>
    </row>
    <row r="1712" spans="2:14" s="71" customFormat="1" ht="14.65" customHeight="1">
      <c r="B1712" s="79" t="s">
        <v>278</v>
      </c>
      <c r="C1712" s="80">
        <v>10044187</v>
      </c>
      <c r="D1712" s="80">
        <v>10019674</v>
      </c>
      <c r="E1712" s="79" t="s">
        <v>276</v>
      </c>
      <c r="F1712" s="81">
        <v>43072</v>
      </c>
      <c r="G1712" s="82">
        <v>2.3170000000000002</v>
      </c>
      <c r="H1712" s="83">
        <f t="shared" si="78"/>
        <v>2317</v>
      </c>
      <c r="I1712" s="84">
        <f t="shared" si="79"/>
        <v>2.6817129629629628E-2</v>
      </c>
      <c r="J1712" s="83">
        <v>8.4000000000000005E-2</v>
      </c>
      <c r="K1712" s="83" t="s">
        <v>277</v>
      </c>
      <c r="L1712" s="83">
        <v>0.184</v>
      </c>
      <c r="M1712" s="83" t="s">
        <v>277</v>
      </c>
      <c r="N1712" s="84">
        <f t="shared" si="80"/>
        <v>0.29481712962962964</v>
      </c>
    </row>
    <row r="1713" spans="2:14" s="71" customFormat="1" ht="14.65" customHeight="1">
      <c r="B1713" s="79" t="s">
        <v>278</v>
      </c>
      <c r="C1713" s="80">
        <v>10044187</v>
      </c>
      <c r="D1713" s="80">
        <v>10019674</v>
      </c>
      <c r="E1713" s="79" t="s">
        <v>276</v>
      </c>
      <c r="F1713" s="81">
        <v>43073</v>
      </c>
      <c r="G1713" s="82">
        <v>1.9590000000000001</v>
      </c>
      <c r="H1713" s="83">
        <f t="shared" si="78"/>
        <v>1959</v>
      </c>
      <c r="I1713" s="84">
        <f t="shared" si="79"/>
        <v>2.267361111111111E-2</v>
      </c>
      <c r="J1713" s="83">
        <v>7.9000000000000001E-2</v>
      </c>
      <c r="K1713" s="83" t="s">
        <v>277</v>
      </c>
      <c r="L1713" s="83">
        <v>0.182</v>
      </c>
      <c r="M1713" s="83" t="s">
        <v>277</v>
      </c>
      <c r="N1713" s="84">
        <f t="shared" si="80"/>
        <v>0.28367361111111111</v>
      </c>
    </row>
    <row r="1714" spans="2:14" s="71" customFormat="1" ht="14.65" customHeight="1">
      <c r="B1714" s="79" t="s">
        <v>278</v>
      </c>
      <c r="C1714" s="80">
        <v>10044187</v>
      </c>
      <c r="D1714" s="80">
        <v>10019674</v>
      </c>
      <c r="E1714" s="79" t="s">
        <v>276</v>
      </c>
      <c r="F1714" s="81">
        <v>43074</v>
      </c>
      <c r="G1714" s="82">
        <v>2.2639999999999998</v>
      </c>
      <c r="H1714" s="83">
        <f t="shared" si="78"/>
        <v>2264</v>
      </c>
      <c r="I1714" s="84">
        <f t="shared" si="79"/>
        <v>2.6203703703703701E-2</v>
      </c>
      <c r="J1714" s="83">
        <v>0.123</v>
      </c>
      <c r="K1714" s="83" t="s">
        <v>277</v>
      </c>
      <c r="L1714" s="83">
        <v>0.17799999999999999</v>
      </c>
      <c r="M1714" s="83" t="s">
        <v>277</v>
      </c>
      <c r="N1714" s="84">
        <f t="shared" si="80"/>
        <v>0.32720370370370366</v>
      </c>
    </row>
    <row r="1715" spans="2:14" s="71" customFormat="1" ht="14.65" customHeight="1">
      <c r="B1715" s="79" t="s">
        <v>278</v>
      </c>
      <c r="C1715" s="80">
        <v>10044187</v>
      </c>
      <c r="D1715" s="80">
        <v>10019674</v>
      </c>
      <c r="E1715" s="79" t="s">
        <v>276</v>
      </c>
      <c r="F1715" s="81">
        <v>43075</v>
      </c>
      <c r="G1715" s="82">
        <v>2.2050000000000001</v>
      </c>
      <c r="H1715" s="83">
        <f t="shared" si="78"/>
        <v>2205</v>
      </c>
      <c r="I1715" s="84">
        <f t="shared" si="79"/>
        <v>2.5520833333333333E-2</v>
      </c>
      <c r="J1715" s="83">
        <v>8.8999999999999996E-2</v>
      </c>
      <c r="K1715" s="83" t="s">
        <v>277</v>
      </c>
      <c r="L1715" s="83">
        <v>0.19500000000000001</v>
      </c>
      <c r="M1715" s="83" t="s">
        <v>277</v>
      </c>
      <c r="N1715" s="84">
        <f t="shared" si="80"/>
        <v>0.30952083333333336</v>
      </c>
    </row>
    <row r="1716" spans="2:14" s="71" customFormat="1" ht="14.65" customHeight="1">
      <c r="B1716" s="79" t="s">
        <v>278</v>
      </c>
      <c r="C1716" s="80">
        <v>10044187</v>
      </c>
      <c r="D1716" s="80">
        <v>10019674</v>
      </c>
      <c r="E1716" s="79" t="s">
        <v>276</v>
      </c>
      <c r="F1716" s="81">
        <v>43076</v>
      </c>
      <c r="G1716" s="82">
        <v>2.1949999999999998</v>
      </c>
      <c r="H1716" s="83">
        <f t="shared" si="78"/>
        <v>2195</v>
      </c>
      <c r="I1716" s="84">
        <f t="shared" si="79"/>
        <v>2.540509259259259E-2</v>
      </c>
      <c r="J1716" s="83">
        <v>0.23499999999999999</v>
      </c>
      <c r="K1716" s="83" t="s">
        <v>277</v>
      </c>
      <c r="L1716" s="83">
        <v>0.20300000000000001</v>
      </c>
      <c r="M1716" s="83" t="s">
        <v>277</v>
      </c>
      <c r="N1716" s="84">
        <f t="shared" si="80"/>
        <v>0.4634050925925926</v>
      </c>
    </row>
    <row r="1717" spans="2:14" s="71" customFormat="1" ht="14.65" customHeight="1">
      <c r="B1717" s="79" t="s">
        <v>278</v>
      </c>
      <c r="C1717" s="80">
        <v>10044187</v>
      </c>
      <c r="D1717" s="80">
        <v>10019674</v>
      </c>
      <c r="E1717" s="79" t="s">
        <v>276</v>
      </c>
      <c r="F1717" s="81">
        <v>43077</v>
      </c>
      <c r="G1717" s="82">
        <v>1.327</v>
      </c>
      <c r="H1717" s="83">
        <f t="shared" si="78"/>
        <v>1327</v>
      </c>
      <c r="I1717" s="84">
        <f t="shared" si="79"/>
        <v>1.5358796296296294E-2</v>
      </c>
      <c r="J1717" s="83">
        <v>0.12</v>
      </c>
      <c r="K1717" s="83" t="s">
        <v>277</v>
      </c>
      <c r="L1717" s="83">
        <v>0.22700000000000001</v>
      </c>
      <c r="M1717" s="83" t="s">
        <v>277</v>
      </c>
      <c r="N1717" s="84">
        <f t="shared" si="80"/>
        <v>0.3623587962962963</v>
      </c>
    </row>
    <row r="1718" spans="2:14" s="71" customFormat="1" ht="14.65" customHeight="1">
      <c r="B1718" s="79" t="s">
        <v>278</v>
      </c>
      <c r="C1718" s="80">
        <v>10044187</v>
      </c>
      <c r="D1718" s="80">
        <v>10019674</v>
      </c>
      <c r="E1718" s="79" t="s">
        <v>276</v>
      </c>
      <c r="F1718" s="81">
        <v>43078</v>
      </c>
      <c r="G1718" s="82">
        <v>1.327</v>
      </c>
      <c r="H1718" s="83">
        <f t="shared" si="78"/>
        <v>1327</v>
      </c>
      <c r="I1718" s="84">
        <f t="shared" si="79"/>
        <v>1.5358796296296294E-2</v>
      </c>
      <c r="J1718" s="83">
        <v>0.19900000000000001</v>
      </c>
      <c r="K1718" s="83" t="s">
        <v>277</v>
      </c>
      <c r="L1718" s="83">
        <v>0.20100000000000001</v>
      </c>
      <c r="M1718" s="83" t="s">
        <v>277</v>
      </c>
      <c r="N1718" s="84">
        <f t="shared" si="80"/>
        <v>0.41535879629629635</v>
      </c>
    </row>
    <row r="1719" spans="2:14" s="71" customFormat="1" ht="14.65" customHeight="1">
      <c r="B1719" s="79" t="s">
        <v>278</v>
      </c>
      <c r="C1719" s="80">
        <v>10044187</v>
      </c>
      <c r="D1719" s="80">
        <v>10019674</v>
      </c>
      <c r="E1719" s="79" t="s">
        <v>276</v>
      </c>
      <c r="F1719" s="81">
        <v>43079</v>
      </c>
      <c r="G1719" s="82">
        <v>2.27</v>
      </c>
      <c r="H1719" s="83">
        <f t="shared" si="78"/>
        <v>2270</v>
      </c>
      <c r="I1719" s="84">
        <f t="shared" si="79"/>
        <v>2.6273148148148146E-2</v>
      </c>
      <c r="J1719" s="83">
        <v>4.3099999999999996</v>
      </c>
      <c r="K1719" s="83" t="s">
        <v>277</v>
      </c>
      <c r="L1719" s="83">
        <v>0.22800000000000001</v>
      </c>
      <c r="M1719" s="83" t="s">
        <v>277</v>
      </c>
      <c r="N1719" s="84">
        <f t="shared" si="80"/>
        <v>4.5642731481481471</v>
      </c>
    </row>
    <row r="1720" spans="2:14" s="71" customFormat="1" ht="14.65" customHeight="1">
      <c r="B1720" s="79" t="s">
        <v>278</v>
      </c>
      <c r="C1720" s="80">
        <v>10044187</v>
      </c>
      <c r="D1720" s="80">
        <v>10019674</v>
      </c>
      <c r="E1720" s="79" t="s">
        <v>276</v>
      </c>
      <c r="F1720" s="81">
        <v>43080</v>
      </c>
      <c r="G1720" s="82">
        <v>1.645</v>
      </c>
      <c r="H1720" s="83">
        <f t="shared" si="78"/>
        <v>1645</v>
      </c>
      <c r="I1720" s="84">
        <f t="shared" si="79"/>
        <v>1.9039351851851852E-2</v>
      </c>
      <c r="J1720" s="83">
        <v>5.63</v>
      </c>
      <c r="K1720" s="83" t="s">
        <v>277</v>
      </c>
      <c r="L1720" s="83">
        <v>0.24299999999999999</v>
      </c>
      <c r="M1720" s="83" t="s">
        <v>277</v>
      </c>
      <c r="N1720" s="84">
        <f t="shared" si="80"/>
        <v>5.8920393518518521</v>
      </c>
    </row>
    <row r="1721" spans="2:14" s="71" customFormat="1" ht="14.65" customHeight="1">
      <c r="B1721" s="79" t="s">
        <v>278</v>
      </c>
      <c r="C1721" s="80">
        <v>10044187</v>
      </c>
      <c r="D1721" s="80">
        <v>10019674</v>
      </c>
      <c r="E1721" s="79" t="s">
        <v>276</v>
      </c>
      <c r="F1721" s="81">
        <v>43081</v>
      </c>
      <c r="G1721" s="82">
        <v>2.2919999999999998</v>
      </c>
      <c r="H1721" s="83">
        <f t="shared" si="78"/>
        <v>2292</v>
      </c>
      <c r="I1721" s="84">
        <f t="shared" si="79"/>
        <v>2.6527777777777775E-2</v>
      </c>
      <c r="J1721" s="83">
        <v>1.48</v>
      </c>
      <c r="K1721" s="83" t="s">
        <v>277</v>
      </c>
      <c r="L1721" s="83">
        <v>0.23</v>
      </c>
      <c r="M1721" s="83" t="s">
        <v>277</v>
      </c>
      <c r="N1721" s="84">
        <f t="shared" si="80"/>
        <v>1.7365277777777777</v>
      </c>
    </row>
    <row r="1722" spans="2:14" s="71" customFormat="1" ht="14.65" customHeight="1">
      <c r="B1722" s="79" t="s">
        <v>278</v>
      </c>
      <c r="C1722" s="80">
        <v>10044187</v>
      </c>
      <c r="D1722" s="80">
        <v>10019674</v>
      </c>
      <c r="E1722" s="79" t="s">
        <v>276</v>
      </c>
      <c r="F1722" s="81">
        <v>43082</v>
      </c>
      <c r="G1722" s="82">
        <v>2.2919999999999998</v>
      </c>
      <c r="H1722" s="83">
        <f t="shared" si="78"/>
        <v>2292</v>
      </c>
      <c r="I1722" s="84">
        <f t="shared" si="79"/>
        <v>2.6527777777777775E-2</v>
      </c>
      <c r="J1722" s="83">
        <v>3.6</v>
      </c>
      <c r="K1722" s="83" t="s">
        <v>277</v>
      </c>
      <c r="L1722" s="83">
        <v>0.161</v>
      </c>
      <c r="M1722" s="83" t="s">
        <v>277</v>
      </c>
      <c r="N1722" s="84">
        <f t="shared" si="80"/>
        <v>3.787527777777778</v>
      </c>
    </row>
    <row r="1723" spans="2:14" s="71" customFormat="1" ht="14.65" customHeight="1">
      <c r="B1723" s="79" t="s">
        <v>278</v>
      </c>
      <c r="C1723" s="80">
        <v>10044187</v>
      </c>
      <c r="D1723" s="80">
        <v>10019674</v>
      </c>
      <c r="E1723" s="79" t="s">
        <v>276</v>
      </c>
      <c r="F1723" s="81">
        <v>43083</v>
      </c>
      <c r="G1723" s="82">
        <v>2.5710000000000002</v>
      </c>
      <c r="H1723" s="83">
        <f t="shared" si="78"/>
        <v>2571</v>
      </c>
      <c r="I1723" s="84">
        <f t="shared" si="79"/>
        <v>2.9756944444444444E-2</v>
      </c>
      <c r="J1723" s="83">
        <v>1.59</v>
      </c>
      <c r="K1723" s="83" t="s">
        <v>277</v>
      </c>
      <c r="L1723" s="83">
        <v>0.14199999999999999</v>
      </c>
      <c r="M1723" s="83" t="s">
        <v>277</v>
      </c>
      <c r="N1723" s="84">
        <f t="shared" si="80"/>
        <v>1.7617569444444445</v>
      </c>
    </row>
    <row r="1724" spans="2:14" s="71" customFormat="1" ht="14.65" customHeight="1">
      <c r="B1724" s="79" t="s">
        <v>278</v>
      </c>
      <c r="C1724" s="80">
        <v>10044187</v>
      </c>
      <c r="D1724" s="80">
        <v>10019674</v>
      </c>
      <c r="E1724" s="79" t="s">
        <v>276</v>
      </c>
      <c r="F1724" s="81">
        <v>43084</v>
      </c>
      <c r="G1724" s="82">
        <v>1.619</v>
      </c>
      <c r="H1724" s="83">
        <f t="shared" si="78"/>
        <v>1619</v>
      </c>
      <c r="I1724" s="84">
        <f t="shared" si="79"/>
        <v>1.8738425925925926E-2</v>
      </c>
      <c r="J1724" s="83">
        <v>1.07</v>
      </c>
      <c r="K1724" s="83" t="s">
        <v>277</v>
      </c>
      <c r="L1724" s="83">
        <v>0.13900000000000001</v>
      </c>
      <c r="M1724" s="83" t="s">
        <v>277</v>
      </c>
      <c r="N1724" s="84">
        <f t="shared" si="80"/>
        <v>1.2277384259259261</v>
      </c>
    </row>
    <row r="1725" spans="2:14" s="71" customFormat="1" ht="14.65" customHeight="1">
      <c r="B1725" s="79" t="s">
        <v>278</v>
      </c>
      <c r="C1725" s="80">
        <v>10044187</v>
      </c>
      <c r="D1725" s="80">
        <v>10019674</v>
      </c>
      <c r="E1725" s="79" t="s">
        <v>276</v>
      </c>
      <c r="F1725" s="81">
        <v>43085</v>
      </c>
      <c r="G1725" s="82">
        <v>2.4820000000000002</v>
      </c>
      <c r="H1725" s="83">
        <f t="shared" si="78"/>
        <v>2482</v>
      </c>
      <c r="I1725" s="84">
        <f t="shared" si="79"/>
        <v>2.8726851851851851E-2</v>
      </c>
      <c r="J1725" s="83">
        <v>0.65600000000000003</v>
      </c>
      <c r="K1725" s="83" t="s">
        <v>277</v>
      </c>
      <c r="L1725" s="83">
        <v>0.14199999999999999</v>
      </c>
      <c r="M1725" s="83" t="s">
        <v>277</v>
      </c>
      <c r="N1725" s="84">
        <f t="shared" si="80"/>
        <v>0.82672685185185191</v>
      </c>
    </row>
    <row r="1726" spans="2:14" s="71" customFormat="1" ht="14.65" customHeight="1">
      <c r="B1726" s="79" t="s">
        <v>278</v>
      </c>
      <c r="C1726" s="80">
        <v>10044187</v>
      </c>
      <c r="D1726" s="80">
        <v>10019674</v>
      </c>
      <c r="E1726" s="79" t="s">
        <v>276</v>
      </c>
      <c r="F1726" s="81">
        <v>43086</v>
      </c>
      <c r="G1726" s="82">
        <v>1.986</v>
      </c>
      <c r="H1726" s="83">
        <f t="shared" si="78"/>
        <v>1986</v>
      </c>
      <c r="I1726" s="84">
        <f t="shared" si="79"/>
        <v>2.298611111111111E-2</v>
      </c>
      <c r="J1726" s="83">
        <v>1.38</v>
      </c>
      <c r="K1726" s="83" t="s">
        <v>277</v>
      </c>
      <c r="L1726" s="83">
        <v>0.14199999999999999</v>
      </c>
      <c r="M1726" s="83" t="s">
        <v>277</v>
      </c>
      <c r="N1726" s="84">
        <f t="shared" si="80"/>
        <v>1.5449861111111109</v>
      </c>
    </row>
    <row r="1727" spans="2:14" s="71" customFormat="1" ht="14.65" customHeight="1">
      <c r="B1727" s="79" t="s">
        <v>278</v>
      </c>
      <c r="C1727" s="80">
        <v>10044187</v>
      </c>
      <c r="D1727" s="80">
        <v>10019674</v>
      </c>
      <c r="E1727" s="79" t="s">
        <v>276</v>
      </c>
      <c r="F1727" s="81">
        <v>43087</v>
      </c>
      <c r="G1727" s="82">
        <v>2.1059999999999999</v>
      </c>
      <c r="H1727" s="83">
        <f t="shared" si="78"/>
        <v>2106</v>
      </c>
      <c r="I1727" s="84">
        <f t="shared" si="79"/>
        <v>2.4374999999999997E-2</v>
      </c>
      <c r="J1727" s="83">
        <v>1.07</v>
      </c>
      <c r="K1727" s="83" t="s">
        <v>277</v>
      </c>
      <c r="L1727" s="83">
        <v>0.14399999999999999</v>
      </c>
      <c r="M1727" s="83" t="s">
        <v>277</v>
      </c>
      <c r="N1727" s="84">
        <f t="shared" si="80"/>
        <v>1.238375</v>
      </c>
    </row>
    <row r="1728" spans="2:14" s="71" customFormat="1" ht="14.65" customHeight="1">
      <c r="B1728" s="79" t="s">
        <v>278</v>
      </c>
      <c r="C1728" s="80">
        <v>10044187</v>
      </c>
      <c r="D1728" s="80">
        <v>10019674</v>
      </c>
      <c r="E1728" s="79" t="s">
        <v>276</v>
      </c>
      <c r="F1728" s="81">
        <v>43088</v>
      </c>
      <c r="G1728" s="82">
        <v>1.756</v>
      </c>
      <c r="H1728" s="83">
        <f t="shared" si="78"/>
        <v>1756</v>
      </c>
      <c r="I1728" s="84">
        <f t="shared" si="79"/>
        <v>2.0324074074074074E-2</v>
      </c>
      <c r="J1728" s="83">
        <v>0.89500000000000002</v>
      </c>
      <c r="K1728" s="83" t="s">
        <v>277</v>
      </c>
      <c r="L1728" s="83">
        <v>0.14499999999999999</v>
      </c>
      <c r="M1728" s="83" t="s">
        <v>277</v>
      </c>
      <c r="N1728" s="84">
        <f t="shared" si="80"/>
        <v>1.060324074074074</v>
      </c>
    </row>
    <row r="1729" spans="2:14" s="71" customFormat="1" ht="14.65" customHeight="1">
      <c r="B1729" s="79" t="s">
        <v>278</v>
      </c>
      <c r="C1729" s="80">
        <v>10044187</v>
      </c>
      <c r="D1729" s="80">
        <v>10019674</v>
      </c>
      <c r="E1729" s="79" t="s">
        <v>276</v>
      </c>
      <c r="F1729" s="81">
        <v>43089</v>
      </c>
      <c r="G1729" s="82">
        <v>2.2069999999999999</v>
      </c>
      <c r="H1729" s="83">
        <f t="shared" si="78"/>
        <v>2207</v>
      </c>
      <c r="I1729" s="84">
        <f t="shared" si="79"/>
        <v>2.5543981481481477E-2</v>
      </c>
      <c r="J1729" s="83">
        <v>0.65100000000000002</v>
      </c>
      <c r="K1729" s="83" t="s">
        <v>277</v>
      </c>
      <c r="L1729" s="83">
        <v>0.14499999999999999</v>
      </c>
      <c r="M1729" s="83" t="s">
        <v>277</v>
      </c>
      <c r="N1729" s="84">
        <f t="shared" si="80"/>
        <v>0.82154398148148156</v>
      </c>
    </row>
    <row r="1730" spans="2:14" s="71" customFormat="1" ht="14.65" customHeight="1">
      <c r="B1730" s="79" t="s">
        <v>278</v>
      </c>
      <c r="C1730" s="80">
        <v>10044187</v>
      </c>
      <c r="D1730" s="80">
        <v>10019674</v>
      </c>
      <c r="E1730" s="79" t="s">
        <v>276</v>
      </c>
      <c r="F1730" s="81">
        <v>43090</v>
      </c>
      <c r="G1730" s="82">
        <v>2.2010000000000001</v>
      </c>
      <c r="H1730" s="83">
        <f t="shared" si="78"/>
        <v>2201</v>
      </c>
      <c r="I1730" s="84">
        <f t="shared" si="79"/>
        <v>2.5474537037037035E-2</v>
      </c>
      <c r="J1730" s="83">
        <v>0.61599999999999999</v>
      </c>
      <c r="K1730" s="83" t="s">
        <v>277</v>
      </c>
      <c r="L1730" s="83">
        <v>0.14599999999999999</v>
      </c>
      <c r="M1730" s="83" t="s">
        <v>277</v>
      </c>
      <c r="N1730" s="84">
        <f t="shared" si="80"/>
        <v>0.78747453703703707</v>
      </c>
    </row>
    <row r="1731" spans="2:14" s="71" customFormat="1" ht="14.65" customHeight="1">
      <c r="B1731" s="79" t="s">
        <v>278</v>
      </c>
      <c r="C1731" s="80">
        <v>10044187</v>
      </c>
      <c r="D1731" s="80">
        <v>10019674</v>
      </c>
      <c r="E1731" s="79" t="s">
        <v>276</v>
      </c>
      <c r="F1731" s="81">
        <v>43091</v>
      </c>
      <c r="G1731" s="82">
        <v>1.9970000000000001</v>
      </c>
      <c r="H1731" s="83">
        <f t="shared" si="78"/>
        <v>1997</v>
      </c>
      <c r="I1731" s="84">
        <f t="shared" si="79"/>
        <v>2.3113425925925926E-2</v>
      </c>
      <c r="J1731" s="83">
        <v>0.60599999999999998</v>
      </c>
      <c r="K1731" s="83" t="s">
        <v>277</v>
      </c>
      <c r="L1731" s="83">
        <v>0.152</v>
      </c>
      <c r="M1731" s="83" t="s">
        <v>277</v>
      </c>
      <c r="N1731" s="84">
        <f t="shared" si="80"/>
        <v>0.78111342592592592</v>
      </c>
    </row>
    <row r="1732" spans="2:14" s="71" customFormat="1" ht="14.65" customHeight="1">
      <c r="B1732" s="79" t="s">
        <v>278</v>
      </c>
      <c r="C1732" s="80">
        <v>10044187</v>
      </c>
      <c r="D1732" s="80">
        <v>10019674</v>
      </c>
      <c r="E1732" s="79" t="s">
        <v>276</v>
      </c>
      <c r="F1732" s="81">
        <v>43092</v>
      </c>
      <c r="G1732" s="82">
        <v>2.0790000000000002</v>
      </c>
      <c r="H1732" s="83">
        <f t="shared" si="78"/>
        <v>2079</v>
      </c>
      <c r="I1732" s="84">
        <f t="shared" si="79"/>
        <v>2.4062500000000001E-2</v>
      </c>
      <c r="J1732" s="83">
        <v>0.48799999999999999</v>
      </c>
      <c r="K1732" s="83" t="s">
        <v>277</v>
      </c>
      <c r="L1732" s="83">
        <v>0.156</v>
      </c>
      <c r="M1732" s="83" t="s">
        <v>277</v>
      </c>
      <c r="N1732" s="84">
        <f t="shared" si="80"/>
        <v>0.6680625</v>
      </c>
    </row>
    <row r="1733" spans="2:14" s="71" customFormat="1" ht="14.65" customHeight="1">
      <c r="B1733" s="79" t="s">
        <v>278</v>
      </c>
      <c r="C1733" s="80">
        <v>10044187</v>
      </c>
      <c r="D1733" s="80">
        <v>10019674</v>
      </c>
      <c r="E1733" s="79" t="s">
        <v>276</v>
      </c>
      <c r="F1733" s="81">
        <v>43093</v>
      </c>
      <c r="G1733" s="82">
        <v>2.9039999999999999</v>
      </c>
      <c r="H1733" s="83">
        <f t="shared" ref="H1733:H1796" si="81">(G1733*1000)</f>
        <v>2904</v>
      </c>
      <c r="I1733" s="84">
        <f t="shared" ref="I1733:I1796" si="82">SUM(G1733/86.4)</f>
        <v>3.3611111111111105E-2</v>
      </c>
      <c r="J1733" s="83">
        <v>0.439</v>
      </c>
      <c r="K1733" s="83" t="s">
        <v>277</v>
      </c>
      <c r="L1733" s="83">
        <v>0.159</v>
      </c>
      <c r="M1733" s="83" t="s">
        <v>277</v>
      </c>
      <c r="N1733" s="84">
        <f t="shared" ref="N1733:N1796" si="83">SUM(I1733+J1733+L1733)</f>
        <v>0.63161111111111112</v>
      </c>
    </row>
    <row r="1734" spans="2:14" s="71" customFormat="1" ht="14.65" customHeight="1">
      <c r="B1734" s="79" t="s">
        <v>278</v>
      </c>
      <c r="C1734" s="80">
        <v>10044187</v>
      </c>
      <c r="D1734" s="80">
        <v>10019674</v>
      </c>
      <c r="E1734" s="79" t="s">
        <v>276</v>
      </c>
      <c r="F1734" s="81">
        <v>43094</v>
      </c>
      <c r="G1734" s="82">
        <v>1.629</v>
      </c>
      <c r="H1734" s="83">
        <f t="shared" si="81"/>
        <v>1629</v>
      </c>
      <c r="I1734" s="84">
        <f t="shared" si="82"/>
        <v>1.8854166666666665E-2</v>
      </c>
      <c r="J1734" s="83">
        <v>0.995</v>
      </c>
      <c r="K1734" s="83" t="s">
        <v>277</v>
      </c>
      <c r="L1734" s="83">
        <v>0.154</v>
      </c>
      <c r="M1734" s="83" t="s">
        <v>277</v>
      </c>
      <c r="N1734" s="84">
        <f t="shared" si="83"/>
        <v>1.1678541666666666</v>
      </c>
    </row>
    <row r="1735" spans="2:14" s="71" customFormat="1" ht="14.65" customHeight="1">
      <c r="B1735" s="79" t="s">
        <v>278</v>
      </c>
      <c r="C1735" s="80">
        <v>10044187</v>
      </c>
      <c r="D1735" s="80">
        <v>10019674</v>
      </c>
      <c r="E1735" s="79" t="s">
        <v>276</v>
      </c>
      <c r="F1735" s="81">
        <v>43095</v>
      </c>
      <c r="G1735" s="82">
        <v>1.996</v>
      </c>
      <c r="H1735" s="83">
        <f t="shared" si="81"/>
        <v>1996</v>
      </c>
      <c r="I1735" s="84">
        <f t="shared" si="82"/>
        <v>2.3101851851851849E-2</v>
      </c>
      <c r="J1735" s="83">
        <v>4.1500000000000004</v>
      </c>
      <c r="K1735" s="83" t="s">
        <v>277</v>
      </c>
      <c r="L1735" s="83">
        <v>0.14499999999999999</v>
      </c>
      <c r="M1735" s="83" t="s">
        <v>277</v>
      </c>
      <c r="N1735" s="84">
        <f t="shared" si="83"/>
        <v>4.3181018518518517</v>
      </c>
    </row>
    <row r="1736" spans="2:14" s="71" customFormat="1" ht="14.65" customHeight="1">
      <c r="B1736" s="79" t="s">
        <v>278</v>
      </c>
      <c r="C1736" s="80">
        <v>10044187</v>
      </c>
      <c r="D1736" s="80">
        <v>10019674</v>
      </c>
      <c r="E1736" s="79" t="s">
        <v>276</v>
      </c>
      <c r="F1736" s="81">
        <v>43096</v>
      </c>
      <c r="G1736" s="82">
        <v>1.6559999999999999</v>
      </c>
      <c r="H1736" s="83">
        <f t="shared" si="81"/>
        <v>1656</v>
      </c>
      <c r="I1736" s="84">
        <f t="shared" si="82"/>
        <v>1.9166666666666665E-2</v>
      </c>
      <c r="J1736" s="83">
        <v>4.07</v>
      </c>
      <c r="K1736" s="83" t="s">
        <v>277</v>
      </c>
      <c r="L1736" s="83">
        <v>0.159</v>
      </c>
      <c r="M1736" s="83" t="s">
        <v>277</v>
      </c>
      <c r="N1736" s="84">
        <f t="shared" si="83"/>
        <v>4.2481666666666671</v>
      </c>
    </row>
    <row r="1737" spans="2:14" s="71" customFormat="1" ht="14.65" customHeight="1">
      <c r="B1737" s="79" t="s">
        <v>278</v>
      </c>
      <c r="C1737" s="80">
        <v>10044187</v>
      </c>
      <c r="D1737" s="80">
        <v>10019674</v>
      </c>
      <c r="E1737" s="79" t="s">
        <v>276</v>
      </c>
      <c r="F1737" s="81">
        <v>43097</v>
      </c>
      <c r="G1737" s="82">
        <v>2.7749999999999999</v>
      </c>
      <c r="H1737" s="83">
        <f t="shared" si="81"/>
        <v>2775</v>
      </c>
      <c r="I1737" s="84">
        <f t="shared" si="82"/>
        <v>3.2118055555555552E-2</v>
      </c>
      <c r="J1737" s="83">
        <v>1.17</v>
      </c>
      <c r="K1737" s="83" t="s">
        <v>277</v>
      </c>
      <c r="L1737" s="83">
        <v>0.155</v>
      </c>
      <c r="M1737" s="83" t="s">
        <v>277</v>
      </c>
      <c r="N1737" s="84">
        <f t="shared" si="83"/>
        <v>1.3571180555555555</v>
      </c>
    </row>
    <row r="1738" spans="2:14" s="71" customFormat="1" ht="14.65" customHeight="1">
      <c r="B1738" s="79" t="s">
        <v>278</v>
      </c>
      <c r="C1738" s="80">
        <v>10044187</v>
      </c>
      <c r="D1738" s="80">
        <v>10019674</v>
      </c>
      <c r="E1738" s="79" t="s">
        <v>276</v>
      </c>
      <c r="F1738" s="81">
        <v>43098</v>
      </c>
      <c r="G1738" s="82">
        <v>1.9530000000000001</v>
      </c>
      <c r="H1738" s="83">
        <f t="shared" si="81"/>
        <v>1953</v>
      </c>
      <c r="I1738" s="84">
        <f t="shared" si="82"/>
        <v>2.2604166666666665E-2</v>
      </c>
      <c r="J1738" s="83">
        <v>2.12</v>
      </c>
      <c r="K1738" s="83" t="s">
        <v>277</v>
      </c>
      <c r="L1738" s="83">
        <v>0.14599999999999999</v>
      </c>
      <c r="M1738" s="83" t="s">
        <v>277</v>
      </c>
      <c r="N1738" s="84">
        <f t="shared" si="83"/>
        <v>2.2886041666666666</v>
      </c>
    </row>
    <row r="1739" spans="2:14" s="71" customFormat="1" ht="14.65" customHeight="1">
      <c r="B1739" s="79" t="s">
        <v>278</v>
      </c>
      <c r="C1739" s="80">
        <v>10044187</v>
      </c>
      <c r="D1739" s="80">
        <v>10019674</v>
      </c>
      <c r="E1739" s="79" t="s">
        <v>276</v>
      </c>
      <c r="F1739" s="81">
        <v>43099</v>
      </c>
      <c r="G1739" s="82">
        <v>2.1070000000000002</v>
      </c>
      <c r="H1739" s="83">
        <f t="shared" si="81"/>
        <v>2107</v>
      </c>
      <c r="I1739" s="84">
        <f t="shared" si="82"/>
        <v>2.4386574074074074E-2</v>
      </c>
      <c r="J1739" s="83">
        <v>2.35</v>
      </c>
      <c r="K1739" s="83" t="s">
        <v>277</v>
      </c>
      <c r="L1739" s="83">
        <v>0.14499999999999999</v>
      </c>
      <c r="M1739" s="83" t="s">
        <v>277</v>
      </c>
      <c r="N1739" s="84">
        <f t="shared" si="83"/>
        <v>2.519386574074074</v>
      </c>
    </row>
    <row r="1740" spans="2:14" s="71" customFormat="1" ht="14.65" customHeight="1">
      <c r="B1740" s="79" t="s">
        <v>278</v>
      </c>
      <c r="C1740" s="80">
        <v>10044187</v>
      </c>
      <c r="D1740" s="80">
        <v>10019674</v>
      </c>
      <c r="E1740" s="79" t="s">
        <v>276</v>
      </c>
      <c r="F1740" s="81">
        <v>43100</v>
      </c>
      <c r="G1740" s="82">
        <v>2.1480000000000001</v>
      </c>
      <c r="H1740" s="83">
        <f t="shared" si="81"/>
        <v>2148</v>
      </c>
      <c r="I1740" s="84">
        <f t="shared" si="82"/>
        <v>2.4861111111111112E-2</v>
      </c>
      <c r="J1740" s="83">
        <v>3.39</v>
      </c>
      <c r="K1740" s="83" t="s">
        <v>277</v>
      </c>
      <c r="L1740" s="83">
        <v>0.152</v>
      </c>
      <c r="M1740" s="83" t="s">
        <v>277</v>
      </c>
      <c r="N1740" s="84">
        <f t="shared" si="83"/>
        <v>3.5668611111111113</v>
      </c>
    </row>
    <row r="1741" spans="2:14" s="71" customFormat="1" ht="14.65" customHeight="1">
      <c r="B1741" s="79" t="s">
        <v>278</v>
      </c>
      <c r="C1741" s="80">
        <v>10044187</v>
      </c>
      <c r="D1741" s="80">
        <v>10019674</v>
      </c>
      <c r="E1741" s="79" t="s">
        <v>276</v>
      </c>
      <c r="F1741" s="81">
        <v>43101</v>
      </c>
      <c r="G1741" s="82">
        <v>2.133</v>
      </c>
      <c r="H1741" s="83">
        <f t="shared" si="81"/>
        <v>2133</v>
      </c>
      <c r="I1741" s="84">
        <f t="shared" si="82"/>
        <v>2.4687499999999998E-2</v>
      </c>
      <c r="J1741" s="83">
        <v>1.65</v>
      </c>
      <c r="K1741" s="83" t="s">
        <v>277</v>
      </c>
      <c r="L1741" s="83">
        <v>0.14199999999999999</v>
      </c>
      <c r="M1741" s="83" t="s">
        <v>277</v>
      </c>
      <c r="N1741" s="84">
        <f t="shared" si="83"/>
        <v>1.8166874999999998</v>
      </c>
    </row>
    <row r="1742" spans="2:14" s="71" customFormat="1" ht="14.65" customHeight="1">
      <c r="B1742" s="79" t="s">
        <v>278</v>
      </c>
      <c r="C1742" s="80">
        <v>10044187</v>
      </c>
      <c r="D1742" s="80">
        <v>10019674</v>
      </c>
      <c r="E1742" s="79" t="s">
        <v>276</v>
      </c>
      <c r="F1742" s="81">
        <v>43102</v>
      </c>
      <c r="G1742" s="82">
        <v>2.3780000000000001</v>
      </c>
      <c r="H1742" s="83">
        <f t="shared" si="81"/>
        <v>2378</v>
      </c>
      <c r="I1742" s="84">
        <f t="shared" si="82"/>
        <v>2.7523148148148147E-2</v>
      </c>
      <c r="J1742" s="83">
        <v>3.51</v>
      </c>
      <c r="K1742" s="83" t="s">
        <v>277</v>
      </c>
      <c r="L1742" s="83">
        <v>0.14599999999999999</v>
      </c>
      <c r="M1742" s="83" t="s">
        <v>277</v>
      </c>
      <c r="N1742" s="84">
        <f t="shared" si="83"/>
        <v>3.6835231481481476</v>
      </c>
    </row>
    <row r="1743" spans="2:14" s="71" customFormat="1" ht="14.65" customHeight="1">
      <c r="B1743" s="79" t="s">
        <v>278</v>
      </c>
      <c r="C1743" s="80">
        <v>10044187</v>
      </c>
      <c r="D1743" s="80">
        <v>10019674</v>
      </c>
      <c r="E1743" s="79" t="s">
        <v>276</v>
      </c>
      <c r="F1743" s="81">
        <v>43103</v>
      </c>
      <c r="G1743" s="82">
        <v>1.905</v>
      </c>
      <c r="H1743" s="83">
        <f t="shared" si="81"/>
        <v>1905</v>
      </c>
      <c r="I1743" s="84">
        <f t="shared" si="82"/>
        <v>2.2048611111111109E-2</v>
      </c>
      <c r="J1743" s="83">
        <v>3.59</v>
      </c>
      <c r="K1743" s="83" t="s">
        <v>277</v>
      </c>
      <c r="L1743" s="83">
        <v>0.14599999999999999</v>
      </c>
      <c r="M1743" s="83" t="s">
        <v>277</v>
      </c>
      <c r="N1743" s="84">
        <f t="shared" si="83"/>
        <v>3.7580486111111107</v>
      </c>
    </row>
    <row r="1744" spans="2:14" s="71" customFormat="1" ht="14.65" customHeight="1">
      <c r="B1744" s="79" t="s">
        <v>278</v>
      </c>
      <c r="C1744" s="80">
        <v>10044187</v>
      </c>
      <c r="D1744" s="80">
        <v>10019674</v>
      </c>
      <c r="E1744" s="79" t="s">
        <v>276</v>
      </c>
      <c r="F1744" s="81">
        <v>43104</v>
      </c>
      <c r="G1744" s="82">
        <v>2.5030000000000001</v>
      </c>
      <c r="H1744" s="83">
        <f t="shared" si="81"/>
        <v>2503</v>
      </c>
      <c r="I1744" s="84">
        <f t="shared" si="82"/>
        <v>2.8969907407407406E-2</v>
      </c>
      <c r="J1744" s="83">
        <v>4.47</v>
      </c>
      <c r="K1744" s="83" t="s">
        <v>277</v>
      </c>
      <c r="L1744" s="83">
        <v>0.14499999999999999</v>
      </c>
      <c r="M1744" s="83" t="s">
        <v>277</v>
      </c>
      <c r="N1744" s="84">
        <f t="shared" si="83"/>
        <v>4.6439699074074063</v>
      </c>
    </row>
    <row r="1745" spans="2:14" s="71" customFormat="1" ht="14.65" customHeight="1">
      <c r="B1745" s="79" t="s">
        <v>278</v>
      </c>
      <c r="C1745" s="80">
        <v>10044187</v>
      </c>
      <c r="D1745" s="80">
        <v>10019674</v>
      </c>
      <c r="E1745" s="79" t="s">
        <v>276</v>
      </c>
      <c r="F1745" s="81">
        <v>43105</v>
      </c>
      <c r="G1745" s="82">
        <v>2.4780000000000002</v>
      </c>
      <c r="H1745" s="83">
        <f t="shared" si="81"/>
        <v>2478</v>
      </c>
      <c r="I1745" s="84">
        <f t="shared" si="82"/>
        <v>2.8680555555555556E-2</v>
      </c>
      <c r="J1745" s="83">
        <v>1.85</v>
      </c>
      <c r="K1745" s="83" t="s">
        <v>277</v>
      </c>
      <c r="L1745" s="83">
        <v>0.14399999999999999</v>
      </c>
      <c r="M1745" s="83" t="s">
        <v>277</v>
      </c>
      <c r="N1745" s="84">
        <f t="shared" si="83"/>
        <v>2.0226805555555556</v>
      </c>
    </row>
    <row r="1746" spans="2:14" s="71" customFormat="1" ht="14.65" customHeight="1">
      <c r="B1746" s="79" t="s">
        <v>278</v>
      </c>
      <c r="C1746" s="80">
        <v>10044187</v>
      </c>
      <c r="D1746" s="80">
        <v>10019674</v>
      </c>
      <c r="E1746" s="79" t="s">
        <v>276</v>
      </c>
      <c r="F1746" s="81">
        <v>43106</v>
      </c>
      <c r="G1746" s="82">
        <v>3.4780000000000002</v>
      </c>
      <c r="H1746" s="83">
        <f t="shared" si="81"/>
        <v>3478</v>
      </c>
      <c r="I1746" s="84">
        <f t="shared" si="82"/>
        <v>4.0254629629629626E-2</v>
      </c>
      <c r="J1746" s="83">
        <v>1.04</v>
      </c>
      <c r="K1746" s="83" t="s">
        <v>277</v>
      </c>
      <c r="L1746" s="83">
        <v>0.13800000000000001</v>
      </c>
      <c r="M1746" s="83" t="s">
        <v>277</v>
      </c>
      <c r="N1746" s="84">
        <f t="shared" si="83"/>
        <v>1.2182546296296297</v>
      </c>
    </row>
    <row r="1747" spans="2:14" s="71" customFormat="1" ht="14.65" customHeight="1">
      <c r="B1747" s="79" t="s">
        <v>278</v>
      </c>
      <c r="C1747" s="80">
        <v>10044187</v>
      </c>
      <c r="D1747" s="80">
        <v>10019674</v>
      </c>
      <c r="E1747" s="79" t="s">
        <v>276</v>
      </c>
      <c r="F1747" s="81">
        <v>43107</v>
      </c>
      <c r="G1747" s="82">
        <v>2.2669999999999999</v>
      </c>
      <c r="H1747" s="83">
        <f t="shared" si="81"/>
        <v>2267</v>
      </c>
      <c r="I1747" s="84">
        <f t="shared" si="82"/>
        <v>2.6238425925925922E-2</v>
      </c>
      <c r="J1747" s="83">
        <v>0.754</v>
      </c>
      <c r="K1747" s="83" t="s">
        <v>277</v>
      </c>
      <c r="L1747" s="83">
        <v>0.14499999999999999</v>
      </c>
      <c r="M1747" s="83" t="s">
        <v>277</v>
      </c>
      <c r="N1747" s="84">
        <f t="shared" si="83"/>
        <v>0.92523842592592598</v>
      </c>
    </row>
    <row r="1748" spans="2:14" s="71" customFormat="1" ht="14.65" customHeight="1">
      <c r="B1748" s="79" t="s">
        <v>278</v>
      </c>
      <c r="C1748" s="80">
        <v>10044187</v>
      </c>
      <c r="D1748" s="80">
        <v>10019674</v>
      </c>
      <c r="E1748" s="79" t="s">
        <v>276</v>
      </c>
      <c r="F1748" s="81">
        <v>43108</v>
      </c>
      <c r="G1748" s="82">
        <v>1.02</v>
      </c>
      <c r="H1748" s="83">
        <f t="shared" si="81"/>
        <v>1020</v>
      </c>
      <c r="I1748" s="84">
        <f t="shared" si="82"/>
        <v>1.1805555555555555E-2</v>
      </c>
      <c r="J1748" s="83">
        <v>0.7</v>
      </c>
      <c r="K1748" s="83" t="s">
        <v>277</v>
      </c>
      <c r="L1748" s="83">
        <v>0.14599999999999999</v>
      </c>
      <c r="M1748" s="83" t="s">
        <v>277</v>
      </c>
      <c r="N1748" s="84">
        <f t="shared" si="83"/>
        <v>0.85780555555555549</v>
      </c>
    </row>
    <row r="1749" spans="2:14" s="71" customFormat="1" ht="14.65" customHeight="1">
      <c r="B1749" s="79" t="s">
        <v>278</v>
      </c>
      <c r="C1749" s="80">
        <v>10044187</v>
      </c>
      <c r="D1749" s="80">
        <v>10019674</v>
      </c>
      <c r="E1749" s="79" t="s">
        <v>276</v>
      </c>
      <c r="F1749" s="81">
        <v>43109</v>
      </c>
      <c r="G1749" s="82">
        <v>1.02</v>
      </c>
      <c r="H1749" s="83">
        <f t="shared" si="81"/>
        <v>1020</v>
      </c>
      <c r="I1749" s="84">
        <f t="shared" si="82"/>
        <v>1.1805555555555555E-2</v>
      </c>
      <c r="J1749" s="83">
        <v>0.60199999999999998</v>
      </c>
      <c r="K1749" s="83" t="s">
        <v>277</v>
      </c>
      <c r="L1749" s="83">
        <v>0.14699999999999999</v>
      </c>
      <c r="M1749" s="83" t="s">
        <v>277</v>
      </c>
      <c r="N1749" s="84">
        <f t="shared" si="83"/>
        <v>0.76080555555555551</v>
      </c>
    </row>
    <row r="1750" spans="2:14" s="71" customFormat="1" ht="14.65" customHeight="1">
      <c r="B1750" s="79" t="s">
        <v>278</v>
      </c>
      <c r="C1750" s="80">
        <v>10044187</v>
      </c>
      <c r="D1750" s="80">
        <v>10019674</v>
      </c>
      <c r="E1750" s="79" t="s">
        <v>276</v>
      </c>
      <c r="F1750" s="81">
        <v>43110</v>
      </c>
      <c r="G1750" s="82">
        <v>2.0950000000000002</v>
      </c>
      <c r="H1750" s="83">
        <f t="shared" si="81"/>
        <v>2095</v>
      </c>
      <c r="I1750" s="84">
        <f t="shared" si="82"/>
        <v>2.4247685185185185E-2</v>
      </c>
      <c r="J1750" s="83">
        <v>0.48799999999999999</v>
      </c>
      <c r="K1750" s="83" t="s">
        <v>277</v>
      </c>
      <c r="L1750" s="83">
        <v>0.14399999999999999</v>
      </c>
      <c r="M1750" s="83" t="s">
        <v>277</v>
      </c>
      <c r="N1750" s="84">
        <f t="shared" si="83"/>
        <v>0.65624768518518517</v>
      </c>
    </row>
    <row r="1751" spans="2:14" s="71" customFormat="1" ht="14.65" customHeight="1">
      <c r="B1751" s="79" t="s">
        <v>278</v>
      </c>
      <c r="C1751" s="80">
        <v>10044187</v>
      </c>
      <c r="D1751" s="80">
        <v>10019674</v>
      </c>
      <c r="E1751" s="79" t="s">
        <v>276</v>
      </c>
      <c r="F1751" s="81">
        <v>43111</v>
      </c>
      <c r="G1751" s="82">
        <v>2.21</v>
      </c>
      <c r="H1751" s="83">
        <f t="shared" si="81"/>
        <v>2210</v>
      </c>
      <c r="I1751" s="84">
        <f t="shared" si="82"/>
        <v>2.5578703703703701E-2</v>
      </c>
      <c r="J1751" s="83">
        <v>0.377</v>
      </c>
      <c r="K1751" s="83" t="s">
        <v>277</v>
      </c>
      <c r="L1751" s="83">
        <v>0.13200000000000001</v>
      </c>
      <c r="M1751" s="83" t="s">
        <v>277</v>
      </c>
      <c r="N1751" s="84">
        <f t="shared" si="83"/>
        <v>0.53457870370370375</v>
      </c>
    </row>
    <row r="1752" spans="2:14" s="71" customFormat="1" ht="14.65" customHeight="1">
      <c r="B1752" s="79" t="s">
        <v>278</v>
      </c>
      <c r="C1752" s="80">
        <v>10044187</v>
      </c>
      <c r="D1752" s="80">
        <v>10019674</v>
      </c>
      <c r="E1752" s="79" t="s">
        <v>276</v>
      </c>
      <c r="F1752" s="81">
        <v>43112</v>
      </c>
      <c r="G1752" s="82">
        <v>2.0270000000000001</v>
      </c>
      <c r="H1752" s="83">
        <f t="shared" si="81"/>
        <v>2027.0000000000002</v>
      </c>
      <c r="I1752" s="84">
        <f t="shared" si="82"/>
        <v>2.3460648148148147E-2</v>
      </c>
      <c r="J1752" s="83">
        <v>0.504</v>
      </c>
      <c r="K1752" s="83" t="s">
        <v>277</v>
      </c>
      <c r="L1752" s="83">
        <v>0.115</v>
      </c>
      <c r="M1752" s="83" t="s">
        <v>277</v>
      </c>
      <c r="N1752" s="84">
        <f t="shared" si="83"/>
        <v>0.64246064814814818</v>
      </c>
    </row>
    <row r="1753" spans="2:14" s="71" customFormat="1" ht="14.65" customHeight="1">
      <c r="B1753" s="79" t="s">
        <v>278</v>
      </c>
      <c r="C1753" s="80">
        <v>10044187</v>
      </c>
      <c r="D1753" s="80">
        <v>10019674</v>
      </c>
      <c r="E1753" s="79" t="s">
        <v>276</v>
      </c>
      <c r="F1753" s="81">
        <v>43113</v>
      </c>
      <c r="G1753" s="82">
        <v>2.1339999999999999</v>
      </c>
      <c r="H1753" s="83">
        <f t="shared" si="81"/>
        <v>2134</v>
      </c>
      <c r="I1753" s="84">
        <f t="shared" si="82"/>
        <v>2.4699074074074071E-2</v>
      </c>
      <c r="J1753" s="83">
        <v>0.45700000000000002</v>
      </c>
      <c r="K1753" s="83" t="s">
        <v>277</v>
      </c>
      <c r="L1753" s="83">
        <v>0.15</v>
      </c>
      <c r="M1753" s="83" t="s">
        <v>277</v>
      </c>
      <c r="N1753" s="84">
        <f t="shared" si="83"/>
        <v>0.63169907407407411</v>
      </c>
    </row>
    <row r="1754" spans="2:14" s="71" customFormat="1" ht="14.65" customHeight="1">
      <c r="B1754" s="79" t="s">
        <v>278</v>
      </c>
      <c r="C1754" s="80">
        <v>10044187</v>
      </c>
      <c r="D1754" s="80">
        <v>10019674</v>
      </c>
      <c r="E1754" s="79" t="s">
        <v>276</v>
      </c>
      <c r="F1754" s="81">
        <v>43114</v>
      </c>
      <c r="G1754" s="82">
        <v>2.1259999999999999</v>
      </c>
      <c r="H1754" s="83">
        <f t="shared" si="81"/>
        <v>2126</v>
      </c>
      <c r="I1754" s="84">
        <f t="shared" si="82"/>
        <v>2.4606481481481479E-2</v>
      </c>
      <c r="J1754" s="83">
        <v>0.315</v>
      </c>
      <c r="K1754" s="83" t="s">
        <v>277</v>
      </c>
      <c r="L1754" s="83">
        <v>0.153</v>
      </c>
      <c r="M1754" s="83" t="s">
        <v>277</v>
      </c>
      <c r="N1754" s="84">
        <f t="shared" si="83"/>
        <v>0.49260648148148145</v>
      </c>
    </row>
    <row r="1755" spans="2:14" s="71" customFormat="1" ht="14.65" customHeight="1">
      <c r="B1755" s="79" t="s">
        <v>278</v>
      </c>
      <c r="C1755" s="80">
        <v>10044187</v>
      </c>
      <c r="D1755" s="80">
        <v>10019674</v>
      </c>
      <c r="E1755" s="79" t="s">
        <v>276</v>
      </c>
      <c r="F1755" s="81">
        <v>43115</v>
      </c>
      <c r="G1755" s="82">
        <v>2.2160000000000002</v>
      </c>
      <c r="H1755" s="83">
        <f t="shared" si="81"/>
        <v>2216</v>
      </c>
      <c r="I1755" s="84">
        <f t="shared" si="82"/>
        <v>2.5648148148148149E-2</v>
      </c>
      <c r="J1755" s="83">
        <v>1.8</v>
      </c>
      <c r="K1755" s="83" t="s">
        <v>277</v>
      </c>
      <c r="L1755" s="83">
        <v>0.153</v>
      </c>
      <c r="M1755" s="83" t="s">
        <v>277</v>
      </c>
      <c r="N1755" s="84">
        <f t="shared" si="83"/>
        <v>1.9786481481481482</v>
      </c>
    </row>
    <row r="1756" spans="2:14" s="71" customFormat="1" ht="14.65" customHeight="1">
      <c r="B1756" s="79" t="s">
        <v>278</v>
      </c>
      <c r="C1756" s="80">
        <v>10044187</v>
      </c>
      <c r="D1756" s="80">
        <v>10019674</v>
      </c>
      <c r="E1756" s="79" t="s">
        <v>276</v>
      </c>
      <c r="F1756" s="81">
        <v>43116</v>
      </c>
      <c r="G1756" s="82">
        <v>2.024</v>
      </c>
      <c r="H1756" s="83">
        <f t="shared" si="81"/>
        <v>2024</v>
      </c>
      <c r="I1756" s="84">
        <f t="shared" si="82"/>
        <v>2.3425925925925923E-2</v>
      </c>
      <c r="J1756" s="83">
        <v>0.88600000000000001</v>
      </c>
      <c r="K1756" s="83" t="s">
        <v>277</v>
      </c>
      <c r="L1756" s="83">
        <v>0.14799999999999999</v>
      </c>
      <c r="M1756" s="83" t="s">
        <v>277</v>
      </c>
      <c r="N1756" s="84">
        <f t="shared" si="83"/>
        <v>1.057425925925926</v>
      </c>
    </row>
    <row r="1757" spans="2:14" s="71" customFormat="1" ht="14.65" customHeight="1">
      <c r="B1757" s="79" t="s">
        <v>278</v>
      </c>
      <c r="C1757" s="80">
        <v>10044187</v>
      </c>
      <c r="D1757" s="80">
        <v>10019674</v>
      </c>
      <c r="E1757" s="79" t="s">
        <v>276</v>
      </c>
      <c r="F1757" s="81">
        <v>43117</v>
      </c>
      <c r="G1757" s="82">
        <v>2.161</v>
      </c>
      <c r="H1757" s="83">
        <f t="shared" si="81"/>
        <v>2161</v>
      </c>
      <c r="I1757" s="84">
        <f t="shared" si="82"/>
        <v>2.5011574074074071E-2</v>
      </c>
      <c r="J1757" s="83">
        <v>0.56899999999999995</v>
      </c>
      <c r="K1757" s="83" t="s">
        <v>277</v>
      </c>
      <c r="L1757" s="83">
        <v>0.14499999999999999</v>
      </c>
      <c r="M1757" s="83" t="s">
        <v>277</v>
      </c>
      <c r="N1757" s="84">
        <f t="shared" si="83"/>
        <v>0.73901157407407403</v>
      </c>
    </row>
    <row r="1758" spans="2:14" s="71" customFormat="1" ht="14.65" customHeight="1">
      <c r="B1758" s="79" t="s">
        <v>278</v>
      </c>
      <c r="C1758" s="80">
        <v>10044187</v>
      </c>
      <c r="D1758" s="80">
        <v>10019674</v>
      </c>
      <c r="E1758" s="79" t="s">
        <v>276</v>
      </c>
      <c r="F1758" s="81">
        <v>43118</v>
      </c>
      <c r="G1758" s="82">
        <v>2.2029999999999998</v>
      </c>
      <c r="H1758" s="83">
        <f t="shared" si="81"/>
        <v>2203</v>
      </c>
      <c r="I1758" s="84">
        <f t="shared" si="82"/>
        <v>2.5497685185185182E-2</v>
      </c>
      <c r="J1758" s="83">
        <v>0.90200000000000002</v>
      </c>
      <c r="K1758" s="83" t="s">
        <v>277</v>
      </c>
      <c r="L1758" s="83">
        <v>0.14099999999999999</v>
      </c>
      <c r="M1758" s="83" t="s">
        <v>277</v>
      </c>
      <c r="N1758" s="84">
        <f t="shared" si="83"/>
        <v>1.0684976851851851</v>
      </c>
    </row>
    <row r="1759" spans="2:14" s="71" customFormat="1" ht="14.65" customHeight="1">
      <c r="B1759" s="79" t="s">
        <v>278</v>
      </c>
      <c r="C1759" s="80">
        <v>10044187</v>
      </c>
      <c r="D1759" s="80">
        <v>10019674</v>
      </c>
      <c r="E1759" s="79" t="s">
        <v>276</v>
      </c>
      <c r="F1759" s="81">
        <v>43119</v>
      </c>
      <c r="G1759" s="82">
        <v>2.15</v>
      </c>
      <c r="H1759" s="83">
        <f t="shared" si="81"/>
        <v>2150</v>
      </c>
      <c r="I1759" s="84">
        <f t="shared" si="82"/>
        <v>2.4884259259259255E-2</v>
      </c>
      <c r="J1759" s="83">
        <v>0.48399999999999999</v>
      </c>
      <c r="K1759" s="83" t="s">
        <v>277</v>
      </c>
      <c r="L1759" s="83">
        <v>0.14499999999999999</v>
      </c>
      <c r="M1759" s="83" t="s">
        <v>277</v>
      </c>
      <c r="N1759" s="84">
        <f t="shared" si="83"/>
        <v>0.6538842592592593</v>
      </c>
    </row>
    <row r="1760" spans="2:14" s="71" customFormat="1" ht="14.65" customHeight="1">
      <c r="B1760" s="79" t="s">
        <v>278</v>
      </c>
      <c r="C1760" s="80">
        <v>10044187</v>
      </c>
      <c r="D1760" s="80">
        <v>10019674</v>
      </c>
      <c r="E1760" s="79" t="s">
        <v>276</v>
      </c>
      <c r="F1760" s="81">
        <v>43120</v>
      </c>
      <c r="G1760" s="82">
        <v>2.1520000000000001</v>
      </c>
      <c r="H1760" s="83">
        <f t="shared" si="81"/>
        <v>2152</v>
      </c>
      <c r="I1760" s="84">
        <f t="shared" si="82"/>
        <v>2.4907407407407406E-2</v>
      </c>
      <c r="J1760" s="83">
        <v>1.76</v>
      </c>
      <c r="K1760" s="83" t="s">
        <v>277</v>
      </c>
      <c r="L1760" s="83">
        <v>0.157</v>
      </c>
      <c r="M1760" s="83" t="s">
        <v>277</v>
      </c>
      <c r="N1760" s="84">
        <f t="shared" si="83"/>
        <v>1.9419074074074074</v>
      </c>
    </row>
    <row r="1761" spans="2:14" s="71" customFormat="1" ht="14.65" customHeight="1">
      <c r="B1761" s="79" t="s">
        <v>278</v>
      </c>
      <c r="C1761" s="80">
        <v>10044187</v>
      </c>
      <c r="D1761" s="80">
        <v>10019674</v>
      </c>
      <c r="E1761" s="79" t="s">
        <v>276</v>
      </c>
      <c r="F1761" s="81">
        <v>43121</v>
      </c>
      <c r="G1761" s="82">
        <v>2.1629999999999998</v>
      </c>
      <c r="H1761" s="83">
        <f t="shared" si="81"/>
        <v>2163</v>
      </c>
      <c r="I1761" s="84">
        <f t="shared" si="82"/>
        <v>2.5034722222222219E-2</v>
      </c>
      <c r="J1761" s="83">
        <v>5.82</v>
      </c>
      <c r="K1761" s="83" t="s">
        <v>277</v>
      </c>
      <c r="L1761" s="83">
        <v>0.16700000000000001</v>
      </c>
      <c r="M1761" s="83" t="s">
        <v>277</v>
      </c>
      <c r="N1761" s="84">
        <f t="shared" si="83"/>
        <v>6.0120347222222223</v>
      </c>
    </row>
    <row r="1762" spans="2:14" s="71" customFormat="1" ht="14.65" customHeight="1">
      <c r="B1762" s="79" t="s">
        <v>278</v>
      </c>
      <c r="C1762" s="80">
        <v>10044187</v>
      </c>
      <c r="D1762" s="80">
        <v>10019674</v>
      </c>
      <c r="E1762" s="79" t="s">
        <v>276</v>
      </c>
      <c r="F1762" s="81">
        <v>43122</v>
      </c>
      <c r="G1762" s="82">
        <v>2.3540000000000001</v>
      </c>
      <c r="H1762" s="83">
        <f t="shared" si="81"/>
        <v>2354</v>
      </c>
      <c r="I1762" s="84">
        <f t="shared" si="82"/>
        <v>2.7245370370370371E-2</v>
      </c>
      <c r="J1762" s="83">
        <v>2.67</v>
      </c>
      <c r="K1762" s="83" t="s">
        <v>277</v>
      </c>
      <c r="L1762" s="83">
        <v>0.16300000000000001</v>
      </c>
      <c r="M1762" s="83" t="s">
        <v>277</v>
      </c>
      <c r="N1762" s="84">
        <f t="shared" si="83"/>
        <v>2.8602453703703703</v>
      </c>
    </row>
    <row r="1763" spans="2:14" s="71" customFormat="1" ht="14.65" customHeight="1">
      <c r="B1763" s="79" t="s">
        <v>278</v>
      </c>
      <c r="C1763" s="80">
        <v>10044187</v>
      </c>
      <c r="D1763" s="80">
        <v>10019674</v>
      </c>
      <c r="E1763" s="79" t="s">
        <v>276</v>
      </c>
      <c r="F1763" s="81">
        <v>43123</v>
      </c>
      <c r="G1763" s="82">
        <v>2.3540000000000001</v>
      </c>
      <c r="H1763" s="83">
        <f t="shared" si="81"/>
        <v>2354</v>
      </c>
      <c r="I1763" s="84">
        <f t="shared" si="82"/>
        <v>2.7245370370370371E-2</v>
      </c>
      <c r="J1763" s="83">
        <v>1.27</v>
      </c>
      <c r="K1763" s="83" t="s">
        <v>277</v>
      </c>
      <c r="L1763" s="83">
        <v>0.14899999999999999</v>
      </c>
      <c r="M1763" s="83" t="s">
        <v>277</v>
      </c>
      <c r="N1763" s="84">
        <f t="shared" si="83"/>
        <v>1.4462453703703704</v>
      </c>
    </row>
    <row r="1764" spans="2:14" s="71" customFormat="1" ht="14.65" customHeight="1">
      <c r="B1764" s="79" t="s">
        <v>278</v>
      </c>
      <c r="C1764" s="80">
        <v>10044187</v>
      </c>
      <c r="D1764" s="80">
        <v>10019674</v>
      </c>
      <c r="E1764" s="79" t="s">
        <v>276</v>
      </c>
      <c r="F1764" s="81">
        <v>43124</v>
      </c>
      <c r="G1764" s="82">
        <v>2.3540000000000001</v>
      </c>
      <c r="H1764" s="83">
        <f t="shared" si="81"/>
        <v>2354</v>
      </c>
      <c r="I1764" s="84">
        <f t="shared" si="82"/>
        <v>2.7245370370370371E-2</v>
      </c>
      <c r="J1764" s="83">
        <v>3.86</v>
      </c>
      <c r="K1764" s="83" t="s">
        <v>277</v>
      </c>
      <c r="L1764" s="83">
        <v>0.17</v>
      </c>
      <c r="M1764" s="83" t="s">
        <v>277</v>
      </c>
      <c r="N1764" s="84">
        <f t="shared" si="83"/>
        <v>4.0572453703703708</v>
      </c>
    </row>
    <row r="1765" spans="2:14" s="71" customFormat="1" ht="14.65" customHeight="1">
      <c r="B1765" s="79" t="s">
        <v>278</v>
      </c>
      <c r="C1765" s="80">
        <v>10044187</v>
      </c>
      <c r="D1765" s="80">
        <v>10019674</v>
      </c>
      <c r="E1765" s="79" t="s">
        <v>276</v>
      </c>
      <c r="F1765" s="81">
        <v>43125</v>
      </c>
      <c r="G1765" s="82">
        <v>2.355</v>
      </c>
      <c r="H1765" s="83">
        <f t="shared" si="81"/>
        <v>2355</v>
      </c>
      <c r="I1765" s="84">
        <f t="shared" si="82"/>
        <v>2.7256944444444441E-2</v>
      </c>
      <c r="J1765" s="83">
        <v>1.83</v>
      </c>
      <c r="K1765" s="83" t="s">
        <v>277</v>
      </c>
      <c r="L1765" s="83">
        <v>0.16500000000000001</v>
      </c>
      <c r="M1765" s="83" t="s">
        <v>277</v>
      </c>
      <c r="N1765" s="84">
        <f t="shared" si="83"/>
        <v>2.0222569444444445</v>
      </c>
    </row>
    <row r="1766" spans="2:14" s="71" customFormat="1" ht="14.65" customHeight="1">
      <c r="B1766" s="79" t="s">
        <v>278</v>
      </c>
      <c r="C1766" s="80">
        <v>10044187</v>
      </c>
      <c r="D1766" s="80">
        <v>10019674</v>
      </c>
      <c r="E1766" s="79" t="s">
        <v>276</v>
      </c>
      <c r="F1766" s="81">
        <v>43126</v>
      </c>
      <c r="G1766" s="82">
        <v>1.66</v>
      </c>
      <c r="H1766" s="83">
        <f t="shared" si="81"/>
        <v>1660</v>
      </c>
      <c r="I1766" s="84">
        <f t="shared" si="82"/>
        <v>1.9212962962962959E-2</v>
      </c>
      <c r="J1766" s="83">
        <v>0.95099999999999996</v>
      </c>
      <c r="K1766" s="83" t="s">
        <v>277</v>
      </c>
      <c r="L1766" s="83">
        <v>0.154</v>
      </c>
      <c r="M1766" s="83" t="s">
        <v>277</v>
      </c>
      <c r="N1766" s="84">
        <f t="shared" si="83"/>
        <v>1.1242129629629629</v>
      </c>
    </row>
    <row r="1767" spans="2:14" s="71" customFormat="1" ht="14.65" customHeight="1">
      <c r="B1767" s="79" t="s">
        <v>278</v>
      </c>
      <c r="C1767" s="80">
        <v>10044187</v>
      </c>
      <c r="D1767" s="80">
        <v>10019674</v>
      </c>
      <c r="E1767" s="79" t="s">
        <v>276</v>
      </c>
      <c r="F1767" s="81">
        <v>43127</v>
      </c>
      <c r="G1767" s="82">
        <v>1.8220000000000001</v>
      </c>
      <c r="H1767" s="83">
        <f t="shared" si="81"/>
        <v>1822</v>
      </c>
      <c r="I1767" s="84">
        <f t="shared" si="82"/>
        <v>2.1087962962962961E-2</v>
      </c>
      <c r="J1767" s="83">
        <v>0.76200000000000001</v>
      </c>
      <c r="K1767" s="83" t="s">
        <v>277</v>
      </c>
      <c r="L1767" s="83">
        <v>0.16700000000000001</v>
      </c>
      <c r="M1767" s="83" t="s">
        <v>277</v>
      </c>
      <c r="N1767" s="84">
        <f t="shared" si="83"/>
        <v>0.95008796296296305</v>
      </c>
    </row>
    <row r="1768" spans="2:14" s="71" customFormat="1" ht="14.65" customHeight="1">
      <c r="B1768" s="79" t="s">
        <v>278</v>
      </c>
      <c r="C1768" s="80">
        <v>10044187</v>
      </c>
      <c r="D1768" s="80">
        <v>10019674</v>
      </c>
      <c r="E1768" s="79" t="s">
        <v>276</v>
      </c>
      <c r="F1768" s="81">
        <v>43128</v>
      </c>
      <c r="G1768" s="82">
        <v>2.016</v>
      </c>
      <c r="H1768" s="83">
        <f t="shared" si="81"/>
        <v>2016</v>
      </c>
      <c r="I1768" s="84">
        <f t="shared" si="82"/>
        <v>2.3333333333333331E-2</v>
      </c>
      <c r="J1768" s="83">
        <v>0.59599999999999997</v>
      </c>
      <c r="K1768" s="83" t="s">
        <v>277</v>
      </c>
      <c r="L1768" s="83">
        <v>0.16500000000000001</v>
      </c>
      <c r="M1768" s="83" t="s">
        <v>277</v>
      </c>
      <c r="N1768" s="84">
        <f t="shared" si="83"/>
        <v>0.78433333333333333</v>
      </c>
    </row>
    <row r="1769" spans="2:14" s="71" customFormat="1" ht="14.65" customHeight="1">
      <c r="B1769" s="79" t="s">
        <v>278</v>
      </c>
      <c r="C1769" s="80">
        <v>10044187</v>
      </c>
      <c r="D1769" s="80">
        <v>10019674</v>
      </c>
      <c r="E1769" s="79" t="s">
        <v>276</v>
      </c>
      <c r="F1769" s="81">
        <v>43129</v>
      </c>
      <c r="G1769" s="82">
        <v>2.0529999999999999</v>
      </c>
      <c r="H1769" s="83">
        <f t="shared" si="81"/>
        <v>2053</v>
      </c>
      <c r="I1769" s="84">
        <f t="shared" si="82"/>
        <v>2.376157407407407E-2</v>
      </c>
      <c r="J1769" s="83">
        <v>0.504</v>
      </c>
      <c r="K1769" s="83" t="s">
        <v>277</v>
      </c>
      <c r="L1769" s="83">
        <v>0.16500000000000001</v>
      </c>
      <c r="M1769" s="83" t="s">
        <v>277</v>
      </c>
      <c r="N1769" s="84">
        <f t="shared" si="83"/>
        <v>0.69276157407407413</v>
      </c>
    </row>
    <row r="1770" spans="2:14" s="71" customFormat="1" ht="14.65" customHeight="1">
      <c r="B1770" s="79" t="s">
        <v>278</v>
      </c>
      <c r="C1770" s="80">
        <v>10044187</v>
      </c>
      <c r="D1770" s="80">
        <v>10019674</v>
      </c>
      <c r="E1770" s="79" t="s">
        <v>276</v>
      </c>
      <c r="F1770" s="81">
        <v>43130</v>
      </c>
      <c r="G1770" s="82">
        <v>2.2309999999999999</v>
      </c>
      <c r="H1770" s="83">
        <f t="shared" si="81"/>
        <v>2231</v>
      </c>
      <c r="I1770" s="84">
        <f t="shared" si="82"/>
        <v>2.5821759259259256E-2</v>
      </c>
      <c r="J1770" s="83">
        <v>0.45800000000000002</v>
      </c>
      <c r="K1770" s="83" t="s">
        <v>277</v>
      </c>
      <c r="L1770" s="83">
        <v>0.16600000000000001</v>
      </c>
      <c r="M1770" s="83" t="s">
        <v>277</v>
      </c>
      <c r="N1770" s="84">
        <f t="shared" si="83"/>
        <v>0.64982175925925934</v>
      </c>
    </row>
    <row r="1771" spans="2:14" s="71" customFormat="1" ht="14.65" customHeight="1">
      <c r="B1771" s="79" t="s">
        <v>278</v>
      </c>
      <c r="C1771" s="80">
        <v>10044187</v>
      </c>
      <c r="D1771" s="80">
        <v>10019674</v>
      </c>
      <c r="E1771" s="79" t="s">
        <v>276</v>
      </c>
      <c r="F1771" s="81">
        <v>43131</v>
      </c>
      <c r="G1771" s="82">
        <v>2.1110000000000002</v>
      </c>
      <c r="H1771" s="83">
        <f t="shared" si="81"/>
        <v>2111</v>
      </c>
      <c r="I1771" s="84">
        <f t="shared" si="82"/>
        <v>2.4432870370370372E-2</v>
      </c>
      <c r="J1771" s="83">
        <v>0.748</v>
      </c>
      <c r="K1771" s="83" t="s">
        <v>277</v>
      </c>
      <c r="L1771" s="83">
        <v>0.23</v>
      </c>
      <c r="M1771" s="83" t="s">
        <v>277</v>
      </c>
      <c r="N1771" s="84">
        <f t="shared" si="83"/>
        <v>1.0024328703703704</v>
      </c>
    </row>
    <row r="1772" spans="2:14" s="71" customFormat="1" ht="14.65" customHeight="1">
      <c r="B1772" s="79" t="s">
        <v>278</v>
      </c>
      <c r="C1772" s="80">
        <v>10044187</v>
      </c>
      <c r="D1772" s="80">
        <v>10019674</v>
      </c>
      <c r="E1772" s="79" t="s">
        <v>276</v>
      </c>
      <c r="F1772" s="81">
        <v>43132</v>
      </c>
      <c r="G1772" s="82">
        <v>2.2290000000000001</v>
      </c>
      <c r="H1772" s="83">
        <f t="shared" si="81"/>
        <v>2229</v>
      </c>
      <c r="I1772" s="84">
        <f t="shared" si="82"/>
        <v>2.5798611111111109E-2</v>
      </c>
      <c r="J1772" s="83">
        <v>0.34699999999999998</v>
      </c>
      <c r="K1772" s="83" t="s">
        <v>277</v>
      </c>
      <c r="L1772" s="83">
        <v>0.20300000000000001</v>
      </c>
      <c r="M1772" s="83" t="s">
        <v>277</v>
      </c>
      <c r="N1772" s="84">
        <f t="shared" si="83"/>
        <v>0.57579861111111108</v>
      </c>
    </row>
    <row r="1773" spans="2:14" s="71" customFormat="1" ht="14.65" customHeight="1">
      <c r="B1773" s="79" t="s">
        <v>278</v>
      </c>
      <c r="C1773" s="80">
        <v>10044187</v>
      </c>
      <c r="D1773" s="80">
        <v>10019674</v>
      </c>
      <c r="E1773" s="79" t="s">
        <v>276</v>
      </c>
      <c r="F1773" s="81">
        <v>43133</v>
      </c>
      <c r="G1773" s="82">
        <v>2.4660000000000002</v>
      </c>
      <c r="H1773" s="83">
        <f t="shared" si="81"/>
        <v>2466</v>
      </c>
      <c r="I1773" s="84">
        <f t="shared" si="82"/>
        <v>2.8541666666666667E-2</v>
      </c>
      <c r="J1773" s="83">
        <v>0.27900000000000003</v>
      </c>
      <c r="K1773" s="83" t="s">
        <v>277</v>
      </c>
      <c r="L1773" s="83">
        <v>0.16600000000000001</v>
      </c>
      <c r="M1773" s="83" t="s">
        <v>277</v>
      </c>
      <c r="N1773" s="84">
        <f t="shared" si="83"/>
        <v>0.47354166666666675</v>
      </c>
    </row>
    <row r="1774" spans="2:14" s="71" customFormat="1" ht="14.65" customHeight="1">
      <c r="B1774" s="79" t="s">
        <v>278</v>
      </c>
      <c r="C1774" s="80">
        <v>10044187</v>
      </c>
      <c r="D1774" s="80">
        <v>10019674</v>
      </c>
      <c r="E1774" s="79" t="s">
        <v>276</v>
      </c>
      <c r="F1774" s="81">
        <v>43134</v>
      </c>
      <c r="G1774" s="82">
        <v>1.915</v>
      </c>
      <c r="H1774" s="83">
        <f t="shared" si="81"/>
        <v>1915</v>
      </c>
      <c r="I1774" s="84">
        <f t="shared" si="82"/>
        <v>2.2164351851851852E-2</v>
      </c>
      <c r="J1774" s="83">
        <v>0.91500000000000004</v>
      </c>
      <c r="K1774" s="83" t="s">
        <v>277</v>
      </c>
      <c r="L1774" s="83">
        <v>0.187</v>
      </c>
      <c r="M1774" s="83" t="s">
        <v>277</v>
      </c>
      <c r="N1774" s="84">
        <f t="shared" si="83"/>
        <v>1.1241643518518518</v>
      </c>
    </row>
    <row r="1775" spans="2:14" s="71" customFormat="1" ht="14.65" customHeight="1">
      <c r="B1775" s="79" t="s">
        <v>278</v>
      </c>
      <c r="C1775" s="80">
        <v>10044187</v>
      </c>
      <c r="D1775" s="80">
        <v>10019674</v>
      </c>
      <c r="E1775" s="79" t="s">
        <v>276</v>
      </c>
      <c r="F1775" s="81">
        <v>43135</v>
      </c>
      <c r="G1775" s="82">
        <v>2.1349999999999998</v>
      </c>
      <c r="H1775" s="83">
        <f t="shared" si="81"/>
        <v>2135</v>
      </c>
      <c r="I1775" s="84">
        <f t="shared" si="82"/>
        <v>2.4710648148148145E-2</v>
      </c>
      <c r="J1775" s="83">
        <v>0.58299999999999996</v>
      </c>
      <c r="K1775" s="83" t="s">
        <v>277</v>
      </c>
      <c r="L1775" s="83">
        <v>0.21199999999999999</v>
      </c>
      <c r="M1775" s="83" t="s">
        <v>277</v>
      </c>
      <c r="N1775" s="84">
        <f t="shared" si="83"/>
        <v>0.81971064814814809</v>
      </c>
    </row>
    <row r="1776" spans="2:14" s="71" customFormat="1" ht="14.65" customHeight="1">
      <c r="B1776" s="79" t="s">
        <v>278</v>
      </c>
      <c r="C1776" s="80">
        <v>10044187</v>
      </c>
      <c r="D1776" s="80">
        <v>10019674</v>
      </c>
      <c r="E1776" s="79" t="s">
        <v>276</v>
      </c>
      <c r="F1776" s="81">
        <v>43136</v>
      </c>
      <c r="G1776" s="82">
        <v>2.198</v>
      </c>
      <c r="H1776" s="83">
        <f t="shared" si="81"/>
        <v>2198</v>
      </c>
      <c r="I1776" s="84">
        <f t="shared" si="82"/>
        <v>2.5439814814814811E-2</v>
      </c>
      <c r="J1776" s="83">
        <v>0.35599999999999998</v>
      </c>
      <c r="K1776" s="83" t="s">
        <v>277</v>
      </c>
      <c r="L1776" s="83">
        <v>0.216</v>
      </c>
      <c r="M1776" s="83" t="s">
        <v>277</v>
      </c>
      <c r="N1776" s="84">
        <f t="shared" si="83"/>
        <v>0.59743981481481478</v>
      </c>
    </row>
    <row r="1777" spans="2:14" s="71" customFormat="1" ht="14.65" customHeight="1">
      <c r="B1777" s="79" t="s">
        <v>278</v>
      </c>
      <c r="C1777" s="80">
        <v>10044187</v>
      </c>
      <c r="D1777" s="80">
        <v>10019674</v>
      </c>
      <c r="E1777" s="79" t="s">
        <v>276</v>
      </c>
      <c r="F1777" s="81">
        <v>43137</v>
      </c>
      <c r="G1777" s="82">
        <v>2.016</v>
      </c>
      <c r="H1777" s="83">
        <f t="shared" si="81"/>
        <v>2016</v>
      </c>
      <c r="I1777" s="84">
        <f t="shared" si="82"/>
        <v>2.3333333333333331E-2</v>
      </c>
      <c r="J1777" s="83">
        <v>0.29299999999999998</v>
      </c>
      <c r="K1777" s="83" t="s">
        <v>277</v>
      </c>
      <c r="L1777" s="83">
        <v>0.187</v>
      </c>
      <c r="M1777" s="83" t="s">
        <v>277</v>
      </c>
      <c r="N1777" s="84">
        <f t="shared" si="83"/>
        <v>0.5033333333333333</v>
      </c>
    </row>
    <row r="1778" spans="2:14" s="71" customFormat="1" ht="14.65" customHeight="1">
      <c r="B1778" s="79" t="s">
        <v>278</v>
      </c>
      <c r="C1778" s="80">
        <v>10044187</v>
      </c>
      <c r="D1778" s="80">
        <v>10019674</v>
      </c>
      <c r="E1778" s="79" t="s">
        <v>276</v>
      </c>
      <c r="F1778" s="81">
        <v>43138</v>
      </c>
      <c r="G1778" s="82">
        <v>2.198</v>
      </c>
      <c r="H1778" s="83">
        <f t="shared" si="81"/>
        <v>2198</v>
      </c>
      <c r="I1778" s="84">
        <f t="shared" si="82"/>
        <v>2.5439814814814811E-2</v>
      </c>
      <c r="J1778" s="83">
        <v>0.246</v>
      </c>
      <c r="K1778" s="83" t="s">
        <v>277</v>
      </c>
      <c r="L1778" s="83">
        <v>0.16500000000000001</v>
      </c>
      <c r="M1778" s="83" t="s">
        <v>277</v>
      </c>
      <c r="N1778" s="84">
        <f t="shared" si="83"/>
        <v>0.43643981481481486</v>
      </c>
    </row>
    <row r="1779" spans="2:14" s="71" customFormat="1" ht="14.65" customHeight="1">
      <c r="B1779" s="79" t="s">
        <v>278</v>
      </c>
      <c r="C1779" s="80">
        <v>10044187</v>
      </c>
      <c r="D1779" s="80">
        <v>10019674</v>
      </c>
      <c r="E1779" s="79" t="s">
        <v>276</v>
      </c>
      <c r="F1779" s="81">
        <v>43139</v>
      </c>
      <c r="G1779" s="82">
        <v>2.056</v>
      </c>
      <c r="H1779" s="83">
        <f t="shared" si="81"/>
        <v>2056</v>
      </c>
      <c r="I1779" s="84">
        <f t="shared" si="82"/>
        <v>2.3796296296296295E-2</v>
      </c>
      <c r="J1779" s="83">
        <v>0.59799999999999998</v>
      </c>
      <c r="K1779" s="83" t="s">
        <v>277</v>
      </c>
      <c r="L1779" s="83">
        <v>0.158</v>
      </c>
      <c r="M1779" s="83" t="s">
        <v>277</v>
      </c>
      <c r="N1779" s="84">
        <f t="shared" si="83"/>
        <v>0.77979629629629632</v>
      </c>
    </row>
    <row r="1780" spans="2:14" s="71" customFormat="1" ht="14.65" customHeight="1">
      <c r="B1780" s="79" t="s">
        <v>278</v>
      </c>
      <c r="C1780" s="80">
        <v>10044187</v>
      </c>
      <c r="D1780" s="80">
        <v>10019674</v>
      </c>
      <c r="E1780" s="79" t="s">
        <v>276</v>
      </c>
      <c r="F1780" s="81">
        <v>43140</v>
      </c>
      <c r="G1780" s="82">
        <v>2.0569999999999999</v>
      </c>
      <c r="H1780" s="83">
        <f t="shared" si="81"/>
        <v>2057</v>
      </c>
      <c r="I1780" s="84">
        <f t="shared" si="82"/>
        <v>2.3807870370370368E-2</v>
      </c>
      <c r="J1780" s="83">
        <v>1.47</v>
      </c>
      <c r="K1780" s="83" t="s">
        <v>277</v>
      </c>
      <c r="L1780" s="83">
        <v>0.246</v>
      </c>
      <c r="M1780" s="83" t="s">
        <v>277</v>
      </c>
      <c r="N1780" s="84">
        <f t="shared" si="83"/>
        <v>1.7398078703703703</v>
      </c>
    </row>
    <row r="1781" spans="2:14" s="71" customFormat="1" ht="14.65" customHeight="1">
      <c r="B1781" s="79" t="s">
        <v>278</v>
      </c>
      <c r="C1781" s="80">
        <v>10044187</v>
      </c>
      <c r="D1781" s="80">
        <v>10019674</v>
      </c>
      <c r="E1781" s="79" t="s">
        <v>276</v>
      </c>
      <c r="F1781" s="81">
        <v>43141</v>
      </c>
      <c r="G1781" s="82">
        <v>2.1459999999999999</v>
      </c>
      <c r="H1781" s="83">
        <f t="shared" si="81"/>
        <v>2146</v>
      </c>
      <c r="I1781" s="84">
        <f t="shared" si="82"/>
        <v>2.4837962962962961E-2</v>
      </c>
      <c r="J1781" s="83">
        <v>1.44</v>
      </c>
      <c r="K1781" s="83" t="s">
        <v>277</v>
      </c>
      <c r="L1781" s="83">
        <v>0.20399999999999999</v>
      </c>
      <c r="M1781" s="83" t="s">
        <v>277</v>
      </c>
      <c r="N1781" s="84">
        <f t="shared" si="83"/>
        <v>1.6688379629629628</v>
      </c>
    </row>
    <row r="1782" spans="2:14" s="71" customFormat="1" ht="14.65" customHeight="1">
      <c r="B1782" s="79" t="s">
        <v>278</v>
      </c>
      <c r="C1782" s="80">
        <v>10044187</v>
      </c>
      <c r="D1782" s="80">
        <v>10019674</v>
      </c>
      <c r="E1782" s="79" t="s">
        <v>276</v>
      </c>
      <c r="F1782" s="81">
        <v>43142</v>
      </c>
      <c r="G1782" s="82">
        <v>2.1739999999999999</v>
      </c>
      <c r="H1782" s="83">
        <f t="shared" si="81"/>
        <v>2174</v>
      </c>
      <c r="I1782" s="84">
        <f t="shared" si="82"/>
        <v>2.5162037037037035E-2</v>
      </c>
      <c r="J1782" s="83">
        <v>1.43</v>
      </c>
      <c r="K1782" s="83" t="s">
        <v>277</v>
      </c>
      <c r="L1782" s="83">
        <v>0.26400000000000001</v>
      </c>
      <c r="M1782" s="83" t="s">
        <v>277</v>
      </c>
      <c r="N1782" s="84">
        <f t="shared" si="83"/>
        <v>1.7191620370370371</v>
      </c>
    </row>
    <row r="1783" spans="2:14" s="71" customFormat="1" ht="14.65" customHeight="1">
      <c r="B1783" s="79" t="s">
        <v>278</v>
      </c>
      <c r="C1783" s="80">
        <v>10044187</v>
      </c>
      <c r="D1783" s="80">
        <v>10019674</v>
      </c>
      <c r="E1783" s="79" t="s">
        <v>276</v>
      </c>
      <c r="F1783" s="81">
        <v>43143</v>
      </c>
      <c r="G1783" s="82">
        <v>2.12</v>
      </c>
      <c r="H1783" s="83">
        <f t="shared" si="81"/>
        <v>2120</v>
      </c>
      <c r="I1783" s="84">
        <f t="shared" si="82"/>
        <v>2.4537037037037038E-2</v>
      </c>
      <c r="J1783" s="83">
        <v>0.77900000000000003</v>
      </c>
      <c r="K1783" s="83" t="s">
        <v>277</v>
      </c>
      <c r="L1783" s="83">
        <v>0.24399999999999999</v>
      </c>
      <c r="M1783" s="83" t="s">
        <v>277</v>
      </c>
      <c r="N1783" s="84">
        <f t="shared" si="83"/>
        <v>1.0475370370370372</v>
      </c>
    </row>
    <row r="1784" spans="2:14" s="71" customFormat="1" ht="14.65" customHeight="1">
      <c r="B1784" s="79" t="s">
        <v>278</v>
      </c>
      <c r="C1784" s="80">
        <v>10044187</v>
      </c>
      <c r="D1784" s="80">
        <v>10019674</v>
      </c>
      <c r="E1784" s="79" t="s">
        <v>276</v>
      </c>
      <c r="F1784" s="81">
        <v>43144</v>
      </c>
      <c r="G1784" s="82">
        <v>2.2719999999999998</v>
      </c>
      <c r="H1784" s="83">
        <f t="shared" si="81"/>
        <v>2272</v>
      </c>
      <c r="I1784" s="84">
        <f t="shared" si="82"/>
        <v>2.6296296296296293E-2</v>
      </c>
      <c r="J1784" s="83">
        <v>0.626</v>
      </c>
      <c r="K1784" s="83" t="s">
        <v>277</v>
      </c>
      <c r="L1784" s="83">
        <v>0.191</v>
      </c>
      <c r="M1784" s="83" t="s">
        <v>277</v>
      </c>
      <c r="N1784" s="84">
        <f t="shared" si="83"/>
        <v>0.84329629629629621</v>
      </c>
    </row>
    <row r="1785" spans="2:14" s="71" customFormat="1" ht="14.65" customHeight="1">
      <c r="B1785" s="79" t="s">
        <v>278</v>
      </c>
      <c r="C1785" s="80">
        <v>10044187</v>
      </c>
      <c r="D1785" s="80">
        <v>10019674</v>
      </c>
      <c r="E1785" s="79" t="s">
        <v>276</v>
      </c>
      <c r="F1785" s="81">
        <v>43145</v>
      </c>
      <c r="G1785" s="82">
        <v>2.1890000000000001</v>
      </c>
      <c r="H1785" s="83">
        <f t="shared" si="81"/>
        <v>2189</v>
      </c>
      <c r="I1785" s="84">
        <f t="shared" si="82"/>
        <v>2.5335648148148149E-2</v>
      </c>
      <c r="J1785" s="83">
        <v>2.4500000000000002</v>
      </c>
      <c r="K1785" s="83" t="s">
        <v>277</v>
      </c>
      <c r="L1785" s="83">
        <v>0.20899999999999999</v>
      </c>
      <c r="M1785" s="83" t="s">
        <v>277</v>
      </c>
      <c r="N1785" s="84">
        <f t="shared" si="83"/>
        <v>2.6843356481481484</v>
      </c>
    </row>
    <row r="1786" spans="2:14" s="71" customFormat="1" ht="14.65" customHeight="1">
      <c r="B1786" s="79" t="s">
        <v>278</v>
      </c>
      <c r="C1786" s="80">
        <v>10044187</v>
      </c>
      <c r="D1786" s="80">
        <v>10019674</v>
      </c>
      <c r="E1786" s="79" t="s">
        <v>276</v>
      </c>
      <c r="F1786" s="81">
        <v>43146</v>
      </c>
      <c r="G1786" s="82">
        <v>1.923</v>
      </c>
      <c r="H1786" s="83">
        <f t="shared" si="81"/>
        <v>1923</v>
      </c>
      <c r="I1786" s="84">
        <f t="shared" si="82"/>
        <v>2.2256944444444444E-2</v>
      </c>
      <c r="J1786" s="83">
        <v>2.3199999999999998</v>
      </c>
      <c r="K1786" s="83" t="s">
        <v>277</v>
      </c>
      <c r="L1786" s="83">
        <v>0.23100000000000001</v>
      </c>
      <c r="M1786" s="83" t="s">
        <v>277</v>
      </c>
      <c r="N1786" s="84">
        <f t="shared" si="83"/>
        <v>2.5732569444444442</v>
      </c>
    </row>
    <row r="1787" spans="2:14" s="71" customFormat="1" ht="14.65" customHeight="1">
      <c r="B1787" s="79" t="s">
        <v>278</v>
      </c>
      <c r="C1787" s="80">
        <v>10044187</v>
      </c>
      <c r="D1787" s="80">
        <v>10019674</v>
      </c>
      <c r="E1787" s="79" t="s">
        <v>276</v>
      </c>
      <c r="F1787" s="81">
        <v>43147</v>
      </c>
      <c r="G1787" s="82">
        <v>2.7829999999999999</v>
      </c>
      <c r="H1787" s="83">
        <f t="shared" si="81"/>
        <v>2783</v>
      </c>
      <c r="I1787" s="84">
        <f t="shared" si="82"/>
        <v>3.2210648148148148E-2</v>
      </c>
      <c r="J1787" s="83">
        <v>0.95799999999999996</v>
      </c>
      <c r="K1787" s="83" t="s">
        <v>277</v>
      </c>
      <c r="L1787" s="83">
        <v>0.13500000000000001</v>
      </c>
      <c r="M1787" s="83" t="s">
        <v>277</v>
      </c>
      <c r="N1787" s="84">
        <f t="shared" si="83"/>
        <v>1.1252106481481481</v>
      </c>
    </row>
    <row r="1788" spans="2:14" s="71" customFormat="1" ht="14.65" customHeight="1">
      <c r="B1788" s="79" t="s">
        <v>278</v>
      </c>
      <c r="C1788" s="80">
        <v>10044187</v>
      </c>
      <c r="D1788" s="80">
        <v>10019674</v>
      </c>
      <c r="E1788" s="79" t="s">
        <v>276</v>
      </c>
      <c r="F1788" s="81">
        <v>43148</v>
      </c>
      <c r="G1788" s="82">
        <v>2.169</v>
      </c>
      <c r="H1788" s="83">
        <f t="shared" si="81"/>
        <v>2169</v>
      </c>
      <c r="I1788" s="84">
        <f t="shared" si="82"/>
        <v>2.5104166666666667E-2</v>
      </c>
      <c r="J1788" s="83">
        <v>0.50600000000000001</v>
      </c>
      <c r="K1788" s="83" t="s">
        <v>277</v>
      </c>
      <c r="L1788" s="83">
        <v>0.13500000000000001</v>
      </c>
      <c r="M1788" s="83" t="s">
        <v>277</v>
      </c>
      <c r="N1788" s="84">
        <f t="shared" si="83"/>
        <v>0.66610416666666672</v>
      </c>
    </row>
    <row r="1789" spans="2:14" s="71" customFormat="1" ht="14.65" customHeight="1">
      <c r="B1789" s="79" t="s">
        <v>278</v>
      </c>
      <c r="C1789" s="80">
        <v>10044187</v>
      </c>
      <c r="D1789" s="80">
        <v>10019674</v>
      </c>
      <c r="E1789" s="79" t="s">
        <v>276</v>
      </c>
      <c r="F1789" s="81">
        <v>43149</v>
      </c>
      <c r="G1789" s="82">
        <v>1.917</v>
      </c>
      <c r="H1789" s="83">
        <f t="shared" si="81"/>
        <v>1917</v>
      </c>
      <c r="I1789" s="84">
        <f t="shared" si="82"/>
        <v>2.2187499999999999E-2</v>
      </c>
      <c r="J1789" s="83">
        <v>0.32500000000000001</v>
      </c>
      <c r="K1789" s="83" t="s">
        <v>277</v>
      </c>
      <c r="L1789" s="83">
        <v>0.13600000000000001</v>
      </c>
      <c r="M1789" s="83" t="s">
        <v>277</v>
      </c>
      <c r="N1789" s="84">
        <f t="shared" si="83"/>
        <v>0.48318749999999999</v>
      </c>
    </row>
    <row r="1790" spans="2:14" s="71" customFormat="1" ht="14.65" customHeight="1">
      <c r="B1790" s="79" t="s">
        <v>278</v>
      </c>
      <c r="C1790" s="80">
        <v>10044187</v>
      </c>
      <c r="D1790" s="80">
        <v>10019674</v>
      </c>
      <c r="E1790" s="79" t="s">
        <v>276</v>
      </c>
      <c r="F1790" s="81">
        <v>43150</v>
      </c>
      <c r="G1790" s="82">
        <v>1.917</v>
      </c>
      <c r="H1790" s="83">
        <f t="shared" si="81"/>
        <v>1917</v>
      </c>
      <c r="I1790" s="84">
        <f t="shared" si="82"/>
        <v>2.2187499999999999E-2</v>
      </c>
      <c r="J1790" s="83">
        <v>0.42</v>
      </c>
      <c r="K1790" s="83" t="s">
        <v>277</v>
      </c>
      <c r="L1790" s="83">
        <v>0.16200000000000001</v>
      </c>
      <c r="M1790" s="83" t="s">
        <v>277</v>
      </c>
      <c r="N1790" s="84">
        <f t="shared" si="83"/>
        <v>0.60418749999999999</v>
      </c>
    </row>
    <row r="1791" spans="2:14" s="71" customFormat="1" ht="14.65" customHeight="1">
      <c r="B1791" s="79" t="s">
        <v>278</v>
      </c>
      <c r="C1791" s="80">
        <v>10044187</v>
      </c>
      <c r="D1791" s="80">
        <v>10019674</v>
      </c>
      <c r="E1791" s="79" t="s">
        <v>276</v>
      </c>
      <c r="F1791" s="81">
        <v>43151</v>
      </c>
      <c r="G1791" s="82">
        <v>1.9179999999999999</v>
      </c>
      <c r="H1791" s="83">
        <f t="shared" si="81"/>
        <v>1918</v>
      </c>
      <c r="I1791" s="84">
        <f t="shared" si="82"/>
        <v>2.2199074074074072E-2</v>
      </c>
      <c r="J1791" s="83">
        <v>0.46100000000000002</v>
      </c>
      <c r="K1791" s="83" t="s">
        <v>277</v>
      </c>
      <c r="L1791" s="83">
        <v>0.17299999999999999</v>
      </c>
      <c r="M1791" s="83" t="s">
        <v>277</v>
      </c>
      <c r="N1791" s="84">
        <f t="shared" si="83"/>
        <v>0.65619907407407407</v>
      </c>
    </row>
    <row r="1792" spans="2:14" s="71" customFormat="1" ht="14.65" customHeight="1">
      <c r="B1792" s="79" t="s">
        <v>278</v>
      </c>
      <c r="C1792" s="80">
        <v>10044187</v>
      </c>
      <c r="D1792" s="80">
        <v>10019674</v>
      </c>
      <c r="E1792" s="79" t="s">
        <v>276</v>
      </c>
      <c r="F1792" s="81">
        <v>43152</v>
      </c>
      <c r="G1792" s="82">
        <v>2.1469999999999998</v>
      </c>
      <c r="H1792" s="83">
        <f t="shared" si="81"/>
        <v>2147</v>
      </c>
      <c r="I1792" s="84">
        <f t="shared" si="82"/>
        <v>2.4849537037037035E-2</v>
      </c>
      <c r="J1792" s="83">
        <v>0.26200000000000001</v>
      </c>
      <c r="K1792" s="83" t="s">
        <v>277</v>
      </c>
      <c r="L1792" s="83">
        <v>0.156</v>
      </c>
      <c r="M1792" s="83" t="s">
        <v>277</v>
      </c>
      <c r="N1792" s="84">
        <f t="shared" si="83"/>
        <v>0.442849537037037</v>
      </c>
    </row>
    <row r="1793" spans="2:14" s="71" customFormat="1" ht="14.65" customHeight="1">
      <c r="B1793" s="79" t="s">
        <v>278</v>
      </c>
      <c r="C1793" s="80">
        <v>10044187</v>
      </c>
      <c r="D1793" s="80">
        <v>10019674</v>
      </c>
      <c r="E1793" s="79" t="s">
        <v>276</v>
      </c>
      <c r="F1793" s="81">
        <v>43153</v>
      </c>
      <c r="G1793" s="82">
        <v>1.978</v>
      </c>
      <c r="H1793" s="83">
        <f t="shared" si="81"/>
        <v>1978</v>
      </c>
      <c r="I1793" s="84">
        <f t="shared" si="82"/>
        <v>2.2893518518518518E-2</v>
      </c>
      <c r="J1793" s="83">
        <v>0.217</v>
      </c>
      <c r="K1793" s="83" t="s">
        <v>277</v>
      </c>
      <c r="L1793" s="83">
        <v>0.157</v>
      </c>
      <c r="M1793" s="83" t="s">
        <v>277</v>
      </c>
      <c r="N1793" s="84">
        <f t="shared" si="83"/>
        <v>0.39689351851851851</v>
      </c>
    </row>
    <row r="1794" spans="2:14" s="71" customFormat="1" ht="14.65" customHeight="1">
      <c r="B1794" s="79" t="s">
        <v>278</v>
      </c>
      <c r="C1794" s="80">
        <v>10044187</v>
      </c>
      <c r="D1794" s="80">
        <v>10019674</v>
      </c>
      <c r="E1794" s="79" t="s">
        <v>276</v>
      </c>
      <c r="F1794" s="81">
        <v>43154</v>
      </c>
      <c r="G1794" s="82">
        <v>2.0830000000000002</v>
      </c>
      <c r="H1794" s="83">
        <f t="shared" si="81"/>
        <v>2083</v>
      </c>
      <c r="I1794" s="84">
        <f t="shared" si="82"/>
        <v>2.4108796296296298E-2</v>
      </c>
      <c r="J1794" s="83">
        <v>0.17100000000000001</v>
      </c>
      <c r="K1794" s="83" t="s">
        <v>277</v>
      </c>
      <c r="L1794" s="83">
        <v>0.14499999999999999</v>
      </c>
      <c r="M1794" s="83" t="s">
        <v>277</v>
      </c>
      <c r="N1794" s="84">
        <f t="shared" si="83"/>
        <v>0.34010879629629631</v>
      </c>
    </row>
    <row r="1795" spans="2:14" s="71" customFormat="1" ht="14.65" customHeight="1">
      <c r="B1795" s="79" t="s">
        <v>278</v>
      </c>
      <c r="C1795" s="80">
        <v>10044187</v>
      </c>
      <c r="D1795" s="80">
        <v>10019674</v>
      </c>
      <c r="E1795" s="79" t="s">
        <v>276</v>
      </c>
      <c r="F1795" s="81">
        <v>43155</v>
      </c>
      <c r="G1795" s="82">
        <v>2.1120000000000001</v>
      </c>
      <c r="H1795" s="83">
        <f t="shared" si="81"/>
        <v>2112</v>
      </c>
      <c r="I1795" s="84">
        <f t="shared" si="82"/>
        <v>2.4444444444444442E-2</v>
      </c>
      <c r="J1795" s="83">
        <v>0.155</v>
      </c>
      <c r="K1795" s="83" t="s">
        <v>277</v>
      </c>
      <c r="L1795" s="83">
        <v>0.13800000000000001</v>
      </c>
      <c r="M1795" s="83" t="s">
        <v>277</v>
      </c>
      <c r="N1795" s="84">
        <f t="shared" si="83"/>
        <v>0.31744444444444442</v>
      </c>
    </row>
    <row r="1796" spans="2:14" s="71" customFormat="1" ht="14.65" customHeight="1">
      <c r="B1796" s="79" t="s">
        <v>278</v>
      </c>
      <c r="C1796" s="80">
        <v>10044187</v>
      </c>
      <c r="D1796" s="80">
        <v>10019674</v>
      </c>
      <c r="E1796" s="79" t="s">
        <v>276</v>
      </c>
      <c r="F1796" s="81">
        <v>43156</v>
      </c>
      <c r="G1796" s="82">
        <v>2.1040000000000001</v>
      </c>
      <c r="H1796" s="83">
        <f t="shared" si="81"/>
        <v>2104</v>
      </c>
      <c r="I1796" s="84">
        <f t="shared" si="82"/>
        <v>2.435185185185185E-2</v>
      </c>
      <c r="J1796" s="83">
        <v>0.35199999999999998</v>
      </c>
      <c r="K1796" s="83" t="s">
        <v>277</v>
      </c>
      <c r="L1796" s="83">
        <v>0.14699999999999999</v>
      </c>
      <c r="M1796" s="83" t="s">
        <v>277</v>
      </c>
      <c r="N1796" s="84">
        <f t="shared" si="83"/>
        <v>0.52335185185185185</v>
      </c>
    </row>
    <row r="1797" spans="2:14" s="71" customFormat="1" ht="14.65" customHeight="1">
      <c r="B1797" s="79" t="s">
        <v>278</v>
      </c>
      <c r="C1797" s="80">
        <v>10044187</v>
      </c>
      <c r="D1797" s="80">
        <v>10019674</v>
      </c>
      <c r="E1797" s="79" t="s">
        <v>276</v>
      </c>
      <c r="F1797" s="81">
        <v>43157</v>
      </c>
      <c r="G1797" s="82">
        <v>2.1110000000000002</v>
      </c>
      <c r="H1797" s="83">
        <f t="shared" ref="H1797:H1860" si="84">(G1797*1000)</f>
        <v>2111</v>
      </c>
      <c r="I1797" s="84">
        <f t="shared" ref="I1797:I1860" si="85">SUM(G1797/86.4)</f>
        <v>2.4432870370370372E-2</v>
      </c>
      <c r="J1797" s="83">
        <v>0.121</v>
      </c>
      <c r="K1797" s="83" t="s">
        <v>277</v>
      </c>
      <c r="L1797" s="83">
        <v>0.14599999999999999</v>
      </c>
      <c r="M1797" s="83" t="s">
        <v>277</v>
      </c>
      <c r="N1797" s="84">
        <f t="shared" ref="N1797:N1860" si="86">SUM(I1797+J1797+L1797)</f>
        <v>0.29143287037037036</v>
      </c>
    </row>
    <row r="1798" spans="2:14" s="71" customFormat="1" ht="14.65" customHeight="1">
      <c r="B1798" s="79" t="s">
        <v>278</v>
      </c>
      <c r="C1798" s="80">
        <v>10044187</v>
      </c>
      <c r="D1798" s="80">
        <v>10019674</v>
      </c>
      <c r="E1798" s="79" t="s">
        <v>276</v>
      </c>
      <c r="F1798" s="81">
        <v>43158</v>
      </c>
      <c r="G1798" s="82">
        <v>2.1880000000000002</v>
      </c>
      <c r="H1798" s="83">
        <f t="shared" si="84"/>
        <v>2188</v>
      </c>
      <c r="I1798" s="84">
        <f t="shared" si="85"/>
        <v>2.5324074074074075E-2</v>
      </c>
      <c r="J1798" s="83">
        <v>0.11700000000000001</v>
      </c>
      <c r="K1798" s="83" t="s">
        <v>277</v>
      </c>
      <c r="L1798" s="83">
        <v>0.13600000000000001</v>
      </c>
      <c r="M1798" s="83" t="s">
        <v>277</v>
      </c>
      <c r="N1798" s="84">
        <f t="shared" si="86"/>
        <v>0.27832407407407411</v>
      </c>
    </row>
    <row r="1799" spans="2:14" s="71" customFormat="1" ht="14.65" customHeight="1">
      <c r="B1799" s="79" t="s">
        <v>278</v>
      </c>
      <c r="C1799" s="80">
        <v>10044187</v>
      </c>
      <c r="D1799" s="80">
        <v>10019674</v>
      </c>
      <c r="E1799" s="79" t="s">
        <v>276</v>
      </c>
      <c r="F1799" s="81">
        <v>43159</v>
      </c>
      <c r="G1799" s="82">
        <v>2.0760000000000001</v>
      </c>
      <c r="H1799" s="83">
        <f t="shared" si="84"/>
        <v>2076</v>
      </c>
      <c r="I1799" s="84">
        <f t="shared" si="85"/>
        <v>2.4027777777777776E-2</v>
      </c>
      <c r="J1799" s="83">
        <v>0.13500000000000001</v>
      </c>
      <c r="K1799" s="83" t="s">
        <v>277</v>
      </c>
      <c r="L1799" s="83">
        <v>0.13600000000000001</v>
      </c>
      <c r="M1799" s="83" t="s">
        <v>277</v>
      </c>
      <c r="N1799" s="84">
        <f t="shared" si="86"/>
        <v>0.29502777777777778</v>
      </c>
    </row>
    <row r="1800" spans="2:14" s="71" customFormat="1" ht="14.65" customHeight="1">
      <c r="B1800" s="79" t="s">
        <v>278</v>
      </c>
      <c r="C1800" s="80">
        <v>10044187</v>
      </c>
      <c r="D1800" s="80">
        <v>10019674</v>
      </c>
      <c r="E1800" s="79" t="s">
        <v>276</v>
      </c>
      <c r="F1800" s="81">
        <v>43160</v>
      </c>
      <c r="G1800" s="82">
        <v>2.2029999999999998</v>
      </c>
      <c r="H1800" s="83">
        <f t="shared" si="84"/>
        <v>2203</v>
      </c>
      <c r="I1800" s="84">
        <f t="shared" si="85"/>
        <v>2.5497685185185182E-2</v>
      </c>
      <c r="J1800" s="83">
        <v>0.13300000000000001</v>
      </c>
      <c r="K1800" s="83" t="s">
        <v>277</v>
      </c>
      <c r="L1800" s="83">
        <v>0.17899999999999999</v>
      </c>
      <c r="M1800" s="83" t="s">
        <v>277</v>
      </c>
      <c r="N1800" s="84">
        <f t="shared" si="86"/>
        <v>0.33749768518518519</v>
      </c>
    </row>
    <row r="1801" spans="2:14" s="71" customFormat="1" ht="14.65" customHeight="1">
      <c r="B1801" s="79" t="s">
        <v>278</v>
      </c>
      <c r="C1801" s="80">
        <v>10044187</v>
      </c>
      <c r="D1801" s="80">
        <v>10019674</v>
      </c>
      <c r="E1801" s="79" t="s">
        <v>276</v>
      </c>
      <c r="F1801" s="81">
        <v>43161</v>
      </c>
      <c r="G1801" s="82">
        <v>2.1019999999999999</v>
      </c>
      <c r="H1801" s="83">
        <f t="shared" si="84"/>
        <v>2102</v>
      </c>
      <c r="I1801" s="84">
        <f t="shared" si="85"/>
        <v>2.43287037037037E-2</v>
      </c>
      <c r="J1801" s="83">
        <v>0.14099999999999999</v>
      </c>
      <c r="K1801" s="83" t="s">
        <v>277</v>
      </c>
      <c r="L1801" s="83">
        <v>0.151</v>
      </c>
      <c r="M1801" s="83" t="s">
        <v>277</v>
      </c>
      <c r="N1801" s="84">
        <f t="shared" si="86"/>
        <v>0.3163287037037037</v>
      </c>
    </row>
    <row r="1802" spans="2:14" s="71" customFormat="1" ht="14.65" customHeight="1">
      <c r="B1802" s="79" t="s">
        <v>278</v>
      </c>
      <c r="C1802" s="80">
        <v>10044187</v>
      </c>
      <c r="D1802" s="80">
        <v>10019674</v>
      </c>
      <c r="E1802" s="79" t="s">
        <v>276</v>
      </c>
      <c r="F1802" s="81">
        <v>43162</v>
      </c>
      <c r="G1802" s="82">
        <v>2.1760000000000002</v>
      </c>
      <c r="H1802" s="83">
        <f t="shared" si="84"/>
        <v>2176</v>
      </c>
      <c r="I1802" s="84">
        <f t="shared" si="85"/>
        <v>2.5185185185185185E-2</v>
      </c>
      <c r="J1802" s="83">
        <v>0.29799999999999999</v>
      </c>
      <c r="K1802" s="83" t="s">
        <v>277</v>
      </c>
      <c r="L1802" s="83">
        <v>0.17100000000000001</v>
      </c>
      <c r="M1802" s="83" t="s">
        <v>277</v>
      </c>
      <c r="N1802" s="84">
        <f t="shared" si="86"/>
        <v>0.49418518518518517</v>
      </c>
    </row>
    <row r="1803" spans="2:14" s="71" customFormat="1" ht="14.65" customHeight="1">
      <c r="B1803" s="79" t="s">
        <v>278</v>
      </c>
      <c r="C1803" s="80">
        <v>10044187</v>
      </c>
      <c r="D1803" s="80">
        <v>10019674</v>
      </c>
      <c r="E1803" s="79" t="s">
        <v>276</v>
      </c>
      <c r="F1803" s="81">
        <v>43163</v>
      </c>
      <c r="G1803" s="82">
        <v>2.5009999999999999</v>
      </c>
      <c r="H1803" s="83">
        <f t="shared" si="84"/>
        <v>2501</v>
      </c>
      <c r="I1803" s="84">
        <f t="shared" si="85"/>
        <v>2.8946759259259255E-2</v>
      </c>
      <c r="J1803" s="83">
        <v>0.29499999999999998</v>
      </c>
      <c r="K1803" s="83" t="s">
        <v>277</v>
      </c>
      <c r="L1803" s="83">
        <v>0.20699999999999999</v>
      </c>
      <c r="M1803" s="83" t="s">
        <v>277</v>
      </c>
      <c r="N1803" s="84">
        <f t="shared" si="86"/>
        <v>0.53094675925925927</v>
      </c>
    </row>
    <row r="1804" spans="2:14" s="71" customFormat="1" ht="14.65" customHeight="1">
      <c r="B1804" s="79" t="s">
        <v>278</v>
      </c>
      <c r="C1804" s="80">
        <v>10044187</v>
      </c>
      <c r="D1804" s="80">
        <v>10019674</v>
      </c>
      <c r="E1804" s="79" t="s">
        <v>276</v>
      </c>
      <c r="F1804" s="81">
        <v>43164</v>
      </c>
      <c r="G1804" s="82">
        <v>2.069</v>
      </c>
      <c r="H1804" s="83">
        <f t="shared" si="84"/>
        <v>2069</v>
      </c>
      <c r="I1804" s="84">
        <f t="shared" si="85"/>
        <v>2.3946759259259258E-2</v>
      </c>
      <c r="J1804" s="83">
        <v>0.246</v>
      </c>
      <c r="K1804" s="83" t="s">
        <v>277</v>
      </c>
      <c r="L1804" s="83">
        <v>0.189</v>
      </c>
      <c r="M1804" s="83" t="s">
        <v>277</v>
      </c>
      <c r="N1804" s="84">
        <f t="shared" si="86"/>
        <v>0.45894675925925926</v>
      </c>
    </row>
    <row r="1805" spans="2:14" s="71" customFormat="1" ht="14.65" customHeight="1">
      <c r="B1805" s="79" t="s">
        <v>278</v>
      </c>
      <c r="C1805" s="80">
        <v>10044187</v>
      </c>
      <c r="D1805" s="80">
        <v>10019674</v>
      </c>
      <c r="E1805" s="79" t="s">
        <v>276</v>
      </c>
      <c r="F1805" s="81">
        <v>43165</v>
      </c>
      <c r="G1805" s="82">
        <v>2.0219999999999998</v>
      </c>
      <c r="H1805" s="83">
        <f t="shared" si="84"/>
        <v>2021.9999999999998</v>
      </c>
      <c r="I1805" s="84">
        <f t="shared" si="85"/>
        <v>2.3402777777777772E-2</v>
      </c>
      <c r="J1805" s="83">
        <v>0.249</v>
      </c>
      <c r="K1805" s="83" t="s">
        <v>277</v>
      </c>
      <c r="L1805" s="83">
        <v>0.17899999999999999</v>
      </c>
      <c r="M1805" s="83" t="s">
        <v>277</v>
      </c>
      <c r="N1805" s="84">
        <f t="shared" si="86"/>
        <v>0.45140277777777776</v>
      </c>
    </row>
    <row r="1806" spans="2:14" s="71" customFormat="1" ht="14.65" customHeight="1">
      <c r="B1806" s="79" t="s">
        <v>278</v>
      </c>
      <c r="C1806" s="80">
        <v>10044187</v>
      </c>
      <c r="D1806" s="80">
        <v>10019674</v>
      </c>
      <c r="E1806" s="79" t="s">
        <v>276</v>
      </c>
      <c r="F1806" s="81">
        <v>43166</v>
      </c>
      <c r="G1806" s="82">
        <v>2.7130000000000001</v>
      </c>
      <c r="H1806" s="83">
        <f t="shared" si="84"/>
        <v>2713</v>
      </c>
      <c r="I1806" s="84">
        <f t="shared" si="85"/>
        <v>3.1400462962962963E-2</v>
      </c>
      <c r="J1806" s="83">
        <v>0.42399999999999999</v>
      </c>
      <c r="K1806" s="83" t="s">
        <v>277</v>
      </c>
      <c r="L1806" s="83">
        <v>0.26900000000000002</v>
      </c>
      <c r="M1806" s="83" t="s">
        <v>277</v>
      </c>
      <c r="N1806" s="84">
        <f t="shared" si="86"/>
        <v>0.72440046296296301</v>
      </c>
    </row>
    <row r="1807" spans="2:14" s="71" customFormat="1" ht="14.65" customHeight="1">
      <c r="B1807" s="79" t="s">
        <v>278</v>
      </c>
      <c r="C1807" s="80">
        <v>10044187</v>
      </c>
      <c r="D1807" s="80">
        <v>10019674</v>
      </c>
      <c r="E1807" s="79" t="s">
        <v>276</v>
      </c>
      <c r="F1807" s="81">
        <v>43167</v>
      </c>
      <c r="G1807" s="82">
        <v>1.7749999999999999</v>
      </c>
      <c r="H1807" s="83">
        <f t="shared" si="84"/>
        <v>1775</v>
      </c>
      <c r="I1807" s="84">
        <f t="shared" si="85"/>
        <v>2.0543981481481479E-2</v>
      </c>
      <c r="J1807" s="83">
        <v>0.29199999999999998</v>
      </c>
      <c r="K1807" s="83" t="s">
        <v>277</v>
      </c>
      <c r="L1807" s="83">
        <v>0.218</v>
      </c>
      <c r="M1807" s="83" t="s">
        <v>277</v>
      </c>
      <c r="N1807" s="84">
        <f t="shared" si="86"/>
        <v>0.53054398148148141</v>
      </c>
    </row>
    <row r="1808" spans="2:14" s="71" customFormat="1" ht="14.65" customHeight="1">
      <c r="B1808" s="79" t="s">
        <v>278</v>
      </c>
      <c r="C1808" s="80">
        <v>10044187</v>
      </c>
      <c r="D1808" s="80">
        <v>10019674</v>
      </c>
      <c r="E1808" s="79" t="s">
        <v>276</v>
      </c>
      <c r="F1808" s="81">
        <v>43168</v>
      </c>
      <c r="G1808" s="82">
        <v>1.776</v>
      </c>
      <c r="H1808" s="83">
        <f t="shared" si="84"/>
        <v>1776</v>
      </c>
      <c r="I1808" s="84">
        <f t="shared" si="85"/>
        <v>2.0555555555555556E-2</v>
      </c>
      <c r="J1808" s="83">
        <v>0.99099999999999999</v>
      </c>
      <c r="K1808" s="83" t="s">
        <v>277</v>
      </c>
      <c r="L1808" s="83">
        <v>0.2</v>
      </c>
      <c r="M1808" s="83" t="s">
        <v>277</v>
      </c>
      <c r="N1808" s="84">
        <f t="shared" si="86"/>
        <v>1.2115555555555555</v>
      </c>
    </row>
    <row r="1809" spans="2:14" s="71" customFormat="1" ht="14.65" customHeight="1">
      <c r="B1809" s="79" t="s">
        <v>278</v>
      </c>
      <c r="C1809" s="80">
        <v>10044187</v>
      </c>
      <c r="D1809" s="80">
        <v>10019674</v>
      </c>
      <c r="E1809" s="79" t="s">
        <v>276</v>
      </c>
      <c r="F1809" s="81">
        <v>43169</v>
      </c>
      <c r="G1809" s="82">
        <v>2.2709999999999999</v>
      </c>
      <c r="H1809" s="83">
        <f t="shared" si="84"/>
        <v>2271</v>
      </c>
      <c r="I1809" s="84">
        <f t="shared" si="85"/>
        <v>2.628472222222222E-2</v>
      </c>
      <c r="J1809" s="83">
        <v>0.71499999999999997</v>
      </c>
      <c r="K1809" s="83" t="s">
        <v>277</v>
      </c>
      <c r="L1809" s="83">
        <v>0.23899999999999999</v>
      </c>
      <c r="M1809" s="83" t="s">
        <v>277</v>
      </c>
      <c r="N1809" s="84">
        <f t="shared" si="86"/>
        <v>0.98028472222222218</v>
      </c>
    </row>
    <row r="1810" spans="2:14" s="71" customFormat="1" ht="14.65" customHeight="1">
      <c r="B1810" s="79" t="s">
        <v>278</v>
      </c>
      <c r="C1810" s="80">
        <v>10044187</v>
      </c>
      <c r="D1810" s="80">
        <v>10019674</v>
      </c>
      <c r="E1810" s="79" t="s">
        <v>276</v>
      </c>
      <c r="F1810" s="81">
        <v>43170</v>
      </c>
      <c r="G1810" s="82">
        <v>2.14</v>
      </c>
      <c r="H1810" s="83">
        <f t="shared" si="84"/>
        <v>2140</v>
      </c>
      <c r="I1810" s="84">
        <f t="shared" si="85"/>
        <v>2.476851851851852E-2</v>
      </c>
      <c r="J1810" s="83">
        <v>0.45500000000000002</v>
      </c>
      <c r="K1810" s="83" t="s">
        <v>277</v>
      </c>
      <c r="L1810" s="83">
        <v>0.14599999999999999</v>
      </c>
      <c r="M1810" s="83" t="s">
        <v>277</v>
      </c>
      <c r="N1810" s="84">
        <f t="shared" si="86"/>
        <v>0.62576851851851856</v>
      </c>
    </row>
    <row r="1811" spans="2:14" s="71" customFormat="1" ht="14.65" customHeight="1">
      <c r="B1811" s="79" t="s">
        <v>278</v>
      </c>
      <c r="C1811" s="80">
        <v>10044187</v>
      </c>
      <c r="D1811" s="80">
        <v>10019674</v>
      </c>
      <c r="E1811" s="79" t="s">
        <v>276</v>
      </c>
      <c r="F1811" s="81">
        <v>43171</v>
      </c>
      <c r="G1811" s="82">
        <v>1.978</v>
      </c>
      <c r="H1811" s="83">
        <f t="shared" si="84"/>
        <v>1978</v>
      </c>
      <c r="I1811" s="84">
        <f t="shared" si="85"/>
        <v>2.2893518518518518E-2</v>
      </c>
      <c r="J1811" s="83">
        <v>1.21</v>
      </c>
      <c r="K1811" s="83" t="s">
        <v>277</v>
      </c>
      <c r="L1811" s="83">
        <v>0.29599999999999999</v>
      </c>
      <c r="M1811" s="83" t="s">
        <v>277</v>
      </c>
      <c r="N1811" s="84">
        <f t="shared" si="86"/>
        <v>1.5288935185185186</v>
      </c>
    </row>
    <row r="1812" spans="2:14" s="71" customFormat="1" ht="14.65" customHeight="1">
      <c r="B1812" s="79" t="s">
        <v>278</v>
      </c>
      <c r="C1812" s="80">
        <v>10044187</v>
      </c>
      <c r="D1812" s="80">
        <v>10019674</v>
      </c>
      <c r="E1812" s="79" t="s">
        <v>276</v>
      </c>
      <c r="F1812" s="81">
        <v>43172</v>
      </c>
      <c r="G1812" s="82">
        <v>1.984</v>
      </c>
      <c r="H1812" s="83">
        <f t="shared" si="84"/>
        <v>1984</v>
      </c>
      <c r="I1812" s="84">
        <f t="shared" si="85"/>
        <v>2.2962962962962963E-2</v>
      </c>
      <c r="J1812" s="83">
        <v>0.437</v>
      </c>
      <c r="K1812" s="83" t="s">
        <v>277</v>
      </c>
      <c r="L1812" s="83">
        <v>0.16400000000000001</v>
      </c>
      <c r="M1812" s="83" t="s">
        <v>277</v>
      </c>
      <c r="N1812" s="84">
        <f t="shared" si="86"/>
        <v>0.62396296296296294</v>
      </c>
    </row>
    <row r="1813" spans="2:14" s="71" customFormat="1" ht="14.65" customHeight="1">
      <c r="B1813" s="79" t="s">
        <v>278</v>
      </c>
      <c r="C1813" s="80">
        <v>10044187</v>
      </c>
      <c r="D1813" s="80">
        <v>10019674</v>
      </c>
      <c r="E1813" s="79" t="s">
        <v>276</v>
      </c>
      <c r="F1813" s="81">
        <v>43173</v>
      </c>
      <c r="G1813" s="82">
        <v>2.0539999999999998</v>
      </c>
      <c r="H1813" s="83">
        <f t="shared" si="84"/>
        <v>2054</v>
      </c>
      <c r="I1813" s="84">
        <f t="shared" si="85"/>
        <v>2.3773148148148144E-2</v>
      </c>
      <c r="J1813" s="83">
        <v>0.40100000000000002</v>
      </c>
      <c r="K1813" s="83" t="s">
        <v>277</v>
      </c>
      <c r="L1813" s="83">
        <v>0.156</v>
      </c>
      <c r="M1813" s="83" t="s">
        <v>277</v>
      </c>
      <c r="N1813" s="84">
        <f t="shared" si="86"/>
        <v>0.58077314814814818</v>
      </c>
    </row>
    <row r="1814" spans="2:14" s="71" customFormat="1" ht="14.65" customHeight="1">
      <c r="B1814" s="79" t="s">
        <v>278</v>
      </c>
      <c r="C1814" s="80">
        <v>10044187</v>
      </c>
      <c r="D1814" s="80">
        <v>10019674</v>
      </c>
      <c r="E1814" s="79" t="s">
        <v>276</v>
      </c>
      <c r="F1814" s="81">
        <v>43174</v>
      </c>
      <c r="G1814" s="82">
        <v>2.331</v>
      </c>
      <c r="H1814" s="83">
        <f t="shared" si="84"/>
        <v>2331</v>
      </c>
      <c r="I1814" s="84">
        <f t="shared" si="85"/>
        <v>2.6979166666666665E-2</v>
      </c>
      <c r="J1814" s="83">
        <v>1.07</v>
      </c>
      <c r="K1814" s="83" t="s">
        <v>277</v>
      </c>
      <c r="L1814" s="83">
        <v>0.29899999999999999</v>
      </c>
      <c r="M1814" s="83" t="s">
        <v>277</v>
      </c>
      <c r="N1814" s="84">
        <f t="shared" si="86"/>
        <v>1.3959791666666668</v>
      </c>
    </row>
    <row r="1815" spans="2:14" s="71" customFormat="1" ht="14.65" customHeight="1">
      <c r="B1815" s="79" t="s">
        <v>278</v>
      </c>
      <c r="C1815" s="80">
        <v>10044187</v>
      </c>
      <c r="D1815" s="80">
        <v>10019674</v>
      </c>
      <c r="E1815" s="79" t="s">
        <v>276</v>
      </c>
      <c r="F1815" s="81">
        <v>43175</v>
      </c>
      <c r="G1815" s="82">
        <v>1.873</v>
      </c>
      <c r="H1815" s="83">
        <f t="shared" si="84"/>
        <v>1873</v>
      </c>
      <c r="I1815" s="84">
        <f t="shared" si="85"/>
        <v>2.1678240740740741E-2</v>
      </c>
      <c r="J1815" s="83">
        <v>0.42699999999999999</v>
      </c>
      <c r="K1815" s="83" t="s">
        <v>277</v>
      </c>
      <c r="L1815" s="83">
        <v>0.16800000000000001</v>
      </c>
      <c r="M1815" s="83" t="s">
        <v>277</v>
      </c>
      <c r="N1815" s="84">
        <f t="shared" si="86"/>
        <v>0.61667824074074074</v>
      </c>
    </row>
    <row r="1816" spans="2:14" s="71" customFormat="1" ht="14.65" customHeight="1">
      <c r="B1816" s="79" t="s">
        <v>278</v>
      </c>
      <c r="C1816" s="80">
        <v>10044187</v>
      </c>
      <c r="D1816" s="80">
        <v>10019674</v>
      </c>
      <c r="E1816" s="79" t="s">
        <v>276</v>
      </c>
      <c r="F1816" s="81">
        <v>43176</v>
      </c>
      <c r="G1816" s="82">
        <v>2.0470000000000002</v>
      </c>
      <c r="H1816" s="83">
        <f t="shared" si="84"/>
        <v>2047.0000000000002</v>
      </c>
      <c r="I1816" s="84">
        <f t="shared" si="85"/>
        <v>2.3692129629629629E-2</v>
      </c>
      <c r="J1816" s="83">
        <v>0.31</v>
      </c>
      <c r="K1816" s="83" t="s">
        <v>277</v>
      </c>
      <c r="L1816" s="83">
        <v>0.151</v>
      </c>
      <c r="M1816" s="83" t="s">
        <v>277</v>
      </c>
      <c r="N1816" s="84">
        <f t="shared" si="86"/>
        <v>0.4846921296296296</v>
      </c>
    </row>
    <row r="1817" spans="2:14" s="71" customFormat="1" ht="14.65" customHeight="1">
      <c r="B1817" s="79" t="s">
        <v>278</v>
      </c>
      <c r="C1817" s="80">
        <v>10044187</v>
      </c>
      <c r="D1817" s="80">
        <v>10019674</v>
      </c>
      <c r="E1817" s="79" t="s">
        <v>276</v>
      </c>
      <c r="F1817" s="81">
        <v>43177</v>
      </c>
      <c r="G1817" s="82">
        <v>2.0299999999999998</v>
      </c>
      <c r="H1817" s="83">
        <f t="shared" si="84"/>
        <v>2029.9999999999998</v>
      </c>
      <c r="I1817" s="84">
        <f t="shared" si="85"/>
        <v>2.3495370370370368E-2</v>
      </c>
      <c r="J1817" s="83">
        <v>0.3</v>
      </c>
      <c r="K1817" s="83" t="s">
        <v>277</v>
      </c>
      <c r="L1817" s="83">
        <v>0.154</v>
      </c>
      <c r="M1817" s="83" t="s">
        <v>277</v>
      </c>
      <c r="N1817" s="84">
        <f t="shared" si="86"/>
        <v>0.47749537037037038</v>
      </c>
    </row>
    <row r="1818" spans="2:14" s="71" customFormat="1" ht="14.65" customHeight="1">
      <c r="B1818" s="79" t="s">
        <v>278</v>
      </c>
      <c r="C1818" s="80">
        <v>10044187</v>
      </c>
      <c r="D1818" s="80">
        <v>10019674</v>
      </c>
      <c r="E1818" s="79" t="s">
        <v>276</v>
      </c>
      <c r="F1818" s="81">
        <v>43178</v>
      </c>
      <c r="G1818" s="82">
        <v>2.1230000000000002</v>
      </c>
      <c r="H1818" s="83">
        <f t="shared" si="84"/>
        <v>2123</v>
      </c>
      <c r="I1818" s="84">
        <f t="shared" si="85"/>
        <v>2.4571759259259258E-2</v>
      </c>
      <c r="J1818" s="83">
        <v>0.27400000000000002</v>
      </c>
      <c r="K1818" s="83" t="s">
        <v>277</v>
      </c>
      <c r="L1818" s="83">
        <v>0.153</v>
      </c>
      <c r="M1818" s="83" t="s">
        <v>277</v>
      </c>
      <c r="N1818" s="84">
        <f t="shared" si="86"/>
        <v>0.4515717592592593</v>
      </c>
    </row>
    <row r="1819" spans="2:14" s="71" customFormat="1" ht="14.65" customHeight="1">
      <c r="B1819" s="79" t="s">
        <v>278</v>
      </c>
      <c r="C1819" s="80">
        <v>10044187</v>
      </c>
      <c r="D1819" s="80">
        <v>10019674</v>
      </c>
      <c r="E1819" s="79" t="s">
        <v>276</v>
      </c>
      <c r="F1819" s="81">
        <v>43179</v>
      </c>
      <c r="G1819" s="82">
        <v>2.0259999999999998</v>
      </c>
      <c r="H1819" s="83">
        <f t="shared" si="84"/>
        <v>2025.9999999999998</v>
      </c>
      <c r="I1819" s="84">
        <f t="shared" si="85"/>
        <v>2.344907407407407E-2</v>
      </c>
      <c r="J1819" s="83">
        <v>0.23400000000000001</v>
      </c>
      <c r="K1819" s="83" t="s">
        <v>277</v>
      </c>
      <c r="L1819" s="83">
        <v>0.154</v>
      </c>
      <c r="M1819" s="83" t="s">
        <v>277</v>
      </c>
      <c r="N1819" s="84">
        <f t="shared" si="86"/>
        <v>0.41144907407407405</v>
      </c>
    </row>
    <row r="1820" spans="2:14" s="71" customFormat="1" ht="14.65" customHeight="1">
      <c r="B1820" s="79" t="s">
        <v>278</v>
      </c>
      <c r="C1820" s="80">
        <v>10044187</v>
      </c>
      <c r="D1820" s="80">
        <v>10019674</v>
      </c>
      <c r="E1820" s="79" t="s">
        <v>276</v>
      </c>
      <c r="F1820" s="81">
        <v>43180</v>
      </c>
      <c r="G1820" s="82">
        <v>2.6339999999999999</v>
      </c>
      <c r="H1820" s="83">
        <f t="shared" si="84"/>
        <v>2634</v>
      </c>
      <c r="I1820" s="84">
        <f t="shared" si="85"/>
        <v>3.0486111111111106E-2</v>
      </c>
      <c r="J1820" s="83">
        <v>0.25</v>
      </c>
      <c r="K1820" s="83" t="s">
        <v>277</v>
      </c>
      <c r="L1820" s="83">
        <v>0.16200000000000001</v>
      </c>
      <c r="M1820" s="83" t="s">
        <v>277</v>
      </c>
      <c r="N1820" s="84">
        <f t="shared" si="86"/>
        <v>0.44248611111111114</v>
      </c>
    </row>
    <row r="1821" spans="2:14" s="71" customFormat="1" ht="14.65" customHeight="1">
      <c r="B1821" s="79" t="s">
        <v>278</v>
      </c>
      <c r="C1821" s="80">
        <v>10044187</v>
      </c>
      <c r="D1821" s="80">
        <v>10019674</v>
      </c>
      <c r="E1821" s="79" t="s">
        <v>276</v>
      </c>
      <c r="F1821" s="81">
        <v>43181</v>
      </c>
      <c r="G1821" s="82">
        <v>1.4</v>
      </c>
      <c r="H1821" s="83">
        <f t="shared" si="84"/>
        <v>1400</v>
      </c>
      <c r="I1821" s="84">
        <f t="shared" si="85"/>
        <v>1.6203703703703703E-2</v>
      </c>
      <c r="J1821" s="83">
        <v>0.17199999999999999</v>
      </c>
      <c r="K1821" s="83" t="s">
        <v>277</v>
      </c>
      <c r="L1821" s="83">
        <v>0.216</v>
      </c>
      <c r="M1821" s="83" t="s">
        <v>277</v>
      </c>
      <c r="N1821" s="84">
        <f t="shared" si="86"/>
        <v>0.40420370370370368</v>
      </c>
    </row>
    <row r="1822" spans="2:14" s="71" customFormat="1" ht="14.65" customHeight="1">
      <c r="B1822" s="79" t="s">
        <v>278</v>
      </c>
      <c r="C1822" s="80">
        <v>10044187</v>
      </c>
      <c r="D1822" s="80">
        <v>10019674</v>
      </c>
      <c r="E1822" s="79" t="s">
        <v>276</v>
      </c>
      <c r="F1822" s="81">
        <v>43182</v>
      </c>
      <c r="G1822" s="82">
        <v>1.921</v>
      </c>
      <c r="H1822" s="83">
        <f t="shared" si="84"/>
        <v>1921</v>
      </c>
      <c r="I1822" s="84">
        <f t="shared" si="85"/>
        <v>2.2233796296296297E-2</v>
      </c>
      <c r="J1822" s="83">
        <v>0.17599999999999999</v>
      </c>
      <c r="K1822" s="83" t="s">
        <v>277</v>
      </c>
      <c r="L1822" s="83">
        <v>0.18099999999999999</v>
      </c>
      <c r="M1822" s="83" t="s">
        <v>277</v>
      </c>
      <c r="N1822" s="84">
        <f t="shared" si="86"/>
        <v>0.37923379629629628</v>
      </c>
    </row>
    <row r="1823" spans="2:14" s="71" customFormat="1" ht="14.65" customHeight="1">
      <c r="B1823" s="79" t="s">
        <v>278</v>
      </c>
      <c r="C1823" s="80">
        <v>10044187</v>
      </c>
      <c r="D1823" s="80">
        <v>10019674</v>
      </c>
      <c r="E1823" s="79" t="s">
        <v>276</v>
      </c>
      <c r="F1823" s="81">
        <v>43183</v>
      </c>
      <c r="G1823" s="82">
        <v>1.895</v>
      </c>
      <c r="H1823" s="83">
        <f t="shared" si="84"/>
        <v>1895</v>
      </c>
      <c r="I1823" s="84">
        <f t="shared" si="85"/>
        <v>2.193287037037037E-2</v>
      </c>
      <c r="J1823" s="83">
        <v>0.222</v>
      </c>
      <c r="K1823" s="83" t="s">
        <v>277</v>
      </c>
      <c r="L1823" s="83">
        <v>0.17899999999999999</v>
      </c>
      <c r="M1823" s="83" t="s">
        <v>277</v>
      </c>
      <c r="N1823" s="84">
        <f t="shared" si="86"/>
        <v>0.42293287037037036</v>
      </c>
    </row>
    <row r="1824" spans="2:14" s="71" customFormat="1" ht="14.65" customHeight="1">
      <c r="B1824" s="79" t="s">
        <v>278</v>
      </c>
      <c r="C1824" s="80">
        <v>10044187</v>
      </c>
      <c r="D1824" s="80">
        <v>10019674</v>
      </c>
      <c r="E1824" s="79" t="s">
        <v>276</v>
      </c>
      <c r="F1824" s="81">
        <v>43184</v>
      </c>
      <c r="G1824" s="82">
        <v>1.9570000000000001</v>
      </c>
      <c r="H1824" s="83">
        <f t="shared" si="84"/>
        <v>1957</v>
      </c>
      <c r="I1824" s="84">
        <f t="shared" si="85"/>
        <v>2.2650462962962963E-2</v>
      </c>
      <c r="J1824" s="83">
        <v>0.16400000000000001</v>
      </c>
      <c r="K1824" s="83" t="s">
        <v>277</v>
      </c>
      <c r="L1824" s="83">
        <v>0.17</v>
      </c>
      <c r="M1824" s="83" t="s">
        <v>277</v>
      </c>
      <c r="N1824" s="84">
        <f t="shared" si="86"/>
        <v>0.35665046296296299</v>
      </c>
    </row>
    <row r="1825" spans="2:14" s="71" customFormat="1" ht="14.65" customHeight="1">
      <c r="B1825" s="79" t="s">
        <v>278</v>
      </c>
      <c r="C1825" s="80">
        <v>10044187</v>
      </c>
      <c r="D1825" s="80">
        <v>10019674</v>
      </c>
      <c r="E1825" s="79" t="s">
        <v>276</v>
      </c>
      <c r="F1825" s="81">
        <v>43185</v>
      </c>
      <c r="G1825" s="82">
        <v>2.0550000000000002</v>
      </c>
      <c r="H1825" s="83">
        <f t="shared" si="84"/>
        <v>2055</v>
      </c>
      <c r="I1825" s="84">
        <f t="shared" si="85"/>
        <v>2.3784722222222221E-2</v>
      </c>
      <c r="J1825" s="83">
        <v>0.182</v>
      </c>
      <c r="K1825" s="83" t="s">
        <v>277</v>
      </c>
      <c r="L1825" s="83">
        <v>0.158</v>
      </c>
      <c r="M1825" s="83" t="s">
        <v>277</v>
      </c>
      <c r="N1825" s="84">
        <f t="shared" si="86"/>
        <v>0.36378472222222225</v>
      </c>
    </row>
    <row r="1826" spans="2:14" s="71" customFormat="1" ht="14.65" customHeight="1">
      <c r="B1826" s="79" t="s">
        <v>278</v>
      </c>
      <c r="C1826" s="80">
        <v>10044187</v>
      </c>
      <c r="D1826" s="80">
        <v>10019674</v>
      </c>
      <c r="E1826" s="79" t="s">
        <v>276</v>
      </c>
      <c r="F1826" s="81">
        <v>43186</v>
      </c>
      <c r="G1826" s="82">
        <v>1.9259999999999999</v>
      </c>
      <c r="H1826" s="83">
        <f t="shared" si="84"/>
        <v>1926</v>
      </c>
      <c r="I1826" s="84">
        <f t="shared" si="85"/>
        <v>2.2291666666666664E-2</v>
      </c>
      <c r="J1826" s="83">
        <v>0.48699999999999999</v>
      </c>
      <c r="K1826" s="83" t="s">
        <v>277</v>
      </c>
      <c r="L1826" s="83">
        <v>0.23599999999999999</v>
      </c>
      <c r="M1826" s="83" t="s">
        <v>277</v>
      </c>
      <c r="N1826" s="84">
        <f t="shared" si="86"/>
        <v>0.74529166666666669</v>
      </c>
    </row>
    <row r="1827" spans="2:14" s="71" customFormat="1" ht="14.65" customHeight="1">
      <c r="B1827" s="79" t="s">
        <v>278</v>
      </c>
      <c r="C1827" s="80">
        <v>10044187</v>
      </c>
      <c r="D1827" s="80">
        <v>10019674</v>
      </c>
      <c r="E1827" s="79" t="s">
        <v>276</v>
      </c>
      <c r="F1827" s="81">
        <v>43187</v>
      </c>
      <c r="G1827" s="82">
        <v>2.2189999999999999</v>
      </c>
      <c r="H1827" s="83">
        <f t="shared" si="84"/>
        <v>2219</v>
      </c>
      <c r="I1827" s="84">
        <f t="shared" si="85"/>
        <v>2.5682870370370366E-2</v>
      </c>
      <c r="J1827" s="83">
        <v>1.74</v>
      </c>
      <c r="K1827" s="83" t="s">
        <v>277</v>
      </c>
      <c r="L1827" s="83">
        <v>0.33600000000000002</v>
      </c>
      <c r="M1827" s="83" t="s">
        <v>277</v>
      </c>
      <c r="N1827" s="84">
        <f t="shared" si="86"/>
        <v>2.1016828703703703</v>
      </c>
    </row>
    <row r="1828" spans="2:14" s="71" customFormat="1" ht="14.65" customHeight="1">
      <c r="B1828" s="79" t="s">
        <v>278</v>
      </c>
      <c r="C1828" s="80">
        <v>10044187</v>
      </c>
      <c r="D1828" s="80">
        <v>10019674</v>
      </c>
      <c r="E1828" s="79" t="s">
        <v>276</v>
      </c>
      <c r="F1828" s="81">
        <v>43188</v>
      </c>
      <c r="G1828" s="82">
        <v>1.863</v>
      </c>
      <c r="H1828" s="83">
        <f t="shared" si="84"/>
        <v>1863</v>
      </c>
      <c r="I1828" s="84">
        <f t="shared" si="85"/>
        <v>2.1562499999999998E-2</v>
      </c>
      <c r="J1828" s="83">
        <v>2.46</v>
      </c>
      <c r="K1828" s="83" t="s">
        <v>277</v>
      </c>
      <c r="L1828" s="83">
        <v>0.23300000000000001</v>
      </c>
      <c r="M1828" s="83" t="s">
        <v>277</v>
      </c>
      <c r="N1828" s="84">
        <f t="shared" si="86"/>
        <v>2.7145625</v>
      </c>
    </row>
    <row r="1829" spans="2:14" s="71" customFormat="1" ht="14.65" customHeight="1">
      <c r="B1829" s="79" t="s">
        <v>278</v>
      </c>
      <c r="C1829" s="80">
        <v>10044187</v>
      </c>
      <c r="D1829" s="80">
        <v>10019674</v>
      </c>
      <c r="E1829" s="79" t="s">
        <v>276</v>
      </c>
      <c r="F1829" s="81">
        <v>43189</v>
      </c>
      <c r="G1829" s="82">
        <v>2.0369999999999999</v>
      </c>
      <c r="H1829" s="83">
        <f t="shared" si="84"/>
        <v>2037</v>
      </c>
      <c r="I1829" s="84">
        <f t="shared" si="85"/>
        <v>2.3576388888888886E-2</v>
      </c>
      <c r="J1829" s="83">
        <v>5.65</v>
      </c>
      <c r="K1829" s="83" t="s">
        <v>277</v>
      </c>
      <c r="L1829" s="83">
        <v>0.36199999999999999</v>
      </c>
      <c r="M1829" s="83" t="s">
        <v>277</v>
      </c>
      <c r="N1829" s="84">
        <f t="shared" si="86"/>
        <v>6.0355763888888889</v>
      </c>
    </row>
    <row r="1830" spans="2:14" s="71" customFormat="1" ht="14.65" customHeight="1">
      <c r="B1830" s="79" t="s">
        <v>278</v>
      </c>
      <c r="C1830" s="80">
        <v>10044187</v>
      </c>
      <c r="D1830" s="80">
        <v>10019674</v>
      </c>
      <c r="E1830" s="79" t="s">
        <v>276</v>
      </c>
      <c r="F1830" s="81">
        <v>43190</v>
      </c>
      <c r="G1830" s="82">
        <v>1.18</v>
      </c>
      <c r="H1830" s="83">
        <f t="shared" si="84"/>
        <v>1180</v>
      </c>
      <c r="I1830" s="84">
        <f t="shared" si="85"/>
        <v>1.3657407407407406E-2</v>
      </c>
      <c r="J1830" s="83">
        <v>1.69</v>
      </c>
      <c r="K1830" s="83" t="s">
        <v>277</v>
      </c>
      <c r="L1830" s="83">
        <v>0.20899999999999999</v>
      </c>
      <c r="M1830" s="83" t="s">
        <v>277</v>
      </c>
      <c r="N1830" s="84">
        <f t="shared" si="86"/>
        <v>1.9126574074074074</v>
      </c>
    </row>
    <row r="1831" spans="2:14" s="71" customFormat="1" ht="14.65" customHeight="1">
      <c r="B1831" s="79" t="s">
        <v>278</v>
      </c>
      <c r="C1831" s="80">
        <v>10044187</v>
      </c>
      <c r="D1831" s="80">
        <v>10019674</v>
      </c>
      <c r="E1831" s="79" t="s">
        <v>276</v>
      </c>
      <c r="F1831" s="81">
        <v>43191</v>
      </c>
      <c r="G1831" s="82">
        <v>2.6779999999999999</v>
      </c>
      <c r="H1831" s="83">
        <f t="shared" si="84"/>
        <v>2678</v>
      </c>
      <c r="I1831" s="84">
        <f t="shared" si="85"/>
        <v>3.0995370370370368E-2</v>
      </c>
      <c r="J1831" s="83">
        <v>2.02</v>
      </c>
      <c r="K1831" s="83" t="s">
        <v>277</v>
      </c>
      <c r="L1831" s="83">
        <v>0.21299999999999999</v>
      </c>
      <c r="M1831" s="83" t="s">
        <v>277</v>
      </c>
      <c r="N1831" s="84">
        <f t="shared" si="86"/>
        <v>2.2639953703703704</v>
      </c>
    </row>
    <row r="1832" spans="2:14" s="71" customFormat="1" ht="14.65" customHeight="1">
      <c r="B1832" s="79" t="s">
        <v>278</v>
      </c>
      <c r="C1832" s="80">
        <v>10044187</v>
      </c>
      <c r="D1832" s="80">
        <v>10019674</v>
      </c>
      <c r="E1832" s="79" t="s">
        <v>276</v>
      </c>
      <c r="F1832" s="81">
        <v>43192</v>
      </c>
      <c r="G1832" s="82">
        <v>1.2809999999999999</v>
      </c>
      <c r="H1832" s="83">
        <f t="shared" si="84"/>
        <v>1281</v>
      </c>
      <c r="I1832" s="84">
        <f t="shared" si="85"/>
        <v>1.4826388888888887E-2</v>
      </c>
      <c r="J1832" s="83">
        <v>4.6399999999999997</v>
      </c>
      <c r="K1832" s="83" t="s">
        <v>277</v>
      </c>
      <c r="L1832" s="83">
        <v>0.307</v>
      </c>
      <c r="M1832" s="83" t="s">
        <v>277</v>
      </c>
      <c r="N1832" s="84">
        <f t="shared" si="86"/>
        <v>4.9618263888888894</v>
      </c>
    </row>
    <row r="1833" spans="2:14" s="71" customFormat="1" ht="14.65" customHeight="1">
      <c r="B1833" s="79" t="s">
        <v>278</v>
      </c>
      <c r="C1833" s="80">
        <v>10044187</v>
      </c>
      <c r="D1833" s="80">
        <v>10019674</v>
      </c>
      <c r="E1833" s="79" t="s">
        <v>276</v>
      </c>
      <c r="F1833" s="81">
        <v>43193</v>
      </c>
      <c r="G1833" s="82">
        <v>2.1349999999999998</v>
      </c>
      <c r="H1833" s="83">
        <f t="shared" si="84"/>
        <v>2135</v>
      </c>
      <c r="I1833" s="84">
        <f t="shared" si="85"/>
        <v>2.4710648148148145E-2</v>
      </c>
      <c r="J1833" s="83">
        <v>1.35</v>
      </c>
      <c r="K1833" s="83" t="s">
        <v>277</v>
      </c>
      <c r="L1833" s="83">
        <v>0.16</v>
      </c>
      <c r="M1833" s="83" t="s">
        <v>277</v>
      </c>
      <c r="N1833" s="84">
        <f t="shared" si="86"/>
        <v>1.5347106481481481</v>
      </c>
    </row>
    <row r="1834" spans="2:14" s="71" customFormat="1" ht="14.65" customHeight="1">
      <c r="B1834" s="79" t="s">
        <v>278</v>
      </c>
      <c r="C1834" s="80">
        <v>10044187</v>
      </c>
      <c r="D1834" s="80">
        <v>10019674</v>
      </c>
      <c r="E1834" s="79" t="s">
        <v>276</v>
      </c>
      <c r="F1834" s="81">
        <v>43194</v>
      </c>
      <c r="G1834" s="82">
        <v>2.0049999999999999</v>
      </c>
      <c r="H1834" s="83">
        <f t="shared" si="84"/>
        <v>2005</v>
      </c>
      <c r="I1834" s="84">
        <f t="shared" si="85"/>
        <v>2.3206018518518515E-2</v>
      </c>
      <c r="J1834" s="83">
        <v>0.68100000000000005</v>
      </c>
      <c r="K1834" s="83" t="s">
        <v>277</v>
      </c>
      <c r="L1834" s="83">
        <v>0.14899999999999999</v>
      </c>
      <c r="M1834" s="83" t="s">
        <v>277</v>
      </c>
      <c r="N1834" s="84">
        <f t="shared" si="86"/>
        <v>0.85320601851851863</v>
      </c>
    </row>
    <row r="1835" spans="2:14" s="71" customFormat="1" ht="14.65" customHeight="1">
      <c r="B1835" s="79" t="s">
        <v>278</v>
      </c>
      <c r="C1835" s="80">
        <v>10044187</v>
      </c>
      <c r="D1835" s="80">
        <v>10019674</v>
      </c>
      <c r="E1835" s="79" t="s">
        <v>276</v>
      </c>
      <c r="F1835" s="81">
        <v>43195</v>
      </c>
      <c r="G1835" s="82">
        <v>1.8220000000000001</v>
      </c>
      <c r="H1835" s="83">
        <f t="shared" si="84"/>
        <v>1822</v>
      </c>
      <c r="I1835" s="84">
        <f t="shared" si="85"/>
        <v>2.1087962962962961E-2</v>
      </c>
      <c r="J1835" s="83">
        <v>0.42299999999999999</v>
      </c>
      <c r="K1835" s="83" t="s">
        <v>277</v>
      </c>
      <c r="L1835" s="83">
        <v>0.14299999999999999</v>
      </c>
      <c r="M1835" s="83" t="s">
        <v>277</v>
      </c>
      <c r="N1835" s="84">
        <f t="shared" si="86"/>
        <v>0.58708796296296295</v>
      </c>
    </row>
    <row r="1836" spans="2:14" s="71" customFormat="1" ht="14.65" customHeight="1">
      <c r="B1836" s="79" t="s">
        <v>278</v>
      </c>
      <c r="C1836" s="80">
        <v>10044187</v>
      </c>
      <c r="D1836" s="80">
        <v>10019674</v>
      </c>
      <c r="E1836" s="79" t="s">
        <v>276</v>
      </c>
      <c r="F1836" s="81">
        <v>43196</v>
      </c>
      <c r="G1836" s="82">
        <v>1.9379999999999999</v>
      </c>
      <c r="H1836" s="83">
        <f t="shared" si="84"/>
        <v>1938</v>
      </c>
      <c r="I1836" s="84">
        <f t="shared" si="85"/>
        <v>2.2430555555555554E-2</v>
      </c>
      <c r="J1836" s="83">
        <v>0.312</v>
      </c>
      <c r="K1836" s="83" t="s">
        <v>277</v>
      </c>
      <c r="L1836" s="83">
        <v>0.13800000000000001</v>
      </c>
      <c r="M1836" s="83" t="s">
        <v>277</v>
      </c>
      <c r="N1836" s="84">
        <f t="shared" si="86"/>
        <v>0.47243055555555558</v>
      </c>
    </row>
    <row r="1837" spans="2:14" s="71" customFormat="1" ht="14.65" customHeight="1">
      <c r="B1837" s="79" t="s">
        <v>278</v>
      </c>
      <c r="C1837" s="80">
        <v>10044187</v>
      </c>
      <c r="D1837" s="80">
        <v>10019674</v>
      </c>
      <c r="E1837" s="79" t="s">
        <v>276</v>
      </c>
      <c r="F1837" s="81">
        <v>43197</v>
      </c>
      <c r="G1837" s="82">
        <v>2.0110000000000001</v>
      </c>
      <c r="H1837" s="83">
        <f t="shared" si="84"/>
        <v>2011.0000000000002</v>
      </c>
      <c r="I1837" s="84">
        <f t="shared" si="85"/>
        <v>2.3275462962962963E-2</v>
      </c>
      <c r="J1837" s="83">
        <v>0.29299999999999998</v>
      </c>
      <c r="K1837" s="83" t="s">
        <v>277</v>
      </c>
      <c r="L1837" s="83">
        <v>0.14199999999999999</v>
      </c>
      <c r="M1837" s="83" t="s">
        <v>277</v>
      </c>
      <c r="N1837" s="84">
        <f t="shared" si="86"/>
        <v>0.45827546296296295</v>
      </c>
    </row>
    <row r="1838" spans="2:14" s="71" customFormat="1" ht="14.65" customHeight="1">
      <c r="B1838" s="79" t="s">
        <v>278</v>
      </c>
      <c r="C1838" s="80">
        <v>10044187</v>
      </c>
      <c r="D1838" s="80">
        <v>10019674</v>
      </c>
      <c r="E1838" s="79" t="s">
        <v>276</v>
      </c>
      <c r="F1838" s="81">
        <v>43198</v>
      </c>
      <c r="G1838" s="82">
        <v>2.0470000000000002</v>
      </c>
      <c r="H1838" s="83">
        <f t="shared" si="84"/>
        <v>2047.0000000000002</v>
      </c>
      <c r="I1838" s="84">
        <f t="shared" si="85"/>
        <v>2.3692129629629629E-2</v>
      </c>
      <c r="J1838" s="83">
        <v>0.73099999999999998</v>
      </c>
      <c r="K1838" s="83" t="s">
        <v>277</v>
      </c>
      <c r="L1838" s="83">
        <v>0.216</v>
      </c>
      <c r="M1838" s="83" t="s">
        <v>277</v>
      </c>
      <c r="N1838" s="84">
        <f t="shared" si="86"/>
        <v>0.97069212962962959</v>
      </c>
    </row>
    <row r="1839" spans="2:14" s="71" customFormat="1" ht="14.65" customHeight="1">
      <c r="B1839" s="79" t="s">
        <v>278</v>
      </c>
      <c r="C1839" s="80">
        <v>10044187</v>
      </c>
      <c r="D1839" s="80">
        <v>10019674</v>
      </c>
      <c r="E1839" s="79" t="s">
        <v>276</v>
      </c>
      <c r="F1839" s="81">
        <v>43199</v>
      </c>
      <c r="G1839" s="82">
        <v>2.08</v>
      </c>
      <c r="H1839" s="83">
        <f t="shared" si="84"/>
        <v>2080</v>
      </c>
      <c r="I1839" s="84">
        <f t="shared" si="85"/>
        <v>2.4074074074074074E-2</v>
      </c>
      <c r="J1839" s="83">
        <v>1.84</v>
      </c>
      <c r="K1839" s="83" t="s">
        <v>277</v>
      </c>
      <c r="L1839" s="83">
        <v>0.35599999999999998</v>
      </c>
      <c r="M1839" s="83" t="s">
        <v>277</v>
      </c>
      <c r="N1839" s="84">
        <f t="shared" si="86"/>
        <v>2.2200740740740743</v>
      </c>
    </row>
    <row r="1840" spans="2:14" s="71" customFormat="1" ht="14.65" customHeight="1">
      <c r="B1840" s="79" t="s">
        <v>278</v>
      </c>
      <c r="C1840" s="80">
        <v>10044187</v>
      </c>
      <c r="D1840" s="80">
        <v>10019674</v>
      </c>
      <c r="E1840" s="79" t="s">
        <v>276</v>
      </c>
      <c r="F1840" s="81">
        <v>43200</v>
      </c>
      <c r="G1840" s="82">
        <v>1.992</v>
      </c>
      <c r="H1840" s="83">
        <f t="shared" si="84"/>
        <v>1992</v>
      </c>
      <c r="I1840" s="84">
        <f t="shared" si="85"/>
        <v>2.3055555555555555E-2</v>
      </c>
      <c r="J1840" s="83">
        <v>2.27</v>
      </c>
      <c r="K1840" s="83" t="s">
        <v>277</v>
      </c>
      <c r="L1840" s="83">
        <v>0.29499999999999998</v>
      </c>
      <c r="M1840" s="83" t="s">
        <v>277</v>
      </c>
      <c r="N1840" s="84">
        <f t="shared" si="86"/>
        <v>2.5880555555555556</v>
      </c>
    </row>
    <row r="1841" spans="2:14" s="71" customFormat="1" ht="14.65" customHeight="1">
      <c r="B1841" s="79" t="s">
        <v>278</v>
      </c>
      <c r="C1841" s="80">
        <v>10044187</v>
      </c>
      <c r="D1841" s="80">
        <v>10019674</v>
      </c>
      <c r="E1841" s="79" t="s">
        <v>276</v>
      </c>
      <c r="F1841" s="81">
        <v>43201</v>
      </c>
      <c r="G1841" s="82">
        <v>2.7240000000000002</v>
      </c>
      <c r="H1841" s="83">
        <f t="shared" si="84"/>
        <v>2724</v>
      </c>
      <c r="I1841" s="84">
        <f t="shared" si="85"/>
        <v>3.152777777777778E-2</v>
      </c>
      <c r="J1841" s="83">
        <v>1.01</v>
      </c>
      <c r="K1841" s="83" t="s">
        <v>277</v>
      </c>
      <c r="L1841" s="83">
        <v>0.21099999999999999</v>
      </c>
      <c r="M1841" s="83" t="s">
        <v>277</v>
      </c>
      <c r="N1841" s="84">
        <f t="shared" si="86"/>
        <v>1.2525277777777779</v>
      </c>
    </row>
    <row r="1842" spans="2:14" s="71" customFormat="1" ht="14.65" customHeight="1">
      <c r="B1842" s="79" t="s">
        <v>278</v>
      </c>
      <c r="C1842" s="80">
        <v>10044187</v>
      </c>
      <c r="D1842" s="80">
        <v>10019674</v>
      </c>
      <c r="E1842" s="79" t="s">
        <v>276</v>
      </c>
      <c r="F1842" s="81">
        <v>43202</v>
      </c>
      <c r="G1842" s="82">
        <v>2.2290000000000001</v>
      </c>
      <c r="H1842" s="83">
        <f t="shared" si="84"/>
        <v>2229</v>
      </c>
      <c r="I1842" s="84">
        <f t="shared" si="85"/>
        <v>2.5798611111111109E-2</v>
      </c>
      <c r="J1842" s="83">
        <v>0.59799999999999998</v>
      </c>
      <c r="K1842" s="83" t="s">
        <v>277</v>
      </c>
      <c r="L1842" s="83">
        <v>0.14899999999999999</v>
      </c>
      <c r="M1842" s="83" t="s">
        <v>277</v>
      </c>
      <c r="N1842" s="84">
        <f t="shared" si="86"/>
        <v>0.77279861111111114</v>
      </c>
    </row>
    <row r="1843" spans="2:14" s="71" customFormat="1" ht="14.65" customHeight="1">
      <c r="B1843" s="79" t="s">
        <v>278</v>
      </c>
      <c r="C1843" s="80">
        <v>10044187</v>
      </c>
      <c r="D1843" s="80">
        <v>10019674</v>
      </c>
      <c r="E1843" s="79" t="s">
        <v>276</v>
      </c>
      <c r="F1843" s="81">
        <v>43203</v>
      </c>
      <c r="G1843" s="82">
        <v>1.4350000000000001</v>
      </c>
      <c r="H1843" s="83">
        <f t="shared" si="84"/>
        <v>1435</v>
      </c>
      <c r="I1843" s="84">
        <f t="shared" si="85"/>
        <v>1.6608796296296295E-2</v>
      </c>
      <c r="J1843" s="83">
        <v>0.42199999999999999</v>
      </c>
      <c r="K1843" s="83" t="s">
        <v>277</v>
      </c>
      <c r="L1843" s="83">
        <v>0.153</v>
      </c>
      <c r="M1843" s="83" t="s">
        <v>277</v>
      </c>
      <c r="N1843" s="84">
        <f t="shared" si="86"/>
        <v>0.59160879629629626</v>
      </c>
    </row>
    <row r="1844" spans="2:14" s="71" customFormat="1" ht="14.65" customHeight="1">
      <c r="B1844" s="79" t="s">
        <v>278</v>
      </c>
      <c r="C1844" s="80">
        <v>10044187</v>
      </c>
      <c r="D1844" s="80">
        <v>10019674</v>
      </c>
      <c r="E1844" s="79" t="s">
        <v>276</v>
      </c>
      <c r="F1844" s="81">
        <v>43204</v>
      </c>
      <c r="G1844" s="82">
        <v>1.7889999999999999</v>
      </c>
      <c r="H1844" s="83">
        <f t="shared" si="84"/>
        <v>1789</v>
      </c>
      <c r="I1844" s="84">
        <f t="shared" si="85"/>
        <v>2.0706018518518516E-2</v>
      </c>
      <c r="J1844" s="83">
        <v>0.30099999999999999</v>
      </c>
      <c r="K1844" s="83" t="s">
        <v>277</v>
      </c>
      <c r="L1844" s="83">
        <v>0.15</v>
      </c>
      <c r="M1844" s="83" t="s">
        <v>277</v>
      </c>
      <c r="N1844" s="84">
        <f t="shared" si="86"/>
        <v>0.47170601851851846</v>
      </c>
    </row>
    <row r="1845" spans="2:14" s="71" customFormat="1" ht="14.65" customHeight="1">
      <c r="B1845" s="79" t="s">
        <v>278</v>
      </c>
      <c r="C1845" s="80">
        <v>10044187</v>
      </c>
      <c r="D1845" s="80">
        <v>10019674</v>
      </c>
      <c r="E1845" s="79" t="s">
        <v>276</v>
      </c>
      <c r="F1845" s="81">
        <v>43205</v>
      </c>
      <c r="G1845" s="82">
        <v>2.0990000000000002</v>
      </c>
      <c r="H1845" s="83">
        <f t="shared" si="84"/>
        <v>2099</v>
      </c>
      <c r="I1845" s="84">
        <f t="shared" si="85"/>
        <v>2.4293981481481482E-2</v>
      </c>
      <c r="J1845" s="83">
        <v>0.27400000000000002</v>
      </c>
      <c r="K1845" s="83" t="s">
        <v>277</v>
      </c>
      <c r="L1845" s="83">
        <v>0.152</v>
      </c>
      <c r="M1845" s="83" t="s">
        <v>277</v>
      </c>
      <c r="N1845" s="84">
        <f t="shared" si="86"/>
        <v>0.45029398148148148</v>
      </c>
    </row>
    <row r="1846" spans="2:14" s="71" customFormat="1" ht="14.65" customHeight="1">
      <c r="B1846" s="79" t="s">
        <v>278</v>
      </c>
      <c r="C1846" s="80">
        <v>10044187</v>
      </c>
      <c r="D1846" s="80">
        <v>10019674</v>
      </c>
      <c r="E1846" s="79" t="s">
        <v>276</v>
      </c>
      <c r="F1846" s="81">
        <v>43206</v>
      </c>
      <c r="G1846" s="82">
        <v>2.069</v>
      </c>
      <c r="H1846" s="83">
        <f t="shared" si="84"/>
        <v>2069</v>
      </c>
      <c r="I1846" s="84">
        <f t="shared" si="85"/>
        <v>2.3946759259259258E-2</v>
      </c>
      <c r="J1846" s="83">
        <v>0.23499999999999999</v>
      </c>
      <c r="K1846" s="83" t="s">
        <v>277</v>
      </c>
      <c r="L1846" s="83">
        <v>0.154</v>
      </c>
      <c r="M1846" s="83" t="s">
        <v>277</v>
      </c>
      <c r="N1846" s="84">
        <f t="shared" si="86"/>
        <v>0.41294675925925928</v>
      </c>
    </row>
    <row r="1847" spans="2:14" s="71" customFormat="1" ht="14.65" customHeight="1">
      <c r="B1847" s="79" t="s">
        <v>278</v>
      </c>
      <c r="C1847" s="80">
        <v>10044187</v>
      </c>
      <c r="D1847" s="80">
        <v>10019674</v>
      </c>
      <c r="E1847" s="79" t="s">
        <v>276</v>
      </c>
      <c r="F1847" s="81">
        <v>43207</v>
      </c>
      <c r="G1847" s="82">
        <v>0.108</v>
      </c>
      <c r="H1847" s="83">
        <f t="shared" si="84"/>
        <v>108</v>
      </c>
      <c r="I1847" s="84">
        <f t="shared" si="85"/>
        <v>1.2499999999999998E-3</v>
      </c>
      <c r="J1847" s="83">
        <v>0.2</v>
      </c>
      <c r="K1847" s="83" t="s">
        <v>277</v>
      </c>
      <c r="L1847" s="83">
        <v>0.156</v>
      </c>
      <c r="M1847" s="83" t="s">
        <v>277</v>
      </c>
      <c r="N1847" s="84">
        <f t="shared" si="86"/>
        <v>0.35725000000000001</v>
      </c>
    </row>
    <row r="1848" spans="2:14" s="71" customFormat="1" ht="14.65" customHeight="1">
      <c r="B1848" s="79" t="s">
        <v>278</v>
      </c>
      <c r="C1848" s="80">
        <v>10044187</v>
      </c>
      <c r="D1848" s="80">
        <v>10019674</v>
      </c>
      <c r="E1848" s="79" t="s">
        <v>276</v>
      </c>
      <c r="F1848" s="81">
        <v>43208</v>
      </c>
      <c r="G1848" s="82">
        <v>2</v>
      </c>
      <c r="H1848" s="83">
        <f t="shared" si="84"/>
        <v>2000</v>
      </c>
      <c r="I1848" s="84">
        <f t="shared" si="85"/>
        <v>2.3148148148148147E-2</v>
      </c>
      <c r="J1848" s="83">
        <v>0.184</v>
      </c>
      <c r="K1848" s="83" t="s">
        <v>277</v>
      </c>
      <c r="L1848" s="83">
        <v>0.161</v>
      </c>
      <c r="M1848" s="83" t="s">
        <v>277</v>
      </c>
      <c r="N1848" s="84">
        <f t="shared" si="86"/>
        <v>0.36814814814814811</v>
      </c>
    </row>
    <row r="1849" spans="2:14" s="71" customFormat="1" ht="14.65" customHeight="1">
      <c r="B1849" s="79" t="s">
        <v>278</v>
      </c>
      <c r="C1849" s="80">
        <v>10044187</v>
      </c>
      <c r="D1849" s="80">
        <v>10019674</v>
      </c>
      <c r="E1849" s="79" t="s">
        <v>276</v>
      </c>
      <c r="F1849" s="81">
        <v>43209</v>
      </c>
      <c r="G1849" s="82">
        <v>1.1719999999999999</v>
      </c>
      <c r="H1849" s="83">
        <f t="shared" si="84"/>
        <v>1172</v>
      </c>
      <c r="I1849" s="84">
        <f t="shared" si="85"/>
        <v>1.3564814814814813E-2</v>
      </c>
      <c r="J1849" s="83">
        <v>0.16800000000000001</v>
      </c>
      <c r="K1849" s="83" t="s">
        <v>277</v>
      </c>
      <c r="L1849" s="83">
        <v>0.16</v>
      </c>
      <c r="M1849" s="83" t="s">
        <v>277</v>
      </c>
      <c r="N1849" s="84">
        <f t="shared" si="86"/>
        <v>0.34156481481481482</v>
      </c>
    </row>
    <row r="1850" spans="2:14" s="71" customFormat="1" ht="14.65" customHeight="1">
      <c r="B1850" s="79" t="s">
        <v>278</v>
      </c>
      <c r="C1850" s="80">
        <v>10044187</v>
      </c>
      <c r="D1850" s="80">
        <v>10019674</v>
      </c>
      <c r="E1850" s="79" t="s">
        <v>276</v>
      </c>
      <c r="F1850" s="81">
        <v>43210</v>
      </c>
      <c r="G1850" s="82">
        <v>2.9649999999999999</v>
      </c>
      <c r="H1850" s="83">
        <f t="shared" si="84"/>
        <v>2965</v>
      </c>
      <c r="I1850" s="84">
        <f t="shared" si="85"/>
        <v>3.4317129629629628E-2</v>
      </c>
      <c r="J1850" s="83">
        <v>0.16300000000000001</v>
      </c>
      <c r="K1850" s="83" t="s">
        <v>277</v>
      </c>
      <c r="L1850" s="83">
        <v>0.16800000000000001</v>
      </c>
      <c r="M1850" s="83" t="s">
        <v>277</v>
      </c>
      <c r="N1850" s="84">
        <f t="shared" si="86"/>
        <v>0.36531712962962964</v>
      </c>
    </row>
    <row r="1851" spans="2:14" s="71" customFormat="1" ht="14.65" customHeight="1">
      <c r="B1851" s="79" t="s">
        <v>278</v>
      </c>
      <c r="C1851" s="80">
        <v>10044187</v>
      </c>
      <c r="D1851" s="80">
        <v>10019674</v>
      </c>
      <c r="E1851" s="79" t="s">
        <v>276</v>
      </c>
      <c r="F1851" s="81">
        <v>43211</v>
      </c>
      <c r="G1851" s="82">
        <v>1.4530000000000001</v>
      </c>
      <c r="H1851" s="83">
        <f t="shared" si="84"/>
        <v>1453</v>
      </c>
      <c r="I1851" s="84">
        <f t="shared" si="85"/>
        <v>1.681712962962963E-2</v>
      </c>
      <c r="J1851" s="83">
        <v>0.89500000000000002</v>
      </c>
      <c r="K1851" s="83" t="s">
        <v>277</v>
      </c>
      <c r="L1851" s="83">
        <v>0.23300000000000001</v>
      </c>
      <c r="M1851" s="83" t="s">
        <v>277</v>
      </c>
      <c r="N1851" s="84">
        <f t="shared" si="86"/>
        <v>1.1448171296296297</v>
      </c>
    </row>
    <row r="1852" spans="2:14" s="71" customFormat="1" ht="14.65" customHeight="1">
      <c r="B1852" s="79" t="s">
        <v>278</v>
      </c>
      <c r="C1852" s="80">
        <v>10044187</v>
      </c>
      <c r="D1852" s="80">
        <v>10019674</v>
      </c>
      <c r="E1852" s="79" t="s">
        <v>276</v>
      </c>
      <c r="F1852" s="81">
        <v>43212</v>
      </c>
      <c r="G1852" s="82">
        <v>4.7699999999999996</v>
      </c>
      <c r="H1852" s="83">
        <f t="shared" si="84"/>
        <v>4770</v>
      </c>
      <c r="I1852" s="84">
        <f t="shared" si="85"/>
        <v>5.5208333333333325E-2</v>
      </c>
      <c r="J1852" s="83">
        <v>0.61899999999999999</v>
      </c>
      <c r="K1852" s="83" t="s">
        <v>277</v>
      </c>
      <c r="L1852" s="83">
        <v>0.26700000000000002</v>
      </c>
      <c r="M1852" s="83" t="s">
        <v>277</v>
      </c>
      <c r="N1852" s="84">
        <f t="shared" si="86"/>
        <v>0.94120833333333331</v>
      </c>
    </row>
    <row r="1853" spans="2:14" s="71" customFormat="1" ht="14.65" customHeight="1">
      <c r="B1853" s="79" t="s">
        <v>278</v>
      </c>
      <c r="C1853" s="80">
        <v>10044187</v>
      </c>
      <c r="D1853" s="80">
        <v>10019674</v>
      </c>
      <c r="E1853" s="79" t="s">
        <v>276</v>
      </c>
      <c r="F1853" s="81">
        <v>43213</v>
      </c>
      <c r="G1853" s="82">
        <v>2.0739999999999998</v>
      </c>
      <c r="H1853" s="83">
        <f t="shared" si="84"/>
        <v>2074</v>
      </c>
      <c r="I1853" s="84">
        <f t="shared" si="85"/>
        <v>2.4004629629629626E-2</v>
      </c>
      <c r="J1853" s="83">
        <v>0.26800000000000002</v>
      </c>
      <c r="K1853" s="83" t="s">
        <v>277</v>
      </c>
      <c r="L1853" s="83">
        <v>0.155</v>
      </c>
      <c r="M1853" s="83" t="s">
        <v>277</v>
      </c>
      <c r="N1853" s="84">
        <f t="shared" si="86"/>
        <v>0.44700462962962961</v>
      </c>
    </row>
    <row r="1854" spans="2:14" s="71" customFormat="1" ht="14.65" customHeight="1">
      <c r="B1854" s="79" t="s">
        <v>278</v>
      </c>
      <c r="C1854" s="80">
        <v>10044187</v>
      </c>
      <c r="D1854" s="80">
        <v>10019674</v>
      </c>
      <c r="E1854" s="79" t="s">
        <v>276</v>
      </c>
      <c r="F1854" s="81">
        <v>43214</v>
      </c>
      <c r="G1854" s="82">
        <v>2.0249999999999999</v>
      </c>
      <c r="H1854" s="83">
        <f t="shared" si="84"/>
        <v>2025</v>
      </c>
      <c r="I1854" s="84">
        <f t="shared" si="85"/>
        <v>2.3437499999999997E-2</v>
      </c>
      <c r="J1854" s="83">
        <v>0.17</v>
      </c>
      <c r="K1854" s="83" t="s">
        <v>277</v>
      </c>
      <c r="L1854" s="83">
        <v>0.154</v>
      </c>
      <c r="M1854" s="83" t="s">
        <v>277</v>
      </c>
      <c r="N1854" s="84">
        <f t="shared" si="86"/>
        <v>0.34743750000000001</v>
      </c>
    </row>
    <row r="1855" spans="2:14" s="71" customFormat="1" ht="14.65" customHeight="1">
      <c r="B1855" s="79" t="s">
        <v>278</v>
      </c>
      <c r="C1855" s="80">
        <v>10044187</v>
      </c>
      <c r="D1855" s="80">
        <v>10019674</v>
      </c>
      <c r="E1855" s="79" t="s">
        <v>276</v>
      </c>
      <c r="F1855" s="81">
        <v>43215</v>
      </c>
      <c r="G1855" s="82">
        <v>2.101</v>
      </c>
      <c r="H1855" s="83">
        <f t="shared" si="84"/>
        <v>2101</v>
      </c>
      <c r="I1855" s="84">
        <f t="shared" si="85"/>
        <v>2.431712962962963E-2</v>
      </c>
      <c r="J1855" s="83">
        <v>0.159</v>
      </c>
      <c r="K1855" s="83" t="s">
        <v>277</v>
      </c>
      <c r="L1855" s="83">
        <v>0.156</v>
      </c>
      <c r="M1855" s="83" t="s">
        <v>277</v>
      </c>
      <c r="N1855" s="84">
        <f t="shared" si="86"/>
        <v>0.33931712962962962</v>
      </c>
    </row>
    <row r="1856" spans="2:14" s="71" customFormat="1" ht="14.65" customHeight="1">
      <c r="B1856" s="79" t="s">
        <v>278</v>
      </c>
      <c r="C1856" s="80">
        <v>10044187</v>
      </c>
      <c r="D1856" s="80">
        <v>10019674</v>
      </c>
      <c r="E1856" s="79" t="s">
        <v>276</v>
      </c>
      <c r="F1856" s="81">
        <v>43216</v>
      </c>
      <c r="G1856" s="82">
        <v>2.0880000000000001</v>
      </c>
      <c r="H1856" s="83">
        <f t="shared" si="84"/>
        <v>2088</v>
      </c>
      <c r="I1856" s="84">
        <f t="shared" si="85"/>
        <v>2.4166666666666666E-2</v>
      </c>
      <c r="J1856" s="83">
        <v>0.155</v>
      </c>
      <c r="K1856" s="83" t="s">
        <v>277</v>
      </c>
      <c r="L1856" s="83">
        <v>0.156</v>
      </c>
      <c r="M1856" s="83" t="s">
        <v>277</v>
      </c>
      <c r="N1856" s="84">
        <f t="shared" si="86"/>
        <v>0.33516666666666667</v>
      </c>
    </row>
    <row r="1857" spans="2:14" s="71" customFormat="1" ht="14.65" customHeight="1">
      <c r="B1857" s="79" t="s">
        <v>278</v>
      </c>
      <c r="C1857" s="80">
        <v>10044187</v>
      </c>
      <c r="D1857" s="80">
        <v>10019674</v>
      </c>
      <c r="E1857" s="79" t="s">
        <v>276</v>
      </c>
      <c r="F1857" s="81">
        <v>43217</v>
      </c>
      <c r="G1857" s="82">
        <v>1.9670000000000001</v>
      </c>
      <c r="H1857" s="83">
        <f t="shared" si="84"/>
        <v>1967</v>
      </c>
      <c r="I1857" s="84">
        <f t="shared" si="85"/>
        <v>2.2766203703703702E-2</v>
      </c>
      <c r="J1857" s="83">
        <v>0.45600000000000002</v>
      </c>
      <c r="K1857" s="83" t="s">
        <v>277</v>
      </c>
      <c r="L1857" s="83">
        <v>0.23</v>
      </c>
      <c r="M1857" s="83" t="s">
        <v>277</v>
      </c>
      <c r="N1857" s="84">
        <f t="shared" si="86"/>
        <v>0.70876620370370369</v>
      </c>
    </row>
    <row r="1858" spans="2:14" s="71" customFormat="1" ht="14.65" customHeight="1">
      <c r="B1858" s="79" t="s">
        <v>278</v>
      </c>
      <c r="C1858" s="80">
        <v>10044187</v>
      </c>
      <c r="D1858" s="80">
        <v>10019674</v>
      </c>
      <c r="E1858" s="79" t="s">
        <v>276</v>
      </c>
      <c r="F1858" s="81">
        <v>43218</v>
      </c>
      <c r="G1858" s="82">
        <v>2.1680000000000001</v>
      </c>
      <c r="H1858" s="83">
        <f t="shared" si="84"/>
        <v>2168</v>
      </c>
      <c r="I1858" s="84">
        <f t="shared" si="85"/>
        <v>2.5092592592592593E-2</v>
      </c>
      <c r="J1858" s="83">
        <v>0.32</v>
      </c>
      <c r="K1858" s="83" t="s">
        <v>277</v>
      </c>
      <c r="L1858" s="83">
        <v>0.27200000000000002</v>
      </c>
      <c r="M1858" s="83" t="s">
        <v>277</v>
      </c>
      <c r="N1858" s="84">
        <f t="shared" si="86"/>
        <v>0.61709259259259264</v>
      </c>
    </row>
    <row r="1859" spans="2:14" s="71" customFormat="1" ht="14.65" customHeight="1">
      <c r="B1859" s="79" t="s">
        <v>278</v>
      </c>
      <c r="C1859" s="80">
        <v>10044187</v>
      </c>
      <c r="D1859" s="80">
        <v>10019674</v>
      </c>
      <c r="E1859" s="79" t="s">
        <v>276</v>
      </c>
      <c r="F1859" s="81">
        <v>43219</v>
      </c>
      <c r="G1859" s="82">
        <v>2.1459999999999999</v>
      </c>
      <c r="H1859" s="83">
        <f t="shared" si="84"/>
        <v>2146</v>
      </c>
      <c r="I1859" s="84">
        <f t="shared" si="85"/>
        <v>2.4837962962962961E-2</v>
      </c>
      <c r="J1859" s="83">
        <v>0.19800000000000001</v>
      </c>
      <c r="K1859" s="83" t="s">
        <v>277</v>
      </c>
      <c r="L1859" s="83">
        <v>0.219</v>
      </c>
      <c r="M1859" s="83" t="s">
        <v>277</v>
      </c>
      <c r="N1859" s="84">
        <f t="shared" si="86"/>
        <v>0.44183796296296296</v>
      </c>
    </row>
    <row r="1860" spans="2:14" s="71" customFormat="1" ht="14.65" customHeight="1">
      <c r="B1860" s="79" t="s">
        <v>278</v>
      </c>
      <c r="C1860" s="80">
        <v>10044187</v>
      </c>
      <c r="D1860" s="80">
        <v>10019674</v>
      </c>
      <c r="E1860" s="79" t="s">
        <v>276</v>
      </c>
      <c r="F1860" s="81">
        <v>43220</v>
      </c>
      <c r="G1860" s="82">
        <v>2.7810000000000001</v>
      </c>
      <c r="H1860" s="83">
        <f t="shared" si="84"/>
        <v>2781</v>
      </c>
      <c r="I1860" s="84">
        <f t="shared" si="85"/>
        <v>3.2187500000000001E-2</v>
      </c>
      <c r="J1860" s="83">
        <v>0.35499999999999998</v>
      </c>
      <c r="K1860" s="83" t="s">
        <v>277</v>
      </c>
      <c r="L1860" s="83">
        <v>0.247</v>
      </c>
      <c r="M1860" s="83" t="s">
        <v>277</v>
      </c>
      <c r="N1860" s="84">
        <f t="shared" si="86"/>
        <v>0.6341874999999999</v>
      </c>
    </row>
    <row r="1861" spans="2:14" s="71" customFormat="1" ht="14.65" customHeight="1">
      <c r="B1861" s="79" t="s">
        <v>278</v>
      </c>
      <c r="C1861" s="80">
        <v>10044187</v>
      </c>
      <c r="D1861" s="80">
        <v>10019674</v>
      </c>
      <c r="E1861" s="79" t="s">
        <v>276</v>
      </c>
      <c r="F1861" s="81">
        <v>43221</v>
      </c>
      <c r="G1861" s="82">
        <v>1.3</v>
      </c>
      <c r="H1861" s="83">
        <f t="shared" ref="H1861:H1924" si="87">(G1861*1000)</f>
        <v>1300</v>
      </c>
      <c r="I1861" s="84">
        <f t="shared" ref="I1861:I1924" si="88">SUM(G1861/86.4)</f>
        <v>1.5046296296296295E-2</v>
      </c>
      <c r="J1861" s="83">
        <v>0.20499999999999999</v>
      </c>
      <c r="K1861" s="83" t="s">
        <v>277</v>
      </c>
      <c r="L1861" s="83">
        <v>0.20499999999999999</v>
      </c>
      <c r="M1861" s="83" t="s">
        <v>277</v>
      </c>
      <c r="N1861" s="84">
        <f t="shared" ref="N1861:N1924" si="89">SUM(I1861+J1861+L1861)</f>
        <v>0.42504629629629631</v>
      </c>
    </row>
    <row r="1862" spans="2:14" s="71" customFormat="1" ht="14.65" customHeight="1">
      <c r="B1862" s="79" t="s">
        <v>278</v>
      </c>
      <c r="C1862" s="80">
        <v>10044187</v>
      </c>
      <c r="D1862" s="80">
        <v>10019674</v>
      </c>
      <c r="E1862" s="79" t="s">
        <v>276</v>
      </c>
      <c r="F1862" s="81">
        <v>43222</v>
      </c>
      <c r="G1862" s="82">
        <v>2.1779999999999999</v>
      </c>
      <c r="H1862" s="83">
        <f t="shared" si="87"/>
        <v>2178</v>
      </c>
      <c r="I1862" s="84">
        <f t="shared" si="88"/>
        <v>2.5208333333333333E-2</v>
      </c>
      <c r="J1862" s="83">
        <v>0.28999999999999998</v>
      </c>
      <c r="K1862" s="83" t="s">
        <v>277</v>
      </c>
      <c r="L1862" s="83">
        <v>0.312</v>
      </c>
      <c r="M1862" s="83" t="s">
        <v>277</v>
      </c>
      <c r="N1862" s="84">
        <f t="shared" si="89"/>
        <v>0.62720833333333337</v>
      </c>
    </row>
    <row r="1863" spans="2:14" s="71" customFormat="1" ht="14.65" customHeight="1">
      <c r="B1863" s="79" t="s">
        <v>278</v>
      </c>
      <c r="C1863" s="80">
        <v>10044187</v>
      </c>
      <c r="D1863" s="80">
        <v>10019674</v>
      </c>
      <c r="E1863" s="79" t="s">
        <v>276</v>
      </c>
      <c r="F1863" s="81">
        <v>43223</v>
      </c>
      <c r="G1863" s="82">
        <v>2.7189999999999999</v>
      </c>
      <c r="H1863" s="83">
        <f t="shared" si="87"/>
        <v>2719</v>
      </c>
      <c r="I1863" s="84">
        <f t="shared" si="88"/>
        <v>3.1469907407407405E-2</v>
      </c>
      <c r="J1863" s="83">
        <v>0.23799999999999999</v>
      </c>
      <c r="K1863" s="83" t="s">
        <v>277</v>
      </c>
      <c r="L1863" s="83">
        <v>0.26</v>
      </c>
      <c r="M1863" s="83" t="s">
        <v>277</v>
      </c>
      <c r="N1863" s="84">
        <f t="shared" si="89"/>
        <v>0.5294699074074074</v>
      </c>
    </row>
    <row r="1864" spans="2:14" s="71" customFormat="1" ht="14.65" customHeight="1">
      <c r="B1864" s="79" t="s">
        <v>278</v>
      </c>
      <c r="C1864" s="80">
        <v>10044187</v>
      </c>
      <c r="D1864" s="80">
        <v>10019674</v>
      </c>
      <c r="E1864" s="79" t="s">
        <v>276</v>
      </c>
      <c r="F1864" s="81">
        <v>43224</v>
      </c>
      <c r="G1864" s="82">
        <v>1.4059999999999999</v>
      </c>
      <c r="H1864" s="83">
        <f t="shared" si="87"/>
        <v>1406</v>
      </c>
      <c r="I1864" s="84">
        <f t="shared" si="88"/>
        <v>1.6273148148148148E-2</v>
      </c>
      <c r="J1864" s="83">
        <v>0.107</v>
      </c>
      <c r="K1864" s="83" t="s">
        <v>277</v>
      </c>
      <c r="L1864" s="83">
        <v>0.17399999999999999</v>
      </c>
      <c r="M1864" s="83" t="s">
        <v>277</v>
      </c>
      <c r="N1864" s="84">
        <f t="shared" si="89"/>
        <v>0.29727314814814815</v>
      </c>
    </row>
    <row r="1865" spans="2:14" s="71" customFormat="1" ht="14.65" customHeight="1">
      <c r="B1865" s="79" t="s">
        <v>278</v>
      </c>
      <c r="C1865" s="80">
        <v>10044187</v>
      </c>
      <c r="D1865" s="80">
        <v>10019674</v>
      </c>
      <c r="E1865" s="79" t="s">
        <v>276</v>
      </c>
      <c r="F1865" s="81">
        <v>43225</v>
      </c>
      <c r="G1865" s="82">
        <v>2.0920000000000001</v>
      </c>
      <c r="H1865" s="83">
        <f t="shared" si="87"/>
        <v>2092</v>
      </c>
      <c r="I1865" s="84">
        <f t="shared" si="88"/>
        <v>2.4212962962962964E-2</v>
      </c>
      <c r="J1865" s="83">
        <v>0.13900000000000001</v>
      </c>
      <c r="K1865" s="83" t="s">
        <v>277</v>
      </c>
      <c r="L1865" s="83">
        <v>0.17499999999999999</v>
      </c>
      <c r="M1865" s="83" t="s">
        <v>277</v>
      </c>
      <c r="N1865" s="84">
        <f t="shared" si="89"/>
        <v>0.33821296296296299</v>
      </c>
    </row>
    <row r="1866" spans="2:14" s="71" customFormat="1" ht="14.65" customHeight="1">
      <c r="B1866" s="79" t="s">
        <v>278</v>
      </c>
      <c r="C1866" s="80">
        <v>10044187</v>
      </c>
      <c r="D1866" s="80">
        <v>10019674</v>
      </c>
      <c r="E1866" s="79" t="s">
        <v>276</v>
      </c>
      <c r="F1866" s="81">
        <v>43226</v>
      </c>
      <c r="G1866" s="82">
        <v>2.1349999999999998</v>
      </c>
      <c r="H1866" s="83">
        <f t="shared" si="87"/>
        <v>2135</v>
      </c>
      <c r="I1866" s="84">
        <f t="shared" si="88"/>
        <v>2.4710648148148145E-2</v>
      </c>
      <c r="J1866" s="83">
        <v>0.14499999999999999</v>
      </c>
      <c r="K1866" s="83" t="s">
        <v>277</v>
      </c>
      <c r="L1866" s="83">
        <v>0.18</v>
      </c>
      <c r="M1866" s="83" t="s">
        <v>277</v>
      </c>
      <c r="N1866" s="84">
        <f t="shared" si="89"/>
        <v>0.34971064814814812</v>
      </c>
    </row>
    <row r="1867" spans="2:14" s="71" customFormat="1" ht="14.65" customHeight="1">
      <c r="B1867" s="79" t="s">
        <v>278</v>
      </c>
      <c r="C1867" s="80">
        <v>10044187</v>
      </c>
      <c r="D1867" s="80">
        <v>10019674</v>
      </c>
      <c r="E1867" s="79" t="s">
        <v>276</v>
      </c>
      <c r="F1867" s="81">
        <v>43227</v>
      </c>
      <c r="G1867" s="82">
        <v>2.0960000000000001</v>
      </c>
      <c r="H1867" s="83">
        <f t="shared" si="87"/>
        <v>2096</v>
      </c>
      <c r="I1867" s="84">
        <f t="shared" si="88"/>
        <v>2.4259259259259258E-2</v>
      </c>
      <c r="J1867" s="83">
        <v>0.112</v>
      </c>
      <c r="K1867" s="83" t="s">
        <v>277</v>
      </c>
      <c r="L1867" s="83">
        <v>0.17100000000000001</v>
      </c>
      <c r="M1867" s="83" t="s">
        <v>277</v>
      </c>
      <c r="N1867" s="84">
        <f t="shared" si="89"/>
        <v>0.30725925925925923</v>
      </c>
    </row>
    <row r="1868" spans="2:14" s="71" customFormat="1" ht="14.65" customHeight="1">
      <c r="B1868" s="79" t="s">
        <v>278</v>
      </c>
      <c r="C1868" s="80">
        <v>10044187</v>
      </c>
      <c r="D1868" s="80">
        <v>10019674</v>
      </c>
      <c r="E1868" s="79" t="s">
        <v>276</v>
      </c>
      <c r="F1868" s="81">
        <v>43228</v>
      </c>
      <c r="G1868" s="82">
        <v>2.274</v>
      </c>
      <c r="H1868" s="83">
        <f t="shared" si="87"/>
        <v>2274</v>
      </c>
      <c r="I1868" s="84">
        <f t="shared" si="88"/>
        <v>2.6319444444444444E-2</v>
      </c>
      <c r="J1868" s="83">
        <v>0.129</v>
      </c>
      <c r="K1868" s="83" t="s">
        <v>277</v>
      </c>
      <c r="L1868" s="83">
        <v>0.17599999999999999</v>
      </c>
      <c r="M1868" s="83" t="s">
        <v>277</v>
      </c>
      <c r="N1868" s="84">
        <f t="shared" si="89"/>
        <v>0.33131944444444444</v>
      </c>
    </row>
    <row r="1869" spans="2:14" s="71" customFormat="1" ht="14.65" customHeight="1">
      <c r="B1869" s="79" t="s">
        <v>278</v>
      </c>
      <c r="C1869" s="80">
        <v>10044187</v>
      </c>
      <c r="D1869" s="80">
        <v>10019674</v>
      </c>
      <c r="E1869" s="79" t="s">
        <v>276</v>
      </c>
      <c r="F1869" s="81">
        <v>43229</v>
      </c>
      <c r="G1869" s="82">
        <v>2.206</v>
      </c>
      <c r="H1869" s="83">
        <f t="shared" si="87"/>
        <v>2206</v>
      </c>
      <c r="I1869" s="84">
        <f t="shared" si="88"/>
        <v>2.5532407407407406E-2</v>
      </c>
      <c r="J1869" s="83">
        <v>0.161</v>
      </c>
      <c r="K1869" s="83" t="s">
        <v>277</v>
      </c>
      <c r="L1869" s="83">
        <v>0.16800000000000001</v>
      </c>
      <c r="M1869" s="83" t="s">
        <v>277</v>
      </c>
      <c r="N1869" s="84">
        <f t="shared" si="89"/>
        <v>0.35453240740740743</v>
      </c>
    </row>
    <row r="1870" spans="2:14" s="71" customFormat="1" ht="14.65" customHeight="1">
      <c r="B1870" s="79" t="s">
        <v>278</v>
      </c>
      <c r="C1870" s="80">
        <v>10044187</v>
      </c>
      <c r="D1870" s="80">
        <v>10019674</v>
      </c>
      <c r="E1870" s="79" t="s">
        <v>276</v>
      </c>
      <c r="F1870" s="81">
        <v>43230</v>
      </c>
      <c r="G1870" s="82">
        <v>2.3639999999999999</v>
      </c>
      <c r="H1870" s="83">
        <f t="shared" si="87"/>
        <v>2364</v>
      </c>
      <c r="I1870" s="84">
        <f t="shared" si="88"/>
        <v>2.7361111111111107E-2</v>
      </c>
      <c r="J1870" s="83">
        <v>0.11</v>
      </c>
      <c r="K1870" s="83" t="s">
        <v>277</v>
      </c>
      <c r="L1870" s="83">
        <v>0.184</v>
      </c>
      <c r="M1870" s="83" t="s">
        <v>277</v>
      </c>
      <c r="N1870" s="84">
        <f t="shared" si="89"/>
        <v>0.3213611111111111</v>
      </c>
    </row>
    <row r="1871" spans="2:14" s="71" customFormat="1" ht="14.65" customHeight="1">
      <c r="B1871" s="79" t="s">
        <v>278</v>
      </c>
      <c r="C1871" s="80">
        <v>10044187</v>
      </c>
      <c r="D1871" s="80">
        <v>10019674</v>
      </c>
      <c r="E1871" s="79" t="s">
        <v>276</v>
      </c>
      <c r="F1871" s="81">
        <v>43231</v>
      </c>
      <c r="G1871" s="82">
        <v>2</v>
      </c>
      <c r="H1871" s="83">
        <f t="shared" si="87"/>
        <v>2000</v>
      </c>
      <c r="I1871" s="84">
        <f t="shared" si="88"/>
        <v>2.3148148148148147E-2</v>
      </c>
      <c r="J1871" s="83">
        <v>9.8000000000000004E-2</v>
      </c>
      <c r="K1871" s="83" t="s">
        <v>277</v>
      </c>
      <c r="L1871" s="83">
        <v>0.17</v>
      </c>
      <c r="M1871" s="83" t="s">
        <v>277</v>
      </c>
      <c r="N1871" s="84">
        <f t="shared" si="89"/>
        <v>0.29114814814814816</v>
      </c>
    </row>
    <row r="1872" spans="2:14" s="71" customFormat="1" ht="14.65" customHeight="1">
      <c r="B1872" s="79" t="s">
        <v>278</v>
      </c>
      <c r="C1872" s="80">
        <v>10044187</v>
      </c>
      <c r="D1872" s="80">
        <v>10019674</v>
      </c>
      <c r="E1872" s="79" t="s">
        <v>276</v>
      </c>
      <c r="F1872" s="81">
        <v>43232</v>
      </c>
      <c r="G1872" s="82">
        <v>1.7210000000000001</v>
      </c>
      <c r="H1872" s="83">
        <f t="shared" si="87"/>
        <v>1721</v>
      </c>
      <c r="I1872" s="84">
        <f t="shared" si="88"/>
        <v>1.9918981481481482E-2</v>
      </c>
      <c r="J1872" s="83">
        <v>0.51600000000000001</v>
      </c>
      <c r="K1872" s="83" t="s">
        <v>277</v>
      </c>
      <c r="L1872" s="83">
        <v>0.247</v>
      </c>
      <c r="M1872" s="83" t="s">
        <v>277</v>
      </c>
      <c r="N1872" s="84">
        <f t="shared" si="89"/>
        <v>0.78291898148148154</v>
      </c>
    </row>
    <row r="1873" spans="2:14" s="71" customFormat="1" ht="14.65" customHeight="1">
      <c r="B1873" s="79" t="s">
        <v>278</v>
      </c>
      <c r="C1873" s="80">
        <v>10044187</v>
      </c>
      <c r="D1873" s="80">
        <v>10019674</v>
      </c>
      <c r="E1873" s="79" t="s">
        <v>276</v>
      </c>
      <c r="F1873" s="81">
        <v>43233</v>
      </c>
      <c r="G1873" s="82">
        <v>2.9380000000000002</v>
      </c>
      <c r="H1873" s="83">
        <f t="shared" si="87"/>
        <v>2938</v>
      </c>
      <c r="I1873" s="84">
        <f t="shared" si="88"/>
        <v>3.4004629629629628E-2</v>
      </c>
      <c r="J1873" s="83">
        <v>0.29599999999999999</v>
      </c>
      <c r="K1873" s="83" t="s">
        <v>277</v>
      </c>
      <c r="L1873" s="83">
        <v>0.313</v>
      </c>
      <c r="M1873" s="83" t="s">
        <v>277</v>
      </c>
      <c r="N1873" s="84">
        <f t="shared" si="89"/>
        <v>0.64300462962962968</v>
      </c>
    </row>
    <row r="1874" spans="2:14" s="71" customFormat="1" ht="14.65" customHeight="1">
      <c r="B1874" s="79" t="s">
        <v>278</v>
      </c>
      <c r="C1874" s="80">
        <v>10044187</v>
      </c>
      <c r="D1874" s="80">
        <v>10019674</v>
      </c>
      <c r="E1874" s="79" t="s">
        <v>276</v>
      </c>
      <c r="F1874" s="81">
        <v>43234</v>
      </c>
      <c r="G1874" s="82">
        <v>2.0030000000000001</v>
      </c>
      <c r="H1874" s="83">
        <f t="shared" si="87"/>
        <v>2003</v>
      </c>
      <c r="I1874" s="84">
        <f t="shared" si="88"/>
        <v>2.3182870370370371E-2</v>
      </c>
      <c r="J1874" s="83">
        <v>0.13300000000000001</v>
      </c>
      <c r="K1874" s="83" t="s">
        <v>277</v>
      </c>
      <c r="L1874" s="83">
        <v>0.20699999999999999</v>
      </c>
      <c r="M1874" s="83" t="s">
        <v>277</v>
      </c>
      <c r="N1874" s="84">
        <f t="shared" si="89"/>
        <v>0.36318287037037034</v>
      </c>
    </row>
    <row r="1875" spans="2:14" s="71" customFormat="1" ht="14.65" customHeight="1">
      <c r="B1875" s="79" t="s">
        <v>278</v>
      </c>
      <c r="C1875" s="80">
        <v>10044187</v>
      </c>
      <c r="D1875" s="80">
        <v>10019674</v>
      </c>
      <c r="E1875" s="79" t="s">
        <v>276</v>
      </c>
      <c r="F1875" s="81">
        <v>43235</v>
      </c>
      <c r="G1875" s="82">
        <v>1.5820000000000001</v>
      </c>
      <c r="H1875" s="83">
        <f t="shared" si="87"/>
        <v>1582</v>
      </c>
      <c r="I1875" s="84">
        <f t="shared" si="88"/>
        <v>1.8310185185185186E-2</v>
      </c>
      <c r="J1875" s="83">
        <v>0.11799999999999999</v>
      </c>
      <c r="K1875" s="83" t="s">
        <v>277</v>
      </c>
      <c r="L1875" s="83">
        <v>0.17100000000000001</v>
      </c>
      <c r="M1875" s="83" t="s">
        <v>277</v>
      </c>
      <c r="N1875" s="84">
        <f t="shared" si="89"/>
        <v>0.30731018518518516</v>
      </c>
    </row>
    <row r="1876" spans="2:14" s="71" customFormat="1" ht="14.65" customHeight="1">
      <c r="B1876" s="79" t="s">
        <v>278</v>
      </c>
      <c r="C1876" s="80">
        <v>10044187</v>
      </c>
      <c r="D1876" s="80">
        <v>10019674</v>
      </c>
      <c r="E1876" s="79" t="s">
        <v>276</v>
      </c>
      <c r="F1876" s="81">
        <v>43236</v>
      </c>
      <c r="G1876" s="82">
        <v>2.1120000000000001</v>
      </c>
      <c r="H1876" s="83">
        <f t="shared" si="87"/>
        <v>2112</v>
      </c>
      <c r="I1876" s="84">
        <f t="shared" si="88"/>
        <v>2.4444444444444442E-2</v>
      </c>
      <c r="J1876" s="83">
        <v>0.114</v>
      </c>
      <c r="K1876" s="83" t="s">
        <v>277</v>
      </c>
      <c r="L1876" s="83">
        <v>0.17899999999999999</v>
      </c>
      <c r="M1876" s="83" t="s">
        <v>277</v>
      </c>
      <c r="N1876" s="84">
        <f t="shared" si="89"/>
        <v>0.31744444444444442</v>
      </c>
    </row>
    <row r="1877" spans="2:14" s="71" customFormat="1" ht="14.65" customHeight="1">
      <c r="B1877" s="79" t="s">
        <v>278</v>
      </c>
      <c r="C1877" s="80">
        <v>10044187</v>
      </c>
      <c r="D1877" s="80">
        <v>10019674</v>
      </c>
      <c r="E1877" s="79" t="s">
        <v>276</v>
      </c>
      <c r="F1877" s="81">
        <v>43237</v>
      </c>
      <c r="G1877" s="82">
        <v>2.911</v>
      </c>
      <c r="H1877" s="83">
        <f t="shared" si="87"/>
        <v>2911</v>
      </c>
      <c r="I1877" s="84">
        <f t="shared" si="88"/>
        <v>3.3692129629629627E-2</v>
      </c>
      <c r="J1877" s="83">
        <v>9.5000000000000001E-2</v>
      </c>
      <c r="K1877" s="83" t="s">
        <v>277</v>
      </c>
      <c r="L1877" s="83">
        <v>0.16</v>
      </c>
      <c r="M1877" s="83" t="s">
        <v>277</v>
      </c>
      <c r="N1877" s="84">
        <f t="shared" si="89"/>
        <v>0.28869212962962965</v>
      </c>
    </row>
    <row r="1878" spans="2:14" s="71" customFormat="1" ht="14.65" customHeight="1">
      <c r="B1878" s="79" t="s">
        <v>278</v>
      </c>
      <c r="C1878" s="80">
        <v>10044187</v>
      </c>
      <c r="D1878" s="80">
        <v>10019674</v>
      </c>
      <c r="E1878" s="79" t="s">
        <v>276</v>
      </c>
      <c r="F1878" s="81">
        <v>43238</v>
      </c>
      <c r="G1878" s="82">
        <v>1.645</v>
      </c>
      <c r="H1878" s="83">
        <f t="shared" si="87"/>
        <v>1645</v>
      </c>
      <c r="I1878" s="84">
        <f t="shared" si="88"/>
        <v>1.9039351851851852E-2</v>
      </c>
      <c r="J1878" s="83">
        <v>0.112</v>
      </c>
      <c r="K1878" s="83" t="s">
        <v>277</v>
      </c>
      <c r="L1878" s="83">
        <v>0.161</v>
      </c>
      <c r="M1878" s="83" t="s">
        <v>277</v>
      </c>
      <c r="N1878" s="84">
        <f t="shared" si="89"/>
        <v>0.29203935185185187</v>
      </c>
    </row>
    <row r="1879" spans="2:14" s="71" customFormat="1" ht="14.65" customHeight="1">
      <c r="B1879" s="79" t="s">
        <v>278</v>
      </c>
      <c r="C1879" s="80">
        <v>10044187</v>
      </c>
      <c r="D1879" s="80">
        <v>10019674</v>
      </c>
      <c r="E1879" s="79" t="s">
        <v>276</v>
      </c>
      <c r="F1879" s="81">
        <v>43239</v>
      </c>
      <c r="G1879" s="82">
        <v>1.871</v>
      </c>
      <c r="H1879" s="83">
        <f t="shared" si="87"/>
        <v>1871</v>
      </c>
      <c r="I1879" s="84">
        <f t="shared" si="88"/>
        <v>2.165509259259259E-2</v>
      </c>
      <c r="J1879" s="83">
        <v>0.124</v>
      </c>
      <c r="K1879" s="83" t="s">
        <v>277</v>
      </c>
      <c r="L1879" s="83">
        <v>0.17299999999999999</v>
      </c>
      <c r="M1879" s="83" t="s">
        <v>277</v>
      </c>
      <c r="N1879" s="84">
        <f t="shared" si="89"/>
        <v>0.31865509259259261</v>
      </c>
    </row>
    <row r="1880" spans="2:14" s="71" customFormat="1" ht="14.65" customHeight="1">
      <c r="B1880" s="79" t="s">
        <v>278</v>
      </c>
      <c r="C1880" s="80">
        <v>10044187</v>
      </c>
      <c r="D1880" s="80">
        <v>10019674</v>
      </c>
      <c r="E1880" s="79" t="s">
        <v>276</v>
      </c>
      <c r="F1880" s="81">
        <v>43240</v>
      </c>
      <c r="G1880" s="82">
        <v>2.1589999999999998</v>
      </c>
      <c r="H1880" s="83">
        <f t="shared" si="87"/>
        <v>2159</v>
      </c>
      <c r="I1880" s="84">
        <f t="shared" si="88"/>
        <v>2.4988425925925921E-2</v>
      </c>
      <c r="J1880" s="83">
        <v>9.1999999999999998E-2</v>
      </c>
      <c r="K1880" s="83" t="s">
        <v>277</v>
      </c>
      <c r="L1880" s="83">
        <v>0.156</v>
      </c>
      <c r="M1880" s="83" t="s">
        <v>277</v>
      </c>
      <c r="N1880" s="84">
        <f t="shared" si="89"/>
        <v>0.27298842592592593</v>
      </c>
    </row>
    <row r="1881" spans="2:14" s="71" customFormat="1" ht="14.65" customHeight="1">
      <c r="B1881" s="79" t="s">
        <v>278</v>
      </c>
      <c r="C1881" s="80">
        <v>10044187</v>
      </c>
      <c r="D1881" s="80">
        <v>10019674</v>
      </c>
      <c r="E1881" s="79" t="s">
        <v>276</v>
      </c>
      <c r="F1881" s="81">
        <v>43241</v>
      </c>
      <c r="G1881" s="82">
        <v>2.0760000000000001</v>
      </c>
      <c r="H1881" s="83">
        <f t="shared" si="87"/>
        <v>2076</v>
      </c>
      <c r="I1881" s="84">
        <f t="shared" si="88"/>
        <v>2.4027777777777776E-2</v>
      </c>
      <c r="J1881" s="83">
        <v>0.10199999999999999</v>
      </c>
      <c r="K1881" s="83" t="s">
        <v>277</v>
      </c>
      <c r="L1881" s="83">
        <v>0.158</v>
      </c>
      <c r="M1881" s="83" t="s">
        <v>277</v>
      </c>
      <c r="N1881" s="84">
        <f t="shared" si="89"/>
        <v>0.28402777777777777</v>
      </c>
    </row>
    <row r="1882" spans="2:14" s="71" customFormat="1" ht="14.65" customHeight="1">
      <c r="B1882" s="79" t="s">
        <v>278</v>
      </c>
      <c r="C1882" s="80">
        <v>10044187</v>
      </c>
      <c r="D1882" s="80">
        <v>10019674</v>
      </c>
      <c r="E1882" s="79" t="s">
        <v>276</v>
      </c>
      <c r="F1882" s="81">
        <v>43242</v>
      </c>
      <c r="G1882" s="82">
        <v>2.0790000000000002</v>
      </c>
      <c r="H1882" s="83">
        <f t="shared" si="87"/>
        <v>2079</v>
      </c>
      <c r="I1882" s="84">
        <f t="shared" si="88"/>
        <v>2.4062500000000001E-2</v>
      </c>
      <c r="J1882" s="83">
        <v>9.7000000000000003E-2</v>
      </c>
      <c r="K1882" s="83" t="s">
        <v>277</v>
      </c>
      <c r="L1882" s="83">
        <v>0.187</v>
      </c>
      <c r="M1882" s="83" t="s">
        <v>277</v>
      </c>
      <c r="N1882" s="84">
        <f t="shared" si="89"/>
        <v>0.30806250000000002</v>
      </c>
    </row>
    <row r="1883" spans="2:14" s="71" customFormat="1" ht="14.65" customHeight="1">
      <c r="B1883" s="79" t="s">
        <v>278</v>
      </c>
      <c r="C1883" s="80">
        <v>10044187</v>
      </c>
      <c r="D1883" s="80">
        <v>10019674</v>
      </c>
      <c r="E1883" s="79" t="s">
        <v>276</v>
      </c>
      <c r="F1883" s="81">
        <v>43243</v>
      </c>
      <c r="G1883" s="82">
        <v>2.1800000000000002</v>
      </c>
      <c r="H1883" s="83">
        <f t="shared" si="87"/>
        <v>2180</v>
      </c>
      <c r="I1883" s="84">
        <f t="shared" si="88"/>
        <v>2.5231481481481483E-2</v>
      </c>
      <c r="J1883" s="83">
        <v>0.42699999999999999</v>
      </c>
      <c r="K1883" s="83" t="s">
        <v>277</v>
      </c>
      <c r="L1883" s="83">
        <v>0.23400000000000001</v>
      </c>
      <c r="M1883" s="83" t="s">
        <v>277</v>
      </c>
      <c r="N1883" s="84">
        <f t="shared" si="89"/>
        <v>0.6862314814814815</v>
      </c>
    </row>
    <row r="1884" spans="2:14" s="71" customFormat="1" ht="14.65" customHeight="1">
      <c r="B1884" s="79" t="s">
        <v>278</v>
      </c>
      <c r="C1884" s="80">
        <v>10044187</v>
      </c>
      <c r="D1884" s="80">
        <v>10019674</v>
      </c>
      <c r="E1884" s="79" t="s">
        <v>276</v>
      </c>
      <c r="F1884" s="81">
        <v>43244</v>
      </c>
      <c r="G1884" s="82">
        <v>2.1259999999999999</v>
      </c>
      <c r="H1884" s="83">
        <f t="shared" si="87"/>
        <v>2126</v>
      </c>
      <c r="I1884" s="84">
        <f t="shared" si="88"/>
        <v>2.4606481481481479E-2</v>
      </c>
      <c r="J1884" s="83">
        <v>0.72799999999999998</v>
      </c>
      <c r="K1884" s="83" t="s">
        <v>277</v>
      </c>
      <c r="L1884" s="83">
        <v>0.53600000000000003</v>
      </c>
      <c r="M1884" s="83" t="s">
        <v>277</v>
      </c>
      <c r="N1884" s="84">
        <f t="shared" si="89"/>
        <v>1.2886064814814815</v>
      </c>
    </row>
    <row r="1885" spans="2:14" s="71" customFormat="1" ht="14.65" customHeight="1">
      <c r="B1885" s="79" t="s">
        <v>278</v>
      </c>
      <c r="C1885" s="80">
        <v>10044187</v>
      </c>
      <c r="D1885" s="80">
        <v>10019674</v>
      </c>
      <c r="E1885" s="79" t="s">
        <v>276</v>
      </c>
      <c r="F1885" s="81">
        <v>43245</v>
      </c>
      <c r="G1885" s="82">
        <v>2.19</v>
      </c>
      <c r="H1885" s="83">
        <f t="shared" si="87"/>
        <v>2190</v>
      </c>
      <c r="I1885" s="84">
        <f t="shared" si="88"/>
        <v>2.5347222222222219E-2</v>
      </c>
      <c r="J1885" s="83">
        <v>0.14099999999999999</v>
      </c>
      <c r="K1885" s="83" t="s">
        <v>277</v>
      </c>
      <c r="L1885" s="83">
        <v>0.25600000000000001</v>
      </c>
      <c r="M1885" s="83" t="s">
        <v>277</v>
      </c>
      <c r="N1885" s="84">
        <f t="shared" si="89"/>
        <v>0.42234722222222221</v>
      </c>
    </row>
    <row r="1886" spans="2:14" s="71" customFormat="1" ht="14.65" customHeight="1">
      <c r="B1886" s="79" t="s">
        <v>278</v>
      </c>
      <c r="C1886" s="80">
        <v>10044187</v>
      </c>
      <c r="D1886" s="80">
        <v>10019674</v>
      </c>
      <c r="E1886" s="79" t="s">
        <v>276</v>
      </c>
      <c r="F1886" s="81">
        <v>43246</v>
      </c>
      <c r="G1886" s="82">
        <v>2.0649999999999999</v>
      </c>
      <c r="H1886" s="83">
        <f t="shared" si="87"/>
        <v>2065</v>
      </c>
      <c r="I1886" s="84">
        <f t="shared" si="88"/>
        <v>2.390046296296296E-2</v>
      </c>
      <c r="J1886" s="83">
        <v>1.95</v>
      </c>
      <c r="K1886" s="83" t="s">
        <v>277</v>
      </c>
      <c r="L1886" s="83">
        <v>0.28999999999999998</v>
      </c>
      <c r="M1886" s="83" t="s">
        <v>277</v>
      </c>
      <c r="N1886" s="84">
        <f t="shared" si="89"/>
        <v>2.2639004629629627</v>
      </c>
    </row>
    <row r="1887" spans="2:14" s="71" customFormat="1" ht="14.65" customHeight="1">
      <c r="B1887" s="79" t="s">
        <v>278</v>
      </c>
      <c r="C1887" s="80">
        <v>10044187</v>
      </c>
      <c r="D1887" s="80">
        <v>10019674</v>
      </c>
      <c r="E1887" s="79" t="s">
        <v>276</v>
      </c>
      <c r="F1887" s="81">
        <v>43247</v>
      </c>
      <c r="G1887" s="82">
        <v>2.1909999999999998</v>
      </c>
      <c r="H1887" s="83">
        <f t="shared" si="87"/>
        <v>2191</v>
      </c>
      <c r="I1887" s="84">
        <f t="shared" si="88"/>
        <v>2.5358796296296292E-2</v>
      </c>
      <c r="J1887" s="83">
        <v>1.1399999999999999</v>
      </c>
      <c r="K1887" s="83" t="s">
        <v>277</v>
      </c>
      <c r="L1887" s="83">
        <v>0.62</v>
      </c>
      <c r="M1887" s="83" t="s">
        <v>277</v>
      </c>
      <c r="N1887" s="84">
        <f t="shared" si="89"/>
        <v>1.785358796296296</v>
      </c>
    </row>
    <row r="1888" spans="2:14" s="71" customFormat="1" ht="14.65" customHeight="1">
      <c r="B1888" s="79" t="s">
        <v>278</v>
      </c>
      <c r="C1888" s="80">
        <v>10044187</v>
      </c>
      <c r="D1888" s="80">
        <v>10019674</v>
      </c>
      <c r="E1888" s="79" t="s">
        <v>276</v>
      </c>
      <c r="F1888" s="81">
        <v>43248</v>
      </c>
      <c r="G1888" s="82">
        <v>2.2269999999999999</v>
      </c>
      <c r="H1888" s="83">
        <f t="shared" si="87"/>
        <v>2227</v>
      </c>
      <c r="I1888" s="84">
        <f t="shared" si="88"/>
        <v>2.5775462962962958E-2</v>
      </c>
      <c r="J1888" s="83">
        <v>0.216</v>
      </c>
      <c r="K1888" s="83" t="s">
        <v>277</v>
      </c>
      <c r="L1888" s="83">
        <v>0.26100000000000001</v>
      </c>
      <c r="M1888" s="83" t="s">
        <v>277</v>
      </c>
      <c r="N1888" s="84">
        <f t="shared" si="89"/>
        <v>0.50277546296296294</v>
      </c>
    </row>
    <row r="1889" spans="2:14" s="71" customFormat="1" ht="14.65" customHeight="1">
      <c r="B1889" s="79" t="s">
        <v>278</v>
      </c>
      <c r="C1889" s="80">
        <v>10044187</v>
      </c>
      <c r="D1889" s="80">
        <v>10019674</v>
      </c>
      <c r="E1889" s="79" t="s">
        <v>276</v>
      </c>
      <c r="F1889" s="81">
        <v>43249</v>
      </c>
      <c r="G1889" s="82">
        <v>2.5979999999999999</v>
      </c>
      <c r="H1889" s="83">
        <f t="shared" si="87"/>
        <v>2598</v>
      </c>
      <c r="I1889" s="84">
        <f t="shared" si="88"/>
        <v>3.006944444444444E-2</v>
      </c>
      <c r="J1889" s="83">
        <v>2.71</v>
      </c>
      <c r="K1889" s="83" t="s">
        <v>277</v>
      </c>
      <c r="L1889" s="83">
        <v>0.40300000000000002</v>
      </c>
      <c r="M1889" s="83" t="s">
        <v>277</v>
      </c>
      <c r="N1889" s="84">
        <f t="shared" si="89"/>
        <v>3.1430694444444445</v>
      </c>
    </row>
    <row r="1890" spans="2:14" s="71" customFormat="1" ht="14.65" customHeight="1">
      <c r="B1890" s="79" t="s">
        <v>278</v>
      </c>
      <c r="C1890" s="80">
        <v>10044187</v>
      </c>
      <c r="D1890" s="80">
        <v>10019674</v>
      </c>
      <c r="E1890" s="79" t="s">
        <v>276</v>
      </c>
      <c r="F1890" s="81">
        <v>43250</v>
      </c>
      <c r="G1890" s="82">
        <v>2.2189999999999999</v>
      </c>
      <c r="H1890" s="83">
        <f t="shared" si="87"/>
        <v>2219</v>
      </c>
      <c r="I1890" s="84">
        <f t="shared" si="88"/>
        <v>2.5682870370370366E-2</v>
      </c>
      <c r="J1890" s="83">
        <v>0.61299999999999999</v>
      </c>
      <c r="K1890" s="83" t="s">
        <v>277</v>
      </c>
      <c r="L1890" s="83">
        <v>0.49</v>
      </c>
      <c r="M1890" s="83" t="s">
        <v>277</v>
      </c>
      <c r="N1890" s="84">
        <f t="shared" si="89"/>
        <v>1.1286828703703704</v>
      </c>
    </row>
    <row r="1891" spans="2:14" s="71" customFormat="1" ht="14.65" customHeight="1">
      <c r="B1891" s="79" t="s">
        <v>278</v>
      </c>
      <c r="C1891" s="80">
        <v>10044187</v>
      </c>
      <c r="D1891" s="80">
        <v>10019674</v>
      </c>
      <c r="E1891" s="79" t="s">
        <v>276</v>
      </c>
      <c r="F1891" s="81">
        <v>43251</v>
      </c>
      <c r="G1891" s="82">
        <v>1.982</v>
      </c>
      <c r="H1891" s="83">
        <f t="shared" si="87"/>
        <v>1982</v>
      </c>
      <c r="I1891" s="84">
        <f t="shared" si="88"/>
        <v>2.2939814814814812E-2</v>
      </c>
      <c r="J1891" s="83">
        <v>0.28799999999999998</v>
      </c>
      <c r="K1891" s="83" t="s">
        <v>277</v>
      </c>
      <c r="L1891" s="83">
        <v>0.29799999999999999</v>
      </c>
      <c r="M1891" s="83" t="s">
        <v>277</v>
      </c>
      <c r="N1891" s="84">
        <f t="shared" si="89"/>
        <v>0.60893981481481485</v>
      </c>
    </row>
    <row r="1892" spans="2:14" s="71" customFormat="1" ht="14.65" customHeight="1">
      <c r="B1892" s="79" t="s">
        <v>278</v>
      </c>
      <c r="C1892" s="80">
        <v>10044187</v>
      </c>
      <c r="D1892" s="80">
        <v>10019674</v>
      </c>
      <c r="E1892" s="79" t="s">
        <v>276</v>
      </c>
      <c r="F1892" s="81">
        <v>43252</v>
      </c>
      <c r="G1892" s="82">
        <v>1.681</v>
      </c>
      <c r="H1892" s="83">
        <f t="shared" si="87"/>
        <v>1681</v>
      </c>
      <c r="I1892" s="84">
        <f t="shared" si="88"/>
        <v>1.9456018518518518E-2</v>
      </c>
      <c r="J1892" s="83">
        <v>0.22</v>
      </c>
      <c r="K1892" s="83" t="s">
        <v>277</v>
      </c>
      <c r="L1892" s="83">
        <v>0.23599999999999999</v>
      </c>
      <c r="M1892" s="83" t="s">
        <v>277</v>
      </c>
      <c r="N1892" s="84">
        <f t="shared" si="89"/>
        <v>0.47545601851851849</v>
      </c>
    </row>
    <row r="1893" spans="2:14" s="71" customFormat="1" ht="14.65" customHeight="1">
      <c r="B1893" s="79" t="s">
        <v>278</v>
      </c>
      <c r="C1893" s="80">
        <v>10044187</v>
      </c>
      <c r="D1893" s="80">
        <v>10019674</v>
      </c>
      <c r="E1893" s="79" t="s">
        <v>276</v>
      </c>
      <c r="F1893" s="81">
        <v>43253</v>
      </c>
      <c r="G1893" s="82">
        <v>2.2759999999999998</v>
      </c>
      <c r="H1893" s="83">
        <f t="shared" si="87"/>
        <v>2276</v>
      </c>
      <c r="I1893" s="84">
        <f t="shared" si="88"/>
        <v>2.6342592592592588E-2</v>
      </c>
      <c r="J1893" s="83">
        <v>0.16700000000000001</v>
      </c>
      <c r="K1893" s="83" t="s">
        <v>277</v>
      </c>
      <c r="L1893" s="83">
        <v>0.20799999999999999</v>
      </c>
      <c r="M1893" s="83" t="s">
        <v>277</v>
      </c>
      <c r="N1893" s="84">
        <f t="shared" si="89"/>
        <v>0.40134259259259258</v>
      </c>
    </row>
    <row r="1894" spans="2:14" s="71" customFormat="1" ht="14.65" customHeight="1">
      <c r="B1894" s="79" t="s">
        <v>278</v>
      </c>
      <c r="C1894" s="80">
        <v>10044187</v>
      </c>
      <c r="D1894" s="80">
        <v>10019674</v>
      </c>
      <c r="E1894" s="79" t="s">
        <v>276</v>
      </c>
      <c r="F1894" s="81">
        <v>43254</v>
      </c>
      <c r="G1894" s="82">
        <v>1.9239999999999999</v>
      </c>
      <c r="H1894" s="83">
        <f t="shared" si="87"/>
        <v>1924</v>
      </c>
      <c r="I1894" s="84">
        <f t="shared" si="88"/>
        <v>2.2268518518518517E-2</v>
      </c>
      <c r="J1894" s="83">
        <v>0.161</v>
      </c>
      <c r="K1894" s="83" t="s">
        <v>277</v>
      </c>
      <c r="L1894" s="83">
        <v>0.20300000000000001</v>
      </c>
      <c r="M1894" s="83" t="s">
        <v>277</v>
      </c>
      <c r="N1894" s="84">
        <f t="shared" si="89"/>
        <v>0.38626851851851851</v>
      </c>
    </row>
    <row r="1895" spans="2:14" s="71" customFormat="1" ht="14.65" customHeight="1">
      <c r="B1895" s="79" t="s">
        <v>278</v>
      </c>
      <c r="C1895" s="80">
        <v>10044187</v>
      </c>
      <c r="D1895" s="80">
        <v>10019674</v>
      </c>
      <c r="E1895" s="79" t="s">
        <v>276</v>
      </c>
      <c r="F1895" s="81">
        <v>43255</v>
      </c>
      <c r="G1895" s="82">
        <v>2.363</v>
      </c>
      <c r="H1895" s="83">
        <f t="shared" si="87"/>
        <v>2363</v>
      </c>
      <c r="I1895" s="84">
        <f t="shared" si="88"/>
        <v>2.7349537037037037E-2</v>
      </c>
      <c r="J1895" s="83">
        <v>0.157</v>
      </c>
      <c r="K1895" s="83" t="s">
        <v>277</v>
      </c>
      <c r="L1895" s="83">
        <v>0.191</v>
      </c>
      <c r="M1895" s="83" t="s">
        <v>277</v>
      </c>
      <c r="N1895" s="84">
        <f t="shared" si="89"/>
        <v>0.37534953703703705</v>
      </c>
    </row>
    <row r="1896" spans="2:14" s="71" customFormat="1" ht="14.65" customHeight="1">
      <c r="B1896" s="79" t="s">
        <v>278</v>
      </c>
      <c r="C1896" s="80">
        <v>10044187</v>
      </c>
      <c r="D1896" s="80">
        <v>10019674</v>
      </c>
      <c r="E1896" s="79" t="s">
        <v>276</v>
      </c>
      <c r="F1896" s="81">
        <v>43256</v>
      </c>
      <c r="G1896" s="82">
        <v>1.81</v>
      </c>
      <c r="H1896" s="83">
        <f t="shared" si="87"/>
        <v>1810</v>
      </c>
      <c r="I1896" s="84">
        <f t="shared" si="88"/>
        <v>2.0949074074074075E-2</v>
      </c>
      <c r="J1896" s="83">
        <v>0.156</v>
      </c>
      <c r="K1896" s="83" t="s">
        <v>277</v>
      </c>
      <c r="L1896" s="83">
        <v>0.182</v>
      </c>
      <c r="M1896" s="83" t="s">
        <v>277</v>
      </c>
      <c r="N1896" s="84">
        <f t="shared" si="89"/>
        <v>0.35894907407407406</v>
      </c>
    </row>
    <row r="1897" spans="2:14" s="71" customFormat="1" ht="14.65" customHeight="1">
      <c r="B1897" s="79" t="s">
        <v>278</v>
      </c>
      <c r="C1897" s="80">
        <v>10044187</v>
      </c>
      <c r="D1897" s="80">
        <v>10019674</v>
      </c>
      <c r="E1897" s="79" t="s">
        <v>276</v>
      </c>
      <c r="F1897" s="81">
        <v>43257</v>
      </c>
      <c r="G1897" s="82">
        <v>2.2200000000000002</v>
      </c>
      <c r="H1897" s="83">
        <f t="shared" si="87"/>
        <v>2220</v>
      </c>
      <c r="I1897" s="84">
        <f t="shared" si="88"/>
        <v>2.5694444444444443E-2</v>
      </c>
      <c r="J1897" s="83">
        <v>0.14799999999999999</v>
      </c>
      <c r="K1897" s="83" t="s">
        <v>277</v>
      </c>
      <c r="L1897" s="83">
        <v>0.17699999999999999</v>
      </c>
      <c r="M1897" s="83" t="s">
        <v>277</v>
      </c>
      <c r="N1897" s="84">
        <f t="shared" si="89"/>
        <v>0.35069444444444442</v>
      </c>
    </row>
    <row r="1898" spans="2:14" s="71" customFormat="1" ht="14.65" customHeight="1">
      <c r="B1898" s="79" t="s">
        <v>278</v>
      </c>
      <c r="C1898" s="80">
        <v>10044187</v>
      </c>
      <c r="D1898" s="80">
        <v>10019674</v>
      </c>
      <c r="E1898" s="79" t="s">
        <v>276</v>
      </c>
      <c r="F1898" s="81">
        <v>43258</v>
      </c>
      <c r="G1898" s="82">
        <v>2.0710000000000002</v>
      </c>
      <c r="H1898" s="83">
        <f t="shared" si="87"/>
        <v>2071</v>
      </c>
      <c r="I1898" s="84">
        <f t="shared" si="88"/>
        <v>2.3969907407407409E-2</v>
      </c>
      <c r="J1898" s="83">
        <v>0.111</v>
      </c>
      <c r="K1898" s="83" t="s">
        <v>277</v>
      </c>
      <c r="L1898" s="83">
        <v>0.18099999999999999</v>
      </c>
      <c r="M1898" s="83" t="s">
        <v>277</v>
      </c>
      <c r="N1898" s="84">
        <f t="shared" si="89"/>
        <v>0.31596990740740738</v>
      </c>
    </row>
    <row r="1899" spans="2:14" s="71" customFormat="1" ht="14.65" customHeight="1">
      <c r="B1899" s="79" t="s">
        <v>278</v>
      </c>
      <c r="C1899" s="80">
        <v>10044187</v>
      </c>
      <c r="D1899" s="80">
        <v>10019674</v>
      </c>
      <c r="E1899" s="79" t="s">
        <v>276</v>
      </c>
      <c r="F1899" s="81">
        <v>43259</v>
      </c>
      <c r="G1899" s="82">
        <v>2.2549999999999999</v>
      </c>
      <c r="H1899" s="83">
        <f t="shared" si="87"/>
        <v>2255</v>
      </c>
      <c r="I1899" s="84">
        <f t="shared" si="88"/>
        <v>2.6099537037037036E-2</v>
      </c>
      <c r="J1899" s="83">
        <v>0.09</v>
      </c>
      <c r="K1899" s="83" t="s">
        <v>277</v>
      </c>
      <c r="L1899" s="83">
        <v>0.16900000000000001</v>
      </c>
      <c r="M1899" s="83" t="s">
        <v>277</v>
      </c>
      <c r="N1899" s="84">
        <f t="shared" si="89"/>
        <v>0.28509953703703705</v>
      </c>
    </row>
    <row r="1900" spans="2:14" s="71" customFormat="1" ht="14.65" customHeight="1">
      <c r="B1900" s="79" t="s">
        <v>278</v>
      </c>
      <c r="C1900" s="80">
        <v>10044187</v>
      </c>
      <c r="D1900" s="80">
        <v>10019674</v>
      </c>
      <c r="E1900" s="79" t="s">
        <v>276</v>
      </c>
      <c r="F1900" s="81">
        <v>43260</v>
      </c>
      <c r="G1900" s="82">
        <v>1.8979999999999999</v>
      </c>
      <c r="H1900" s="83">
        <f t="shared" si="87"/>
        <v>1898</v>
      </c>
      <c r="I1900" s="84">
        <f t="shared" si="88"/>
        <v>2.1967592592592591E-2</v>
      </c>
      <c r="J1900" s="83">
        <v>9.1999999999999998E-2</v>
      </c>
      <c r="K1900" s="83" t="s">
        <v>277</v>
      </c>
      <c r="L1900" s="83">
        <v>0.159</v>
      </c>
      <c r="M1900" s="83" t="s">
        <v>277</v>
      </c>
      <c r="N1900" s="84">
        <f t="shared" si="89"/>
        <v>0.27296759259259262</v>
      </c>
    </row>
    <row r="1901" spans="2:14" s="71" customFormat="1" ht="14.65" customHeight="1">
      <c r="B1901" s="79" t="s">
        <v>278</v>
      </c>
      <c r="C1901" s="80">
        <v>10044187</v>
      </c>
      <c r="D1901" s="80">
        <v>10019674</v>
      </c>
      <c r="E1901" s="79" t="s">
        <v>276</v>
      </c>
      <c r="F1901" s="81">
        <v>43261</v>
      </c>
      <c r="G1901" s="82">
        <v>2.21</v>
      </c>
      <c r="H1901" s="83">
        <f t="shared" si="87"/>
        <v>2210</v>
      </c>
      <c r="I1901" s="84">
        <f t="shared" si="88"/>
        <v>2.5578703703703701E-2</v>
      </c>
      <c r="J1901" s="83">
        <v>0.152</v>
      </c>
      <c r="K1901" s="83" t="s">
        <v>277</v>
      </c>
      <c r="L1901" s="83">
        <v>0.161</v>
      </c>
      <c r="M1901" s="83" t="s">
        <v>277</v>
      </c>
      <c r="N1901" s="84">
        <f t="shared" si="89"/>
        <v>0.33857870370370369</v>
      </c>
    </row>
    <row r="1902" spans="2:14" s="71" customFormat="1" ht="14.65" customHeight="1">
      <c r="B1902" s="79" t="s">
        <v>278</v>
      </c>
      <c r="C1902" s="80">
        <v>10044187</v>
      </c>
      <c r="D1902" s="80">
        <v>10019674</v>
      </c>
      <c r="E1902" s="79" t="s">
        <v>276</v>
      </c>
      <c r="F1902" s="81">
        <v>43262</v>
      </c>
      <c r="G1902" s="82">
        <v>2.149</v>
      </c>
      <c r="H1902" s="83">
        <f t="shared" si="87"/>
        <v>2149</v>
      </c>
      <c r="I1902" s="84">
        <f t="shared" si="88"/>
        <v>2.4872685185185185E-2</v>
      </c>
      <c r="J1902" s="83">
        <v>0.107</v>
      </c>
      <c r="K1902" s="83" t="s">
        <v>277</v>
      </c>
      <c r="L1902" s="83">
        <v>0.16200000000000001</v>
      </c>
      <c r="M1902" s="83" t="s">
        <v>277</v>
      </c>
      <c r="N1902" s="84">
        <f t="shared" si="89"/>
        <v>0.29387268518518517</v>
      </c>
    </row>
    <row r="1903" spans="2:14" s="71" customFormat="1" ht="14.65" customHeight="1">
      <c r="B1903" s="79" t="s">
        <v>278</v>
      </c>
      <c r="C1903" s="80">
        <v>10044187</v>
      </c>
      <c r="D1903" s="80">
        <v>10019674</v>
      </c>
      <c r="E1903" s="79" t="s">
        <v>276</v>
      </c>
      <c r="F1903" s="81">
        <v>43263</v>
      </c>
      <c r="G1903" s="82">
        <v>2.0640000000000001</v>
      </c>
      <c r="H1903" s="83">
        <f t="shared" si="87"/>
        <v>2064</v>
      </c>
      <c r="I1903" s="84">
        <f t="shared" si="88"/>
        <v>2.3888888888888887E-2</v>
      </c>
      <c r="J1903" s="83">
        <v>0.09</v>
      </c>
      <c r="K1903" s="83" t="s">
        <v>277</v>
      </c>
      <c r="L1903" s="83">
        <v>0.15</v>
      </c>
      <c r="M1903" s="83" t="s">
        <v>277</v>
      </c>
      <c r="N1903" s="84">
        <f t="shared" si="89"/>
        <v>0.2638888888888889</v>
      </c>
    </row>
    <row r="1904" spans="2:14" s="71" customFormat="1" ht="14.65" customHeight="1">
      <c r="B1904" s="79" t="s">
        <v>278</v>
      </c>
      <c r="C1904" s="80">
        <v>10044187</v>
      </c>
      <c r="D1904" s="80">
        <v>10019674</v>
      </c>
      <c r="E1904" s="79" t="s">
        <v>276</v>
      </c>
      <c r="F1904" s="81">
        <v>43264</v>
      </c>
      <c r="G1904" s="82">
        <v>2.887</v>
      </c>
      <c r="H1904" s="83">
        <f t="shared" si="87"/>
        <v>2887</v>
      </c>
      <c r="I1904" s="84">
        <f t="shared" si="88"/>
        <v>3.3414351851851848E-2</v>
      </c>
      <c r="J1904" s="83">
        <v>9.2999999999999999E-2</v>
      </c>
      <c r="K1904" s="83" t="s">
        <v>277</v>
      </c>
      <c r="L1904" s="83">
        <v>0.14399999999999999</v>
      </c>
      <c r="M1904" s="83" t="s">
        <v>277</v>
      </c>
      <c r="N1904" s="84">
        <f t="shared" si="89"/>
        <v>0.27041435185185181</v>
      </c>
    </row>
    <row r="1905" spans="2:14" s="71" customFormat="1" ht="14.65" customHeight="1">
      <c r="B1905" s="79" t="s">
        <v>278</v>
      </c>
      <c r="C1905" s="80">
        <v>10044187</v>
      </c>
      <c r="D1905" s="80">
        <v>10019674</v>
      </c>
      <c r="E1905" s="79" t="s">
        <v>276</v>
      </c>
      <c r="F1905" s="81">
        <v>43265</v>
      </c>
      <c r="G1905" s="82">
        <v>1.4590000000000001</v>
      </c>
      <c r="H1905" s="83">
        <f t="shared" si="87"/>
        <v>1459</v>
      </c>
      <c r="I1905" s="84">
        <f t="shared" si="88"/>
        <v>1.6886574074074075E-2</v>
      </c>
      <c r="J1905" s="83">
        <v>8.6999999999999994E-2</v>
      </c>
      <c r="K1905" s="83" t="s">
        <v>277</v>
      </c>
      <c r="L1905" s="83">
        <v>0.14699999999999999</v>
      </c>
      <c r="M1905" s="83" t="s">
        <v>277</v>
      </c>
      <c r="N1905" s="84">
        <f t="shared" si="89"/>
        <v>0.25088657407407405</v>
      </c>
    </row>
    <row r="1906" spans="2:14" s="71" customFormat="1" ht="14.65" customHeight="1">
      <c r="B1906" s="79" t="s">
        <v>278</v>
      </c>
      <c r="C1906" s="80">
        <v>10044187</v>
      </c>
      <c r="D1906" s="80">
        <v>10019674</v>
      </c>
      <c r="E1906" s="79" t="s">
        <v>276</v>
      </c>
      <c r="F1906" s="81">
        <v>43266</v>
      </c>
      <c r="G1906" s="82">
        <v>2.0150000000000001</v>
      </c>
      <c r="H1906" s="83">
        <f t="shared" si="87"/>
        <v>2015.0000000000002</v>
      </c>
      <c r="I1906" s="84">
        <f t="shared" si="88"/>
        <v>2.3321759259259261E-2</v>
      </c>
      <c r="J1906" s="83">
        <v>8.6999999999999994E-2</v>
      </c>
      <c r="K1906" s="83" t="s">
        <v>277</v>
      </c>
      <c r="L1906" s="83">
        <v>0.14299999999999999</v>
      </c>
      <c r="M1906" s="83" t="s">
        <v>277</v>
      </c>
      <c r="N1906" s="84">
        <f t="shared" si="89"/>
        <v>0.25332175925925926</v>
      </c>
    </row>
    <row r="1907" spans="2:14" s="71" customFormat="1" ht="14.65" customHeight="1">
      <c r="B1907" s="79" t="s">
        <v>278</v>
      </c>
      <c r="C1907" s="80">
        <v>10044187</v>
      </c>
      <c r="D1907" s="80">
        <v>10019674</v>
      </c>
      <c r="E1907" s="79" t="s">
        <v>276</v>
      </c>
      <c r="F1907" s="81">
        <v>43267</v>
      </c>
      <c r="G1907" s="82">
        <v>2.105</v>
      </c>
      <c r="H1907" s="83">
        <f t="shared" si="87"/>
        <v>2105</v>
      </c>
      <c r="I1907" s="84">
        <f t="shared" si="88"/>
        <v>2.4363425925925924E-2</v>
      </c>
      <c r="J1907" s="83">
        <v>0.09</v>
      </c>
      <c r="K1907" s="83" t="s">
        <v>277</v>
      </c>
      <c r="L1907" s="83">
        <v>0.14599999999999999</v>
      </c>
      <c r="M1907" s="83" t="s">
        <v>277</v>
      </c>
      <c r="N1907" s="84">
        <f t="shared" si="89"/>
        <v>0.26036342592592593</v>
      </c>
    </row>
    <row r="1908" spans="2:14" s="71" customFormat="1" ht="14.65" customHeight="1">
      <c r="B1908" s="79" t="s">
        <v>278</v>
      </c>
      <c r="C1908" s="80">
        <v>10044187</v>
      </c>
      <c r="D1908" s="80">
        <v>10019674</v>
      </c>
      <c r="E1908" s="79" t="s">
        <v>276</v>
      </c>
      <c r="F1908" s="81">
        <v>43268</v>
      </c>
      <c r="G1908" s="82">
        <v>2.1739999999999999</v>
      </c>
      <c r="H1908" s="83">
        <f t="shared" si="87"/>
        <v>2174</v>
      </c>
      <c r="I1908" s="84">
        <f t="shared" si="88"/>
        <v>2.5162037037037035E-2</v>
      </c>
      <c r="J1908" s="83">
        <v>9.0999999999999998E-2</v>
      </c>
      <c r="K1908" s="83" t="s">
        <v>277</v>
      </c>
      <c r="L1908" s="83">
        <v>0.14399999999999999</v>
      </c>
      <c r="M1908" s="83" t="s">
        <v>277</v>
      </c>
      <c r="N1908" s="84">
        <f t="shared" si="89"/>
        <v>0.260162037037037</v>
      </c>
    </row>
    <row r="1909" spans="2:14" s="71" customFormat="1" ht="14.65" customHeight="1">
      <c r="B1909" s="79" t="s">
        <v>278</v>
      </c>
      <c r="C1909" s="80">
        <v>10044187</v>
      </c>
      <c r="D1909" s="80">
        <v>10019674</v>
      </c>
      <c r="E1909" s="79" t="s">
        <v>276</v>
      </c>
      <c r="F1909" s="81">
        <v>43269</v>
      </c>
      <c r="G1909" s="82">
        <v>2.0979999999999999</v>
      </c>
      <c r="H1909" s="83">
        <f t="shared" si="87"/>
        <v>2098</v>
      </c>
      <c r="I1909" s="84">
        <f t="shared" si="88"/>
        <v>2.4282407407407405E-2</v>
      </c>
      <c r="J1909" s="83">
        <v>9.9000000000000005E-2</v>
      </c>
      <c r="K1909" s="83" t="s">
        <v>277</v>
      </c>
      <c r="L1909" s="83">
        <v>0.14199999999999999</v>
      </c>
      <c r="M1909" s="83" t="s">
        <v>277</v>
      </c>
      <c r="N1909" s="84">
        <f t="shared" si="89"/>
        <v>0.26528240740740738</v>
      </c>
    </row>
    <row r="1910" spans="2:14" s="71" customFormat="1" ht="14.65" customHeight="1">
      <c r="B1910" s="79" t="s">
        <v>278</v>
      </c>
      <c r="C1910" s="80">
        <v>10044187</v>
      </c>
      <c r="D1910" s="80">
        <v>10019674</v>
      </c>
      <c r="E1910" s="79" t="s">
        <v>276</v>
      </c>
      <c r="F1910" s="81">
        <v>43270</v>
      </c>
      <c r="G1910" s="82">
        <v>2.0830000000000002</v>
      </c>
      <c r="H1910" s="83">
        <f t="shared" si="87"/>
        <v>2083</v>
      </c>
      <c r="I1910" s="84">
        <f t="shared" si="88"/>
        <v>2.4108796296296298E-2</v>
      </c>
      <c r="J1910" s="83">
        <v>0.1</v>
      </c>
      <c r="K1910" s="83" t="s">
        <v>277</v>
      </c>
      <c r="L1910" s="83">
        <v>0.14399999999999999</v>
      </c>
      <c r="M1910" s="83" t="s">
        <v>277</v>
      </c>
      <c r="N1910" s="84">
        <f t="shared" si="89"/>
        <v>0.2681087962962963</v>
      </c>
    </row>
    <row r="1911" spans="2:14" s="71" customFormat="1" ht="14.65" customHeight="1">
      <c r="B1911" s="79" t="s">
        <v>278</v>
      </c>
      <c r="C1911" s="80">
        <v>10044187</v>
      </c>
      <c r="D1911" s="80">
        <v>10019674</v>
      </c>
      <c r="E1911" s="79" t="s">
        <v>276</v>
      </c>
      <c r="F1911" s="81">
        <v>43271</v>
      </c>
      <c r="G1911" s="82">
        <v>2.3919999999999999</v>
      </c>
      <c r="H1911" s="83">
        <f t="shared" si="87"/>
        <v>2392</v>
      </c>
      <c r="I1911" s="84">
        <f t="shared" si="88"/>
        <v>2.7685185185185181E-2</v>
      </c>
      <c r="J1911" s="83">
        <v>9.7000000000000003E-2</v>
      </c>
      <c r="K1911" s="83" t="s">
        <v>277</v>
      </c>
      <c r="L1911" s="83">
        <v>0.14000000000000001</v>
      </c>
      <c r="M1911" s="83" t="s">
        <v>277</v>
      </c>
      <c r="N1911" s="84">
        <f t="shared" si="89"/>
        <v>0.26468518518518519</v>
      </c>
    </row>
    <row r="1912" spans="2:14" s="71" customFormat="1" ht="14.65" customHeight="1">
      <c r="B1912" s="79" t="s">
        <v>278</v>
      </c>
      <c r="C1912" s="80">
        <v>10044187</v>
      </c>
      <c r="D1912" s="80">
        <v>10019674</v>
      </c>
      <c r="E1912" s="79" t="s">
        <v>276</v>
      </c>
      <c r="F1912" s="81">
        <v>43272</v>
      </c>
      <c r="G1912" s="82">
        <v>2.1709999999999998</v>
      </c>
      <c r="H1912" s="83">
        <f t="shared" si="87"/>
        <v>2171</v>
      </c>
      <c r="I1912" s="84">
        <f t="shared" si="88"/>
        <v>2.5127314814814811E-2</v>
      </c>
      <c r="J1912" s="83">
        <v>9.9000000000000005E-2</v>
      </c>
      <c r="K1912" s="83" t="s">
        <v>277</v>
      </c>
      <c r="L1912" s="83">
        <v>0.13200000000000001</v>
      </c>
      <c r="M1912" s="83" t="s">
        <v>277</v>
      </c>
      <c r="N1912" s="84">
        <f t="shared" si="89"/>
        <v>0.25612731481481482</v>
      </c>
    </row>
    <row r="1913" spans="2:14" s="71" customFormat="1" ht="14.65" customHeight="1">
      <c r="B1913" s="79" t="s">
        <v>278</v>
      </c>
      <c r="C1913" s="80">
        <v>10044187</v>
      </c>
      <c r="D1913" s="80">
        <v>10019674</v>
      </c>
      <c r="E1913" s="79" t="s">
        <v>276</v>
      </c>
      <c r="F1913" s="81">
        <v>43273</v>
      </c>
      <c r="G1913" s="82">
        <v>2.35</v>
      </c>
      <c r="H1913" s="83">
        <f t="shared" si="87"/>
        <v>2350</v>
      </c>
      <c r="I1913" s="84">
        <f t="shared" si="88"/>
        <v>2.7199074074074073E-2</v>
      </c>
      <c r="J1913" s="83">
        <v>7.4999999999999997E-2</v>
      </c>
      <c r="K1913" s="83" t="s">
        <v>277</v>
      </c>
      <c r="L1913" s="83">
        <v>0.13400000000000001</v>
      </c>
      <c r="M1913" s="83" t="s">
        <v>277</v>
      </c>
      <c r="N1913" s="84">
        <f t="shared" si="89"/>
        <v>0.23619907407407409</v>
      </c>
    </row>
    <row r="1914" spans="2:14" s="71" customFormat="1" ht="14.65" customHeight="1">
      <c r="B1914" s="79" t="s">
        <v>278</v>
      </c>
      <c r="C1914" s="80">
        <v>10044187</v>
      </c>
      <c r="D1914" s="80">
        <v>10019674</v>
      </c>
      <c r="E1914" s="79" t="s">
        <v>276</v>
      </c>
      <c r="F1914" s="81">
        <v>43274</v>
      </c>
      <c r="G1914" s="82">
        <v>2.0449999999999999</v>
      </c>
      <c r="H1914" s="83">
        <f t="shared" si="87"/>
        <v>2045</v>
      </c>
      <c r="I1914" s="84">
        <f t="shared" si="88"/>
        <v>2.3668981481481478E-2</v>
      </c>
      <c r="J1914" s="83">
        <v>6.4000000000000001E-2</v>
      </c>
      <c r="K1914" s="83" t="s">
        <v>277</v>
      </c>
      <c r="L1914" s="83">
        <v>0.13600000000000001</v>
      </c>
      <c r="M1914" s="83" t="s">
        <v>277</v>
      </c>
      <c r="N1914" s="84">
        <f t="shared" si="89"/>
        <v>0.22366898148148148</v>
      </c>
    </row>
    <row r="1915" spans="2:14" s="71" customFormat="1" ht="14.65" customHeight="1">
      <c r="B1915" s="79" t="s">
        <v>278</v>
      </c>
      <c r="C1915" s="80">
        <v>10044187</v>
      </c>
      <c r="D1915" s="80">
        <v>10019674</v>
      </c>
      <c r="E1915" s="79" t="s">
        <v>276</v>
      </c>
      <c r="F1915" s="81">
        <v>43275</v>
      </c>
      <c r="G1915" s="82">
        <v>2.778</v>
      </c>
      <c r="H1915" s="83">
        <f t="shared" si="87"/>
        <v>2778</v>
      </c>
      <c r="I1915" s="84">
        <f t="shared" si="88"/>
        <v>3.2152777777777773E-2</v>
      </c>
      <c r="J1915" s="83">
        <v>6.7000000000000004E-2</v>
      </c>
      <c r="K1915" s="83" t="s">
        <v>277</v>
      </c>
      <c r="L1915" s="83">
        <v>0.13500000000000001</v>
      </c>
      <c r="M1915" s="83" t="s">
        <v>277</v>
      </c>
      <c r="N1915" s="84">
        <f t="shared" si="89"/>
        <v>0.23415277777777779</v>
      </c>
    </row>
    <row r="1916" spans="2:14" s="71" customFormat="1" ht="14.65" customHeight="1">
      <c r="B1916" s="79" t="s">
        <v>278</v>
      </c>
      <c r="C1916" s="80">
        <v>10044187</v>
      </c>
      <c r="D1916" s="80">
        <v>10019674</v>
      </c>
      <c r="E1916" s="79" t="s">
        <v>276</v>
      </c>
      <c r="F1916" s="81">
        <v>43276</v>
      </c>
      <c r="G1916" s="82">
        <v>2.3780000000000001</v>
      </c>
      <c r="H1916" s="83">
        <f t="shared" si="87"/>
        <v>2378</v>
      </c>
      <c r="I1916" s="84">
        <f t="shared" si="88"/>
        <v>2.7523148148148147E-2</v>
      </c>
      <c r="J1916" s="83">
        <v>7.8E-2</v>
      </c>
      <c r="K1916" s="83" t="s">
        <v>277</v>
      </c>
      <c r="L1916" s="83">
        <v>0.13900000000000001</v>
      </c>
      <c r="M1916" s="83" t="s">
        <v>277</v>
      </c>
      <c r="N1916" s="84">
        <f t="shared" si="89"/>
        <v>0.24452314814814816</v>
      </c>
    </row>
    <row r="1917" spans="2:14" s="71" customFormat="1" ht="14.65" customHeight="1">
      <c r="B1917" s="79" t="s">
        <v>278</v>
      </c>
      <c r="C1917" s="80">
        <v>10044187</v>
      </c>
      <c r="D1917" s="80">
        <v>10019674</v>
      </c>
      <c r="E1917" s="79" t="s">
        <v>276</v>
      </c>
      <c r="F1917" s="81">
        <v>43277</v>
      </c>
      <c r="G1917" s="82">
        <v>1.3220000000000001</v>
      </c>
      <c r="H1917" s="83">
        <f t="shared" si="87"/>
        <v>1322</v>
      </c>
      <c r="I1917" s="84">
        <f t="shared" si="88"/>
        <v>1.5300925925925926E-2</v>
      </c>
      <c r="J1917" s="83">
        <v>7.5999999999999998E-2</v>
      </c>
      <c r="K1917" s="83" t="s">
        <v>277</v>
      </c>
      <c r="L1917" s="83">
        <v>0.14299999999999999</v>
      </c>
      <c r="M1917" s="83" t="s">
        <v>279</v>
      </c>
      <c r="N1917" s="84">
        <f t="shared" si="89"/>
        <v>0.23430092592592591</v>
      </c>
    </row>
    <row r="1918" spans="2:14" s="71" customFormat="1" ht="14.65" customHeight="1">
      <c r="B1918" s="79" t="s">
        <v>278</v>
      </c>
      <c r="C1918" s="80">
        <v>10044187</v>
      </c>
      <c r="D1918" s="80">
        <v>10019674</v>
      </c>
      <c r="E1918" s="79" t="s">
        <v>276</v>
      </c>
      <c r="F1918" s="81">
        <v>43278</v>
      </c>
      <c r="G1918" s="82">
        <v>2.863</v>
      </c>
      <c r="H1918" s="83">
        <f t="shared" si="87"/>
        <v>2863</v>
      </c>
      <c r="I1918" s="84">
        <f t="shared" si="88"/>
        <v>3.3136574074074075E-2</v>
      </c>
      <c r="J1918" s="83">
        <v>7.2999999999999995E-2</v>
      </c>
      <c r="K1918" s="83" t="s">
        <v>277</v>
      </c>
      <c r="L1918" s="83">
        <v>0.155</v>
      </c>
      <c r="M1918" s="83" t="s">
        <v>279</v>
      </c>
      <c r="N1918" s="84">
        <f t="shared" si="89"/>
        <v>0.26113657407407409</v>
      </c>
    </row>
    <row r="1919" spans="2:14" s="71" customFormat="1" ht="14.65" customHeight="1">
      <c r="B1919" s="79" t="s">
        <v>278</v>
      </c>
      <c r="C1919" s="80">
        <v>10044187</v>
      </c>
      <c r="D1919" s="80">
        <v>10019674</v>
      </c>
      <c r="E1919" s="79" t="s">
        <v>276</v>
      </c>
      <c r="F1919" s="81">
        <v>43279</v>
      </c>
      <c r="G1919" s="82">
        <v>1.4610000000000001</v>
      </c>
      <c r="H1919" s="83">
        <f t="shared" si="87"/>
        <v>1461</v>
      </c>
      <c r="I1919" s="84">
        <f t="shared" si="88"/>
        <v>1.6909722222222222E-2</v>
      </c>
      <c r="J1919" s="83">
        <v>8.2000000000000003E-2</v>
      </c>
      <c r="K1919" s="83" t="s">
        <v>277</v>
      </c>
      <c r="L1919" s="83">
        <v>0.16600000000000001</v>
      </c>
      <c r="M1919" s="83" t="s">
        <v>277</v>
      </c>
      <c r="N1919" s="84">
        <f t="shared" si="89"/>
        <v>0.2649097222222222</v>
      </c>
    </row>
    <row r="1920" spans="2:14" s="71" customFormat="1" ht="14.65" customHeight="1">
      <c r="B1920" s="79" t="s">
        <v>278</v>
      </c>
      <c r="C1920" s="80">
        <v>10044187</v>
      </c>
      <c r="D1920" s="80">
        <v>10019674</v>
      </c>
      <c r="E1920" s="79" t="s">
        <v>276</v>
      </c>
      <c r="F1920" s="81">
        <v>43280</v>
      </c>
      <c r="G1920" s="82">
        <v>2.9239999999999999</v>
      </c>
      <c r="H1920" s="83">
        <f t="shared" si="87"/>
        <v>2924</v>
      </c>
      <c r="I1920" s="84">
        <f t="shared" si="88"/>
        <v>3.3842592592592591E-2</v>
      </c>
      <c r="J1920" s="83">
        <v>7.1999999999999995E-2</v>
      </c>
      <c r="K1920" s="83" t="s">
        <v>277</v>
      </c>
      <c r="L1920" s="83">
        <v>0.17199999999999999</v>
      </c>
      <c r="M1920" s="83" t="s">
        <v>277</v>
      </c>
      <c r="N1920" s="84">
        <f t="shared" si="89"/>
        <v>0.27784259259259259</v>
      </c>
    </row>
    <row r="1921" spans="2:14" s="71" customFormat="1" ht="14.65" customHeight="1">
      <c r="B1921" s="79" t="s">
        <v>278</v>
      </c>
      <c r="C1921" s="80">
        <v>10044187</v>
      </c>
      <c r="D1921" s="80">
        <v>10019674</v>
      </c>
      <c r="E1921" s="79" t="s">
        <v>276</v>
      </c>
      <c r="F1921" s="81">
        <v>43281</v>
      </c>
      <c r="G1921" s="82">
        <v>1.4410000000000001</v>
      </c>
      <c r="H1921" s="83">
        <f t="shared" si="87"/>
        <v>1441</v>
      </c>
      <c r="I1921" s="84">
        <f t="shared" si="88"/>
        <v>1.667824074074074E-2</v>
      </c>
      <c r="J1921" s="83">
        <v>6.9000000000000006E-2</v>
      </c>
      <c r="K1921" s="83" t="s">
        <v>277</v>
      </c>
      <c r="L1921" s="83">
        <v>0.16900000000000001</v>
      </c>
      <c r="M1921" s="83" t="s">
        <v>277</v>
      </c>
      <c r="N1921" s="84">
        <f t="shared" si="89"/>
        <v>0.25467824074074075</v>
      </c>
    </row>
    <row r="1922" spans="2:14" s="71" customFormat="1" ht="14.65" customHeight="1">
      <c r="B1922" s="79" t="s">
        <v>278</v>
      </c>
      <c r="C1922" s="80">
        <v>10044187</v>
      </c>
      <c r="D1922" s="80">
        <v>10019674</v>
      </c>
      <c r="E1922" s="79" t="s">
        <v>276</v>
      </c>
      <c r="F1922" s="81">
        <v>43282</v>
      </c>
      <c r="G1922" s="82">
        <v>2.2999999999999998</v>
      </c>
      <c r="H1922" s="83">
        <f t="shared" si="87"/>
        <v>2300</v>
      </c>
      <c r="I1922" s="84">
        <f t="shared" si="88"/>
        <v>2.6620370370370367E-2</v>
      </c>
      <c r="J1922" s="83">
        <v>7.3999999999999996E-2</v>
      </c>
      <c r="K1922" s="83" t="s">
        <v>277</v>
      </c>
      <c r="L1922" s="83">
        <v>0.16700000000000001</v>
      </c>
      <c r="M1922" s="83" t="s">
        <v>277</v>
      </c>
      <c r="N1922" s="84">
        <f t="shared" si="89"/>
        <v>0.26762037037037034</v>
      </c>
    </row>
    <row r="1923" spans="2:14" s="71" customFormat="1" ht="14.65" customHeight="1">
      <c r="B1923" s="79" t="s">
        <v>278</v>
      </c>
      <c r="C1923" s="80">
        <v>10044187</v>
      </c>
      <c r="D1923" s="80">
        <v>10019674</v>
      </c>
      <c r="E1923" s="79" t="s">
        <v>276</v>
      </c>
      <c r="F1923" s="81">
        <v>43283</v>
      </c>
      <c r="G1923" s="82">
        <v>2.234</v>
      </c>
      <c r="H1923" s="83">
        <f t="shared" si="87"/>
        <v>2234</v>
      </c>
      <c r="I1923" s="84">
        <f t="shared" si="88"/>
        <v>2.585648148148148E-2</v>
      </c>
      <c r="J1923" s="83">
        <v>7.3999999999999996E-2</v>
      </c>
      <c r="K1923" s="83" t="s">
        <v>277</v>
      </c>
      <c r="L1923" s="83">
        <v>0.17</v>
      </c>
      <c r="M1923" s="83" t="s">
        <v>277</v>
      </c>
      <c r="N1923" s="84">
        <f t="shared" si="89"/>
        <v>0.2698564814814815</v>
      </c>
    </row>
    <row r="1924" spans="2:14" s="71" customFormat="1" ht="14.65" customHeight="1">
      <c r="B1924" s="79" t="s">
        <v>278</v>
      </c>
      <c r="C1924" s="80">
        <v>10044187</v>
      </c>
      <c r="D1924" s="80">
        <v>10019674</v>
      </c>
      <c r="E1924" s="79" t="s">
        <v>276</v>
      </c>
      <c r="F1924" s="81">
        <v>43284</v>
      </c>
      <c r="G1924" s="82">
        <v>2.052</v>
      </c>
      <c r="H1924" s="83">
        <f t="shared" si="87"/>
        <v>2052</v>
      </c>
      <c r="I1924" s="84">
        <f t="shared" si="88"/>
        <v>2.375E-2</v>
      </c>
      <c r="J1924" s="83">
        <v>6.8000000000000005E-2</v>
      </c>
      <c r="K1924" s="83" t="s">
        <v>277</v>
      </c>
      <c r="L1924" s="83">
        <v>0.16900000000000001</v>
      </c>
      <c r="M1924" s="83" t="s">
        <v>277</v>
      </c>
      <c r="N1924" s="84">
        <f t="shared" si="89"/>
        <v>0.26075000000000004</v>
      </c>
    </row>
    <row r="1925" spans="2:14" s="71" customFormat="1" ht="14.65" customHeight="1">
      <c r="B1925" s="79" t="s">
        <v>278</v>
      </c>
      <c r="C1925" s="80">
        <v>10044187</v>
      </c>
      <c r="D1925" s="80">
        <v>10019674</v>
      </c>
      <c r="E1925" s="79" t="s">
        <v>276</v>
      </c>
      <c r="F1925" s="81">
        <v>43285</v>
      </c>
      <c r="G1925" s="82">
        <v>2.2149999999999999</v>
      </c>
      <c r="H1925" s="83">
        <f t="shared" ref="H1925:H1988" si="90">(G1925*1000)</f>
        <v>2215</v>
      </c>
      <c r="I1925" s="84">
        <f t="shared" ref="I1925:I1988" si="91">SUM(G1925/86.4)</f>
        <v>2.5636574074074072E-2</v>
      </c>
      <c r="J1925" s="83">
        <v>0.24</v>
      </c>
      <c r="K1925" s="83" t="s">
        <v>277</v>
      </c>
      <c r="L1925" s="83">
        <v>0.17499999999999999</v>
      </c>
      <c r="M1925" s="83" t="s">
        <v>277</v>
      </c>
      <c r="N1925" s="84">
        <f t="shared" ref="N1925:N1988" si="92">SUM(I1925+J1925+L1925)</f>
        <v>0.44063657407407403</v>
      </c>
    </row>
    <row r="1926" spans="2:14" s="71" customFormat="1" ht="14.65" customHeight="1">
      <c r="B1926" s="79" t="s">
        <v>278</v>
      </c>
      <c r="C1926" s="80">
        <v>10044187</v>
      </c>
      <c r="D1926" s="80">
        <v>10019674</v>
      </c>
      <c r="E1926" s="79" t="s">
        <v>276</v>
      </c>
      <c r="F1926" s="81">
        <v>43286</v>
      </c>
      <c r="G1926" s="82">
        <v>2.1589999999999998</v>
      </c>
      <c r="H1926" s="83">
        <f t="shared" si="90"/>
        <v>2159</v>
      </c>
      <c r="I1926" s="84">
        <f t="shared" si="91"/>
        <v>2.4988425925925921E-2</v>
      </c>
      <c r="J1926" s="83">
        <v>0.186</v>
      </c>
      <c r="K1926" s="83" t="s">
        <v>277</v>
      </c>
      <c r="L1926" s="83">
        <v>0.26900000000000002</v>
      </c>
      <c r="M1926" s="83" t="s">
        <v>277</v>
      </c>
      <c r="N1926" s="84">
        <f t="shared" si="92"/>
        <v>0.47998842592592594</v>
      </c>
    </row>
    <row r="1927" spans="2:14" s="71" customFormat="1" ht="14.65" customHeight="1">
      <c r="B1927" s="79" t="s">
        <v>278</v>
      </c>
      <c r="C1927" s="80">
        <v>10044187</v>
      </c>
      <c r="D1927" s="80">
        <v>10019674</v>
      </c>
      <c r="E1927" s="79" t="s">
        <v>276</v>
      </c>
      <c r="F1927" s="81">
        <v>43287</v>
      </c>
      <c r="G1927" s="82">
        <v>2.1989999999999998</v>
      </c>
      <c r="H1927" s="83">
        <f t="shared" si="90"/>
        <v>2199</v>
      </c>
      <c r="I1927" s="84">
        <f t="shared" si="91"/>
        <v>2.5451388888888885E-2</v>
      </c>
      <c r="J1927" s="83">
        <v>9.1999999999999998E-2</v>
      </c>
      <c r="K1927" s="83" t="s">
        <v>277</v>
      </c>
      <c r="L1927" s="83">
        <v>0.21099999999999999</v>
      </c>
      <c r="M1927" s="83" t="s">
        <v>277</v>
      </c>
      <c r="N1927" s="84">
        <f t="shared" si="92"/>
        <v>0.32845138888888886</v>
      </c>
    </row>
    <row r="1928" spans="2:14" s="71" customFormat="1" ht="14.65" customHeight="1">
      <c r="B1928" s="79" t="s">
        <v>278</v>
      </c>
      <c r="C1928" s="80">
        <v>10044187</v>
      </c>
      <c r="D1928" s="80">
        <v>10019674</v>
      </c>
      <c r="E1928" s="79" t="s">
        <v>276</v>
      </c>
      <c r="F1928" s="81">
        <v>43288</v>
      </c>
      <c r="G1928" s="82">
        <v>2.4550000000000001</v>
      </c>
      <c r="H1928" s="83">
        <f t="shared" si="90"/>
        <v>2455</v>
      </c>
      <c r="I1928" s="84">
        <f t="shared" si="91"/>
        <v>2.841435185185185E-2</v>
      </c>
      <c r="J1928" s="83">
        <v>8.2000000000000003E-2</v>
      </c>
      <c r="K1928" s="83" t="s">
        <v>277</v>
      </c>
      <c r="L1928" s="83">
        <v>0.192</v>
      </c>
      <c r="M1928" s="83" t="s">
        <v>277</v>
      </c>
      <c r="N1928" s="84">
        <f t="shared" si="92"/>
        <v>0.30241435185185184</v>
      </c>
    </row>
    <row r="1929" spans="2:14" s="71" customFormat="1" ht="14.65" customHeight="1">
      <c r="B1929" s="79" t="s">
        <v>278</v>
      </c>
      <c r="C1929" s="80">
        <v>10044187</v>
      </c>
      <c r="D1929" s="80">
        <v>10019674</v>
      </c>
      <c r="E1929" s="79" t="s">
        <v>276</v>
      </c>
      <c r="F1929" s="81">
        <v>43289</v>
      </c>
      <c r="G1929" s="82">
        <v>2.012</v>
      </c>
      <c r="H1929" s="83">
        <f t="shared" si="90"/>
        <v>2012</v>
      </c>
      <c r="I1929" s="84">
        <f t="shared" si="91"/>
        <v>2.3287037037037037E-2</v>
      </c>
      <c r="J1929" s="83">
        <v>8.3000000000000004E-2</v>
      </c>
      <c r="K1929" s="83" t="s">
        <v>277</v>
      </c>
      <c r="L1929" s="83">
        <v>0.185</v>
      </c>
      <c r="M1929" s="83" t="s">
        <v>277</v>
      </c>
      <c r="N1929" s="84">
        <f t="shared" si="92"/>
        <v>0.29128703703703707</v>
      </c>
    </row>
    <row r="1930" spans="2:14" s="71" customFormat="1" ht="14.65" customHeight="1">
      <c r="B1930" s="79" t="s">
        <v>278</v>
      </c>
      <c r="C1930" s="80">
        <v>10044187</v>
      </c>
      <c r="D1930" s="80">
        <v>10019674</v>
      </c>
      <c r="E1930" s="79" t="s">
        <v>276</v>
      </c>
      <c r="F1930" s="81">
        <v>43290</v>
      </c>
      <c r="G1930" s="82">
        <v>2.48</v>
      </c>
      <c r="H1930" s="83">
        <f t="shared" si="90"/>
        <v>2480</v>
      </c>
      <c r="I1930" s="84">
        <f t="shared" si="91"/>
        <v>2.87037037037037E-2</v>
      </c>
      <c r="J1930" s="83">
        <v>8.7999999999999995E-2</v>
      </c>
      <c r="K1930" s="83" t="s">
        <v>277</v>
      </c>
      <c r="L1930" s="83">
        <v>0.183</v>
      </c>
      <c r="M1930" s="83" t="s">
        <v>277</v>
      </c>
      <c r="N1930" s="84">
        <f t="shared" si="92"/>
        <v>0.29970370370370369</v>
      </c>
    </row>
    <row r="1931" spans="2:14" s="71" customFormat="1" ht="14.65" customHeight="1">
      <c r="B1931" s="79" t="s">
        <v>278</v>
      </c>
      <c r="C1931" s="80">
        <v>10044187</v>
      </c>
      <c r="D1931" s="80">
        <v>10019674</v>
      </c>
      <c r="E1931" s="79" t="s">
        <v>276</v>
      </c>
      <c r="F1931" s="81">
        <v>43291</v>
      </c>
      <c r="G1931" s="82">
        <v>2.2149999999999999</v>
      </c>
      <c r="H1931" s="83">
        <f t="shared" si="90"/>
        <v>2215</v>
      </c>
      <c r="I1931" s="84">
        <f t="shared" si="91"/>
        <v>2.5636574074074072E-2</v>
      </c>
      <c r="J1931" s="83">
        <v>9.1999999999999998E-2</v>
      </c>
      <c r="K1931" s="83" t="s">
        <v>277</v>
      </c>
      <c r="L1931" s="83">
        <v>0.18</v>
      </c>
      <c r="M1931" s="83" t="s">
        <v>277</v>
      </c>
      <c r="N1931" s="84">
        <f t="shared" si="92"/>
        <v>0.29763657407407407</v>
      </c>
    </row>
    <row r="1932" spans="2:14" s="71" customFormat="1" ht="14.65" customHeight="1">
      <c r="B1932" s="79" t="s">
        <v>278</v>
      </c>
      <c r="C1932" s="80">
        <v>10044187</v>
      </c>
      <c r="D1932" s="80">
        <v>10019674</v>
      </c>
      <c r="E1932" s="79" t="s">
        <v>276</v>
      </c>
      <c r="F1932" s="81">
        <v>43292</v>
      </c>
      <c r="G1932" s="82">
        <v>2.133</v>
      </c>
      <c r="H1932" s="83">
        <f t="shared" si="90"/>
        <v>2133</v>
      </c>
      <c r="I1932" s="84">
        <f t="shared" si="91"/>
        <v>2.4687499999999998E-2</v>
      </c>
      <c r="J1932" s="83">
        <v>6.8000000000000005E-2</v>
      </c>
      <c r="K1932" s="83" t="s">
        <v>277</v>
      </c>
      <c r="L1932" s="83">
        <v>0.18099999999999999</v>
      </c>
      <c r="M1932" s="83" t="s">
        <v>277</v>
      </c>
      <c r="N1932" s="84">
        <f t="shared" si="92"/>
        <v>0.27368749999999997</v>
      </c>
    </row>
    <row r="1933" spans="2:14" s="71" customFormat="1" ht="14.65" customHeight="1">
      <c r="B1933" s="79" t="s">
        <v>278</v>
      </c>
      <c r="C1933" s="80">
        <v>10044187</v>
      </c>
      <c r="D1933" s="80">
        <v>10019674</v>
      </c>
      <c r="E1933" s="79" t="s">
        <v>276</v>
      </c>
      <c r="F1933" s="81">
        <v>43293</v>
      </c>
      <c r="G1933" s="82">
        <v>2.7069999999999999</v>
      </c>
      <c r="H1933" s="83">
        <f t="shared" si="90"/>
        <v>2707</v>
      </c>
      <c r="I1933" s="84">
        <f t="shared" si="91"/>
        <v>3.1331018518518515E-2</v>
      </c>
      <c r="J1933" s="83">
        <v>6.6000000000000003E-2</v>
      </c>
      <c r="K1933" s="83" t="s">
        <v>277</v>
      </c>
      <c r="L1933" s="83">
        <v>0.188</v>
      </c>
      <c r="M1933" s="83" t="s">
        <v>277</v>
      </c>
      <c r="N1933" s="84">
        <f t="shared" si="92"/>
        <v>0.2853310185185185</v>
      </c>
    </row>
    <row r="1934" spans="2:14" s="71" customFormat="1" ht="14.65" customHeight="1">
      <c r="B1934" s="79" t="s">
        <v>278</v>
      </c>
      <c r="C1934" s="80">
        <v>10044187</v>
      </c>
      <c r="D1934" s="80">
        <v>10019674</v>
      </c>
      <c r="E1934" s="79" t="s">
        <v>276</v>
      </c>
      <c r="F1934" s="81">
        <v>43294</v>
      </c>
      <c r="G1934" s="82">
        <v>1.7649999999999999</v>
      </c>
      <c r="H1934" s="83">
        <f t="shared" si="90"/>
        <v>1765</v>
      </c>
      <c r="I1934" s="84">
        <f t="shared" si="91"/>
        <v>2.042824074074074E-2</v>
      </c>
      <c r="J1934" s="83">
        <v>9.5000000000000001E-2</v>
      </c>
      <c r="K1934" s="83" t="s">
        <v>277</v>
      </c>
      <c r="L1934" s="83">
        <v>0.193</v>
      </c>
      <c r="M1934" s="83" t="s">
        <v>277</v>
      </c>
      <c r="N1934" s="84">
        <f t="shared" si="92"/>
        <v>0.30842824074074071</v>
      </c>
    </row>
    <row r="1935" spans="2:14" s="71" customFormat="1" ht="14.65" customHeight="1">
      <c r="B1935" s="79" t="s">
        <v>278</v>
      </c>
      <c r="C1935" s="80">
        <v>10044187</v>
      </c>
      <c r="D1935" s="80">
        <v>10019674</v>
      </c>
      <c r="E1935" s="79" t="s">
        <v>276</v>
      </c>
      <c r="F1935" s="81">
        <v>43295</v>
      </c>
      <c r="G1935" s="82">
        <v>2.1480000000000001</v>
      </c>
      <c r="H1935" s="83">
        <f t="shared" si="90"/>
        <v>2148</v>
      </c>
      <c r="I1935" s="84">
        <f t="shared" si="91"/>
        <v>2.4861111111111112E-2</v>
      </c>
      <c r="J1935" s="83">
        <v>0.45100000000000001</v>
      </c>
      <c r="K1935" s="83" t="s">
        <v>277</v>
      </c>
      <c r="L1935" s="83">
        <v>0.28399999999999997</v>
      </c>
      <c r="M1935" s="83" t="s">
        <v>277</v>
      </c>
      <c r="N1935" s="84">
        <f t="shared" si="92"/>
        <v>0.7598611111111111</v>
      </c>
    </row>
    <row r="1936" spans="2:14" s="71" customFormat="1" ht="14.65" customHeight="1">
      <c r="B1936" s="79" t="s">
        <v>278</v>
      </c>
      <c r="C1936" s="80">
        <v>10044187</v>
      </c>
      <c r="D1936" s="80">
        <v>10019674</v>
      </c>
      <c r="E1936" s="79" t="s">
        <v>276</v>
      </c>
      <c r="F1936" s="81">
        <v>43296</v>
      </c>
      <c r="G1936" s="82">
        <v>2.0739999999999998</v>
      </c>
      <c r="H1936" s="83">
        <f t="shared" si="90"/>
        <v>2074</v>
      </c>
      <c r="I1936" s="84">
        <f t="shared" si="91"/>
        <v>2.4004629629629626E-2</v>
      </c>
      <c r="J1936" s="83">
        <v>9.0999999999999998E-2</v>
      </c>
      <c r="K1936" s="83" t="s">
        <v>277</v>
      </c>
      <c r="L1936" s="83">
        <v>0.20699999999999999</v>
      </c>
      <c r="M1936" s="83" t="s">
        <v>277</v>
      </c>
      <c r="N1936" s="84">
        <f t="shared" si="92"/>
        <v>0.32200462962962961</v>
      </c>
    </row>
    <row r="1937" spans="2:14" s="71" customFormat="1" ht="14.65" customHeight="1">
      <c r="B1937" s="79" t="s">
        <v>278</v>
      </c>
      <c r="C1937" s="80">
        <v>10044187</v>
      </c>
      <c r="D1937" s="80">
        <v>10019674</v>
      </c>
      <c r="E1937" s="79" t="s">
        <v>276</v>
      </c>
      <c r="F1937" s="81">
        <v>43297</v>
      </c>
      <c r="G1937" s="82">
        <v>2.15</v>
      </c>
      <c r="H1937" s="83">
        <f t="shared" si="90"/>
        <v>2150</v>
      </c>
      <c r="I1937" s="84">
        <f t="shared" si="91"/>
        <v>2.4884259259259255E-2</v>
      </c>
      <c r="J1937" s="83">
        <v>7.8E-2</v>
      </c>
      <c r="K1937" s="83" t="s">
        <v>277</v>
      </c>
      <c r="L1937" s="83">
        <v>0.193</v>
      </c>
      <c r="M1937" s="83" t="s">
        <v>277</v>
      </c>
      <c r="N1937" s="84">
        <f t="shared" si="92"/>
        <v>0.29588425925925926</v>
      </c>
    </row>
    <row r="1938" spans="2:14" s="71" customFormat="1" ht="14.65" customHeight="1">
      <c r="B1938" s="79" t="s">
        <v>278</v>
      </c>
      <c r="C1938" s="80">
        <v>10044187</v>
      </c>
      <c r="D1938" s="80">
        <v>10019674</v>
      </c>
      <c r="E1938" s="79" t="s">
        <v>276</v>
      </c>
      <c r="F1938" s="81">
        <v>43298</v>
      </c>
      <c r="G1938" s="82">
        <v>2.3039999999999998</v>
      </c>
      <c r="H1938" s="83">
        <f t="shared" si="90"/>
        <v>2304</v>
      </c>
      <c r="I1938" s="84">
        <f t="shared" si="91"/>
        <v>2.6666666666666661E-2</v>
      </c>
      <c r="J1938" s="83">
        <v>6.9000000000000006E-2</v>
      </c>
      <c r="K1938" s="83" t="s">
        <v>277</v>
      </c>
      <c r="L1938" s="83">
        <v>0.19400000000000001</v>
      </c>
      <c r="M1938" s="83" t="s">
        <v>277</v>
      </c>
      <c r="N1938" s="84">
        <f t="shared" si="92"/>
        <v>0.28966666666666668</v>
      </c>
    </row>
    <row r="1939" spans="2:14" s="71" customFormat="1" ht="14.65" customHeight="1">
      <c r="B1939" s="79" t="s">
        <v>278</v>
      </c>
      <c r="C1939" s="80">
        <v>10044187</v>
      </c>
      <c r="D1939" s="80">
        <v>10019674</v>
      </c>
      <c r="E1939" s="79" t="s">
        <v>276</v>
      </c>
      <c r="F1939" s="81">
        <v>43299</v>
      </c>
      <c r="G1939" s="82">
        <v>2.2389999999999999</v>
      </c>
      <c r="H1939" s="83">
        <f t="shared" si="90"/>
        <v>2239</v>
      </c>
      <c r="I1939" s="84">
        <f t="shared" si="91"/>
        <v>2.5914351851851848E-2</v>
      </c>
      <c r="J1939" s="83">
        <v>6.7000000000000004E-2</v>
      </c>
      <c r="K1939" s="83" t="s">
        <v>277</v>
      </c>
      <c r="L1939" s="83">
        <v>0.19500000000000001</v>
      </c>
      <c r="M1939" s="83" t="s">
        <v>277</v>
      </c>
      <c r="N1939" s="84">
        <f t="shared" si="92"/>
        <v>0.28791435185185188</v>
      </c>
    </row>
    <row r="1940" spans="2:14" s="71" customFormat="1" ht="14.65" customHeight="1">
      <c r="B1940" s="79" t="s">
        <v>278</v>
      </c>
      <c r="C1940" s="80">
        <v>10044187</v>
      </c>
      <c r="D1940" s="80">
        <v>10019674</v>
      </c>
      <c r="E1940" s="79" t="s">
        <v>276</v>
      </c>
      <c r="F1940" s="81">
        <v>43300</v>
      </c>
      <c r="G1940" s="82">
        <v>2.2170000000000001</v>
      </c>
      <c r="H1940" s="83">
        <f t="shared" si="90"/>
        <v>2217</v>
      </c>
      <c r="I1940" s="84">
        <f t="shared" si="91"/>
        <v>2.5659722222222223E-2</v>
      </c>
      <c r="J1940" s="83">
        <v>6.7000000000000004E-2</v>
      </c>
      <c r="K1940" s="83" t="s">
        <v>277</v>
      </c>
      <c r="L1940" s="83">
        <v>0.20200000000000001</v>
      </c>
      <c r="M1940" s="83" t="s">
        <v>277</v>
      </c>
      <c r="N1940" s="84">
        <f t="shared" si="92"/>
        <v>0.29465972222222225</v>
      </c>
    </row>
    <row r="1941" spans="2:14" s="71" customFormat="1" ht="14.65" customHeight="1">
      <c r="B1941" s="79" t="s">
        <v>278</v>
      </c>
      <c r="C1941" s="80">
        <v>10044187</v>
      </c>
      <c r="D1941" s="80">
        <v>10019674</v>
      </c>
      <c r="E1941" s="79" t="s">
        <v>276</v>
      </c>
      <c r="F1941" s="81">
        <v>43301</v>
      </c>
      <c r="G1941" s="82">
        <v>2.238</v>
      </c>
      <c r="H1941" s="83">
        <f t="shared" si="90"/>
        <v>2238</v>
      </c>
      <c r="I1941" s="84">
        <f t="shared" si="91"/>
        <v>2.5902777777777775E-2</v>
      </c>
      <c r="J1941" s="83">
        <v>6.2E-2</v>
      </c>
      <c r="K1941" s="83" t="s">
        <v>277</v>
      </c>
      <c r="L1941" s="83">
        <v>0.185</v>
      </c>
      <c r="M1941" s="83" t="s">
        <v>277</v>
      </c>
      <c r="N1941" s="84">
        <f t="shared" si="92"/>
        <v>0.27290277777777777</v>
      </c>
    </row>
    <row r="1942" spans="2:14" s="71" customFormat="1" ht="14.65" customHeight="1">
      <c r="B1942" s="79" t="s">
        <v>278</v>
      </c>
      <c r="C1942" s="80">
        <v>10044187</v>
      </c>
      <c r="D1942" s="80">
        <v>10019674</v>
      </c>
      <c r="E1942" s="79" t="s">
        <v>276</v>
      </c>
      <c r="F1942" s="81">
        <v>43302</v>
      </c>
      <c r="G1942" s="82">
        <v>2.2469999999999999</v>
      </c>
      <c r="H1942" s="83">
        <f t="shared" si="90"/>
        <v>2247</v>
      </c>
      <c r="I1942" s="84">
        <f t="shared" si="91"/>
        <v>2.600694444444444E-2</v>
      </c>
      <c r="J1942" s="83">
        <v>6.5000000000000002E-2</v>
      </c>
      <c r="K1942" s="83" t="s">
        <v>277</v>
      </c>
      <c r="L1942" s="83">
        <v>0.189</v>
      </c>
      <c r="M1942" s="83" t="s">
        <v>277</v>
      </c>
      <c r="N1942" s="84">
        <f t="shared" si="92"/>
        <v>0.28000694444444446</v>
      </c>
    </row>
    <row r="1943" spans="2:14" s="71" customFormat="1" ht="14.65" customHeight="1">
      <c r="B1943" s="79" t="s">
        <v>278</v>
      </c>
      <c r="C1943" s="80">
        <v>10044187</v>
      </c>
      <c r="D1943" s="80">
        <v>10019674</v>
      </c>
      <c r="E1943" s="79" t="s">
        <v>276</v>
      </c>
      <c r="F1943" s="81">
        <v>43303</v>
      </c>
      <c r="G1943" s="82">
        <v>2.508</v>
      </c>
      <c r="H1943" s="83">
        <f t="shared" si="90"/>
        <v>2508</v>
      </c>
      <c r="I1943" s="84">
        <f t="shared" si="91"/>
        <v>2.9027777777777777E-2</v>
      </c>
      <c r="J1943" s="83">
        <v>6.5000000000000002E-2</v>
      </c>
      <c r="K1943" s="83" t="s">
        <v>277</v>
      </c>
      <c r="L1943" s="83">
        <v>0.192</v>
      </c>
      <c r="M1943" s="83" t="s">
        <v>277</v>
      </c>
      <c r="N1943" s="84">
        <f t="shared" si="92"/>
        <v>0.28602777777777777</v>
      </c>
    </row>
    <row r="1944" spans="2:14" s="71" customFormat="1" ht="14.65" customHeight="1">
      <c r="B1944" s="79" t="s">
        <v>278</v>
      </c>
      <c r="C1944" s="80">
        <v>10044187</v>
      </c>
      <c r="D1944" s="80">
        <v>10019674</v>
      </c>
      <c r="E1944" s="79" t="s">
        <v>276</v>
      </c>
      <c r="F1944" s="81">
        <v>43304</v>
      </c>
      <c r="G1944" s="82">
        <v>2.1269999999999998</v>
      </c>
      <c r="H1944" s="83">
        <f t="shared" si="90"/>
        <v>2127</v>
      </c>
      <c r="I1944" s="84">
        <f t="shared" si="91"/>
        <v>2.4618055555555553E-2</v>
      </c>
      <c r="J1944" s="83">
        <v>7.0999999999999994E-2</v>
      </c>
      <c r="K1944" s="83" t="s">
        <v>277</v>
      </c>
      <c r="L1944" s="83">
        <v>0.19800000000000001</v>
      </c>
      <c r="M1944" s="83" t="s">
        <v>277</v>
      </c>
      <c r="N1944" s="84">
        <f t="shared" si="92"/>
        <v>0.29361805555555553</v>
      </c>
    </row>
    <row r="1945" spans="2:14" s="71" customFormat="1" ht="14.65" customHeight="1">
      <c r="B1945" s="79" t="s">
        <v>278</v>
      </c>
      <c r="C1945" s="80">
        <v>10044187</v>
      </c>
      <c r="D1945" s="80">
        <v>10019674</v>
      </c>
      <c r="E1945" s="79" t="s">
        <v>276</v>
      </c>
      <c r="F1945" s="81">
        <v>43305</v>
      </c>
      <c r="G1945" s="82">
        <v>2.2749999999999999</v>
      </c>
      <c r="H1945" s="83">
        <f t="shared" si="90"/>
        <v>2275</v>
      </c>
      <c r="I1945" s="84">
        <f t="shared" si="91"/>
        <v>2.6331018518518517E-2</v>
      </c>
      <c r="J1945" s="83">
        <v>6.9000000000000006E-2</v>
      </c>
      <c r="K1945" s="83" t="s">
        <v>277</v>
      </c>
      <c r="L1945" s="83">
        <v>0.19700000000000001</v>
      </c>
      <c r="M1945" s="83" t="s">
        <v>277</v>
      </c>
      <c r="N1945" s="84">
        <f t="shared" si="92"/>
        <v>0.2923310185185185</v>
      </c>
    </row>
    <row r="1946" spans="2:14" s="71" customFormat="1" ht="14.65" customHeight="1">
      <c r="B1946" s="79" t="s">
        <v>278</v>
      </c>
      <c r="C1946" s="80">
        <v>10044187</v>
      </c>
      <c r="D1946" s="80">
        <v>10019674</v>
      </c>
      <c r="E1946" s="79" t="s">
        <v>276</v>
      </c>
      <c r="F1946" s="81">
        <v>43306</v>
      </c>
      <c r="G1946" s="82">
        <v>2.552</v>
      </c>
      <c r="H1946" s="83">
        <f t="shared" si="90"/>
        <v>2552</v>
      </c>
      <c r="I1946" s="84">
        <f t="shared" si="91"/>
        <v>2.9537037037037035E-2</v>
      </c>
      <c r="J1946" s="83">
        <v>7.0000000000000007E-2</v>
      </c>
      <c r="K1946" s="83" t="s">
        <v>277</v>
      </c>
      <c r="L1946" s="83">
        <v>0.191</v>
      </c>
      <c r="M1946" s="83" t="s">
        <v>277</v>
      </c>
      <c r="N1946" s="84">
        <f t="shared" si="92"/>
        <v>0.29053703703703704</v>
      </c>
    </row>
    <row r="1947" spans="2:14" s="71" customFormat="1" ht="14.65" customHeight="1">
      <c r="B1947" s="79" t="s">
        <v>278</v>
      </c>
      <c r="C1947" s="80">
        <v>10044187</v>
      </c>
      <c r="D1947" s="80">
        <v>10019674</v>
      </c>
      <c r="E1947" s="79" t="s">
        <v>276</v>
      </c>
      <c r="F1947" s="81">
        <v>43307</v>
      </c>
      <c r="G1947" s="82">
        <v>2.3980000000000001</v>
      </c>
      <c r="H1947" s="83">
        <f t="shared" si="90"/>
        <v>2398</v>
      </c>
      <c r="I1947" s="84">
        <f t="shared" si="91"/>
        <v>2.7754629629629629E-2</v>
      </c>
      <c r="J1947" s="83">
        <v>7.1999999999999995E-2</v>
      </c>
      <c r="K1947" s="83" t="s">
        <v>277</v>
      </c>
      <c r="L1947" s="83">
        <v>0.17199999999999999</v>
      </c>
      <c r="M1947" s="83" t="s">
        <v>277</v>
      </c>
      <c r="N1947" s="84">
        <f t="shared" si="92"/>
        <v>0.2717546296296296</v>
      </c>
    </row>
    <row r="1948" spans="2:14" s="71" customFormat="1" ht="14.65" customHeight="1">
      <c r="B1948" s="79" t="s">
        <v>278</v>
      </c>
      <c r="C1948" s="80">
        <v>10044187</v>
      </c>
      <c r="D1948" s="80">
        <v>10019674</v>
      </c>
      <c r="E1948" s="79" t="s">
        <v>276</v>
      </c>
      <c r="F1948" s="81">
        <v>43308</v>
      </c>
      <c r="G1948" s="82">
        <v>1.61</v>
      </c>
      <c r="H1948" s="83">
        <f t="shared" si="90"/>
        <v>1610</v>
      </c>
      <c r="I1948" s="84">
        <f t="shared" si="91"/>
        <v>1.863425925925926E-2</v>
      </c>
      <c r="J1948" s="83">
        <v>7.5999999999999998E-2</v>
      </c>
      <c r="K1948" s="83" t="s">
        <v>277</v>
      </c>
      <c r="L1948" s="83">
        <v>0.17100000000000001</v>
      </c>
      <c r="M1948" s="83" t="s">
        <v>277</v>
      </c>
      <c r="N1948" s="84">
        <f t="shared" si="92"/>
        <v>0.26563425925925926</v>
      </c>
    </row>
    <row r="1949" spans="2:14" s="71" customFormat="1" ht="14.65" customHeight="1">
      <c r="B1949" s="79" t="s">
        <v>278</v>
      </c>
      <c r="C1949" s="80">
        <v>10044187</v>
      </c>
      <c r="D1949" s="80">
        <v>10019674</v>
      </c>
      <c r="E1949" s="79" t="s">
        <v>276</v>
      </c>
      <c r="F1949" s="81">
        <v>43309</v>
      </c>
      <c r="G1949" s="82">
        <v>2.2559999999999998</v>
      </c>
      <c r="H1949" s="83">
        <f t="shared" si="90"/>
        <v>2256</v>
      </c>
      <c r="I1949" s="84">
        <f t="shared" si="91"/>
        <v>2.6111111111111106E-2</v>
      </c>
      <c r="J1949" s="83">
        <v>8.8999999999999996E-2</v>
      </c>
      <c r="K1949" s="83" t="s">
        <v>277</v>
      </c>
      <c r="L1949" s="83">
        <v>0.17</v>
      </c>
      <c r="M1949" s="83" t="s">
        <v>277</v>
      </c>
      <c r="N1949" s="84">
        <f t="shared" si="92"/>
        <v>0.28511111111111109</v>
      </c>
    </row>
    <row r="1950" spans="2:14" s="71" customFormat="1" ht="14.65" customHeight="1">
      <c r="B1950" s="79" t="s">
        <v>278</v>
      </c>
      <c r="C1950" s="80">
        <v>10044187</v>
      </c>
      <c r="D1950" s="80">
        <v>10019674</v>
      </c>
      <c r="E1950" s="79" t="s">
        <v>276</v>
      </c>
      <c r="F1950" s="81">
        <v>43310</v>
      </c>
      <c r="G1950" s="82">
        <v>2.2290000000000001</v>
      </c>
      <c r="H1950" s="83">
        <f t="shared" si="90"/>
        <v>2229</v>
      </c>
      <c r="I1950" s="84">
        <f t="shared" si="91"/>
        <v>2.5798611111111109E-2</v>
      </c>
      <c r="J1950" s="83">
        <v>0.218</v>
      </c>
      <c r="K1950" s="83" t="s">
        <v>277</v>
      </c>
      <c r="L1950" s="83">
        <v>0.20799999999999999</v>
      </c>
      <c r="M1950" s="83" t="s">
        <v>277</v>
      </c>
      <c r="N1950" s="84">
        <f t="shared" si="92"/>
        <v>0.45179861111111108</v>
      </c>
    </row>
    <row r="1951" spans="2:14" s="71" customFormat="1" ht="14.65" customHeight="1">
      <c r="B1951" s="79" t="s">
        <v>278</v>
      </c>
      <c r="C1951" s="80">
        <v>10044187</v>
      </c>
      <c r="D1951" s="80">
        <v>10019674</v>
      </c>
      <c r="E1951" s="79" t="s">
        <v>276</v>
      </c>
      <c r="F1951" s="81">
        <v>43311</v>
      </c>
      <c r="G1951" s="82">
        <v>2.3069999999999999</v>
      </c>
      <c r="H1951" s="83">
        <f t="shared" si="90"/>
        <v>2307</v>
      </c>
      <c r="I1951" s="84">
        <f t="shared" si="91"/>
        <v>2.6701388888888886E-2</v>
      </c>
      <c r="J1951" s="83">
        <v>0.19800000000000001</v>
      </c>
      <c r="K1951" s="83" t="s">
        <v>277</v>
      </c>
      <c r="L1951" s="83">
        <v>0.23499999999999999</v>
      </c>
      <c r="M1951" s="83" t="s">
        <v>277</v>
      </c>
      <c r="N1951" s="84">
        <f t="shared" si="92"/>
        <v>0.4597013888888889</v>
      </c>
    </row>
    <row r="1952" spans="2:14" s="71" customFormat="1" ht="14.65" customHeight="1">
      <c r="B1952" s="79" t="s">
        <v>278</v>
      </c>
      <c r="C1952" s="80">
        <v>10044187</v>
      </c>
      <c r="D1952" s="80">
        <v>10019674</v>
      </c>
      <c r="E1952" s="79" t="s">
        <v>276</v>
      </c>
      <c r="F1952" s="81">
        <v>43312</v>
      </c>
      <c r="G1952" s="82">
        <v>2.2629999999999999</v>
      </c>
      <c r="H1952" s="83">
        <f t="shared" si="90"/>
        <v>2263</v>
      </c>
      <c r="I1952" s="84">
        <f t="shared" si="91"/>
        <v>2.6192129629629628E-2</v>
      </c>
      <c r="J1952" s="83">
        <v>0.49399999999999999</v>
      </c>
      <c r="K1952" s="83" t="s">
        <v>277</v>
      </c>
      <c r="L1952" s="83">
        <v>0.32200000000000001</v>
      </c>
      <c r="M1952" s="83" t="s">
        <v>277</v>
      </c>
      <c r="N1952" s="84">
        <f t="shared" si="92"/>
        <v>0.84219212962962953</v>
      </c>
    </row>
    <row r="1953" spans="2:14" s="71" customFormat="1" ht="14.65" customHeight="1">
      <c r="B1953" s="79" t="s">
        <v>278</v>
      </c>
      <c r="C1953" s="80">
        <v>10044187</v>
      </c>
      <c r="D1953" s="80">
        <v>10019674</v>
      </c>
      <c r="E1953" s="79" t="s">
        <v>276</v>
      </c>
      <c r="F1953" s="81">
        <v>43313</v>
      </c>
      <c r="G1953" s="82">
        <v>2.306</v>
      </c>
      <c r="H1953" s="83">
        <f t="shared" si="90"/>
        <v>2306</v>
      </c>
      <c r="I1953" s="84">
        <f t="shared" si="91"/>
        <v>2.6689814814814812E-2</v>
      </c>
      <c r="J1953" s="83">
        <v>0.124</v>
      </c>
      <c r="K1953" s="83" t="s">
        <v>277</v>
      </c>
      <c r="L1953" s="83">
        <v>0.24099999999999999</v>
      </c>
      <c r="M1953" s="83" t="s">
        <v>277</v>
      </c>
      <c r="N1953" s="84">
        <f t="shared" si="92"/>
        <v>0.3916898148148148</v>
      </c>
    </row>
    <row r="1954" spans="2:14" s="71" customFormat="1" ht="14.65" customHeight="1">
      <c r="B1954" s="79" t="s">
        <v>278</v>
      </c>
      <c r="C1954" s="80">
        <v>10044187</v>
      </c>
      <c r="D1954" s="80">
        <v>10019674</v>
      </c>
      <c r="E1954" s="79" t="s">
        <v>276</v>
      </c>
      <c r="F1954" s="81">
        <v>43314</v>
      </c>
      <c r="G1954" s="82">
        <v>2.2839999999999998</v>
      </c>
      <c r="H1954" s="83">
        <f t="shared" si="90"/>
        <v>2284</v>
      </c>
      <c r="I1954" s="84">
        <f t="shared" si="91"/>
        <v>2.643518518518518E-2</v>
      </c>
      <c r="J1954" s="83">
        <v>8.8999999999999996E-2</v>
      </c>
      <c r="K1954" s="83" t="s">
        <v>277</v>
      </c>
      <c r="L1954" s="83">
        <v>0.17699999999999999</v>
      </c>
      <c r="M1954" s="83" t="s">
        <v>277</v>
      </c>
      <c r="N1954" s="84">
        <f t="shared" si="92"/>
        <v>0.29243518518518519</v>
      </c>
    </row>
    <row r="1955" spans="2:14" s="71" customFormat="1" ht="14.65" customHeight="1">
      <c r="B1955" s="79" t="s">
        <v>278</v>
      </c>
      <c r="C1955" s="80">
        <v>10044187</v>
      </c>
      <c r="D1955" s="80">
        <v>10019674</v>
      </c>
      <c r="E1955" s="79" t="s">
        <v>276</v>
      </c>
      <c r="F1955" s="81">
        <v>43315</v>
      </c>
      <c r="G1955" s="82">
        <v>2.351</v>
      </c>
      <c r="H1955" s="83">
        <f t="shared" si="90"/>
        <v>2351</v>
      </c>
      <c r="I1955" s="84">
        <f t="shared" si="91"/>
        <v>2.7210648148148147E-2</v>
      </c>
      <c r="J1955" s="83">
        <v>8.1000000000000003E-2</v>
      </c>
      <c r="K1955" s="83" t="s">
        <v>277</v>
      </c>
      <c r="L1955" s="83">
        <v>0.17799999999999999</v>
      </c>
      <c r="M1955" s="83" t="s">
        <v>277</v>
      </c>
      <c r="N1955" s="84">
        <f t="shared" si="92"/>
        <v>0.28621064814814812</v>
      </c>
    </row>
    <row r="1956" spans="2:14" s="71" customFormat="1" ht="14.65" customHeight="1">
      <c r="B1956" s="79" t="s">
        <v>278</v>
      </c>
      <c r="C1956" s="80">
        <v>10044187</v>
      </c>
      <c r="D1956" s="80">
        <v>10019674</v>
      </c>
      <c r="E1956" s="79" t="s">
        <v>276</v>
      </c>
      <c r="F1956" s="81">
        <v>43316</v>
      </c>
      <c r="G1956" s="82">
        <v>2.3420000000000001</v>
      </c>
      <c r="H1956" s="83">
        <f t="shared" si="90"/>
        <v>2342</v>
      </c>
      <c r="I1956" s="84">
        <f t="shared" si="91"/>
        <v>2.7106481481481481E-2</v>
      </c>
      <c r="J1956" s="83">
        <v>7.3999999999999996E-2</v>
      </c>
      <c r="K1956" s="83" t="s">
        <v>277</v>
      </c>
      <c r="L1956" s="83">
        <v>0.17499999999999999</v>
      </c>
      <c r="M1956" s="83" t="s">
        <v>277</v>
      </c>
      <c r="N1956" s="84">
        <f t="shared" si="92"/>
        <v>0.27610648148148148</v>
      </c>
    </row>
    <row r="1957" spans="2:14" s="71" customFormat="1" ht="14.65" customHeight="1">
      <c r="B1957" s="79" t="s">
        <v>278</v>
      </c>
      <c r="C1957" s="80">
        <v>10044187</v>
      </c>
      <c r="D1957" s="80">
        <v>10019674</v>
      </c>
      <c r="E1957" s="79" t="s">
        <v>276</v>
      </c>
      <c r="F1957" s="81">
        <v>43317</v>
      </c>
      <c r="G1957" s="82">
        <v>2.532</v>
      </c>
      <c r="H1957" s="83">
        <f t="shared" si="90"/>
        <v>2532</v>
      </c>
      <c r="I1957" s="84">
        <f t="shared" si="91"/>
        <v>2.9305555555555553E-2</v>
      </c>
      <c r="J1957" s="83">
        <v>7.4999999999999997E-2</v>
      </c>
      <c r="K1957" s="83" t="s">
        <v>277</v>
      </c>
      <c r="L1957" s="83">
        <v>0.18</v>
      </c>
      <c r="M1957" s="83" t="s">
        <v>277</v>
      </c>
      <c r="N1957" s="84">
        <f t="shared" si="92"/>
        <v>0.28430555555555553</v>
      </c>
    </row>
    <row r="1958" spans="2:14" s="71" customFormat="1" ht="14.65" customHeight="1">
      <c r="B1958" s="79" t="s">
        <v>278</v>
      </c>
      <c r="C1958" s="80">
        <v>10044187</v>
      </c>
      <c r="D1958" s="80">
        <v>10019674</v>
      </c>
      <c r="E1958" s="79" t="s">
        <v>276</v>
      </c>
      <c r="F1958" s="81">
        <v>43318</v>
      </c>
      <c r="G1958" s="82">
        <v>2.387</v>
      </c>
      <c r="H1958" s="83">
        <f t="shared" si="90"/>
        <v>2387</v>
      </c>
      <c r="I1958" s="84">
        <f t="shared" si="91"/>
        <v>2.7627314814814813E-2</v>
      </c>
      <c r="J1958" s="83">
        <v>7.8E-2</v>
      </c>
      <c r="K1958" s="83" t="s">
        <v>277</v>
      </c>
      <c r="L1958" s="83">
        <v>0.17299999999999999</v>
      </c>
      <c r="M1958" s="83" t="s">
        <v>277</v>
      </c>
      <c r="N1958" s="84">
        <f t="shared" si="92"/>
        <v>0.27862731481481479</v>
      </c>
    </row>
    <row r="1959" spans="2:14" s="71" customFormat="1" ht="14.65" customHeight="1">
      <c r="B1959" s="79" t="s">
        <v>278</v>
      </c>
      <c r="C1959" s="80">
        <v>10044187</v>
      </c>
      <c r="D1959" s="80">
        <v>10019674</v>
      </c>
      <c r="E1959" s="79" t="s">
        <v>276</v>
      </c>
      <c r="F1959" s="81">
        <v>43319</v>
      </c>
      <c r="G1959" s="82">
        <v>1.5589999999999999</v>
      </c>
      <c r="H1959" s="83">
        <f t="shared" si="90"/>
        <v>1559</v>
      </c>
      <c r="I1959" s="84">
        <f t="shared" si="91"/>
        <v>1.804398148148148E-2</v>
      </c>
      <c r="J1959" s="83">
        <v>8.3000000000000004E-2</v>
      </c>
      <c r="K1959" s="83" t="s">
        <v>277</v>
      </c>
      <c r="L1959" s="83">
        <v>0.18</v>
      </c>
      <c r="M1959" s="83" t="s">
        <v>277</v>
      </c>
      <c r="N1959" s="84">
        <f t="shared" si="92"/>
        <v>0.28104398148148146</v>
      </c>
    </row>
    <row r="1960" spans="2:14" s="71" customFormat="1" ht="14.65" customHeight="1">
      <c r="B1960" s="79" t="s">
        <v>278</v>
      </c>
      <c r="C1960" s="80">
        <v>10044187</v>
      </c>
      <c r="D1960" s="80">
        <v>10019674</v>
      </c>
      <c r="E1960" s="79" t="s">
        <v>276</v>
      </c>
      <c r="F1960" s="81">
        <v>43320</v>
      </c>
      <c r="G1960" s="82">
        <v>2.7309999999999999</v>
      </c>
      <c r="H1960" s="83">
        <f t="shared" si="90"/>
        <v>2731</v>
      </c>
      <c r="I1960" s="84">
        <f t="shared" si="91"/>
        <v>3.1608796296296295E-2</v>
      </c>
      <c r="J1960" s="83">
        <v>8.6999999999999994E-2</v>
      </c>
      <c r="K1960" s="83" t="s">
        <v>277</v>
      </c>
      <c r="L1960" s="83">
        <v>0.156</v>
      </c>
      <c r="M1960" s="83" t="s">
        <v>277</v>
      </c>
      <c r="N1960" s="84">
        <f t="shared" si="92"/>
        <v>0.27460879629629631</v>
      </c>
    </row>
    <row r="1961" spans="2:14" s="71" customFormat="1" ht="14.65" customHeight="1">
      <c r="B1961" s="79" t="s">
        <v>278</v>
      </c>
      <c r="C1961" s="80">
        <v>10044187</v>
      </c>
      <c r="D1961" s="80">
        <v>10019674</v>
      </c>
      <c r="E1961" s="79" t="s">
        <v>276</v>
      </c>
      <c r="F1961" s="81">
        <v>43321</v>
      </c>
      <c r="G1961" s="82">
        <v>1.762</v>
      </c>
      <c r="H1961" s="83">
        <f t="shared" si="90"/>
        <v>1762</v>
      </c>
      <c r="I1961" s="84">
        <f t="shared" si="91"/>
        <v>2.0393518518518516E-2</v>
      </c>
      <c r="J1961" s="83">
        <v>0.40899999999999997</v>
      </c>
      <c r="K1961" s="83" t="s">
        <v>277</v>
      </c>
      <c r="L1961" s="83">
        <v>0.217</v>
      </c>
      <c r="M1961" s="83" t="s">
        <v>277</v>
      </c>
      <c r="N1961" s="84">
        <f t="shared" si="92"/>
        <v>0.64639351851851845</v>
      </c>
    </row>
    <row r="1962" spans="2:14" s="71" customFormat="1" ht="14.65" customHeight="1">
      <c r="B1962" s="79" t="s">
        <v>278</v>
      </c>
      <c r="C1962" s="80">
        <v>10044187</v>
      </c>
      <c r="D1962" s="80">
        <v>10019674</v>
      </c>
      <c r="E1962" s="79" t="s">
        <v>276</v>
      </c>
      <c r="F1962" s="81">
        <v>43322</v>
      </c>
      <c r="G1962" s="82">
        <v>2.2000000000000002</v>
      </c>
      <c r="H1962" s="83">
        <f t="shared" si="90"/>
        <v>2200</v>
      </c>
      <c r="I1962" s="84">
        <f t="shared" si="91"/>
        <v>2.5462962962962965E-2</v>
      </c>
      <c r="J1962" s="83">
        <v>0.755</v>
      </c>
      <c r="K1962" s="83" t="s">
        <v>277</v>
      </c>
      <c r="L1962" s="83">
        <v>0.38800000000000001</v>
      </c>
      <c r="M1962" s="83" t="s">
        <v>277</v>
      </c>
      <c r="N1962" s="84">
        <f t="shared" si="92"/>
        <v>1.168462962962963</v>
      </c>
    </row>
    <row r="1963" spans="2:14" s="71" customFormat="1" ht="14.65" customHeight="1">
      <c r="B1963" s="79" t="s">
        <v>278</v>
      </c>
      <c r="C1963" s="80">
        <v>10044187</v>
      </c>
      <c r="D1963" s="80">
        <v>10019674</v>
      </c>
      <c r="E1963" s="79" t="s">
        <v>276</v>
      </c>
      <c r="F1963" s="81">
        <v>43323</v>
      </c>
      <c r="G1963" s="82">
        <v>2.2730000000000001</v>
      </c>
      <c r="H1963" s="83">
        <f t="shared" si="90"/>
        <v>2273</v>
      </c>
      <c r="I1963" s="84">
        <f t="shared" si="91"/>
        <v>2.630787037037037E-2</v>
      </c>
      <c r="J1963" s="83">
        <v>0.20899999999999999</v>
      </c>
      <c r="K1963" s="83" t="s">
        <v>277</v>
      </c>
      <c r="L1963" s="83">
        <v>0.36499999999999999</v>
      </c>
      <c r="M1963" s="83" t="s">
        <v>277</v>
      </c>
      <c r="N1963" s="84">
        <f t="shared" si="92"/>
        <v>0.60030787037037037</v>
      </c>
    </row>
    <row r="1964" spans="2:14" s="71" customFormat="1" ht="14.65" customHeight="1">
      <c r="B1964" s="79" t="s">
        <v>278</v>
      </c>
      <c r="C1964" s="80">
        <v>10044187</v>
      </c>
      <c r="D1964" s="80">
        <v>10019674</v>
      </c>
      <c r="E1964" s="79" t="s">
        <v>276</v>
      </c>
      <c r="F1964" s="81">
        <v>43324</v>
      </c>
      <c r="G1964" s="82">
        <v>2.15</v>
      </c>
      <c r="H1964" s="83">
        <f t="shared" si="90"/>
        <v>2150</v>
      </c>
      <c r="I1964" s="84">
        <f t="shared" si="91"/>
        <v>2.4884259259259255E-2</v>
      </c>
      <c r="J1964" s="83">
        <v>0.14000000000000001</v>
      </c>
      <c r="K1964" s="83" t="s">
        <v>277</v>
      </c>
      <c r="L1964" s="83">
        <v>0.26400000000000001</v>
      </c>
      <c r="M1964" s="83" t="s">
        <v>277</v>
      </c>
      <c r="N1964" s="84">
        <f t="shared" si="92"/>
        <v>0.42888425925925927</v>
      </c>
    </row>
    <row r="1965" spans="2:14" s="71" customFormat="1" ht="14.65" customHeight="1">
      <c r="B1965" s="79" t="s">
        <v>278</v>
      </c>
      <c r="C1965" s="80">
        <v>10044187</v>
      </c>
      <c r="D1965" s="80">
        <v>10019674</v>
      </c>
      <c r="E1965" s="79" t="s">
        <v>276</v>
      </c>
      <c r="F1965" s="81">
        <v>43325</v>
      </c>
      <c r="G1965" s="82">
        <v>2.2719999999999998</v>
      </c>
      <c r="H1965" s="83">
        <f t="shared" si="90"/>
        <v>2272</v>
      </c>
      <c r="I1965" s="84">
        <f t="shared" si="91"/>
        <v>2.6296296296296293E-2</v>
      </c>
      <c r="J1965" s="83">
        <v>0.14199999999999999</v>
      </c>
      <c r="K1965" s="83" t="s">
        <v>277</v>
      </c>
      <c r="L1965" s="83">
        <v>0.251</v>
      </c>
      <c r="M1965" s="83" t="s">
        <v>277</v>
      </c>
      <c r="N1965" s="84">
        <f t="shared" si="92"/>
        <v>0.41929629629629628</v>
      </c>
    </row>
    <row r="1966" spans="2:14" s="71" customFormat="1" ht="14.65" customHeight="1">
      <c r="B1966" s="79" t="s">
        <v>278</v>
      </c>
      <c r="C1966" s="80">
        <v>10044187</v>
      </c>
      <c r="D1966" s="80">
        <v>10019674</v>
      </c>
      <c r="E1966" s="79" t="s">
        <v>276</v>
      </c>
      <c r="F1966" s="81">
        <v>43326</v>
      </c>
      <c r="G1966" s="82">
        <v>2.1779999999999999</v>
      </c>
      <c r="H1966" s="83">
        <f t="shared" si="90"/>
        <v>2178</v>
      </c>
      <c r="I1966" s="84">
        <f t="shared" si="91"/>
        <v>2.5208333333333333E-2</v>
      </c>
      <c r="J1966" s="83">
        <v>9.7000000000000003E-2</v>
      </c>
      <c r="K1966" s="83" t="s">
        <v>277</v>
      </c>
      <c r="L1966" s="83">
        <v>0.23899999999999999</v>
      </c>
      <c r="M1966" s="83" t="s">
        <v>277</v>
      </c>
      <c r="N1966" s="84">
        <f t="shared" si="92"/>
        <v>0.36120833333333335</v>
      </c>
    </row>
    <row r="1967" spans="2:14" s="71" customFormat="1" ht="14.65" customHeight="1">
      <c r="B1967" s="79" t="s">
        <v>278</v>
      </c>
      <c r="C1967" s="80">
        <v>10044187</v>
      </c>
      <c r="D1967" s="80">
        <v>10019674</v>
      </c>
      <c r="E1967" s="79" t="s">
        <v>276</v>
      </c>
      <c r="F1967" s="81">
        <v>43327</v>
      </c>
      <c r="G1967" s="82">
        <v>2.149</v>
      </c>
      <c r="H1967" s="83">
        <f t="shared" si="90"/>
        <v>2149</v>
      </c>
      <c r="I1967" s="84">
        <f t="shared" si="91"/>
        <v>2.4872685185185185E-2</v>
      </c>
      <c r="J1967" s="83">
        <v>8.5999999999999993E-2</v>
      </c>
      <c r="K1967" s="83" t="s">
        <v>277</v>
      </c>
      <c r="L1967" s="83">
        <v>0.214</v>
      </c>
      <c r="M1967" s="83" t="s">
        <v>277</v>
      </c>
      <c r="N1967" s="84">
        <f t="shared" si="92"/>
        <v>0.32487268518518519</v>
      </c>
    </row>
    <row r="1968" spans="2:14" s="71" customFormat="1" ht="14.65" customHeight="1">
      <c r="B1968" s="79" t="s">
        <v>278</v>
      </c>
      <c r="C1968" s="80">
        <v>10044187</v>
      </c>
      <c r="D1968" s="80">
        <v>10019674</v>
      </c>
      <c r="E1968" s="79" t="s">
        <v>276</v>
      </c>
      <c r="F1968" s="81">
        <v>43328</v>
      </c>
      <c r="G1968" s="82">
        <v>2.278</v>
      </c>
      <c r="H1968" s="83">
        <f t="shared" si="90"/>
        <v>2278</v>
      </c>
      <c r="I1968" s="84">
        <f t="shared" si="91"/>
        <v>2.6365740740740738E-2</v>
      </c>
      <c r="J1968" s="83">
        <v>1.06</v>
      </c>
      <c r="K1968" s="83" t="s">
        <v>277</v>
      </c>
      <c r="L1968" s="83">
        <v>0.40899999999999997</v>
      </c>
      <c r="M1968" s="83" t="s">
        <v>277</v>
      </c>
      <c r="N1968" s="84">
        <f t="shared" si="92"/>
        <v>1.4953657407407408</v>
      </c>
    </row>
    <row r="1969" spans="2:14" s="71" customFormat="1" ht="14.65" customHeight="1">
      <c r="B1969" s="79" t="s">
        <v>278</v>
      </c>
      <c r="C1969" s="80">
        <v>10044187</v>
      </c>
      <c r="D1969" s="80">
        <v>10019674</v>
      </c>
      <c r="E1969" s="79" t="s">
        <v>276</v>
      </c>
      <c r="F1969" s="81">
        <v>43329</v>
      </c>
      <c r="G1969" s="82">
        <v>2.1360000000000001</v>
      </c>
      <c r="H1969" s="83">
        <f t="shared" si="90"/>
        <v>2136</v>
      </c>
      <c r="I1969" s="84">
        <f t="shared" si="91"/>
        <v>2.4722222222222222E-2</v>
      </c>
      <c r="J1969" s="83">
        <v>0.193</v>
      </c>
      <c r="K1969" s="83" t="s">
        <v>277</v>
      </c>
      <c r="L1969" s="83">
        <v>0.39300000000000002</v>
      </c>
      <c r="M1969" s="83" t="s">
        <v>277</v>
      </c>
      <c r="N1969" s="84">
        <f t="shared" si="92"/>
        <v>0.61072222222222228</v>
      </c>
    </row>
    <row r="1970" spans="2:14" s="71" customFormat="1" ht="14.65" customHeight="1">
      <c r="B1970" s="79" t="s">
        <v>278</v>
      </c>
      <c r="C1970" s="80">
        <v>10044187</v>
      </c>
      <c r="D1970" s="80">
        <v>10019674</v>
      </c>
      <c r="E1970" s="79" t="s">
        <v>276</v>
      </c>
      <c r="F1970" s="81">
        <v>43330</v>
      </c>
      <c r="G1970" s="82">
        <v>2.7229999999999999</v>
      </c>
      <c r="H1970" s="83">
        <f t="shared" si="90"/>
        <v>2723</v>
      </c>
      <c r="I1970" s="84">
        <f t="shared" si="91"/>
        <v>3.1516203703703699E-2</v>
      </c>
      <c r="J1970" s="83">
        <v>0.14299999999999999</v>
      </c>
      <c r="K1970" s="83" t="s">
        <v>277</v>
      </c>
      <c r="L1970" s="83">
        <v>0.28799999999999998</v>
      </c>
      <c r="M1970" s="83" t="s">
        <v>277</v>
      </c>
      <c r="N1970" s="84">
        <f t="shared" si="92"/>
        <v>0.46251620370370367</v>
      </c>
    </row>
    <row r="1971" spans="2:14" s="71" customFormat="1" ht="14.65" customHeight="1">
      <c r="B1971" s="79" t="s">
        <v>278</v>
      </c>
      <c r="C1971" s="80">
        <v>10044187</v>
      </c>
      <c r="D1971" s="80">
        <v>10019674</v>
      </c>
      <c r="E1971" s="79" t="s">
        <v>276</v>
      </c>
      <c r="F1971" s="81">
        <v>43331</v>
      </c>
      <c r="G1971" s="82">
        <v>2.1589999999999998</v>
      </c>
      <c r="H1971" s="83">
        <f t="shared" si="90"/>
        <v>2159</v>
      </c>
      <c r="I1971" s="84">
        <f t="shared" si="91"/>
        <v>2.4988425925925921E-2</v>
      </c>
      <c r="J1971" s="83">
        <v>7.8E-2</v>
      </c>
      <c r="K1971" s="83" t="s">
        <v>277</v>
      </c>
      <c r="L1971" s="83">
        <v>0.246</v>
      </c>
      <c r="M1971" s="83" t="s">
        <v>277</v>
      </c>
      <c r="N1971" s="84">
        <f t="shared" si="92"/>
        <v>0.34898842592592594</v>
      </c>
    </row>
    <row r="1972" spans="2:14" s="71" customFormat="1" ht="14.65" customHeight="1">
      <c r="B1972" s="79" t="s">
        <v>278</v>
      </c>
      <c r="C1972" s="80">
        <v>10044187</v>
      </c>
      <c r="D1972" s="80">
        <v>10019674</v>
      </c>
      <c r="E1972" s="79" t="s">
        <v>276</v>
      </c>
      <c r="F1972" s="81">
        <v>43332</v>
      </c>
      <c r="G1972" s="82">
        <v>1.9359999999999999</v>
      </c>
      <c r="H1972" s="83">
        <f t="shared" si="90"/>
        <v>1936</v>
      </c>
      <c r="I1972" s="84">
        <f t="shared" si="91"/>
        <v>2.2407407407407404E-2</v>
      </c>
      <c r="J1972" s="83">
        <v>0.08</v>
      </c>
      <c r="K1972" s="83" t="s">
        <v>277</v>
      </c>
      <c r="L1972" s="83">
        <v>0.23</v>
      </c>
      <c r="M1972" s="83" t="s">
        <v>277</v>
      </c>
      <c r="N1972" s="84">
        <f t="shared" si="92"/>
        <v>0.33240740740740743</v>
      </c>
    </row>
    <row r="1973" spans="2:14" s="71" customFormat="1" ht="14.65" customHeight="1">
      <c r="B1973" s="79" t="s">
        <v>278</v>
      </c>
      <c r="C1973" s="80">
        <v>10044187</v>
      </c>
      <c r="D1973" s="80">
        <v>10019674</v>
      </c>
      <c r="E1973" s="79" t="s">
        <v>276</v>
      </c>
      <c r="F1973" s="81">
        <v>43333</v>
      </c>
      <c r="G1973" s="82">
        <v>2.153</v>
      </c>
      <c r="H1973" s="83">
        <f t="shared" si="90"/>
        <v>2153</v>
      </c>
      <c r="I1973" s="84">
        <f t="shared" si="91"/>
        <v>2.4918981481481479E-2</v>
      </c>
      <c r="J1973" s="83">
        <v>7.4999999999999997E-2</v>
      </c>
      <c r="K1973" s="83" t="s">
        <v>277</v>
      </c>
      <c r="L1973" s="83">
        <v>0.215</v>
      </c>
      <c r="M1973" s="83" t="s">
        <v>277</v>
      </c>
      <c r="N1973" s="84">
        <f t="shared" si="92"/>
        <v>0.31491898148148145</v>
      </c>
    </row>
    <row r="1974" spans="2:14" s="71" customFormat="1" ht="14.65" customHeight="1">
      <c r="B1974" s="79" t="s">
        <v>278</v>
      </c>
      <c r="C1974" s="80">
        <v>10044187</v>
      </c>
      <c r="D1974" s="80">
        <v>10019674</v>
      </c>
      <c r="E1974" s="79" t="s">
        <v>276</v>
      </c>
      <c r="F1974" s="81">
        <v>43334</v>
      </c>
      <c r="G1974" s="82">
        <v>2.1230000000000002</v>
      </c>
      <c r="H1974" s="83">
        <f t="shared" si="90"/>
        <v>2123</v>
      </c>
      <c r="I1974" s="84">
        <f t="shared" si="91"/>
        <v>2.4571759259259258E-2</v>
      </c>
      <c r="J1974" s="83">
        <v>7.3999999999999996E-2</v>
      </c>
      <c r="K1974" s="83" t="s">
        <v>277</v>
      </c>
      <c r="L1974" s="83">
        <v>0.17899999999999999</v>
      </c>
      <c r="M1974" s="83" t="s">
        <v>277</v>
      </c>
      <c r="N1974" s="84">
        <f t="shared" si="92"/>
        <v>0.27757175925925925</v>
      </c>
    </row>
    <row r="1975" spans="2:14" s="71" customFormat="1" ht="14.65" customHeight="1">
      <c r="B1975" s="79" t="s">
        <v>278</v>
      </c>
      <c r="C1975" s="80">
        <v>10044187</v>
      </c>
      <c r="D1975" s="80">
        <v>10019674</v>
      </c>
      <c r="E1975" s="79" t="s">
        <v>276</v>
      </c>
      <c r="F1975" s="81">
        <v>43335</v>
      </c>
      <c r="G1975" s="82">
        <v>2.1560000000000001</v>
      </c>
      <c r="H1975" s="83">
        <f t="shared" si="90"/>
        <v>2156</v>
      </c>
      <c r="I1975" s="84">
        <f t="shared" si="91"/>
        <v>2.4953703703703704E-2</v>
      </c>
      <c r="J1975" s="83">
        <v>8.4000000000000005E-2</v>
      </c>
      <c r="K1975" s="83" t="s">
        <v>277</v>
      </c>
      <c r="L1975" s="83">
        <v>0.16500000000000001</v>
      </c>
      <c r="M1975" s="83" t="s">
        <v>277</v>
      </c>
      <c r="N1975" s="84">
        <f t="shared" si="92"/>
        <v>0.2739537037037037</v>
      </c>
    </row>
    <row r="1976" spans="2:14" s="71" customFormat="1" ht="14.65" customHeight="1">
      <c r="B1976" s="79" t="s">
        <v>278</v>
      </c>
      <c r="C1976" s="80">
        <v>10044187</v>
      </c>
      <c r="D1976" s="80">
        <v>10019674</v>
      </c>
      <c r="E1976" s="79" t="s">
        <v>276</v>
      </c>
      <c r="F1976" s="81">
        <v>43336</v>
      </c>
      <c r="G1976" s="82">
        <v>2.3239999999999998</v>
      </c>
      <c r="H1976" s="83">
        <f t="shared" si="90"/>
        <v>2324</v>
      </c>
      <c r="I1976" s="84">
        <f t="shared" si="91"/>
        <v>2.6898148148148143E-2</v>
      </c>
      <c r="J1976" s="83">
        <v>0.221</v>
      </c>
      <c r="K1976" s="83" t="s">
        <v>277</v>
      </c>
      <c r="L1976" s="83">
        <v>0.19500000000000001</v>
      </c>
      <c r="M1976" s="83" t="s">
        <v>277</v>
      </c>
      <c r="N1976" s="84">
        <f t="shared" si="92"/>
        <v>0.44289814814814815</v>
      </c>
    </row>
    <row r="1977" spans="2:14" s="71" customFormat="1" ht="14.65" customHeight="1">
      <c r="B1977" s="79" t="s">
        <v>278</v>
      </c>
      <c r="C1977" s="80">
        <v>10044187</v>
      </c>
      <c r="D1977" s="80">
        <v>10019674</v>
      </c>
      <c r="E1977" s="79" t="s">
        <v>276</v>
      </c>
      <c r="F1977" s="81">
        <v>43337</v>
      </c>
      <c r="G1977" s="82">
        <v>2.2650000000000001</v>
      </c>
      <c r="H1977" s="83">
        <f t="shared" si="90"/>
        <v>2265</v>
      </c>
      <c r="I1977" s="84">
        <f t="shared" si="91"/>
        <v>2.6215277777777778E-2</v>
      </c>
      <c r="J1977" s="83">
        <v>0.22500000000000001</v>
      </c>
      <c r="K1977" s="83" t="s">
        <v>277</v>
      </c>
      <c r="L1977" s="83">
        <v>0.29299999999999998</v>
      </c>
      <c r="M1977" s="83" t="s">
        <v>277</v>
      </c>
      <c r="N1977" s="84">
        <f t="shared" si="92"/>
        <v>0.54421527777777778</v>
      </c>
    </row>
    <row r="1978" spans="2:14" s="71" customFormat="1" ht="14.65" customHeight="1">
      <c r="B1978" s="79" t="s">
        <v>278</v>
      </c>
      <c r="C1978" s="80">
        <v>10044187</v>
      </c>
      <c r="D1978" s="80">
        <v>10019674</v>
      </c>
      <c r="E1978" s="79" t="s">
        <v>276</v>
      </c>
      <c r="F1978" s="81">
        <v>43338</v>
      </c>
      <c r="G1978" s="82">
        <v>2.2679999999999998</v>
      </c>
      <c r="H1978" s="83">
        <f t="shared" si="90"/>
        <v>2268</v>
      </c>
      <c r="I1978" s="84">
        <f t="shared" si="91"/>
        <v>2.6249999999999996E-2</v>
      </c>
      <c r="J1978" s="83">
        <v>1.26</v>
      </c>
      <c r="K1978" s="83" t="s">
        <v>277</v>
      </c>
      <c r="L1978" s="83">
        <v>0.34</v>
      </c>
      <c r="M1978" s="83" t="s">
        <v>277</v>
      </c>
      <c r="N1978" s="84">
        <f t="shared" si="92"/>
        <v>1.62625</v>
      </c>
    </row>
    <row r="1979" spans="2:14" s="71" customFormat="1" ht="14.65" customHeight="1">
      <c r="B1979" s="79" t="s">
        <v>278</v>
      </c>
      <c r="C1979" s="80">
        <v>10044187</v>
      </c>
      <c r="D1979" s="80">
        <v>10019674</v>
      </c>
      <c r="E1979" s="79" t="s">
        <v>276</v>
      </c>
      <c r="F1979" s="81">
        <v>43339</v>
      </c>
      <c r="G1979" s="82">
        <v>2.0960000000000001</v>
      </c>
      <c r="H1979" s="83">
        <f t="shared" si="90"/>
        <v>2096</v>
      </c>
      <c r="I1979" s="84">
        <f t="shared" si="91"/>
        <v>2.4259259259259258E-2</v>
      </c>
      <c r="J1979" s="83">
        <v>0.39300000000000002</v>
      </c>
      <c r="K1979" s="83" t="s">
        <v>277</v>
      </c>
      <c r="L1979" s="83">
        <v>0.26400000000000001</v>
      </c>
      <c r="M1979" s="83" t="s">
        <v>277</v>
      </c>
      <c r="N1979" s="84">
        <f t="shared" si="92"/>
        <v>0.68125925925925923</v>
      </c>
    </row>
    <row r="1980" spans="2:14" s="71" customFormat="1" ht="14.65" customHeight="1">
      <c r="B1980" s="79" t="s">
        <v>278</v>
      </c>
      <c r="C1980" s="80">
        <v>10044187</v>
      </c>
      <c r="D1980" s="80">
        <v>10019674</v>
      </c>
      <c r="E1980" s="79" t="s">
        <v>276</v>
      </c>
      <c r="F1980" s="81">
        <v>43340</v>
      </c>
      <c r="G1980" s="82">
        <v>2.1259999999999999</v>
      </c>
      <c r="H1980" s="83">
        <f t="shared" si="90"/>
        <v>2126</v>
      </c>
      <c r="I1980" s="84">
        <f t="shared" si="91"/>
        <v>2.4606481481481479E-2</v>
      </c>
      <c r="J1980" s="83">
        <v>0.23799999999999999</v>
      </c>
      <c r="K1980" s="83" t="s">
        <v>277</v>
      </c>
      <c r="L1980" s="83">
        <v>0.17799999999999999</v>
      </c>
      <c r="M1980" s="83" t="s">
        <v>277</v>
      </c>
      <c r="N1980" s="84">
        <f t="shared" si="92"/>
        <v>0.44060648148148146</v>
      </c>
    </row>
    <row r="1981" spans="2:14" s="71" customFormat="1" ht="14.65" customHeight="1">
      <c r="B1981" s="79" t="s">
        <v>278</v>
      </c>
      <c r="C1981" s="80">
        <v>10044187</v>
      </c>
      <c r="D1981" s="80">
        <v>10019674</v>
      </c>
      <c r="E1981" s="79" t="s">
        <v>276</v>
      </c>
      <c r="F1981" s="81">
        <v>43341</v>
      </c>
      <c r="G1981" s="82">
        <v>2.0819999999999999</v>
      </c>
      <c r="H1981" s="83">
        <f t="shared" si="90"/>
        <v>2082</v>
      </c>
      <c r="I1981" s="84">
        <f t="shared" si="91"/>
        <v>2.4097222222222218E-2</v>
      </c>
      <c r="J1981" s="83">
        <v>0.45500000000000002</v>
      </c>
      <c r="K1981" s="83" t="s">
        <v>277</v>
      </c>
      <c r="L1981" s="83">
        <v>0.29899999999999999</v>
      </c>
      <c r="M1981" s="83" t="s">
        <v>277</v>
      </c>
      <c r="N1981" s="84">
        <f t="shared" si="92"/>
        <v>0.77809722222222222</v>
      </c>
    </row>
    <row r="1982" spans="2:14" s="71" customFormat="1" ht="14.65" customHeight="1">
      <c r="B1982" s="79" t="s">
        <v>278</v>
      </c>
      <c r="C1982" s="80">
        <v>10044187</v>
      </c>
      <c r="D1982" s="80">
        <v>10019674</v>
      </c>
      <c r="E1982" s="79" t="s">
        <v>276</v>
      </c>
      <c r="F1982" s="81">
        <v>43342</v>
      </c>
      <c r="G1982" s="82">
        <v>2.1589999999999998</v>
      </c>
      <c r="H1982" s="83">
        <f t="shared" si="90"/>
        <v>2159</v>
      </c>
      <c r="I1982" s="84">
        <f t="shared" si="91"/>
        <v>2.4988425925925921E-2</v>
      </c>
      <c r="J1982" s="83">
        <v>0.154</v>
      </c>
      <c r="K1982" s="83" t="s">
        <v>277</v>
      </c>
      <c r="L1982" s="83">
        <v>0.22900000000000001</v>
      </c>
      <c r="M1982" s="83" t="s">
        <v>277</v>
      </c>
      <c r="N1982" s="84">
        <f t="shared" si="92"/>
        <v>0.40798842592592593</v>
      </c>
    </row>
    <row r="1983" spans="2:14" s="71" customFormat="1" ht="14.65" customHeight="1">
      <c r="B1983" s="79" t="s">
        <v>278</v>
      </c>
      <c r="C1983" s="80">
        <v>10044187</v>
      </c>
      <c r="D1983" s="80">
        <v>10019674</v>
      </c>
      <c r="E1983" s="79" t="s">
        <v>276</v>
      </c>
      <c r="F1983" s="81">
        <v>43343</v>
      </c>
      <c r="G1983" s="82">
        <v>2.12</v>
      </c>
      <c r="H1983" s="83">
        <f t="shared" si="90"/>
        <v>2120</v>
      </c>
      <c r="I1983" s="84">
        <f t="shared" si="91"/>
        <v>2.4537037037037038E-2</v>
      </c>
      <c r="J1983" s="83">
        <v>0.10299999999999999</v>
      </c>
      <c r="K1983" s="83" t="s">
        <v>277</v>
      </c>
      <c r="L1983" s="83">
        <v>0.184</v>
      </c>
      <c r="M1983" s="83" t="s">
        <v>277</v>
      </c>
      <c r="N1983" s="84">
        <f t="shared" si="92"/>
        <v>0.31153703703703706</v>
      </c>
    </row>
    <row r="1984" spans="2:14" s="71" customFormat="1" ht="14.65" customHeight="1">
      <c r="B1984" s="79" t="s">
        <v>278</v>
      </c>
      <c r="C1984" s="80">
        <v>10044187</v>
      </c>
      <c r="D1984" s="80">
        <v>10019674</v>
      </c>
      <c r="E1984" s="79" t="s">
        <v>276</v>
      </c>
      <c r="F1984" s="81">
        <v>43344</v>
      </c>
      <c r="G1984" s="82">
        <v>2.0059999999999998</v>
      </c>
      <c r="H1984" s="83">
        <f t="shared" si="90"/>
        <v>2005.9999999999998</v>
      </c>
      <c r="I1984" s="84">
        <f t="shared" si="91"/>
        <v>2.3217592592592588E-2</v>
      </c>
      <c r="J1984" s="83">
        <v>9.0999999999999998E-2</v>
      </c>
      <c r="K1984" s="83" t="s">
        <v>277</v>
      </c>
      <c r="L1984" s="83">
        <v>0.18</v>
      </c>
      <c r="M1984" s="83" t="s">
        <v>277</v>
      </c>
      <c r="N1984" s="84">
        <f t="shared" si="92"/>
        <v>0.29421759259259261</v>
      </c>
    </row>
    <row r="1985" spans="2:14" s="71" customFormat="1" ht="14.65" customHeight="1">
      <c r="B1985" s="79" t="s">
        <v>278</v>
      </c>
      <c r="C1985" s="80">
        <v>10044187</v>
      </c>
      <c r="D1985" s="80">
        <v>10019674</v>
      </c>
      <c r="E1985" s="79" t="s">
        <v>276</v>
      </c>
      <c r="F1985" s="81">
        <v>43345</v>
      </c>
      <c r="G1985" s="82">
        <v>2.3959999999999999</v>
      </c>
      <c r="H1985" s="83">
        <f t="shared" si="90"/>
        <v>2396</v>
      </c>
      <c r="I1985" s="84">
        <f t="shared" si="91"/>
        <v>2.7731481481481478E-2</v>
      </c>
      <c r="J1985" s="83">
        <v>8.1000000000000003E-2</v>
      </c>
      <c r="K1985" s="83" t="s">
        <v>277</v>
      </c>
      <c r="L1985" s="83">
        <v>0.182</v>
      </c>
      <c r="M1985" s="83" t="s">
        <v>277</v>
      </c>
      <c r="N1985" s="84">
        <f t="shared" si="92"/>
        <v>0.29073148148148148</v>
      </c>
    </row>
    <row r="1986" spans="2:14" s="71" customFormat="1" ht="14.65" customHeight="1">
      <c r="B1986" s="79" t="s">
        <v>278</v>
      </c>
      <c r="C1986" s="80">
        <v>10044187</v>
      </c>
      <c r="D1986" s="80">
        <v>10019674</v>
      </c>
      <c r="E1986" s="79" t="s">
        <v>276</v>
      </c>
      <c r="F1986" s="81">
        <v>43346</v>
      </c>
      <c r="G1986" s="82">
        <v>2.145</v>
      </c>
      <c r="H1986" s="83">
        <f t="shared" si="90"/>
        <v>2145</v>
      </c>
      <c r="I1986" s="84">
        <f t="shared" si="91"/>
        <v>2.4826388888888887E-2</v>
      </c>
      <c r="J1986" s="83">
        <v>0.09</v>
      </c>
      <c r="K1986" s="83" t="s">
        <v>277</v>
      </c>
      <c r="L1986" s="83">
        <v>0.187</v>
      </c>
      <c r="M1986" s="83" t="s">
        <v>277</v>
      </c>
      <c r="N1986" s="84">
        <f t="shared" si="92"/>
        <v>0.30182638888888891</v>
      </c>
    </row>
    <row r="1987" spans="2:14" s="71" customFormat="1" ht="14.65" customHeight="1">
      <c r="B1987" s="79" t="s">
        <v>278</v>
      </c>
      <c r="C1987" s="80">
        <v>10044187</v>
      </c>
      <c r="D1987" s="80">
        <v>10019674</v>
      </c>
      <c r="E1987" s="79" t="s">
        <v>276</v>
      </c>
      <c r="F1987" s="81">
        <v>43347</v>
      </c>
      <c r="G1987" s="82">
        <v>2.028</v>
      </c>
      <c r="H1987" s="83">
        <f t="shared" si="90"/>
        <v>2028</v>
      </c>
      <c r="I1987" s="84">
        <f t="shared" si="91"/>
        <v>2.3472222222222221E-2</v>
      </c>
      <c r="J1987" s="83">
        <v>8.8999999999999996E-2</v>
      </c>
      <c r="K1987" s="83" t="s">
        <v>277</v>
      </c>
      <c r="L1987" s="83">
        <v>0.184</v>
      </c>
      <c r="M1987" s="83" t="s">
        <v>277</v>
      </c>
      <c r="N1987" s="84">
        <f t="shared" si="92"/>
        <v>0.29647222222222225</v>
      </c>
    </row>
    <row r="1988" spans="2:14" s="71" customFormat="1" ht="14.65" customHeight="1">
      <c r="B1988" s="79" t="s">
        <v>278</v>
      </c>
      <c r="C1988" s="80">
        <v>10044187</v>
      </c>
      <c r="D1988" s="80">
        <v>10019674</v>
      </c>
      <c r="E1988" s="79" t="s">
        <v>276</v>
      </c>
      <c r="F1988" s="81">
        <v>43348</v>
      </c>
      <c r="G1988" s="82">
        <v>2.0859999999999999</v>
      </c>
      <c r="H1988" s="83">
        <f t="shared" si="90"/>
        <v>2086</v>
      </c>
      <c r="I1988" s="84">
        <f t="shared" si="91"/>
        <v>2.4143518518518516E-2</v>
      </c>
      <c r="J1988" s="83">
        <v>9.8000000000000004E-2</v>
      </c>
      <c r="K1988" s="83" t="s">
        <v>277</v>
      </c>
      <c r="L1988" s="83">
        <v>0.186</v>
      </c>
      <c r="M1988" s="83" t="s">
        <v>277</v>
      </c>
      <c r="N1988" s="84">
        <f t="shared" si="92"/>
        <v>0.30814351851851851</v>
      </c>
    </row>
    <row r="1989" spans="2:14" s="71" customFormat="1" ht="14.65" customHeight="1">
      <c r="B1989" s="79" t="s">
        <v>278</v>
      </c>
      <c r="C1989" s="80">
        <v>10044187</v>
      </c>
      <c r="D1989" s="80">
        <v>10019674</v>
      </c>
      <c r="E1989" s="79" t="s">
        <v>276</v>
      </c>
      <c r="F1989" s="81">
        <v>43349</v>
      </c>
      <c r="G1989" s="82">
        <v>2.2189999999999999</v>
      </c>
      <c r="H1989" s="83">
        <f t="shared" ref="H1989:H2052" si="93">(G1989*1000)</f>
        <v>2219</v>
      </c>
      <c r="I1989" s="84">
        <f t="shared" ref="I1989:I2052" si="94">SUM(G1989/86.4)</f>
        <v>2.5682870370370366E-2</v>
      </c>
      <c r="J1989" s="83">
        <v>0.115</v>
      </c>
      <c r="K1989" s="83" t="s">
        <v>277</v>
      </c>
      <c r="L1989" s="83">
        <v>0.20899999999999999</v>
      </c>
      <c r="M1989" s="83" t="s">
        <v>277</v>
      </c>
      <c r="N1989" s="84">
        <f t="shared" ref="N1989:N2052" si="95">SUM(I1989+J1989+L1989)</f>
        <v>0.34968287037037038</v>
      </c>
    </row>
    <row r="1990" spans="2:14" s="71" customFormat="1" ht="14.65" customHeight="1">
      <c r="B1990" s="79" t="s">
        <v>278</v>
      </c>
      <c r="C1990" s="80">
        <v>10044187</v>
      </c>
      <c r="D1990" s="80">
        <v>10019674</v>
      </c>
      <c r="E1990" s="79" t="s">
        <v>276</v>
      </c>
      <c r="F1990" s="81">
        <v>43350</v>
      </c>
      <c r="G1990" s="82">
        <v>1.9279999999999999</v>
      </c>
      <c r="H1990" s="83">
        <f t="shared" si="93"/>
        <v>1928</v>
      </c>
      <c r="I1990" s="84">
        <f t="shared" si="94"/>
        <v>2.2314814814814812E-2</v>
      </c>
      <c r="J1990" s="83">
        <v>7.3999999999999996E-2</v>
      </c>
      <c r="K1990" s="83" t="s">
        <v>277</v>
      </c>
      <c r="L1990" s="83">
        <v>0.185</v>
      </c>
      <c r="M1990" s="83" t="s">
        <v>277</v>
      </c>
      <c r="N1990" s="84">
        <f t="shared" si="95"/>
        <v>0.2813148148148148</v>
      </c>
    </row>
    <row r="1991" spans="2:14" s="71" customFormat="1" ht="14.65" customHeight="1">
      <c r="B1991" s="79" t="s">
        <v>278</v>
      </c>
      <c r="C1991" s="80">
        <v>10044187</v>
      </c>
      <c r="D1991" s="80">
        <v>10019674</v>
      </c>
      <c r="E1991" s="79" t="s">
        <v>276</v>
      </c>
      <c r="F1991" s="81">
        <v>43351</v>
      </c>
      <c r="G1991" s="82">
        <v>2.2000000000000002</v>
      </c>
      <c r="H1991" s="83">
        <f t="shared" si="93"/>
        <v>2200</v>
      </c>
      <c r="I1991" s="84">
        <f t="shared" si="94"/>
        <v>2.5462962962962965E-2</v>
      </c>
      <c r="J1991" s="83">
        <v>6.9000000000000006E-2</v>
      </c>
      <c r="K1991" s="83" t="s">
        <v>277</v>
      </c>
      <c r="L1991" s="83">
        <v>0.18099999999999999</v>
      </c>
      <c r="M1991" s="83" t="s">
        <v>277</v>
      </c>
      <c r="N1991" s="84">
        <f t="shared" si="95"/>
        <v>0.27546296296296297</v>
      </c>
    </row>
    <row r="1992" spans="2:14" s="71" customFormat="1" ht="14.65" customHeight="1">
      <c r="B1992" s="79" t="s">
        <v>278</v>
      </c>
      <c r="C1992" s="80">
        <v>10044187</v>
      </c>
      <c r="D1992" s="80">
        <v>10019674</v>
      </c>
      <c r="E1992" s="79" t="s">
        <v>276</v>
      </c>
      <c r="F1992" s="81">
        <v>43352</v>
      </c>
      <c r="G1992" s="82">
        <v>2.1240000000000001</v>
      </c>
      <c r="H1992" s="83">
        <f t="shared" si="93"/>
        <v>2124</v>
      </c>
      <c r="I1992" s="84">
        <f t="shared" si="94"/>
        <v>2.4583333333333332E-2</v>
      </c>
      <c r="J1992" s="83">
        <v>7.0000000000000007E-2</v>
      </c>
      <c r="K1992" s="83" t="s">
        <v>277</v>
      </c>
      <c r="L1992" s="83">
        <v>0.184</v>
      </c>
      <c r="M1992" s="83" t="s">
        <v>277</v>
      </c>
      <c r="N1992" s="84">
        <f t="shared" si="95"/>
        <v>0.27858333333333335</v>
      </c>
    </row>
    <row r="1993" spans="2:14" s="71" customFormat="1" ht="14.65" customHeight="1">
      <c r="B1993" s="79" t="s">
        <v>278</v>
      </c>
      <c r="C1993" s="80">
        <v>10044187</v>
      </c>
      <c r="D1993" s="80">
        <v>10019674</v>
      </c>
      <c r="E1993" s="79" t="s">
        <v>276</v>
      </c>
      <c r="F1993" s="81">
        <v>43353</v>
      </c>
      <c r="G1993" s="82">
        <v>2.1619999999999999</v>
      </c>
      <c r="H1993" s="83">
        <f t="shared" si="93"/>
        <v>2162</v>
      </c>
      <c r="I1993" s="84">
        <f t="shared" si="94"/>
        <v>2.5023148148148145E-2</v>
      </c>
      <c r="J1993" s="83">
        <v>0.08</v>
      </c>
      <c r="K1993" s="83" t="s">
        <v>277</v>
      </c>
      <c r="L1993" s="83">
        <v>0.182</v>
      </c>
      <c r="M1993" s="83" t="s">
        <v>277</v>
      </c>
      <c r="N1993" s="84">
        <f t="shared" si="95"/>
        <v>0.28702314814814811</v>
      </c>
    </row>
    <row r="1994" spans="2:14" s="71" customFormat="1" ht="14.65" customHeight="1">
      <c r="B1994" s="79" t="s">
        <v>278</v>
      </c>
      <c r="C1994" s="80">
        <v>10044187</v>
      </c>
      <c r="D1994" s="80">
        <v>10019674</v>
      </c>
      <c r="E1994" s="79" t="s">
        <v>276</v>
      </c>
      <c r="F1994" s="81">
        <v>43354</v>
      </c>
      <c r="G1994" s="82">
        <v>2.355</v>
      </c>
      <c r="H1994" s="83">
        <f t="shared" si="93"/>
        <v>2355</v>
      </c>
      <c r="I1994" s="84">
        <f t="shared" si="94"/>
        <v>2.7256944444444441E-2</v>
      </c>
      <c r="J1994" s="83">
        <v>8.6999999999999994E-2</v>
      </c>
      <c r="K1994" s="83" t="s">
        <v>277</v>
      </c>
      <c r="L1994" s="83">
        <v>0.185</v>
      </c>
      <c r="M1994" s="83" t="s">
        <v>277</v>
      </c>
      <c r="N1994" s="84">
        <f t="shared" si="95"/>
        <v>0.29925694444444445</v>
      </c>
    </row>
    <row r="1995" spans="2:14" s="71" customFormat="1" ht="14.65" customHeight="1">
      <c r="B1995" s="79" t="s">
        <v>278</v>
      </c>
      <c r="C1995" s="80">
        <v>10044187</v>
      </c>
      <c r="D1995" s="80">
        <v>10019674</v>
      </c>
      <c r="E1995" s="79" t="s">
        <v>276</v>
      </c>
      <c r="F1995" s="81">
        <v>43355</v>
      </c>
      <c r="G1995" s="82">
        <v>2.0569999999999999</v>
      </c>
      <c r="H1995" s="83">
        <f t="shared" si="93"/>
        <v>2057</v>
      </c>
      <c r="I1995" s="84">
        <f t="shared" si="94"/>
        <v>2.3807870370370368E-2</v>
      </c>
      <c r="J1995" s="83">
        <v>0.129</v>
      </c>
      <c r="K1995" s="83" t="s">
        <v>277</v>
      </c>
      <c r="L1995" s="83">
        <v>0.182</v>
      </c>
      <c r="M1995" s="83" t="s">
        <v>277</v>
      </c>
      <c r="N1995" s="84">
        <f t="shared" si="95"/>
        <v>0.33480787037037035</v>
      </c>
    </row>
    <row r="1996" spans="2:14" s="71" customFormat="1" ht="14.65" customHeight="1">
      <c r="B1996" s="79" t="s">
        <v>278</v>
      </c>
      <c r="C1996" s="80">
        <v>10044187</v>
      </c>
      <c r="D1996" s="80">
        <v>10019674</v>
      </c>
      <c r="E1996" s="79" t="s">
        <v>276</v>
      </c>
      <c r="F1996" s="81">
        <v>43356</v>
      </c>
      <c r="G1996" s="82">
        <v>2.2549999999999999</v>
      </c>
      <c r="H1996" s="83">
        <f t="shared" si="93"/>
        <v>2255</v>
      </c>
      <c r="I1996" s="84">
        <f t="shared" si="94"/>
        <v>2.6099537037037036E-2</v>
      </c>
      <c r="J1996" s="83">
        <v>8.8999999999999996E-2</v>
      </c>
      <c r="K1996" s="83" t="s">
        <v>277</v>
      </c>
      <c r="L1996" s="83">
        <v>0.214</v>
      </c>
      <c r="M1996" s="83" t="s">
        <v>277</v>
      </c>
      <c r="N1996" s="84">
        <f t="shared" si="95"/>
        <v>0.32909953703703704</v>
      </c>
    </row>
    <row r="1997" spans="2:14" s="71" customFormat="1" ht="14.65" customHeight="1">
      <c r="B1997" s="79" t="s">
        <v>278</v>
      </c>
      <c r="C1997" s="80">
        <v>10044187</v>
      </c>
      <c r="D1997" s="80">
        <v>10019674</v>
      </c>
      <c r="E1997" s="79" t="s">
        <v>276</v>
      </c>
      <c r="F1997" s="81">
        <v>43357</v>
      </c>
      <c r="G1997" s="82">
        <v>2.15</v>
      </c>
      <c r="H1997" s="83">
        <f t="shared" si="93"/>
        <v>2150</v>
      </c>
      <c r="I1997" s="84">
        <f t="shared" si="94"/>
        <v>2.4884259259259255E-2</v>
      </c>
      <c r="J1997" s="83">
        <v>7.9000000000000001E-2</v>
      </c>
      <c r="K1997" s="83" t="s">
        <v>277</v>
      </c>
      <c r="L1997" s="83">
        <v>0.217</v>
      </c>
      <c r="M1997" s="83" t="s">
        <v>277</v>
      </c>
      <c r="N1997" s="84">
        <f t="shared" si="95"/>
        <v>0.32088425925925923</v>
      </c>
    </row>
    <row r="1998" spans="2:14" s="71" customFormat="1" ht="14.65" customHeight="1">
      <c r="B1998" s="79" t="s">
        <v>278</v>
      </c>
      <c r="C1998" s="80">
        <v>10044187</v>
      </c>
      <c r="D1998" s="80">
        <v>10019674</v>
      </c>
      <c r="E1998" s="79" t="s">
        <v>276</v>
      </c>
      <c r="F1998" s="81">
        <v>43358</v>
      </c>
      <c r="G1998" s="82">
        <v>2.2829999999999999</v>
      </c>
      <c r="H1998" s="83">
        <f t="shared" si="93"/>
        <v>2283</v>
      </c>
      <c r="I1998" s="84">
        <f t="shared" si="94"/>
        <v>2.642361111111111E-2</v>
      </c>
      <c r="J1998" s="83">
        <v>6.7000000000000004E-2</v>
      </c>
      <c r="K1998" s="83" t="s">
        <v>277</v>
      </c>
      <c r="L1998" s="83">
        <v>0.19800000000000001</v>
      </c>
      <c r="M1998" s="83" t="s">
        <v>277</v>
      </c>
      <c r="N1998" s="84">
        <f t="shared" si="95"/>
        <v>0.29142361111111115</v>
      </c>
    </row>
    <row r="1999" spans="2:14" s="71" customFormat="1" ht="14.65" customHeight="1">
      <c r="B1999" s="79" t="s">
        <v>278</v>
      </c>
      <c r="C1999" s="80">
        <v>10044187</v>
      </c>
      <c r="D1999" s="80">
        <v>10019674</v>
      </c>
      <c r="E1999" s="79" t="s">
        <v>276</v>
      </c>
      <c r="F1999" s="81">
        <v>43359</v>
      </c>
      <c r="G1999" s="82">
        <v>2.1160000000000001</v>
      </c>
      <c r="H1999" s="83">
        <f t="shared" si="93"/>
        <v>2116</v>
      </c>
      <c r="I1999" s="84">
        <f t="shared" si="94"/>
        <v>2.449074074074074E-2</v>
      </c>
      <c r="J1999" s="83">
        <v>6.2E-2</v>
      </c>
      <c r="K1999" s="83" t="s">
        <v>277</v>
      </c>
      <c r="L1999" s="83">
        <v>0.19500000000000001</v>
      </c>
      <c r="M1999" s="83" t="s">
        <v>277</v>
      </c>
      <c r="N1999" s="84">
        <f t="shared" si="95"/>
        <v>0.28149074074074076</v>
      </c>
    </row>
    <row r="2000" spans="2:14" s="71" customFormat="1" ht="14.65" customHeight="1">
      <c r="B2000" s="79" t="s">
        <v>278</v>
      </c>
      <c r="C2000" s="80">
        <v>10044187</v>
      </c>
      <c r="D2000" s="80">
        <v>10019674</v>
      </c>
      <c r="E2000" s="79" t="s">
        <v>276</v>
      </c>
      <c r="F2000" s="81">
        <v>43360</v>
      </c>
      <c r="G2000" s="82">
        <v>2.1040000000000001</v>
      </c>
      <c r="H2000" s="83">
        <f t="shared" si="93"/>
        <v>2104</v>
      </c>
      <c r="I2000" s="84">
        <f t="shared" si="94"/>
        <v>2.435185185185185E-2</v>
      </c>
      <c r="J2000" s="83">
        <v>8.8999999999999996E-2</v>
      </c>
      <c r="K2000" s="83" t="s">
        <v>277</v>
      </c>
      <c r="L2000" s="83">
        <v>0.193</v>
      </c>
      <c r="M2000" s="83" t="s">
        <v>277</v>
      </c>
      <c r="N2000" s="84">
        <f t="shared" si="95"/>
        <v>0.30635185185185188</v>
      </c>
    </row>
    <row r="2001" spans="2:14" s="71" customFormat="1" ht="14.65" customHeight="1">
      <c r="B2001" s="79" t="s">
        <v>278</v>
      </c>
      <c r="C2001" s="80">
        <v>10044187</v>
      </c>
      <c r="D2001" s="80">
        <v>10019674</v>
      </c>
      <c r="E2001" s="79" t="s">
        <v>276</v>
      </c>
      <c r="F2001" s="81">
        <v>43361</v>
      </c>
      <c r="G2001" s="82">
        <v>2.0640000000000001</v>
      </c>
      <c r="H2001" s="83">
        <f t="shared" si="93"/>
        <v>2064</v>
      </c>
      <c r="I2001" s="84">
        <f t="shared" si="94"/>
        <v>2.3888888888888887E-2</v>
      </c>
      <c r="J2001" s="83">
        <v>9.0999999999999998E-2</v>
      </c>
      <c r="K2001" s="83" t="s">
        <v>277</v>
      </c>
      <c r="L2001" s="83">
        <v>0.19700000000000001</v>
      </c>
      <c r="M2001" s="83" t="s">
        <v>277</v>
      </c>
      <c r="N2001" s="84">
        <f t="shared" si="95"/>
        <v>0.31188888888888888</v>
      </c>
    </row>
    <row r="2002" spans="2:14" s="71" customFormat="1" ht="14.65" customHeight="1">
      <c r="B2002" s="79" t="s">
        <v>278</v>
      </c>
      <c r="C2002" s="80">
        <v>10044187</v>
      </c>
      <c r="D2002" s="80">
        <v>10019674</v>
      </c>
      <c r="E2002" s="79" t="s">
        <v>276</v>
      </c>
      <c r="F2002" s="81">
        <v>43362</v>
      </c>
      <c r="G2002" s="82">
        <v>2.1</v>
      </c>
      <c r="H2002" s="83">
        <f t="shared" si="93"/>
        <v>2100</v>
      </c>
      <c r="I2002" s="84">
        <f t="shared" si="94"/>
        <v>2.4305555555555556E-2</v>
      </c>
      <c r="J2002" s="83">
        <v>8.1000000000000003E-2</v>
      </c>
      <c r="K2002" s="83" t="s">
        <v>277</v>
      </c>
      <c r="L2002" s="83">
        <v>0.187</v>
      </c>
      <c r="M2002" s="83" t="s">
        <v>277</v>
      </c>
      <c r="N2002" s="84">
        <f t="shared" si="95"/>
        <v>0.29230555555555554</v>
      </c>
    </row>
    <row r="2003" spans="2:14" s="71" customFormat="1" ht="14.65" customHeight="1">
      <c r="B2003" s="79" t="s">
        <v>278</v>
      </c>
      <c r="C2003" s="80">
        <v>10044187</v>
      </c>
      <c r="D2003" s="80">
        <v>10019674</v>
      </c>
      <c r="E2003" s="79" t="s">
        <v>276</v>
      </c>
      <c r="F2003" s="81">
        <v>43363</v>
      </c>
      <c r="G2003" s="82">
        <v>1.873</v>
      </c>
      <c r="H2003" s="83">
        <f t="shared" si="93"/>
        <v>1873</v>
      </c>
      <c r="I2003" s="84">
        <f t="shared" si="94"/>
        <v>2.1678240740740741E-2</v>
      </c>
      <c r="J2003" s="83">
        <v>0.127</v>
      </c>
      <c r="K2003" s="83" t="s">
        <v>277</v>
      </c>
      <c r="L2003" s="83">
        <v>0.186</v>
      </c>
      <c r="M2003" s="83" t="s">
        <v>277</v>
      </c>
      <c r="N2003" s="84">
        <f t="shared" si="95"/>
        <v>0.33467824074074071</v>
      </c>
    </row>
    <row r="2004" spans="2:14" s="71" customFormat="1" ht="14.65" customHeight="1">
      <c r="B2004" s="79" t="s">
        <v>278</v>
      </c>
      <c r="C2004" s="80">
        <v>10044187</v>
      </c>
      <c r="D2004" s="80">
        <v>10019674</v>
      </c>
      <c r="E2004" s="79" t="s">
        <v>276</v>
      </c>
      <c r="F2004" s="81">
        <v>43364</v>
      </c>
      <c r="G2004" s="82">
        <v>2.0299999999999998</v>
      </c>
      <c r="H2004" s="83">
        <f t="shared" si="93"/>
        <v>2029.9999999999998</v>
      </c>
      <c r="I2004" s="84">
        <f t="shared" si="94"/>
        <v>2.3495370370370368E-2</v>
      </c>
      <c r="J2004" s="83">
        <v>0.184</v>
      </c>
      <c r="K2004" s="83" t="s">
        <v>277</v>
      </c>
      <c r="L2004" s="83">
        <v>0.23</v>
      </c>
      <c r="M2004" s="83" t="s">
        <v>277</v>
      </c>
      <c r="N2004" s="84">
        <f t="shared" si="95"/>
        <v>0.43749537037037034</v>
      </c>
    </row>
    <row r="2005" spans="2:14" s="71" customFormat="1" ht="14.65" customHeight="1">
      <c r="B2005" s="79" t="s">
        <v>278</v>
      </c>
      <c r="C2005" s="80">
        <v>10044187</v>
      </c>
      <c r="D2005" s="80">
        <v>10019674</v>
      </c>
      <c r="E2005" s="79" t="s">
        <v>276</v>
      </c>
      <c r="F2005" s="81">
        <v>43365</v>
      </c>
      <c r="G2005" s="82">
        <v>1.9870000000000001</v>
      </c>
      <c r="H2005" s="83">
        <f t="shared" si="93"/>
        <v>1987</v>
      </c>
      <c r="I2005" s="84">
        <f t="shared" si="94"/>
        <v>2.2997685185185184E-2</v>
      </c>
      <c r="J2005" s="83">
        <v>0.39600000000000002</v>
      </c>
      <c r="K2005" s="83" t="s">
        <v>277</v>
      </c>
      <c r="L2005" s="83">
        <v>0.25800000000000001</v>
      </c>
      <c r="M2005" s="83" t="s">
        <v>277</v>
      </c>
      <c r="N2005" s="84">
        <f t="shared" si="95"/>
        <v>0.67699768518518522</v>
      </c>
    </row>
    <row r="2006" spans="2:14" s="71" customFormat="1" ht="14.65" customHeight="1">
      <c r="B2006" s="79" t="s">
        <v>278</v>
      </c>
      <c r="C2006" s="80">
        <v>10044187</v>
      </c>
      <c r="D2006" s="80">
        <v>10019674</v>
      </c>
      <c r="E2006" s="79" t="s">
        <v>276</v>
      </c>
      <c r="F2006" s="81">
        <v>43366</v>
      </c>
      <c r="G2006" s="82">
        <v>2.1890000000000001</v>
      </c>
      <c r="H2006" s="83">
        <f t="shared" si="93"/>
        <v>2189</v>
      </c>
      <c r="I2006" s="84">
        <f t="shared" si="94"/>
        <v>2.5335648148148149E-2</v>
      </c>
      <c r="J2006" s="83">
        <v>1.44</v>
      </c>
      <c r="K2006" s="83" t="s">
        <v>277</v>
      </c>
      <c r="L2006" s="83">
        <v>0.28499999999999998</v>
      </c>
      <c r="M2006" s="83" t="s">
        <v>277</v>
      </c>
      <c r="N2006" s="84">
        <f t="shared" si="95"/>
        <v>1.750335648148148</v>
      </c>
    </row>
    <row r="2007" spans="2:14" s="71" customFormat="1" ht="14.65" customHeight="1">
      <c r="B2007" s="79" t="s">
        <v>278</v>
      </c>
      <c r="C2007" s="80">
        <v>10044187</v>
      </c>
      <c r="D2007" s="80">
        <v>10019674</v>
      </c>
      <c r="E2007" s="79" t="s">
        <v>276</v>
      </c>
      <c r="F2007" s="81">
        <v>43367</v>
      </c>
      <c r="G2007" s="82">
        <v>2.3660000000000001</v>
      </c>
      <c r="H2007" s="83">
        <f t="shared" si="93"/>
        <v>2366</v>
      </c>
      <c r="I2007" s="84">
        <f t="shared" si="94"/>
        <v>2.7384259259259257E-2</v>
      </c>
      <c r="J2007" s="83">
        <v>0.21099999999999999</v>
      </c>
      <c r="K2007" s="83" t="s">
        <v>277</v>
      </c>
      <c r="L2007" s="83">
        <v>0.151</v>
      </c>
      <c r="M2007" s="83" t="s">
        <v>277</v>
      </c>
      <c r="N2007" s="84">
        <f t="shared" si="95"/>
        <v>0.38938425925925924</v>
      </c>
    </row>
    <row r="2008" spans="2:14" s="71" customFormat="1" ht="14.65" customHeight="1">
      <c r="B2008" s="79" t="s">
        <v>278</v>
      </c>
      <c r="C2008" s="80">
        <v>10044187</v>
      </c>
      <c r="D2008" s="80">
        <v>10019674</v>
      </c>
      <c r="E2008" s="79" t="s">
        <v>276</v>
      </c>
      <c r="F2008" s="81">
        <v>43368</v>
      </c>
      <c r="G2008" s="82">
        <v>1.85</v>
      </c>
      <c r="H2008" s="83">
        <f t="shared" si="93"/>
        <v>1850</v>
      </c>
      <c r="I2008" s="84">
        <f t="shared" si="94"/>
        <v>2.1412037037037035E-2</v>
      </c>
      <c r="J2008" s="83">
        <v>0.109</v>
      </c>
      <c r="K2008" s="83" t="s">
        <v>277</v>
      </c>
      <c r="L2008" s="83">
        <v>0.13100000000000001</v>
      </c>
      <c r="M2008" s="83" t="s">
        <v>277</v>
      </c>
      <c r="N2008" s="84">
        <f t="shared" si="95"/>
        <v>0.26141203703703703</v>
      </c>
    </row>
    <row r="2009" spans="2:14" s="71" customFormat="1" ht="14.65" customHeight="1">
      <c r="B2009" s="79" t="s">
        <v>278</v>
      </c>
      <c r="C2009" s="80">
        <v>10044187</v>
      </c>
      <c r="D2009" s="80">
        <v>10019674</v>
      </c>
      <c r="E2009" s="79" t="s">
        <v>276</v>
      </c>
      <c r="F2009" s="81">
        <v>43369</v>
      </c>
      <c r="G2009" s="82">
        <v>2.0830000000000002</v>
      </c>
      <c r="H2009" s="83">
        <f t="shared" si="93"/>
        <v>2083</v>
      </c>
      <c r="I2009" s="84">
        <f t="shared" si="94"/>
        <v>2.4108796296296298E-2</v>
      </c>
      <c r="J2009" s="83">
        <v>9.4E-2</v>
      </c>
      <c r="K2009" s="83" t="s">
        <v>277</v>
      </c>
      <c r="L2009" s="83">
        <v>0.13</v>
      </c>
      <c r="M2009" s="83" t="s">
        <v>277</v>
      </c>
      <c r="N2009" s="84">
        <f t="shared" si="95"/>
        <v>0.24810879629629629</v>
      </c>
    </row>
    <row r="2010" spans="2:14" s="71" customFormat="1" ht="14.65" customHeight="1">
      <c r="B2010" s="79" t="s">
        <v>278</v>
      </c>
      <c r="C2010" s="80">
        <v>10044187</v>
      </c>
      <c r="D2010" s="80">
        <v>10019674</v>
      </c>
      <c r="E2010" s="79" t="s">
        <v>276</v>
      </c>
      <c r="F2010" s="81">
        <v>43370</v>
      </c>
      <c r="G2010" s="82">
        <v>2.1040000000000001</v>
      </c>
      <c r="H2010" s="83">
        <f t="shared" si="93"/>
        <v>2104</v>
      </c>
      <c r="I2010" s="84">
        <f t="shared" si="94"/>
        <v>2.435185185185185E-2</v>
      </c>
      <c r="J2010" s="83">
        <v>8.8999999999999996E-2</v>
      </c>
      <c r="K2010" s="83" t="s">
        <v>277</v>
      </c>
      <c r="L2010" s="83">
        <v>0.13</v>
      </c>
      <c r="M2010" s="83" t="s">
        <v>277</v>
      </c>
      <c r="N2010" s="84">
        <f t="shared" si="95"/>
        <v>0.24335185185185185</v>
      </c>
    </row>
    <row r="2011" spans="2:14" s="71" customFormat="1" ht="14.65" customHeight="1">
      <c r="B2011" s="79" t="s">
        <v>278</v>
      </c>
      <c r="C2011" s="80">
        <v>10044187</v>
      </c>
      <c r="D2011" s="80">
        <v>10019674</v>
      </c>
      <c r="E2011" s="79" t="s">
        <v>276</v>
      </c>
      <c r="F2011" s="81">
        <v>43371</v>
      </c>
      <c r="G2011" s="82">
        <v>2.8540000000000001</v>
      </c>
      <c r="H2011" s="83">
        <f t="shared" si="93"/>
        <v>2854</v>
      </c>
      <c r="I2011" s="84">
        <f t="shared" si="94"/>
        <v>3.3032407407407406E-2</v>
      </c>
      <c r="J2011" s="83">
        <v>7.8E-2</v>
      </c>
      <c r="K2011" s="83" t="s">
        <v>277</v>
      </c>
      <c r="L2011" s="83">
        <v>0.129</v>
      </c>
      <c r="M2011" s="83" t="s">
        <v>277</v>
      </c>
      <c r="N2011" s="84">
        <f t="shared" si="95"/>
        <v>0.24003240740740742</v>
      </c>
    </row>
    <row r="2012" spans="2:14" s="71" customFormat="1" ht="14.65" customHeight="1">
      <c r="B2012" s="79" t="s">
        <v>278</v>
      </c>
      <c r="C2012" s="80">
        <v>10044187</v>
      </c>
      <c r="D2012" s="80">
        <v>10019674</v>
      </c>
      <c r="E2012" s="79" t="s">
        <v>276</v>
      </c>
      <c r="F2012" s="81">
        <v>43372</v>
      </c>
      <c r="G2012" s="82">
        <v>2.8719999999999999</v>
      </c>
      <c r="H2012" s="83">
        <f t="shared" si="93"/>
        <v>2872</v>
      </c>
      <c r="I2012" s="84">
        <f t="shared" si="94"/>
        <v>3.3240740740740737E-2</v>
      </c>
      <c r="J2012" s="83">
        <v>6.8000000000000005E-2</v>
      </c>
      <c r="K2012" s="83" t="s">
        <v>277</v>
      </c>
      <c r="L2012" s="83">
        <v>0.126</v>
      </c>
      <c r="M2012" s="83" t="s">
        <v>277</v>
      </c>
      <c r="N2012" s="84">
        <f t="shared" si="95"/>
        <v>0.22724074074074074</v>
      </c>
    </row>
    <row r="2013" spans="2:14" s="71" customFormat="1" ht="14.65" customHeight="1">
      <c r="B2013" s="79" t="s">
        <v>278</v>
      </c>
      <c r="C2013" s="80">
        <v>10044187</v>
      </c>
      <c r="D2013" s="80">
        <v>10019674</v>
      </c>
      <c r="E2013" s="79" t="s">
        <v>276</v>
      </c>
      <c r="F2013" s="81">
        <v>43373</v>
      </c>
      <c r="G2013" s="82">
        <v>2.411</v>
      </c>
      <c r="H2013" s="83">
        <f t="shared" si="93"/>
        <v>2411</v>
      </c>
      <c r="I2013" s="84">
        <f t="shared" si="94"/>
        <v>2.7905092592592592E-2</v>
      </c>
      <c r="J2013" s="83">
        <v>6.8000000000000005E-2</v>
      </c>
      <c r="K2013" s="83" t="s">
        <v>277</v>
      </c>
      <c r="L2013" s="83">
        <v>0.13</v>
      </c>
      <c r="M2013" s="83" t="s">
        <v>277</v>
      </c>
      <c r="N2013" s="84">
        <f t="shared" si="95"/>
        <v>0.22590509259259262</v>
      </c>
    </row>
    <row r="2014" spans="2:14" s="71" customFormat="1" ht="14.65" customHeight="1">
      <c r="B2014" s="79" t="s">
        <v>278</v>
      </c>
      <c r="C2014" s="80">
        <v>10044187</v>
      </c>
      <c r="D2014" s="80">
        <v>10019674</v>
      </c>
      <c r="E2014" s="79" t="s">
        <v>276</v>
      </c>
      <c r="F2014" s="81">
        <v>43374</v>
      </c>
      <c r="G2014" s="82">
        <v>0.74</v>
      </c>
      <c r="H2014" s="83">
        <f t="shared" si="93"/>
        <v>740</v>
      </c>
      <c r="I2014" s="84">
        <f t="shared" si="94"/>
        <v>8.5648148148148133E-3</v>
      </c>
      <c r="J2014" s="83">
        <v>7.0000000000000007E-2</v>
      </c>
      <c r="K2014" s="83" t="s">
        <v>277</v>
      </c>
      <c r="L2014" s="83">
        <v>0.13500000000000001</v>
      </c>
      <c r="M2014" s="83" t="s">
        <v>277</v>
      </c>
      <c r="N2014" s="84">
        <f t="shared" si="95"/>
        <v>0.21356481481481482</v>
      </c>
    </row>
    <row r="2015" spans="2:14" s="71" customFormat="1" ht="14.65" customHeight="1">
      <c r="B2015" s="79" t="s">
        <v>278</v>
      </c>
      <c r="C2015" s="80">
        <v>10044187</v>
      </c>
      <c r="D2015" s="80">
        <v>10019674</v>
      </c>
      <c r="E2015" s="79" t="s">
        <v>276</v>
      </c>
      <c r="F2015" s="81">
        <v>43375</v>
      </c>
      <c r="G2015" s="82">
        <v>1.948</v>
      </c>
      <c r="H2015" s="83">
        <f t="shared" si="93"/>
        <v>1948</v>
      </c>
      <c r="I2015" s="84">
        <f t="shared" si="94"/>
        <v>2.2546296296296293E-2</v>
      </c>
      <c r="J2015" s="83">
        <v>6.9000000000000006E-2</v>
      </c>
      <c r="K2015" s="83" t="s">
        <v>277</v>
      </c>
      <c r="L2015" s="83">
        <v>0.13500000000000001</v>
      </c>
      <c r="M2015" s="83" t="s">
        <v>277</v>
      </c>
      <c r="N2015" s="84">
        <f t="shared" si="95"/>
        <v>0.2265462962962963</v>
      </c>
    </row>
    <row r="2016" spans="2:14" s="71" customFormat="1" ht="14.65" customHeight="1">
      <c r="B2016" s="79" t="s">
        <v>278</v>
      </c>
      <c r="C2016" s="80">
        <v>10044187</v>
      </c>
      <c r="D2016" s="80">
        <v>10019674</v>
      </c>
      <c r="E2016" s="79" t="s">
        <v>276</v>
      </c>
      <c r="F2016" s="81">
        <v>43376</v>
      </c>
      <c r="G2016" s="82">
        <v>2.4249999999999998</v>
      </c>
      <c r="H2016" s="83">
        <f t="shared" si="93"/>
        <v>2425</v>
      </c>
      <c r="I2016" s="84">
        <f t="shared" si="94"/>
        <v>2.8067129629629626E-2</v>
      </c>
      <c r="J2016" s="83">
        <v>6.6000000000000003E-2</v>
      </c>
      <c r="K2016" s="83" t="s">
        <v>277</v>
      </c>
      <c r="L2016" s="83">
        <v>0.13600000000000001</v>
      </c>
      <c r="M2016" s="83" t="s">
        <v>277</v>
      </c>
      <c r="N2016" s="84">
        <f t="shared" si="95"/>
        <v>0.23006712962962964</v>
      </c>
    </row>
    <row r="2017" spans="2:14" s="71" customFormat="1" ht="14.65" customHeight="1">
      <c r="B2017" s="79" t="s">
        <v>278</v>
      </c>
      <c r="C2017" s="80">
        <v>10044187</v>
      </c>
      <c r="D2017" s="80">
        <v>10019674</v>
      </c>
      <c r="E2017" s="79" t="s">
        <v>276</v>
      </c>
      <c r="F2017" s="81">
        <v>43377</v>
      </c>
      <c r="G2017" s="82">
        <v>1.7</v>
      </c>
      <c r="H2017" s="83">
        <f t="shared" si="93"/>
        <v>1700</v>
      </c>
      <c r="I2017" s="84">
        <f t="shared" si="94"/>
        <v>1.9675925925925923E-2</v>
      </c>
      <c r="J2017" s="83">
        <v>6.6000000000000003E-2</v>
      </c>
      <c r="K2017" s="83" t="s">
        <v>277</v>
      </c>
      <c r="L2017" s="83">
        <v>0.13500000000000001</v>
      </c>
      <c r="M2017" s="83" t="s">
        <v>277</v>
      </c>
      <c r="N2017" s="84">
        <f t="shared" si="95"/>
        <v>0.22067592592592594</v>
      </c>
    </row>
    <row r="2018" spans="2:14" s="71" customFormat="1" ht="14.65" customHeight="1">
      <c r="B2018" s="79" t="s">
        <v>278</v>
      </c>
      <c r="C2018" s="80">
        <v>10044187</v>
      </c>
      <c r="D2018" s="80">
        <v>10019674</v>
      </c>
      <c r="E2018" s="79" t="s">
        <v>276</v>
      </c>
      <c r="F2018" s="81">
        <v>43378</v>
      </c>
      <c r="G2018" s="82">
        <v>2.274</v>
      </c>
      <c r="H2018" s="83">
        <f t="shared" si="93"/>
        <v>2274</v>
      </c>
      <c r="I2018" s="84">
        <f t="shared" si="94"/>
        <v>2.6319444444444444E-2</v>
      </c>
      <c r="J2018" s="83">
        <v>6.9000000000000006E-2</v>
      </c>
      <c r="K2018" s="83" t="s">
        <v>277</v>
      </c>
      <c r="L2018" s="83">
        <v>0.13500000000000001</v>
      </c>
      <c r="M2018" s="83" t="s">
        <v>277</v>
      </c>
      <c r="N2018" s="84">
        <f t="shared" si="95"/>
        <v>0.23031944444444447</v>
      </c>
    </row>
    <row r="2019" spans="2:14" s="71" customFormat="1" ht="14.65" customHeight="1">
      <c r="B2019" s="79" t="s">
        <v>278</v>
      </c>
      <c r="C2019" s="80">
        <v>10044187</v>
      </c>
      <c r="D2019" s="80">
        <v>10019674</v>
      </c>
      <c r="E2019" s="79" t="s">
        <v>276</v>
      </c>
      <c r="F2019" s="81">
        <v>43379</v>
      </c>
      <c r="G2019" s="82">
        <v>2.1930000000000001</v>
      </c>
      <c r="H2019" s="83">
        <f t="shared" si="93"/>
        <v>2193</v>
      </c>
      <c r="I2019" s="84">
        <f t="shared" si="94"/>
        <v>2.5381944444444443E-2</v>
      </c>
      <c r="J2019" s="83">
        <v>0.58799999999999997</v>
      </c>
      <c r="K2019" s="83" t="s">
        <v>277</v>
      </c>
      <c r="L2019" s="83">
        <v>0.23799999999999999</v>
      </c>
      <c r="M2019" s="83" t="s">
        <v>277</v>
      </c>
      <c r="N2019" s="84">
        <f t="shared" si="95"/>
        <v>0.85138194444444437</v>
      </c>
    </row>
    <row r="2020" spans="2:14" s="71" customFormat="1" ht="14.65" customHeight="1">
      <c r="B2020" s="79" t="s">
        <v>278</v>
      </c>
      <c r="C2020" s="80">
        <v>10044187</v>
      </c>
      <c r="D2020" s="80">
        <v>10019674</v>
      </c>
      <c r="E2020" s="79" t="s">
        <v>276</v>
      </c>
      <c r="F2020" s="81">
        <v>43380</v>
      </c>
      <c r="G2020" s="82">
        <v>2.06</v>
      </c>
      <c r="H2020" s="83">
        <f t="shared" si="93"/>
        <v>2060</v>
      </c>
      <c r="I2020" s="84">
        <f t="shared" si="94"/>
        <v>2.3842592592592592E-2</v>
      </c>
      <c r="J2020" s="83">
        <v>0.16300000000000001</v>
      </c>
      <c r="K2020" s="83" t="s">
        <v>277</v>
      </c>
      <c r="L2020" s="83">
        <v>0.19900000000000001</v>
      </c>
      <c r="M2020" s="83" t="s">
        <v>277</v>
      </c>
      <c r="N2020" s="84">
        <f t="shared" si="95"/>
        <v>0.38584259259259257</v>
      </c>
    </row>
    <row r="2021" spans="2:14" s="71" customFormat="1" ht="14.65" customHeight="1">
      <c r="B2021" s="79" t="s">
        <v>278</v>
      </c>
      <c r="C2021" s="80">
        <v>10044187</v>
      </c>
      <c r="D2021" s="80">
        <v>10019674</v>
      </c>
      <c r="E2021" s="79" t="s">
        <v>276</v>
      </c>
      <c r="F2021" s="81">
        <v>43381</v>
      </c>
      <c r="G2021" s="82">
        <v>2.1230000000000002</v>
      </c>
      <c r="H2021" s="83">
        <f t="shared" si="93"/>
        <v>2123</v>
      </c>
      <c r="I2021" s="84">
        <f t="shared" si="94"/>
        <v>2.4571759259259258E-2</v>
      </c>
      <c r="J2021" s="83">
        <v>0.09</v>
      </c>
      <c r="K2021" s="83" t="s">
        <v>277</v>
      </c>
      <c r="L2021" s="83">
        <v>0.13600000000000001</v>
      </c>
      <c r="M2021" s="83" t="s">
        <v>277</v>
      </c>
      <c r="N2021" s="84">
        <f t="shared" si="95"/>
        <v>0.25057175925925923</v>
      </c>
    </row>
    <row r="2022" spans="2:14" s="71" customFormat="1" ht="14.65" customHeight="1">
      <c r="B2022" s="79" t="s">
        <v>278</v>
      </c>
      <c r="C2022" s="80">
        <v>10044187</v>
      </c>
      <c r="D2022" s="80">
        <v>10019674</v>
      </c>
      <c r="E2022" s="79" t="s">
        <v>276</v>
      </c>
      <c r="F2022" s="81">
        <v>43382</v>
      </c>
      <c r="G2022" s="82">
        <v>2.0350000000000001</v>
      </c>
      <c r="H2022" s="83">
        <f t="shared" si="93"/>
        <v>2035.0000000000002</v>
      </c>
      <c r="I2022" s="84">
        <f t="shared" si="94"/>
        <v>2.3553240740740739E-2</v>
      </c>
      <c r="J2022" s="83">
        <v>7.6999999999999999E-2</v>
      </c>
      <c r="K2022" s="83" t="s">
        <v>277</v>
      </c>
      <c r="L2022" s="83">
        <v>0.13400000000000001</v>
      </c>
      <c r="M2022" s="83" t="s">
        <v>277</v>
      </c>
      <c r="N2022" s="84">
        <f t="shared" si="95"/>
        <v>0.23455324074074074</v>
      </c>
    </row>
    <row r="2023" spans="2:14" s="71" customFormat="1" ht="14.65" customHeight="1">
      <c r="B2023" s="79" t="s">
        <v>278</v>
      </c>
      <c r="C2023" s="80">
        <v>10044187</v>
      </c>
      <c r="D2023" s="80">
        <v>10019674</v>
      </c>
      <c r="E2023" s="79" t="s">
        <v>276</v>
      </c>
      <c r="F2023" s="81">
        <v>43383</v>
      </c>
      <c r="G2023" s="82">
        <v>2.1480000000000001</v>
      </c>
      <c r="H2023" s="83">
        <f t="shared" si="93"/>
        <v>2148</v>
      </c>
      <c r="I2023" s="84">
        <f t="shared" si="94"/>
        <v>2.4861111111111112E-2</v>
      </c>
      <c r="J2023" s="83">
        <v>7.0999999999999994E-2</v>
      </c>
      <c r="K2023" s="83" t="s">
        <v>277</v>
      </c>
      <c r="L2023" s="83">
        <v>0.161</v>
      </c>
      <c r="M2023" s="83" t="s">
        <v>277</v>
      </c>
      <c r="N2023" s="84">
        <f t="shared" si="95"/>
        <v>0.2568611111111111</v>
      </c>
    </row>
    <row r="2024" spans="2:14" s="71" customFormat="1" ht="14.65" customHeight="1">
      <c r="B2024" s="79" t="s">
        <v>278</v>
      </c>
      <c r="C2024" s="80">
        <v>10044187</v>
      </c>
      <c r="D2024" s="80">
        <v>10019674</v>
      </c>
      <c r="E2024" s="79" t="s">
        <v>276</v>
      </c>
      <c r="F2024" s="81">
        <v>43384</v>
      </c>
      <c r="G2024" s="82">
        <v>2.1829999999999998</v>
      </c>
      <c r="H2024" s="83">
        <f t="shared" si="93"/>
        <v>2183</v>
      </c>
      <c r="I2024" s="84">
        <f t="shared" si="94"/>
        <v>2.52662037037037E-2</v>
      </c>
      <c r="J2024" s="83">
        <v>0.16</v>
      </c>
      <c r="K2024" s="83" t="s">
        <v>277</v>
      </c>
      <c r="L2024" s="83">
        <v>0.16800000000000001</v>
      </c>
      <c r="M2024" s="83" t="s">
        <v>277</v>
      </c>
      <c r="N2024" s="84">
        <f t="shared" si="95"/>
        <v>0.35326620370370371</v>
      </c>
    </row>
    <row r="2025" spans="2:14" s="71" customFormat="1" ht="14.65" customHeight="1">
      <c r="B2025" s="79" t="s">
        <v>278</v>
      </c>
      <c r="C2025" s="80">
        <v>10044187</v>
      </c>
      <c r="D2025" s="80">
        <v>10019674</v>
      </c>
      <c r="E2025" s="79" t="s">
        <v>276</v>
      </c>
      <c r="F2025" s="81">
        <v>43385</v>
      </c>
      <c r="G2025" s="82">
        <v>2.105</v>
      </c>
      <c r="H2025" s="83">
        <f t="shared" si="93"/>
        <v>2105</v>
      </c>
      <c r="I2025" s="84">
        <f t="shared" si="94"/>
        <v>2.4363425925925924E-2</v>
      </c>
      <c r="J2025" s="83">
        <v>0.13900000000000001</v>
      </c>
      <c r="K2025" s="83" t="s">
        <v>277</v>
      </c>
      <c r="L2025" s="83">
        <v>0.2</v>
      </c>
      <c r="M2025" s="83" t="s">
        <v>277</v>
      </c>
      <c r="N2025" s="84">
        <f t="shared" si="95"/>
        <v>0.36336342592592596</v>
      </c>
    </row>
    <row r="2026" spans="2:14" s="71" customFormat="1" ht="14.65" customHeight="1">
      <c r="B2026" s="79" t="s">
        <v>278</v>
      </c>
      <c r="C2026" s="80">
        <v>10044187</v>
      </c>
      <c r="D2026" s="80">
        <v>10019674</v>
      </c>
      <c r="E2026" s="79" t="s">
        <v>276</v>
      </c>
      <c r="F2026" s="81">
        <v>43386</v>
      </c>
      <c r="G2026" s="82">
        <v>1.976</v>
      </c>
      <c r="H2026" s="83">
        <f t="shared" si="93"/>
        <v>1976</v>
      </c>
      <c r="I2026" s="84">
        <f t="shared" si="94"/>
        <v>2.2870370370370367E-2</v>
      </c>
      <c r="J2026" s="83">
        <v>9.1999999999999998E-2</v>
      </c>
      <c r="K2026" s="83" t="s">
        <v>277</v>
      </c>
      <c r="L2026" s="83">
        <v>0.157</v>
      </c>
      <c r="M2026" s="83" t="s">
        <v>277</v>
      </c>
      <c r="N2026" s="84">
        <f t="shared" si="95"/>
        <v>0.27187037037037037</v>
      </c>
    </row>
    <row r="2027" spans="2:14" s="71" customFormat="1" ht="14.65" customHeight="1">
      <c r="B2027" s="79" t="s">
        <v>278</v>
      </c>
      <c r="C2027" s="80">
        <v>10044187</v>
      </c>
      <c r="D2027" s="80">
        <v>10019674</v>
      </c>
      <c r="E2027" s="79" t="s">
        <v>276</v>
      </c>
      <c r="F2027" s="81">
        <v>43387</v>
      </c>
      <c r="G2027" s="82">
        <v>2.2970000000000002</v>
      </c>
      <c r="H2027" s="83">
        <f t="shared" si="93"/>
        <v>2297</v>
      </c>
      <c r="I2027" s="84">
        <f t="shared" si="94"/>
        <v>2.6585648148148146E-2</v>
      </c>
      <c r="J2027" s="83">
        <v>3.84</v>
      </c>
      <c r="K2027" s="83" t="s">
        <v>277</v>
      </c>
      <c r="L2027" s="83">
        <v>0.26700000000000002</v>
      </c>
      <c r="M2027" s="83" t="s">
        <v>277</v>
      </c>
      <c r="N2027" s="84">
        <f t="shared" si="95"/>
        <v>4.1335856481481486</v>
      </c>
    </row>
    <row r="2028" spans="2:14" s="71" customFormat="1" ht="14.65" customHeight="1">
      <c r="B2028" s="79" t="s">
        <v>278</v>
      </c>
      <c r="C2028" s="80">
        <v>10044187</v>
      </c>
      <c r="D2028" s="80">
        <v>10019674</v>
      </c>
      <c r="E2028" s="79" t="s">
        <v>276</v>
      </c>
      <c r="F2028" s="81">
        <v>43388</v>
      </c>
      <c r="G2028" s="82">
        <v>2.1419999999999999</v>
      </c>
      <c r="H2028" s="83">
        <f t="shared" si="93"/>
        <v>2142</v>
      </c>
      <c r="I2028" s="84">
        <f t="shared" si="94"/>
        <v>2.4791666666666663E-2</v>
      </c>
      <c r="J2028" s="83">
        <v>3.64</v>
      </c>
      <c r="K2028" s="83" t="s">
        <v>277</v>
      </c>
      <c r="L2028" s="83">
        <v>0.24099999999999999</v>
      </c>
      <c r="M2028" s="83" t="s">
        <v>277</v>
      </c>
      <c r="N2028" s="84">
        <f t="shared" si="95"/>
        <v>3.905791666666667</v>
      </c>
    </row>
    <row r="2029" spans="2:14" s="71" customFormat="1" ht="14.65" customHeight="1">
      <c r="B2029" s="79" t="s">
        <v>278</v>
      </c>
      <c r="C2029" s="80">
        <v>10044187</v>
      </c>
      <c r="D2029" s="80">
        <v>10019674</v>
      </c>
      <c r="E2029" s="79" t="s">
        <v>276</v>
      </c>
      <c r="F2029" s="81">
        <v>43389</v>
      </c>
      <c r="G2029" s="82">
        <v>1.728</v>
      </c>
      <c r="H2029" s="83">
        <f t="shared" si="93"/>
        <v>1728</v>
      </c>
      <c r="I2029" s="84">
        <f t="shared" si="94"/>
        <v>1.9999999999999997E-2</v>
      </c>
      <c r="J2029" s="83">
        <v>0.317</v>
      </c>
      <c r="K2029" s="83" t="s">
        <v>277</v>
      </c>
      <c r="L2029" s="83">
        <v>0.126</v>
      </c>
      <c r="M2029" s="83" t="s">
        <v>277</v>
      </c>
      <c r="N2029" s="84">
        <f t="shared" si="95"/>
        <v>0.46300000000000002</v>
      </c>
    </row>
    <row r="2030" spans="2:14" s="71" customFormat="1" ht="14.65" customHeight="1">
      <c r="B2030" s="79" t="s">
        <v>278</v>
      </c>
      <c r="C2030" s="80">
        <v>10044187</v>
      </c>
      <c r="D2030" s="80">
        <v>10019674</v>
      </c>
      <c r="E2030" s="79" t="s">
        <v>276</v>
      </c>
      <c r="F2030" s="81">
        <v>43390</v>
      </c>
      <c r="G2030" s="82">
        <v>2.06</v>
      </c>
      <c r="H2030" s="83">
        <f t="shared" si="93"/>
        <v>2060</v>
      </c>
      <c r="I2030" s="84">
        <f t="shared" si="94"/>
        <v>2.3842592592592592E-2</v>
      </c>
      <c r="J2030" s="83">
        <v>0.22800000000000001</v>
      </c>
      <c r="K2030" s="83" t="s">
        <v>277</v>
      </c>
      <c r="L2030" s="83">
        <v>0.125</v>
      </c>
      <c r="M2030" s="83" t="s">
        <v>277</v>
      </c>
      <c r="N2030" s="84">
        <f t="shared" si="95"/>
        <v>0.37684259259259262</v>
      </c>
    </row>
    <row r="2031" spans="2:14" s="71" customFormat="1" ht="14.65" customHeight="1">
      <c r="B2031" s="79" t="s">
        <v>278</v>
      </c>
      <c r="C2031" s="80">
        <v>10044187</v>
      </c>
      <c r="D2031" s="80">
        <v>10019674</v>
      </c>
      <c r="E2031" s="79" t="s">
        <v>276</v>
      </c>
      <c r="F2031" s="81">
        <v>43391</v>
      </c>
      <c r="G2031" s="82">
        <v>1.8560000000000001</v>
      </c>
      <c r="H2031" s="83">
        <f t="shared" si="93"/>
        <v>1856</v>
      </c>
      <c r="I2031" s="84">
        <f t="shared" si="94"/>
        <v>2.148148148148148E-2</v>
      </c>
      <c r="J2031" s="83">
        <v>0.14299999999999999</v>
      </c>
      <c r="K2031" s="83" t="s">
        <v>277</v>
      </c>
      <c r="L2031" s="83">
        <v>0.125</v>
      </c>
      <c r="M2031" s="83" t="s">
        <v>277</v>
      </c>
      <c r="N2031" s="84">
        <f t="shared" si="95"/>
        <v>0.28948148148148145</v>
      </c>
    </row>
    <row r="2032" spans="2:14" s="71" customFormat="1" ht="14.65" customHeight="1">
      <c r="B2032" s="79" t="s">
        <v>278</v>
      </c>
      <c r="C2032" s="80">
        <v>10044187</v>
      </c>
      <c r="D2032" s="80">
        <v>10019674</v>
      </c>
      <c r="E2032" s="79" t="s">
        <v>276</v>
      </c>
      <c r="F2032" s="81">
        <v>43392</v>
      </c>
      <c r="G2032" s="82">
        <v>2.0870000000000002</v>
      </c>
      <c r="H2032" s="83">
        <f t="shared" si="93"/>
        <v>2087</v>
      </c>
      <c r="I2032" s="84">
        <f t="shared" si="94"/>
        <v>2.4155092592592593E-2</v>
      </c>
      <c r="J2032" s="83">
        <v>0.11</v>
      </c>
      <c r="K2032" s="83" t="s">
        <v>277</v>
      </c>
      <c r="L2032" s="83">
        <v>0.122</v>
      </c>
      <c r="M2032" s="83" t="s">
        <v>277</v>
      </c>
      <c r="N2032" s="84">
        <f t="shared" si="95"/>
        <v>0.25615509259259261</v>
      </c>
    </row>
    <row r="2033" spans="2:14" s="71" customFormat="1" ht="14.65" customHeight="1">
      <c r="B2033" s="79" t="s">
        <v>278</v>
      </c>
      <c r="C2033" s="80">
        <v>10044187</v>
      </c>
      <c r="D2033" s="80">
        <v>10019674</v>
      </c>
      <c r="E2033" s="79" t="s">
        <v>276</v>
      </c>
      <c r="F2033" s="81">
        <v>43393</v>
      </c>
      <c r="G2033" s="82">
        <v>2.06</v>
      </c>
      <c r="H2033" s="83">
        <f t="shared" si="93"/>
        <v>2060</v>
      </c>
      <c r="I2033" s="84">
        <f t="shared" si="94"/>
        <v>2.3842592592592592E-2</v>
      </c>
      <c r="J2033" s="83">
        <v>9.6000000000000002E-2</v>
      </c>
      <c r="K2033" s="83" t="s">
        <v>277</v>
      </c>
      <c r="L2033" s="83">
        <v>0.123</v>
      </c>
      <c r="M2033" s="83" t="s">
        <v>277</v>
      </c>
      <c r="N2033" s="84">
        <f t="shared" si="95"/>
        <v>0.24284259259259261</v>
      </c>
    </row>
    <row r="2034" spans="2:14" s="71" customFormat="1" ht="14.65" customHeight="1">
      <c r="B2034" s="79" t="s">
        <v>278</v>
      </c>
      <c r="C2034" s="80">
        <v>10044187</v>
      </c>
      <c r="D2034" s="80">
        <v>10019674</v>
      </c>
      <c r="E2034" s="79" t="s">
        <v>276</v>
      </c>
      <c r="F2034" s="81">
        <v>43394</v>
      </c>
      <c r="G2034" s="82">
        <v>2.0720000000000001</v>
      </c>
      <c r="H2034" s="83">
        <f t="shared" si="93"/>
        <v>2072</v>
      </c>
      <c r="I2034" s="84">
        <f t="shared" si="94"/>
        <v>2.3981481481481482E-2</v>
      </c>
      <c r="J2034" s="83">
        <v>8.5999999999999993E-2</v>
      </c>
      <c r="K2034" s="83" t="s">
        <v>277</v>
      </c>
      <c r="L2034" s="83">
        <v>0.123</v>
      </c>
      <c r="M2034" s="83" t="s">
        <v>277</v>
      </c>
      <c r="N2034" s="84">
        <f t="shared" si="95"/>
        <v>0.23298148148148146</v>
      </c>
    </row>
    <row r="2035" spans="2:14" s="71" customFormat="1" ht="14.65" customHeight="1">
      <c r="B2035" s="79" t="s">
        <v>278</v>
      </c>
      <c r="C2035" s="80">
        <v>10044187</v>
      </c>
      <c r="D2035" s="80">
        <v>10019674</v>
      </c>
      <c r="E2035" s="79" t="s">
        <v>276</v>
      </c>
      <c r="F2035" s="81">
        <v>43395</v>
      </c>
      <c r="G2035" s="82">
        <v>2.0230000000000001</v>
      </c>
      <c r="H2035" s="83">
        <f t="shared" si="93"/>
        <v>2023.0000000000002</v>
      </c>
      <c r="I2035" s="84">
        <f t="shared" si="94"/>
        <v>2.3414351851851853E-2</v>
      </c>
      <c r="J2035" s="83">
        <v>8.5000000000000006E-2</v>
      </c>
      <c r="K2035" s="83" t="s">
        <v>277</v>
      </c>
      <c r="L2035" s="83">
        <v>0.125</v>
      </c>
      <c r="M2035" s="83" t="s">
        <v>277</v>
      </c>
      <c r="N2035" s="84">
        <f t="shared" si="95"/>
        <v>0.23341435185185186</v>
      </c>
    </row>
    <row r="2036" spans="2:14" s="71" customFormat="1" ht="14.65" customHeight="1">
      <c r="B2036" s="79" t="s">
        <v>278</v>
      </c>
      <c r="C2036" s="80">
        <v>10044187</v>
      </c>
      <c r="D2036" s="80">
        <v>10019674</v>
      </c>
      <c r="E2036" s="79" t="s">
        <v>276</v>
      </c>
      <c r="F2036" s="81">
        <v>43396</v>
      </c>
      <c r="G2036" s="82">
        <v>2.2200000000000002</v>
      </c>
      <c r="H2036" s="83">
        <f t="shared" si="93"/>
        <v>2220</v>
      </c>
      <c r="I2036" s="84">
        <f t="shared" si="94"/>
        <v>2.5694444444444443E-2</v>
      </c>
      <c r="J2036" s="83">
        <v>8.1000000000000003E-2</v>
      </c>
      <c r="K2036" s="83" t="s">
        <v>277</v>
      </c>
      <c r="L2036" s="83">
        <v>0.124</v>
      </c>
      <c r="M2036" s="83" t="s">
        <v>277</v>
      </c>
      <c r="N2036" s="84">
        <f t="shared" si="95"/>
        <v>0.23069444444444445</v>
      </c>
    </row>
    <row r="2037" spans="2:14" s="71" customFormat="1" ht="14.65" customHeight="1">
      <c r="B2037" s="79" t="s">
        <v>278</v>
      </c>
      <c r="C2037" s="80">
        <v>10044187</v>
      </c>
      <c r="D2037" s="80">
        <v>10019674</v>
      </c>
      <c r="E2037" s="79" t="s">
        <v>276</v>
      </c>
      <c r="F2037" s="81">
        <v>43397</v>
      </c>
      <c r="G2037" s="82">
        <v>1.843</v>
      </c>
      <c r="H2037" s="83">
        <f t="shared" si="93"/>
        <v>1843</v>
      </c>
      <c r="I2037" s="84">
        <f t="shared" si="94"/>
        <v>2.1331018518518517E-2</v>
      </c>
      <c r="J2037" s="83">
        <v>7.9000000000000001E-2</v>
      </c>
      <c r="K2037" s="83" t="s">
        <v>277</v>
      </c>
      <c r="L2037" s="83">
        <v>0.129</v>
      </c>
      <c r="M2037" s="83" t="s">
        <v>277</v>
      </c>
      <c r="N2037" s="84">
        <f t="shared" si="95"/>
        <v>0.2293310185185185</v>
      </c>
    </row>
    <row r="2038" spans="2:14" s="71" customFormat="1" ht="14.65" customHeight="1">
      <c r="B2038" s="79" t="s">
        <v>278</v>
      </c>
      <c r="C2038" s="80">
        <v>10044187</v>
      </c>
      <c r="D2038" s="80">
        <v>10019674</v>
      </c>
      <c r="E2038" s="79" t="s">
        <v>276</v>
      </c>
      <c r="F2038" s="81">
        <v>43398</v>
      </c>
      <c r="G2038" s="82">
        <v>2.0049999999999999</v>
      </c>
      <c r="H2038" s="83">
        <f t="shared" si="93"/>
        <v>2005</v>
      </c>
      <c r="I2038" s="84">
        <f t="shared" si="94"/>
        <v>2.3206018518518515E-2</v>
      </c>
      <c r="J2038" s="83">
        <v>7.4999999999999997E-2</v>
      </c>
      <c r="K2038" s="83" t="s">
        <v>277</v>
      </c>
      <c r="L2038" s="83">
        <v>0.128</v>
      </c>
      <c r="M2038" s="83" t="s">
        <v>277</v>
      </c>
      <c r="N2038" s="84">
        <f t="shared" si="95"/>
        <v>0.22620601851851851</v>
      </c>
    </row>
    <row r="2039" spans="2:14" s="71" customFormat="1" ht="14.65" customHeight="1">
      <c r="B2039" s="79" t="s">
        <v>278</v>
      </c>
      <c r="C2039" s="80">
        <v>10044187</v>
      </c>
      <c r="D2039" s="80">
        <v>10019674</v>
      </c>
      <c r="E2039" s="79" t="s">
        <v>276</v>
      </c>
      <c r="F2039" s="81">
        <v>43399</v>
      </c>
      <c r="G2039" s="82">
        <v>2</v>
      </c>
      <c r="H2039" s="83">
        <f t="shared" si="93"/>
        <v>2000</v>
      </c>
      <c r="I2039" s="84">
        <f t="shared" si="94"/>
        <v>2.3148148148148147E-2</v>
      </c>
      <c r="J2039" s="83">
        <v>8.5000000000000006E-2</v>
      </c>
      <c r="K2039" s="83" t="s">
        <v>277</v>
      </c>
      <c r="L2039" s="83">
        <v>0.13800000000000001</v>
      </c>
      <c r="M2039" s="83" t="s">
        <v>277</v>
      </c>
      <c r="N2039" s="84">
        <f t="shared" si="95"/>
        <v>0.24614814814814817</v>
      </c>
    </row>
    <row r="2040" spans="2:14" s="71" customFormat="1" ht="14.65" customHeight="1">
      <c r="B2040" s="79" t="s">
        <v>278</v>
      </c>
      <c r="C2040" s="80">
        <v>10044187</v>
      </c>
      <c r="D2040" s="80">
        <v>10019674</v>
      </c>
      <c r="E2040" s="79" t="s">
        <v>276</v>
      </c>
      <c r="F2040" s="81">
        <v>43400</v>
      </c>
      <c r="G2040" s="82">
        <v>1.8580000000000001</v>
      </c>
      <c r="H2040" s="83">
        <f t="shared" si="93"/>
        <v>1858</v>
      </c>
      <c r="I2040" s="84">
        <f t="shared" si="94"/>
        <v>2.150462962962963E-2</v>
      </c>
      <c r="J2040" s="83">
        <v>7.9000000000000001E-2</v>
      </c>
      <c r="K2040" s="83" t="s">
        <v>277</v>
      </c>
      <c r="L2040" s="83">
        <v>0.13700000000000001</v>
      </c>
      <c r="M2040" s="83" t="s">
        <v>277</v>
      </c>
      <c r="N2040" s="84">
        <f t="shared" si="95"/>
        <v>0.23750462962962965</v>
      </c>
    </row>
    <row r="2041" spans="2:14" s="71" customFormat="1" ht="14.65" customHeight="1">
      <c r="B2041" s="79" t="s">
        <v>278</v>
      </c>
      <c r="C2041" s="80">
        <v>10044187</v>
      </c>
      <c r="D2041" s="80">
        <v>10019674</v>
      </c>
      <c r="E2041" s="79" t="s">
        <v>276</v>
      </c>
      <c r="F2041" s="81">
        <v>43401</v>
      </c>
      <c r="G2041" s="82">
        <v>2.004</v>
      </c>
      <c r="H2041" s="83">
        <f t="shared" si="93"/>
        <v>2004</v>
      </c>
      <c r="I2041" s="84">
        <f t="shared" si="94"/>
        <v>2.3194444444444445E-2</v>
      </c>
      <c r="J2041" s="83">
        <v>0.11700000000000001</v>
      </c>
      <c r="K2041" s="83" t="s">
        <v>277</v>
      </c>
      <c r="L2041" s="83">
        <v>0.13500000000000001</v>
      </c>
      <c r="M2041" s="83" t="s">
        <v>277</v>
      </c>
      <c r="N2041" s="84">
        <f t="shared" si="95"/>
        <v>0.27519444444444446</v>
      </c>
    </row>
    <row r="2042" spans="2:14" s="71" customFormat="1" ht="14.65" customHeight="1">
      <c r="B2042" s="79" t="s">
        <v>278</v>
      </c>
      <c r="C2042" s="80">
        <v>10044187</v>
      </c>
      <c r="D2042" s="80">
        <v>10019674</v>
      </c>
      <c r="E2042" s="79" t="s">
        <v>276</v>
      </c>
      <c r="F2042" s="81">
        <v>43402</v>
      </c>
      <c r="G2042" s="82">
        <v>2.028</v>
      </c>
      <c r="H2042" s="83">
        <f t="shared" si="93"/>
        <v>2028</v>
      </c>
      <c r="I2042" s="84">
        <f t="shared" si="94"/>
        <v>2.3472222222222221E-2</v>
      </c>
      <c r="J2042" s="83">
        <v>9.0999999999999998E-2</v>
      </c>
      <c r="K2042" s="83" t="s">
        <v>277</v>
      </c>
      <c r="L2042" s="83">
        <v>0.13900000000000001</v>
      </c>
      <c r="M2042" s="83" t="s">
        <v>277</v>
      </c>
      <c r="N2042" s="84">
        <f t="shared" si="95"/>
        <v>0.25347222222222221</v>
      </c>
    </row>
    <row r="2043" spans="2:14" s="71" customFormat="1" ht="14.65" customHeight="1">
      <c r="B2043" s="79" t="s">
        <v>278</v>
      </c>
      <c r="C2043" s="80">
        <v>10044187</v>
      </c>
      <c r="D2043" s="80">
        <v>10019674</v>
      </c>
      <c r="E2043" s="79" t="s">
        <v>276</v>
      </c>
      <c r="F2043" s="81">
        <v>43403</v>
      </c>
      <c r="G2043" s="82">
        <v>1.853</v>
      </c>
      <c r="H2043" s="83">
        <f t="shared" si="93"/>
        <v>1853</v>
      </c>
      <c r="I2043" s="84">
        <f t="shared" si="94"/>
        <v>2.1446759259259259E-2</v>
      </c>
      <c r="J2043" s="83">
        <v>8.1000000000000003E-2</v>
      </c>
      <c r="K2043" s="83" t="s">
        <v>277</v>
      </c>
      <c r="L2043" s="83">
        <v>0.124</v>
      </c>
      <c r="M2043" s="83" t="s">
        <v>277</v>
      </c>
      <c r="N2043" s="84">
        <f t="shared" si="95"/>
        <v>0.22644675925925928</v>
      </c>
    </row>
    <row r="2044" spans="2:14" s="71" customFormat="1" ht="14.65" customHeight="1">
      <c r="B2044" s="79" t="s">
        <v>278</v>
      </c>
      <c r="C2044" s="80">
        <v>10044187</v>
      </c>
      <c r="D2044" s="80">
        <v>10019674</v>
      </c>
      <c r="E2044" s="79" t="s">
        <v>276</v>
      </c>
      <c r="F2044" s="81">
        <v>43404</v>
      </c>
      <c r="G2044" s="82">
        <v>2.028</v>
      </c>
      <c r="H2044" s="83">
        <f t="shared" si="93"/>
        <v>2028</v>
      </c>
      <c r="I2044" s="84">
        <f t="shared" si="94"/>
        <v>2.3472222222222221E-2</v>
      </c>
      <c r="J2044" s="83">
        <v>0.126</v>
      </c>
      <c r="K2044" s="83" t="s">
        <v>277</v>
      </c>
      <c r="L2044" s="83">
        <v>0.12</v>
      </c>
      <c r="M2044" s="83" t="s">
        <v>277</v>
      </c>
      <c r="N2044" s="84">
        <f t="shared" si="95"/>
        <v>0.26947222222222222</v>
      </c>
    </row>
    <row r="2045" spans="2:14" s="71" customFormat="1" ht="14.65" customHeight="1">
      <c r="B2045" s="79" t="s">
        <v>278</v>
      </c>
      <c r="C2045" s="80">
        <v>10044187</v>
      </c>
      <c r="D2045" s="80">
        <v>10019674</v>
      </c>
      <c r="E2045" s="79" t="s">
        <v>276</v>
      </c>
      <c r="F2045" s="81">
        <v>43405</v>
      </c>
      <c r="G2045" s="82">
        <v>1.89</v>
      </c>
      <c r="H2045" s="83">
        <f t="shared" si="93"/>
        <v>1890</v>
      </c>
      <c r="I2045" s="84">
        <f t="shared" si="94"/>
        <v>2.1874999999999999E-2</v>
      </c>
      <c r="J2045" s="83">
        <v>0.53600000000000003</v>
      </c>
      <c r="K2045" s="83" t="s">
        <v>277</v>
      </c>
      <c r="L2045" s="83">
        <v>0.23200000000000001</v>
      </c>
      <c r="M2045" s="83" t="s">
        <v>277</v>
      </c>
      <c r="N2045" s="84">
        <f t="shared" si="95"/>
        <v>0.78987499999999999</v>
      </c>
    </row>
    <row r="2046" spans="2:14" s="71" customFormat="1" ht="14.65" customHeight="1">
      <c r="B2046" s="79" t="s">
        <v>278</v>
      </c>
      <c r="C2046" s="80">
        <v>10044187</v>
      </c>
      <c r="D2046" s="80">
        <v>10019674</v>
      </c>
      <c r="E2046" s="79" t="s">
        <v>276</v>
      </c>
      <c r="F2046" s="81">
        <v>43406</v>
      </c>
      <c r="G2046" s="82">
        <v>1.7030000000000001</v>
      </c>
      <c r="H2046" s="83">
        <f t="shared" si="93"/>
        <v>1703</v>
      </c>
      <c r="I2046" s="84">
        <f t="shared" si="94"/>
        <v>1.9710648148148147E-2</v>
      </c>
      <c r="J2046" s="83">
        <v>0.15</v>
      </c>
      <c r="K2046" s="83" t="s">
        <v>277</v>
      </c>
      <c r="L2046" s="83">
        <v>0.16500000000000001</v>
      </c>
      <c r="M2046" s="83" t="s">
        <v>277</v>
      </c>
      <c r="N2046" s="84">
        <f t="shared" si="95"/>
        <v>0.33471064814814816</v>
      </c>
    </row>
    <row r="2047" spans="2:14" s="71" customFormat="1" ht="14.65" customHeight="1">
      <c r="B2047" s="79" t="s">
        <v>278</v>
      </c>
      <c r="C2047" s="80">
        <v>10044187</v>
      </c>
      <c r="D2047" s="80">
        <v>10019674</v>
      </c>
      <c r="E2047" s="79" t="s">
        <v>276</v>
      </c>
      <c r="F2047" s="81">
        <v>43407</v>
      </c>
      <c r="G2047" s="82">
        <v>1.988</v>
      </c>
      <c r="H2047" s="83">
        <f t="shared" si="93"/>
        <v>1988</v>
      </c>
      <c r="I2047" s="84">
        <f t="shared" si="94"/>
        <v>2.3009259259259257E-2</v>
      </c>
      <c r="J2047" s="83">
        <v>9.8000000000000004E-2</v>
      </c>
      <c r="K2047" s="83" t="s">
        <v>277</v>
      </c>
      <c r="L2047" s="83">
        <v>0.11700000000000001</v>
      </c>
      <c r="M2047" s="83" t="s">
        <v>277</v>
      </c>
      <c r="N2047" s="84">
        <f t="shared" si="95"/>
        <v>0.23800925925925925</v>
      </c>
    </row>
    <row r="2048" spans="2:14" s="71" customFormat="1" ht="14.65" customHeight="1">
      <c r="B2048" s="79" t="s">
        <v>278</v>
      </c>
      <c r="C2048" s="80">
        <v>10044187</v>
      </c>
      <c r="D2048" s="80">
        <v>10019674</v>
      </c>
      <c r="E2048" s="79" t="s">
        <v>276</v>
      </c>
      <c r="F2048" s="81">
        <v>43408</v>
      </c>
      <c r="G2048" s="82">
        <v>1.9470000000000001</v>
      </c>
      <c r="H2048" s="83">
        <f t="shared" si="93"/>
        <v>1947</v>
      </c>
      <c r="I2048" s="84">
        <f t="shared" si="94"/>
        <v>2.253472222222222E-2</v>
      </c>
      <c r="J2048" s="83">
        <v>9.1999999999999998E-2</v>
      </c>
      <c r="K2048" s="83" t="s">
        <v>277</v>
      </c>
      <c r="L2048" s="83">
        <v>0.106</v>
      </c>
      <c r="M2048" s="83" t="s">
        <v>277</v>
      </c>
      <c r="N2048" s="84">
        <f t="shared" si="95"/>
        <v>0.2205347222222222</v>
      </c>
    </row>
    <row r="2049" spans="2:14" s="71" customFormat="1" ht="14.65" customHeight="1">
      <c r="B2049" s="79" t="s">
        <v>278</v>
      </c>
      <c r="C2049" s="80">
        <v>10044187</v>
      </c>
      <c r="D2049" s="80">
        <v>10019674</v>
      </c>
      <c r="E2049" s="79" t="s">
        <v>276</v>
      </c>
      <c r="F2049" s="81">
        <v>43409</v>
      </c>
      <c r="G2049" s="82">
        <v>1.9850000000000001</v>
      </c>
      <c r="H2049" s="83">
        <f t="shared" si="93"/>
        <v>1985</v>
      </c>
      <c r="I2049" s="84">
        <f t="shared" si="94"/>
        <v>2.2974537037037036E-2</v>
      </c>
      <c r="J2049" s="83">
        <v>9.6000000000000002E-2</v>
      </c>
      <c r="K2049" s="83" t="s">
        <v>277</v>
      </c>
      <c r="L2049" s="83">
        <v>0.106</v>
      </c>
      <c r="M2049" s="83" t="s">
        <v>277</v>
      </c>
      <c r="N2049" s="84">
        <f t="shared" si="95"/>
        <v>0.22497453703703701</v>
      </c>
    </row>
    <row r="2050" spans="2:14" s="71" customFormat="1" ht="14.65" customHeight="1">
      <c r="B2050" s="79" t="s">
        <v>278</v>
      </c>
      <c r="C2050" s="80">
        <v>10044187</v>
      </c>
      <c r="D2050" s="80">
        <v>10019674</v>
      </c>
      <c r="E2050" s="79" t="s">
        <v>276</v>
      </c>
      <c r="F2050" s="81">
        <v>43410</v>
      </c>
      <c r="G2050" s="82">
        <v>1.857</v>
      </c>
      <c r="H2050" s="83">
        <f t="shared" si="93"/>
        <v>1857</v>
      </c>
      <c r="I2050" s="84">
        <f t="shared" si="94"/>
        <v>2.1493055555555553E-2</v>
      </c>
      <c r="J2050" s="83">
        <v>0.14899999999999999</v>
      </c>
      <c r="K2050" s="83" t="s">
        <v>277</v>
      </c>
      <c r="L2050" s="83">
        <v>0.107</v>
      </c>
      <c r="M2050" s="83" t="s">
        <v>277</v>
      </c>
      <c r="N2050" s="84">
        <f t="shared" si="95"/>
        <v>0.27749305555555553</v>
      </c>
    </row>
    <row r="2051" spans="2:14" s="71" customFormat="1" ht="14.65" customHeight="1">
      <c r="B2051" s="79" t="s">
        <v>278</v>
      </c>
      <c r="C2051" s="80">
        <v>10044187</v>
      </c>
      <c r="D2051" s="80">
        <v>10019674</v>
      </c>
      <c r="E2051" s="79" t="s">
        <v>276</v>
      </c>
      <c r="F2051" s="81">
        <v>43411</v>
      </c>
      <c r="G2051" s="82">
        <v>1.78</v>
      </c>
      <c r="H2051" s="83">
        <f t="shared" si="93"/>
        <v>1780</v>
      </c>
      <c r="I2051" s="84">
        <f t="shared" si="94"/>
        <v>2.060185185185185E-2</v>
      </c>
      <c r="J2051" s="83">
        <v>0.70599999999999996</v>
      </c>
      <c r="K2051" s="83" t="s">
        <v>277</v>
      </c>
      <c r="L2051" s="83">
        <v>0.20899999999999999</v>
      </c>
      <c r="M2051" s="83" t="s">
        <v>277</v>
      </c>
      <c r="N2051" s="84">
        <f t="shared" si="95"/>
        <v>0.93560185185185174</v>
      </c>
    </row>
    <row r="2052" spans="2:14" s="71" customFormat="1" ht="14.65" customHeight="1">
      <c r="B2052" s="79" t="s">
        <v>278</v>
      </c>
      <c r="C2052" s="80">
        <v>10044187</v>
      </c>
      <c r="D2052" s="80">
        <v>10019674</v>
      </c>
      <c r="E2052" s="79" t="s">
        <v>276</v>
      </c>
      <c r="F2052" s="81">
        <v>43412</v>
      </c>
      <c r="G2052" s="82">
        <v>1.7150000000000001</v>
      </c>
      <c r="H2052" s="83">
        <f t="shared" si="93"/>
        <v>1715</v>
      </c>
      <c r="I2052" s="84">
        <f t="shared" si="94"/>
        <v>1.9849537037037037E-2</v>
      </c>
      <c r="J2052" s="83">
        <v>0.17399999999999999</v>
      </c>
      <c r="K2052" s="83" t="s">
        <v>277</v>
      </c>
      <c r="L2052" s="83">
        <v>0.121</v>
      </c>
      <c r="M2052" s="83" t="s">
        <v>277</v>
      </c>
      <c r="N2052" s="84">
        <f t="shared" si="95"/>
        <v>0.314849537037037</v>
      </c>
    </row>
    <row r="2053" spans="2:14" s="71" customFormat="1" ht="14.65" customHeight="1">
      <c r="B2053" s="79" t="s">
        <v>278</v>
      </c>
      <c r="C2053" s="80">
        <v>10044187</v>
      </c>
      <c r="D2053" s="80">
        <v>10019674</v>
      </c>
      <c r="E2053" s="79" t="s">
        <v>276</v>
      </c>
      <c r="F2053" s="81">
        <v>43413</v>
      </c>
      <c r="G2053" s="82">
        <v>1.8839999999999999</v>
      </c>
      <c r="H2053" s="83">
        <f t="shared" ref="H2053:H2116" si="96">(G2053*1000)</f>
        <v>1884</v>
      </c>
      <c r="I2053" s="84">
        <f t="shared" ref="I2053:I2116" si="97">SUM(G2053/86.4)</f>
        <v>2.1805555555555554E-2</v>
      </c>
      <c r="J2053" s="83">
        <v>0.442</v>
      </c>
      <c r="K2053" s="83" t="s">
        <v>277</v>
      </c>
      <c r="L2053" s="83">
        <v>0.124</v>
      </c>
      <c r="M2053" s="83" t="s">
        <v>277</v>
      </c>
      <c r="N2053" s="84">
        <f t="shared" ref="N2053:N2116" si="98">SUM(I2053+J2053+L2053)</f>
        <v>0.58780555555555558</v>
      </c>
    </row>
    <row r="2054" spans="2:14" s="71" customFormat="1" ht="14.65" customHeight="1">
      <c r="B2054" s="79" t="s">
        <v>278</v>
      </c>
      <c r="C2054" s="80">
        <v>10044187</v>
      </c>
      <c r="D2054" s="80">
        <v>10019674</v>
      </c>
      <c r="E2054" s="79" t="s">
        <v>276</v>
      </c>
      <c r="F2054" s="81">
        <v>43414</v>
      </c>
      <c r="G2054" s="82">
        <v>2.012</v>
      </c>
      <c r="H2054" s="83">
        <f t="shared" si="96"/>
        <v>2012</v>
      </c>
      <c r="I2054" s="84">
        <f t="shared" si="97"/>
        <v>2.3287037037037037E-2</v>
      </c>
      <c r="J2054" s="83">
        <v>4.25</v>
      </c>
      <c r="K2054" s="83" t="s">
        <v>277</v>
      </c>
      <c r="L2054" s="83">
        <v>0.27600000000000002</v>
      </c>
      <c r="M2054" s="83" t="s">
        <v>277</v>
      </c>
      <c r="N2054" s="84">
        <f t="shared" si="98"/>
        <v>4.5492870370370371</v>
      </c>
    </row>
    <row r="2055" spans="2:14" s="71" customFormat="1" ht="14.65" customHeight="1">
      <c r="B2055" s="79" t="s">
        <v>278</v>
      </c>
      <c r="C2055" s="80">
        <v>10044187</v>
      </c>
      <c r="D2055" s="80">
        <v>10019674</v>
      </c>
      <c r="E2055" s="79" t="s">
        <v>276</v>
      </c>
      <c r="F2055" s="81">
        <v>43415</v>
      </c>
      <c r="G2055" s="82">
        <v>1.907</v>
      </c>
      <c r="H2055" s="83">
        <f t="shared" si="96"/>
        <v>1907</v>
      </c>
      <c r="I2055" s="84">
        <f t="shared" si="97"/>
        <v>2.207175925925926E-2</v>
      </c>
      <c r="J2055" s="83">
        <v>2.35</v>
      </c>
      <c r="K2055" s="83" t="s">
        <v>277</v>
      </c>
      <c r="L2055" s="83">
        <v>0.21099999999999999</v>
      </c>
      <c r="M2055" s="83" t="s">
        <v>277</v>
      </c>
      <c r="N2055" s="84">
        <f t="shared" si="98"/>
        <v>2.5830717592592594</v>
      </c>
    </row>
    <row r="2056" spans="2:14" s="71" customFormat="1" ht="14.65" customHeight="1">
      <c r="B2056" s="79" t="s">
        <v>278</v>
      </c>
      <c r="C2056" s="80">
        <v>10044187</v>
      </c>
      <c r="D2056" s="80">
        <v>10019674</v>
      </c>
      <c r="E2056" s="79" t="s">
        <v>276</v>
      </c>
      <c r="F2056" s="81">
        <v>43416</v>
      </c>
      <c r="G2056" s="82">
        <v>1.994</v>
      </c>
      <c r="H2056" s="83">
        <f t="shared" si="96"/>
        <v>1994</v>
      </c>
      <c r="I2056" s="84">
        <f t="shared" si="97"/>
        <v>2.3078703703703702E-2</v>
      </c>
      <c r="J2056" s="83">
        <v>0.439</v>
      </c>
      <c r="K2056" s="83" t="s">
        <v>277</v>
      </c>
      <c r="L2056" s="83">
        <v>0.109</v>
      </c>
      <c r="M2056" s="83" t="s">
        <v>277</v>
      </c>
      <c r="N2056" s="84">
        <f t="shared" si="98"/>
        <v>0.57107870370370373</v>
      </c>
    </row>
    <row r="2057" spans="2:14" s="71" customFormat="1" ht="14.65" customHeight="1">
      <c r="B2057" s="79" t="s">
        <v>278</v>
      </c>
      <c r="C2057" s="80">
        <v>10044187</v>
      </c>
      <c r="D2057" s="80">
        <v>10019674</v>
      </c>
      <c r="E2057" s="79" t="s">
        <v>276</v>
      </c>
      <c r="F2057" s="81">
        <v>43417</v>
      </c>
      <c r="G2057" s="82">
        <v>1.7470000000000001</v>
      </c>
      <c r="H2057" s="83">
        <f t="shared" si="96"/>
        <v>1747</v>
      </c>
      <c r="I2057" s="84">
        <f t="shared" si="97"/>
        <v>2.0219907407407409E-2</v>
      </c>
      <c r="J2057" s="83">
        <v>0.24099999999999999</v>
      </c>
      <c r="K2057" s="83" t="s">
        <v>277</v>
      </c>
      <c r="L2057" s="83">
        <v>0.10299999999999999</v>
      </c>
      <c r="M2057" s="83" t="s">
        <v>277</v>
      </c>
      <c r="N2057" s="84">
        <f t="shared" si="98"/>
        <v>0.3642199074074074</v>
      </c>
    </row>
    <row r="2058" spans="2:14" s="71" customFormat="1" ht="14.65" customHeight="1">
      <c r="B2058" s="79" t="s">
        <v>278</v>
      </c>
      <c r="C2058" s="80">
        <v>10044187</v>
      </c>
      <c r="D2058" s="80">
        <v>10019674</v>
      </c>
      <c r="E2058" s="79" t="s">
        <v>276</v>
      </c>
      <c r="F2058" s="81">
        <v>43418</v>
      </c>
      <c r="G2058" s="82">
        <v>1.242</v>
      </c>
      <c r="H2058" s="83">
        <f t="shared" si="96"/>
        <v>1242</v>
      </c>
      <c r="I2058" s="84">
        <f t="shared" si="97"/>
        <v>1.4374999999999999E-2</v>
      </c>
      <c r="J2058" s="83">
        <v>0.17899999999999999</v>
      </c>
      <c r="K2058" s="83" t="s">
        <v>277</v>
      </c>
      <c r="L2058" s="83">
        <v>0.10299999999999999</v>
      </c>
      <c r="M2058" s="83" t="s">
        <v>277</v>
      </c>
      <c r="N2058" s="84">
        <f t="shared" si="98"/>
        <v>0.296375</v>
      </c>
    </row>
    <row r="2059" spans="2:14" s="71" customFormat="1" ht="14.65" customHeight="1">
      <c r="B2059" s="79" t="s">
        <v>278</v>
      </c>
      <c r="C2059" s="80">
        <v>10044187</v>
      </c>
      <c r="D2059" s="80">
        <v>10019674</v>
      </c>
      <c r="E2059" s="79" t="s">
        <v>276</v>
      </c>
      <c r="F2059" s="81">
        <v>43419</v>
      </c>
      <c r="G2059" s="82">
        <v>2.0099999999999998</v>
      </c>
      <c r="H2059" s="83">
        <f t="shared" si="96"/>
        <v>2009.9999999999998</v>
      </c>
      <c r="I2059" s="84">
        <f t="shared" si="97"/>
        <v>2.3263888888888886E-2</v>
      </c>
      <c r="J2059" s="83">
        <v>0.14399999999999999</v>
      </c>
      <c r="K2059" s="83" t="s">
        <v>277</v>
      </c>
      <c r="L2059" s="83">
        <v>0.10199999999999999</v>
      </c>
      <c r="M2059" s="83" t="s">
        <v>277</v>
      </c>
      <c r="N2059" s="84">
        <f t="shared" si="98"/>
        <v>0.26926388888888886</v>
      </c>
    </row>
    <row r="2060" spans="2:14" s="71" customFormat="1" ht="14.65" customHeight="1">
      <c r="B2060" s="79" t="s">
        <v>278</v>
      </c>
      <c r="C2060" s="80">
        <v>10044187</v>
      </c>
      <c r="D2060" s="80">
        <v>10019674</v>
      </c>
      <c r="E2060" s="79" t="s">
        <v>276</v>
      </c>
      <c r="F2060" s="81">
        <v>43420</v>
      </c>
      <c r="G2060" s="82">
        <v>1.863</v>
      </c>
      <c r="H2060" s="83">
        <f t="shared" si="96"/>
        <v>1863</v>
      </c>
      <c r="I2060" s="84">
        <f t="shared" si="97"/>
        <v>2.1562499999999998E-2</v>
      </c>
      <c r="J2060" s="83">
        <v>0.13</v>
      </c>
      <c r="K2060" s="83" t="s">
        <v>277</v>
      </c>
      <c r="L2060" s="83">
        <v>0.107</v>
      </c>
      <c r="M2060" s="83" t="s">
        <v>277</v>
      </c>
      <c r="N2060" s="84">
        <f t="shared" si="98"/>
        <v>0.25856249999999997</v>
      </c>
    </row>
    <row r="2061" spans="2:14" s="71" customFormat="1" ht="14.65" customHeight="1">
      <c r="B2061" s="79" t="s">
        <v>278</v>
      </c>
      <c r="C2061" s="80">
        <v>10044187</v>
      </c>
      <c r="D2061" s="80">
        <v>10019674</v>
      </c>
      <c r="E2061" s="79" t="s">
        <v>276</v>
      </c>
      <c r="F2061" s="81">
        <v>43421</v>
      </c>
      <c r="G2061" s="82">
        <v>1.845</v>
      </c>
      <c r="H2061" s="83">
        <f t="shared" si="96"/>
        <v>1845</v>
      </c>
      <c r="I2061" s="84">
        <f t="shared" si="97"/>
        <v>2.1354166666666664E-2</v>
      </c>
      <c r="J2061" s="83">
        <v>0.12</v>
      </c>
      <c r="K2061" s="83" t="s">
        <v>277</v>
      </c>
      <c r="L2061" s="83">
        <v>0.1</v>
      </c>
      <c r="M2061" s="83" t="s">
        <v>277</v>
      </c>
      <c r="N2061" s="84">
        <f t="shared" si="98"/>
        <v>0.24135416666666668</v>
      </c>
    </row>
    <row r="2062" spans="2:14" s="71" customFormat="1" ht="14.65" customHeight="1">
      <c r="B2062" s="79" t="s">
        <v>278</v>
      </c>
      <c r="C2062" s="80">
        <v>10044187</v>
      </c>
      <c r="D2062" s="80">
        <v>10019674</v>
      </c>
      <c r="E2062" s="79" t="s">
        <v>276</v>
      </c>
      <c r="F2062" s="81">
        <v>43422</v>
      </c>
      <c r="G2062" s="82">
        <v>1.9450000000000001</v>
      </c>
      <c r="H2062" s="83">
        <f t="shared" si="96"/>
        <v>1945</v>
      </c>
      <c r="I2062" s="84">
        <f t="shared" si="97"/>
        <v>2.2511574074074073E-2</v>
      </c>
      <c r="J2062" s="83">
        <v>0.112</v>
      </c>
      <c r="K2062" s="83" t="s">
        <v>277</v>
      </c>
      <c r="L2062" s="83">
        <v>9.6000000000000002E-2</v>
      </c>
      <c r="M2062" s="83" t="s">
        <v>277</v>
      </c>
      <c r="N2062" s="84">
        <f t="shared" si="98"/>
        <v>0.23051157407407408</v>
      </c>
    </row>
    <row r="2063" spans="2:14" s="71" customFormat="1" ht="14.65" customHeight="1">
      <c r="B2063" s="79" t="s">
        <v>278</v>
      </c>
      <c r="C2063" s="80">
        <v>10044187</v>
      </c>
      <c r="D2063" s="80">
        <v>10019674</v>
      </c>
      <c r="E2063" s="79" t="s">
        <v>276</v>
      </c>
      <c r="F2063" s="81">
        <v>43423</v>
      </c>
      <c r="G2063" s="82">
        <v>2.8780000000000001</v>
      </c>
      <c r="H2063" s="83">
        <f t="shared" si="96"/>
        <v>2878</v>
      </c>
      <c r="I2063" s="84">
        <f t="shared" si="97"/>
        <v>3.3310185185185186E-2</v>
      </c>
      <c r="J2063" s="83">
        <v>0.124</v>
      </c>
      <c r="K2063" s="83" t="s">
        <v>277</v>
      </c>
      <c r="L2063" s="83">
        <v>9.9000000000000005E-2</v>
      </c>
      <c r="M2063" s="83" t="s">
        <v>277</v>
      </c>
      <c r="N2063" s="84">
        <f t="shared" si="98"/>
        <v>0.25631018518518522</v>
      </c>
    </row>
    <row r="2064" spans="2:14" s="71" customFormat="1" ht="14.65" customHeight="1">
      <c r="B2064" s="79" t="s">
        <v>278</v>
      </c>
      <c r="C2064" s="80">
        <v>10044187</v>
      </c>
      <c r="D2064" s="80">
        <v>10019674</v>
      </c>
      <c r="E2064" s="79" t="s">
        <v>276</v>
      </c>
      <c r="F2064" s="81">
        <v>43424</v>
      </c>
      <c r="G2064" s="82">
        <v>2.0609999999999999</v>
      </c>
      <c r="H2064" s="83">
        <f t="shared" si="96"/>
        <v>2061</v>
      </c>
      <c r="I2064" s="84">
        <f t="shared" si="97"/>
        <v>2.3854166666666666E-2</v>
      </c>
      <c r="J2064" s="83">
        <v>0.39600000000000002</v>
      </c>
      <c r="K2064" s="83" t="s">
        <v>277</v>
      </c>
      <c r="L2064" s="83">
        <v>0.16200000000000001</v>
      </c>
      <c r="M2064" s="83" t="s">
        <v>277</v>
      </c>
      <c r="N2064" s="84">
        <f t="shared" si="98"/>
        <v>0.58185416666666667</v>
      </c>
    </row>
    <row r="2065" spans="2:14" s="71" customFormat="1" ht="14.65" customHeight="1">
      <c r="B2065" s="79" t="s">
        <v>278</v>
      </c>
      <c r="C2065" s="80">
        <v>10044187</v>
      </c>
      <c r="D2065" s="80">
        <v>10019674</v>
      </c>
      <c r="E2065" s="79" t="s">
        <v>276</v>
      </c>
      <c r="F2065" s="81">
        <v>43425</v>
      </c>
      <c r="G2065" s="82">
        <v>1.887</v>
      </c>
      <c r="H2065" s="83">
        <f t="shared" si="96"/>
        <v>1887</v>
      </c>
      <c r="I2065" s="84">
        <f t="shared" si="97"/>
        <v>2.1840277777777778E-2</v>
      </c>
      <c r="J2065" s="83">
        <v>0.33200000000000002</v>
      </c>
      <c r="K2065" s="83" t="s">
        <v>277</v>
      </c>
      <c r="L2065" s="83">
        <v>0.21</v>
      </c>
      <c r="M2065" s="83" t="s">
        <v>277</v>
      </c>
      <c r="N2065" s="84">
        <f t="shared" si="98"/>
        <v>0.56384027777777779</v>
      </c>
    </row>
    <row r="2066" spans="2:14" s="71" customFormat="1" ht="14.65" customHeight="1">
      <c r="B2066" s="79" t="s">
        <v>278</v>
      </c>
      <c r="C2066" s="80">
        <v>10044187</v>
      </c>
      <c r="D2066" s="80">
        <v>10019674</v>
      </c>
      <c r="E2066" s="79" t="s">
        <v>276</v>
      </c>
      <c r="F2066" s="81">
        <v>43426</v>
      </c>
      <c r="G2066" s="82">
        <v>2.0459999999999998</v>
      </c>
      <c r="H2066" s="83">
        <f t="shared" si="96"/>
        <v>2045.9999999999998</v>
      </c>
      <c r="I2066" s="84">
        <f t="shared" si="97"/>
        <v>2.3680555555555552E-2</v>
      </c>
      <c r="J2066" s="83">
        <v>0.14899999999999999</v>
      </c>
      <c r="K2066" s="83" t="s">
        <v>277</v>
      </c>
      <c r="L2066" s="83">
        <v>0.127</v>
      </c>
      <c r="M2066" s="83" t="s">
        <v>277</v>
      </c>
      <c r="N2066" s="84">
        <f t="shared" si="98"/>
        <v>0.29968055555555556</v>
      </c>
    </row>
    <row r="2067" spans="2:14" s="71" customFormat="1" ht="14.65" customHeight="1">
      <c r="B2067" s="79" t="s">
        <v>278</v>
      </c>
      <c r="C2067" s="80">
        <v>10044187</v>
      </c>
      <c r="D2067" s="80">
        <v>10019674</v>
      </c>
      <c r="E2067" s="79" t="s">
        <v>276</v>
      </c>
      <c r="F2067" s="81">
        <v>43427</v>
      </c>
      <c r="G2067" s="82">
        <v>4.5730000000000004</v>
      </c>
      <c r="H2067" s="83">
        <f t="shared" si="96"/>
        <v>4573</v>
      </c>
      <c r="I2067" s="84">
        <f t="shared" si="97"/>
        <v>5.2928240740740741E-2</v>
      </c>
      <c r="J2067" s="83">
        <v>0.124</v>
      </c>
      <c r="K2067" s="83" t="s">
        <v>277</v>
      </c>
      <c r="L2067" s="83">
        <v>0.108</v>
      </c>
      <c r="M2067" s="83" t="s">
        <v>277</v>
      </c>
      <c r="N2067" s="84">
        <f t="shared" si="98"/>
        <v>0.28492824074074075</v>
      </c>
    </row>
    <row r="2068" spans="2:14" s="71" customFormat="1" ht="14.65" customHeight="1">
      <c r="B2068" s="79" t="s">
        <v>278</v>
      </c>
      <c r="C2068" s="80">
        <v>10044187</v>
      </c>
      <c r="D2068" s="80">
        <v>10019674</v>
      </c>
      <c r="E2068" s="79" t="s">
        <v>276</v>
      </c>
      <c r="F2068" s="81">
        <v>43428</v>
      </c>
      <c r="G2068" s="82">
        <v>1.9490000000000001</v>
      </c>
      <c r="H2068" s="83">
        <f t="shared" si="96"/>
        <v>1949</v>
      </c>
      <c r="I2068" s="84">
        <f t="shared" si="97"/>
        <v>2.255787037037037E-2</v>
      </c>
      <c r="J2068" s="83">
        <v>0.121</v>
      </c>
      <c r="K2068" s="83" t="s">
        <v>277</v>
      </c>
      <c r="L2068" s="83">
        <v>0.10100000000000001</v>
      </c>
      <c r="M2068" s="83" t="s">
        <v>277</v>
      </c>
      <c r="N2068" s="84">
        <f t="shared" si="98"/>
        <v>0.24455787037037038</v>
      </c>
    </row>
    <row r="2069" spans="2:14" s="71" customFormat="1" ht="14.65" customHeight="1">
      <c r="B2069" s="79" t="s">
        <v>278</v>
      </c>
      <c r="C2069" s="80">
        <v>10044187</v>
      </c>
      <c r="D2069" s="80">
        <v>10019674</v>
      </c>
      <c r="E2069" s="79" t="s">
        <v>276</v>
      </c>
      <c r="F2069" s="81">
        <v>43429</v>
      </c>
      <c r="G2069" s="82">
        <v>1.9</v>
      </c>
      <c r="H2069" s="83">
        <f t="shared" si="96"/>
        <v>1900</v>
      </c>
      <c r="I2069" s="84">
        <f t="shared" si="97"/>
        <v>2.1990740740740738E-2</v>
      </c>
      <c r="J2069" s="83">
        <v>0.109</v>
      </c>
      <c r="K2069" s="83" t="s">
        <v>277</v>
      </c>
      <c r="L2069" s="83">
        <v>0.1</v>
      </c>
      <c r="M2069" s="83" t="s">
        <v>277</v>
      </c>
      <c r="N2069" s="84">
        <f t="shared" si="98"/>
        <v>0.23099074074074075</v>
      </c>
    </row>
    <row r="2070" spans="2:14" s="71" customFormat="1" ht="14.65" customHeight="1">
      <c r="B2070" s="79" t="s">
        <v>278</v>
      </c>
      <c r="C2070" s="80">
        <v>10044187</v>
      </c>
      <c r="D2070" s="80">
        <v>10019674</v>
      </c>
      <c r="E2070" s="79" t="s">
        <v>276</v>
      </c>
      <c r="F2070" s="81">
        <v>43430</v>
      </c>
      <c r="G2070" s="82">
        <v>0.1</v>
      </c>
      <c r="H2070" s="83">
        <f t="shared" si="96"/>
        <v>100</v>
      </c>
      <c r="I2070" s="84">
        <f t="shared" si="97"/>
        <v>1.1574074074074073E-3</v>
      </c>
      <c r="J2070" s="83">
        <v>0.10100000000000001</v>
      </c>
      <c r="K2070" s="83" t="s">
        <v>277</v>
      </c>
      <c r="L2070" s="83">
        <v>0.10100000000000001</v>
      </c>
      <c r="M2070" s="83" t="s">
        <v>277</v>
      </c>
      <c r="N2070" s="84">
        <f t="shared" si="98"/>
        <v>0.20315740740740743</v>
      </c>
    </row>
    <row r="2071" spans="2:14" s="71" customFormat="1" ht="14.65" customHeight="1">
      <c r="B2071" s="79" t="s">
        <v>278</v>
      </c>
      <c r="C2071" s="80">
        <v>10044187</v>
      </c>
      <c r="D2071" s="80">
        <v>10019674</v>
      </c>
      <c r="E2071" s="79" t="s">
        <v>276</v>
      </c>
      <c r="F2071" s="81">
        <v>43431</v>
      </c>
      <c r="G2071" s="82">
        <v>1.304</v>
      </c>
      <c r="H2071" s="83">
        <f t="shared" si="96"/>
        <v>1304</v>
      </c>
      <c r="I2071" s="84">
        <f t="shared" si="97"/>
        <v>1.5092592592592591E-2</v>
      </c>
      <c r="J2071" s="83">
        <v>0.59299999999999997</v>
      </c>
      <c r="K2071" s="83" t="s">
        <v>277</v>
      </c>
      <c r="L2071" s="83">
        <v>0.155</v>
      </c>
      <c r="M2071" s="83" t="s">
        <v>277</v>
      </c>
      <c r="N2071" s="84">
        <f t="shared" si="98"/>
        <v>0.76309259259259254</v>
      </c>
    </row>
    <row r="2072" spans="2:14" s="71" customFormat="1" ht="14.65" customHeight="1">
      <c r="B2072" s="79" t="s">
        <v>278</v>
      </c>
      <c r="C2072" s="80">
        <v>10044187</v>
      </c>
      <c r="D2072" s="80">
        <v>10019674</v>
      </c>
      <c r="E2072" s="79" t="s">
        <v>276</v>
      </c>
      <c r="F2072" s="81">
        <v>43432</v>
      </c>
      <c r="G2072" s="82">
        <v>1.944</v>
      </c>
      <c r="H2072" s="83">
        <f t="shared" si="96"/>
        <v>1944</v>
      </c>
      <c r="I2072" s="84">
        <f t="shared" si="97"/>
        <v>2.2499999999999999E-2</v>
      </c>
      <c r="J2072" s="83">
        <v>0.89700000000000002</v>
      </c>
      <c r="K2072" s="83" t="s">
        <v>277</v>
      </c>
      <c r="L2072" s="83">
        <v>0.223</v>
      </c>
      <c r="M2072" s="83" t="s">
        <v>277</v>
      </c>
      <c r="N2072" s="84">
        <f t="shared" si="98"/>
        <v>1.1425000000000001</v>
      </c>
    </row>
    <row r="2073" spans="2:14" s="71" customFormat="1" ht="14.65" customHeight="1">
      <c r="B2073" s="79" t="s">
        <v>278</v>
      </c>
      <c r="C2073" s="80">
        <v>10044187</v>
      </c>
      <c r="D2073" s="80">
        <v>10019674</v>
      </c>
      <c r="E2073" s="79" t="s">
        <v>276</v>
      </c>
      <c r="F2073" s="81">
        <v>43433</v>
      </c>
      <c r="G2073" s="82">
        <v>1.94</v>
      </c>
      <c r="H2073" s="83">
        <f t="shared" si="96"/>
        <v>1940</v>
      </c>
      <c r="I2073" s="84">
        <f t="shared" si="97"/>
        <v>2.2453703703703701E-2</v>
      </c>
      <c r="J2073" s="83">
        <v>0.47099999999999997</v>
      </c>
      <c r="K2073" s="83" t="s">
        <v>277</v>
      </c>
      <c r="L2073" s="83">
        <v>0.114</v>
      </c>
      <c r="M2073" s="83" t="s">
        <v>277</v>
      </c>
      <c r="N2073" s="84">
        <f t="shared" si="98"/>
        <v>0.60745370370370366</v>
      </c>
    </row>
    <row r="2074" spans="2:14" s="71" customFormat="1" ht="14.65" customHeight="1">
      <c r="B2074" s="79" t="s">
        <v>278</v>
      </c>
      <c r="C2074" s="80">
        <v>10044187</v>
      </c>
      <c r="D2074" s="80">
        <v>10019674</v>
      </c>
      <c r="E2074" s="79" t="s">
        <v>276</v>
      </c>
      <c r="F2074" s="81">
        <v>43434</v>
      </c>
      <c r="G2074" s="82">
        <v>1.97</v>
      </c>
      <c r="H2074" s="83">
        <f t="shared" si="96"/>
        <v>1970</v>
      </c>
      <c r="I2074" s="84">
        <f t="shared" si="97"/>
        <v>2.2800925925925922E-2</v>
      </c>
      <c r="J2074" s="83">
        <v>0.30199999999999999</v>
      </c>
      <c r="K2074" s="83" t="s">
        <v>277</v>
      </c>
      <c r="L2074" s="83">
        <v>9.7000000000000003E-2</v>
      </c>
      <c r="M2074" s="83" t="s">
        <v>277</v>
      </c>
      <c r="N2074" s="84">
        <f t="shared" si="98"/>
        <v>0.42180092592592588</v>
      </c>
    </row>
    <row r="2075" spans="2:14" s="71" customFormat="1" ht="14.65" customHeight="1">
      <c r="B2075" s="79" t="s">
        <v>278</v>
      </c>
      <c r="C2075" s="80">
        <v>10044187</v>
      </c>
      <c r="D2075" s="80">
        <v>10019674</v>
      </c>
      <c r="E2075" s="79" t="s">
        <v>276</v>
      </c>
      <c r="F2075" s="81">
        <v>43435</v>
      </c>
      <c r="G2075" s="82">
        <v>1.992</v>
      </c>
      <c r="H2075" s="83">
        <f t="shared" si="96"/>
        <v>1992</v>
      </c>
      <c r="I2075" s="84">
        <f t="shared" si="97"/>
        <v>2.3055555555555555E-2</v>
      </c>
      <c r="J2075" s="83">
        <v>1.19</v>
      </c>
      <c r="K2075" s="83" t="s">
        <v>277</v>
      </c>
      <c r="L2075" s="83">
        <v>0.20300000000000001</v>
      </c>
      <c r="M2075" s="83" t="s">
        <v>277</v>
      </c>
      <c r="N2075" s="84">
        <f t="shared" si="98"/>
        <v>1.4160555555555556</v>
      </c>
    </row>
    <row r="2076" spans="2:14" s="71" customFormat="1" ht="14.65" customHeight="1">
      <c r="B2076" s="79" t="s">
        <v>278</v>
      </c>
      <c r="C2076" s="80">
        <v>10044187</v>
      </c>
      <c r="D2076" s="80">
        <v>10019674</v>
      </c>
      <c r="E2076" s="79" t="s">
        <v>276</v>
      </c>
      <c r="F2076" s="81">
        <v>43436</v>
      </c>
      <c r="G2076" s="82">
        <v>1.96</v>
      </c>
      <c r="H2076" s="83">
        <f t="shared" si="96"/>
        <v>1960</v>
      </c>
      <c r="I2076" s="84">
        <f t="shared" si="97"/>
        <v>2.2685185185185183E-2</v>
      </c>
      <c r="J2076" s="83">
        <v>0.65100000000000002</v>
      </c>
      <c r="K2076" s="83" t="s">
        <v>277</v>
      </c>
      <c r="L2076" s="83">
        <v>0.14599999999999999</v>
      </c>
      <c r="M2076" s="83" t="s">
        <v>277</v>
      </c>
      <c r="N2076" s="84">
        <f t="shared" si="98"/>
        <v>0.81968518518518518</v>
      </c>
    </row>
    <row r="2077" spans="2:14" s="71" customFormat="1" ht="14.65" customHeight="1">
      <c r="B2077" s="79" t="s">
        <v>278</v>
      </c>
      <c r="C2077" s="80">
        <v>10044187</v>
      </c>
      <c r="D2077" s="80">
        <v>10019674</v>
      </c>
      <c r="E2077" s="79" t="s">
        <v>276</v>
      </c>
      <c r="F2077" s="81">
        <v>43437</v>
      </c>
      <c r="G2077" s="82">
        <v>2.0070000000000001</v>
      </c>
      <c r="H2077" s="83">
        <f t="shared" si="96"/>
        <v>2007.0000000000002</v>
      </c>
      <c r="I2077" s="84">
        <f t="shared" si="97"/>
        <v>2.3229166666666665E-2</v>
      </c>
      <c r="J2077" s="83">
        <v>0.48799999999999999</v>
      </c>
      <c r="K2077" s="83" t="s">
        <v>277</v>
      </c>
      <c r="L2077" s="83">
        <v>0.124</v>
      </c>
      <c r="M2077" s="83" t="s">
        <v>277</v>
      </c>
      <c r="N2077" s="84">
        <f t="shared" si="98"/>
        <v>0.63522916666666662</v>
      </c>
    </row>
    <row r="2078" spans="2:14" s="71" customFormat="1" ht="14.65" customHeight="1">
      <c r="B2078" s="79" t="s">
        <v>278</v>
      </c>
      <c r="C2078" s="80">
        <v>10044187</v>
      </c>
      <c r="D2078" s="80">
        <v>10019674</v>
      </c>
      <c r="E2078" s="79" t="s">
        <v>276</v>
      </c>
      <c r="F2078" s="81">
        <v>43438</v>
      </c>
      <c r="G2078" s="82">
        <v>2.1970000000000001</v>
      </c>
      <c r="H2078" s="83">
        <f t="shared" si="96"/>
        <v>2197</v>
      </c>
      <c r="I2078" s="84">
        <f t="shared" si="97"/>
        <v>2.5428240740740741E-2</v>
      </c>
      <c r="J2078" s="83">
        <v>0.441</v>
      </c>
      <c r="K2078" s="83" t="s">
        <v>277</v>
      </c>
      <c r="L2078" s="83">
        <v>0.111</v>
      </c>
      <c r="M2078" s="83" t="s">
        <v>277</v>
      </c>
      <c r="N2078" s="84">
        <f t="shared" si="98"/>
        <v>0.57742824074074073</v>
      </c>
    </row>
    <row r="2079" spans="2:14" s="71" customFormat="1" ht="14.65" customHeight="1">
      <c r="B2079" s="79" t="s">
        <v>278</v>
      </c>
      <c r="C2079" s="80">
        <v>10044187</v>
      </c>
      <c r="D2079" s="80">
        <v>10019674</v>
      </c>
      <c r="E2079" s="79" t="s">
        <v>276</v>
      </c>
      <c r="F2079" s="81">
        <v>43439</v>
      </c>
      <c r="G2079" s="82">
        <v>1.99</v>
      </c>
      <c r="H2079" s="83">
        <f t="shared" si="96"/>
        <v>1990</v>
      </c>
      <c r="I2079" s="84">
        <f t="shared" si="97"/>
        <v>2.3032407407407404E-2</v>
      </c>
      <c r="J2079" s="83">
        <v>1.03</v>
      </c>
      <c r="K2079" s="83" t="s">
        <v>277</v>
      </c>
      <c r="L2079" s="83">
        <v>0.2</v>
      </c>
      <c r="M2079" s="83" t="s">
        <v>277</v>
      </c>
      <c r="N2079" s="84">
        <f t="shared" si="98"/>
        <v>1.2530324074074073</v>
      </c>
    </row>
    <row r="2080" spans="2:14" s="71" customFormat="1" ht="14.65" customHeight="1">
      <c r="B2080" s="79" t="s">
        <v>278</v>
      </c>
      <c r="C2080" s="80">
        <v>10044187</v>
      </c>
      <c r="D2080" s="80">
        <v>10019674</v>
      </c>
      <c r="E2080" s="79" t="s">
        <v>276</v>
      </c>
      <c r="F2080" s="81">
        <v>43440</v>
      </c>
      <c r="G2080" s="82">
        <v>1.9470000000000001</v>
      </c>
      <c r="H2080" s="83">
        <f t="shared" si="96"/>
        <v>1947</v>
      </c>
      <c r="I2080" s="84">
        <f t="shared" si="97"/>
        <v>2.253472222222222E-2</v>
      </c>
      <c r="J2080" s="83">
        <v>0.45200000000000001</v>
      </c>
      <c r="K2080" s="83" t="s">
        <v>277</v>
      </c>
      <c r="L2080" s="83">
        <v>0.129</v>
      </c>
      <c r="M2080" s="83" t="s">
        <v>277</v>
      </c>
      <c r="N2080" s="84">
        <f t="shared" si="98"/>
        <v>0.60353472222222226</v>
      </c>
    </row>
    <row r="2081" spans="2:14" s="71" customFormat="1" ht="14.65" customHeight="1">
      <c r="B2081" s="79" t="s">
        <v>278</v>
      </c>
      <c r="C2081" s="80">
        <v>10044187</v>
      </c>
      <c r="D2081" s="80">
        <v>10019674</v>
      </c>
      <c r="E2081" s="79" t="s">
        <v>276</v>
      </c>
      <c r="F2081" s="81">
        <v>43441</v>
      </c>
      <c r="G2081" s="82">
        <v>1.9890000000000001</v>
      </c>
      <c r="H2081" s="83">
        <f t="shared" si="96"/>
        <v>1989</v>
      </c>
      <c r="I2081" s="84">
        <f t="shared" si="97"/>
        <v>2.3020833333333334E-2</v>
      </c>
      <c r="J2081" s="83">
        <v>1.61</v>
      </c>
      <c r="K2081" s="83" t="s">
        <v>277</v>
      </c>
      <c r="L2081" s="83">
        <v>0.22800000000000001</v>
      </c>
      <c r="M2081" s="83" t="s">
        <v>277</v>
      </c>
      <c r="N2081" s="84">
        <f t="shared" si="98"/>
        <v>1.8610208333333333</v>
      </c>
    </row>
    <row r="2082" spans="2:14" s="71" customFormat="1" ht="14.65" customHeight="1">
      <c r="B2082" s="79" t="s">
        <v>278</v>
      </c>
      <c r="C2082" s="80">
        <v>10044187</v>
      </c>
      <c r="D2082" s="80">
        <v>10019674</v>
      </c>
      <c r="E2082" s="79" t="s">
        <v>276</v>
      </c>
      <c r="F2082" s="81">
        <v>43442</v>
      </c>
      <c r="G2082" s="82">
        <v>1.897</v>
      </c>
      <c r="H2082" s="83">
        <f t="shared" si="96"/>
        <v>1897</v>
      </c>
      <c r="I2082" s="84">
        <f t="shared" si="97"/>
        <v>2.1956018518518517E-2</v>
      </c>
      <c r="J2082" s="83">
        <v>0.48199999999999998</v>
      </c>
      <c r="K2082" s="83" t="s">
        <v>277</v>
      </c>
      <c r="L2082" s="83">
        <v>0.11</v>
      </c>
      <c r="M2082" s="83" t="s">
        <v>277</v>
      </c>
      <c r="N2082" s="84">
        <f t="shared" si="98"/>
        <v>0.61395601851851844</v>
      </c>
    </row>
    <row r="2083" spans="2:14" s="71" customFormat="1" ht="14.65" customHeight="1">
      <c r="B2083" s="79" t="s">
        <v>278</v>
      </c>
      <c r="C2083" s="80">
        <v>10044187</v>
      </c>
      <c r="D2083" s="80">
        <v>10019674</v>
      </c>
      <c r="E2083" s="79" t="s">
        <v>276</v>
      </c>
      <c r="F2083" s="81">
        <v>43443</v>
      </c>
      <c r="G2083" s="82">
        <v>2.0369999999999999</v>
      </c>
      <c r="H2083" s="83">
        <f t="shared" si="96"/>
        <v>2037</v>
      </c>
      <c r="I2083" s="84">
        <f t="shared" si="97"/>
        <v>2.3576388888888886E-2</v>
      </c>
      <c r="J2083" s="83">
        <v>0.35299999999999998</v>
      </c>
      <c r="K2083" s="83" t="s">
        <v>277</v>
      </c>
      <c r="L2083" s="83">
        <v>0.10199999999999999</v>
      </c>
      <c r="M2083" s="83" t="s">
        <v>277</v>
      </c>
      <c r="N2083" s="84">
        <f t="shared" si="98"/>
        <v>0.47857638888888887</v>
      </c>
    </row>
    <row r="2084" spans="2:14" s="71" customFormat="1" ht="14.65" customHeight="1">
      <c r="B2084" s="79" t="s">
        <v>278</v>
      </c>
      <c r="C2084" s="80">
        <v>10044187</v>
      </c>
      <c r="D2084" s="80">
        <v>10019674</v>
      </c>
      <c r="E2084" s="79" t="s">
        <v>276</v>
      </c>
      <c r="F2084" s="81">
        <v>43444</v>
      </c>
      <c r="G2084" s="82">
        <v>2.1619999999999999</v>
      </c>
      <c r="H2084" s="83">
        <f t="shared" si="96"/>
        <v>2162</v>
      </c>
      <c r="I2084" s="84">
        <f t="shared" si="97"/>
        <v>2.5023148148148145E-2</v>
      </c>
      <c r="J2084" s="83">
        <v>0.23499999999999999</v>
      </c>
      <c r="K2084" s="83" t="s">
        <v>277</v>
      </c>
      <c r="L2084" s="83">
        <v>0.1</v>
      </c>
      <c r="M2084" s="83" t="s">
        <v>277</v>
      </c>
      <c r="N2084" s="84">
        <f t="shared" si="98"/>
        <v>0.36002314814814818</v>
      </c>
    </row>
    <row r="2085" spans="2:14" s="71" customFormat="1" ht="14.65" customHeight="1">
      <c r="B2085" s="79" t="s">
        <v>278</v>
      </c>
      <c r="C2085" s="80">
        <v>10044187</v>
      </c>
      <c r="D2085" s="80">
        <v>10019674</v>
      </c>
      <c r="E2085" s="79" t="s">
        <v>276</v>
      </c>
      <c r="F2085" s="81">
        <v>43445</v>
      </c>
      <c r="G2085" s="82">
        <v>1.845</v>
      </c>
      <c r="H2085" s="83">
        <f t="shared" si="96"/>
        <v>1845</v>
      </c>
      <c r="I2085" s="84">
        <f t="shared" si="97"/>
        <v>2.1354166666666664E-2</v>
      </c>
      <c r="J2085" s="83">
        <v>0.19600000000000001</v>
      </c>
      <c r="K2085" s="83" t="s">
        <v>277</v>
      </c>
      <c r="L2085" s="83">
        <v>0.1</v>
      </c>
      <c r="M2085" s="83" t="s">
        <v>277</v>
      </c>
      <c r="N2085" s="84">
        <f t="shared" si="98"/>
        <v>0.31735416666666671</v>
      </c>
    </row>
    <row r="2086" spans="2:14" s="71" customFormat="1" ht="14.65" customHeight="1">
      <c r="B2086" s="79" t="s">
        <v>278</v>
      </c>
      <c r="C2086" s="80">
        <v>10044187</v>
      </c>
      <c r="D2086" s="80">
        <v>10019674</v>
      </c>
      <c r="E2086" s="79" t="s">
        <v>276</v>
      </c>
      <c r="F2086" s="81">
        <v>43446</v>
      </c>
      <c r="G2086" s="82">
        <v>2.0249999999999999</v>
      </c>
      <c r="H2086" s="83">
        <f t="shared" si="96"/>
        <v>2025</v>
      </c>
      <c r="I2086" s="84">
        <f t="shared" si="97"/>
        <v>2.3437499999999997E-2</v>
      </c>
      <c r="J2086" s="83">
        <v>0.17299999999999999</v>
      </c>
      <c r="K2086" s="83" t="s">
        <v>277</v>
      </c>
      <c r="L2086" s="83">
        <v>0.10100000000000001</v>
      </c>
      <c r="M2086" s="83" t="s">
        <v>277</v>
      </c>
      <c r="N2086" s="84">
        <f t="shared" si="98"/>
        <v>0.29743750000000002</v>
      </c>
    </row>
    <row r="2087" spans="2:14" s="71" customFormat="1" ht="14.65" customHeight="1">
      <c r="B2087" s="79" t="s">
        <v>278</v>
      </c>
      <c r="C2087" s="80">
        <v>10044187</v>
      </c>
      <c r="D2087" s="80">
        <v>10019674</v>
      </c>
      <c r="E2087" s="79" t="s">
        <v>276</v>
      </c>
      <c r="F2087" s="81">
        <v>43447</v>
      </c>
      <c r="G2087" s="82">
        <v>2.181</v>
      </c>
      <c r="H2087" s="83">
        <f t="shared" si="96"/>
        <v>2181</v>
      </c>
      <c r="I2087" s="84">
        <f t="shared" si="97"/>
        <v>2.5243055555555553E-2</v>
      </c>
      <c r="J2087" s="83">
        <v>0.153</v>
      </c>
      <c r="K2087" s="83" t="s">
        <v>277</v>
      </c>
      <c r="L2087" s="83">
        <v>9.7000000000000003E-2</v>
      </c>
      <c r="M2087" s="83" t="s">
        <v>277</v>
      </c>
      <c r="N2087" s="84">
        <f t="shared" si="98"/>
        <v>0.27524305555555556</v>
      </c>
    </row>
    <row r="2088" spans="2:14" s="71" customFormat="1" ht="14.65" customHeight="1">
      <c r="B2088" s="79" t="s">
        <v>278</v>
      </c>
      <c r="C2088" s="80">
        <v>10044187</v>
      </c>
      <c r="D2088" s="80">
        <v>10019674</v>
      </c>
      <c r="E2088" s="79" t="s">
        <v>276</v>
      </c>
      <c r="F2088" s="81">
        <v>43448</v>
      </c>
      <c r="G2088" s="82">
        <v>1.859</v>
      </c>
      <c r="H2088" s="83">
        <f t="shared" si="96"/>
        <v>1859</v>
      </c>
      <c r="I2088" s="84">
        <f t="shared" si="97"/>
        <v>2.1516203703703701E-2</v>
      </c>
      <c r="J2088" s="83">
        <v>0.13200000000000001</v>
      </c>
      <c r="K2088" s="83" t="s">
        <v>277</v>
      </c>
      <c r="L2088" s="83">
        <v>0.107</v>
      </c>
      <c r="M2088" s="83" t="s">
        <v>277</v>
      </c>
      <c r="N2088" s="84">
        <f t="shared" si="98"/>
        <v>0.26051620370370371</v>
      </c>
    </row>
    <row r="2089" spans="2:14" s="71" customFormat="1" ht="14.65" customHeight="1">
      <c r="B2089" s="79" t="s">
        <v>278</v>
      </c>
      <c r="C2089" s="80">
        <v>10044187</v>
      </c>
      <c r="D2089" s="80">
        <v>10019674</v>
      </c>
      <c r="E2089" s="79" t="s">
        <v>276</v>
      </c>
      <c r="F2089" s="81">
        <v>43449</v>
      </c>
      <c r="G2089" s="82">
        <v>2.0710000000000002</v>
      </c>
      <c r="H2089" s="83">
        <f t="shared" si="96"/>
        <v>2071</v>
      </c>
      <c r="I2089" s="84">
        <f t="shared" si="97"/>
        <v>2.3969907407407409E-2</v>
      </c>
      <c r="J2089" s="83">
        <v>1.36</v>
      </c>
      <c r="K2089" s="83" t="s">
        <v>277</v>
      </c>
      <c r="L2089" s="83">
        <v>0.192</v>
      </c>
      <c r="M2089" s="83" t="s">
        <v>277</v>
      </c>
      <c r="N2089" s="84">
        <f t="shared" si="98"/>
        <v>1.5759699074074074</v>
      </c>
    </row>
    <row r="2090" spans="2:14" s="71" customFormat="1" ht="14.65" customHeight="1">
      <c r="B2090" s="79" t="s">
        <v>278</v>
      </c>
      <c r="C2090" s="80">
        <v>10044187</v>
      </c>
      <c r="D2090" s="80">
        <v>10019674</v>
      </c>
      <c r="E2090" s="79" t="s">
        <v>276</v>
      </c>
      <c r="F2090" s="81">
        <v>43450</v>
      </c>
      <c r="G2090" s="82">
        <v>2.0259999999999998</v>
      </c>
      <c r="H2090" s="83">
        <f t="shared" si="96"/>
        <v>2025.9999999999998</v>
      </c>
      <c r="I2090" s="84">
        <f t="shared" si="97"/>
        <v>2.344907407407407E-2</v>
      </c>
      <c r="J2090" s="83">
        <v>0.96099999999999997</v>
      </c>
      <c r="K2090" s="83" t="s">
        <v>277</v>
      </c>
      <c r="L2090" s="83">
        <v>0.16600000000000001</v>
      </c>
      <c r="M2090" s="83" t="s">
        <v>277</v>
      </c>
      <c r="N2090" s="84">
        <f t="shared" si="98"/>
        <v>1.150449074074074</v>
      </c>
    </row>
    <row r="2091" spans="2:14" s="71" customFormat="1" ht="14.65" customHeight="1">
      <c r="B2091" s="79" t="s">
        <v>278</v>
      </c>
      <c r="C2091" s="80">
        <v>10044187</v>
      </c>
      <c r="D2091" s="80">
        <v>10019674</v>
      </c>
      <c r="E2091" s="79" t="s">
        <v>276</v>
      </c>
      <c r="F2091" s="81">
        <v>43451</v>
      </c>
      <c r="G2091" s="82">
        <v>1.9039999999999999</v>
      </c>
      <c r="H2091" s="83">
        <f t="shared" si="96"/>
        <v>1904</v>
      </c>
      <c r="I2091" s="84">
        <f t="shared" si="97"/>
        <v>2.2037037037037036E-2</v>
      </c>
      <c r="J2091" s="83">
        <v>0.52900000000000003</v>
      </c>
      <c r="K2091" s="83" t="s">
        <v>277</v>
      </c>
      <c r="L2091" s="83">
        <v>0.14699999999999999</v>
      </c>
      <c r="M2091" s="83" t="s">
        <v>277</v>
      </c>
      <c r="N2091" s="84">
        <f t="shared" si="98"/>
        <v>0.69803703703703712</v>
      </c>
    </row>
    <row r="2092" spans="2:14" s="71" customFormat="1" ht="14.65" customHeight="1">
      <c r="B2092" s="79" t="s">
        <v>278</v>
      </c>
      <c r="C2092" s="80">
        <v>10044187</v>
      </c>
      <c r="D2092" s="80">
        <v>10019674</v>
      </c>
      <c r="E2092" s="79" t="s">
        <v>276</v>
      </c>
      <c r="F2092" s="81">
        <v>43452</v>
      </c>
      <c r="G2092" s="82">
        <v>1.976</v>
      </c>
      <c r="H2092" s="83">
        <f t="shared" si="96"/>
        <v>1976</v>
      </c>
      <c r="I2092" s="84">
        <f t="shared" si="97"/>
        <v>2.2870370370370367E-2</v>
      </c>
      <c r="J2092" s="83">
        <v>1.05</v>
      </c>
      <c r="K2092" s="83" t="s">
        <v>277</v>
      </c>
      <c r="L2092" s="83">
        <v>0.152</v>
      </c>
      <c r="M2092" s="83" t="s">
        <v>277</v>
      </c>
      <c r="N2092" s="84">
        <f t="shared" si="98"/>
        <v>1.2248703703703703</v>
      </c>
    </row>
    <row r="2093" spans="2:14" s="71" customFormat="1" ht="14.65" customHeight="1">
      <c r="B2093" s="79" t="s">
        <v>278</v>
      </c>
      <c r="C2093" s="80">
        <v>10044187</v>
      </c>
      <c r="D2093" s="80">
        <v>10019674</v>
      </c>
      <c r="E2093" s="79" t="s">
        <v>276</v>
      </c>
      <c r="F2093" s="81">
        <v>43453</v>
      </c>
      <c r="G2093" s="82">
        <v>1.97</v>
      </c>
      <c r="H2093" s="83">
        <f t="shared" si="96"/>
        <v>1970</v>
      </c>
      <c r="I2093" s="84">
        <f t="shared" si="97"/>
        <v>2.2800925925925922E-2</v>
      </c>
      <c r="J2093" s="83">
        <v>0.92400000000000004</v>
      </c>
      <c r="K2093" s="83" t="s">
        <v>277</v>
      </c>
      <c r="L2093" s="83">
        <v>0.192</v>
      </c>
      <c r="M2093" s="83" t="s">
        <v>277</v>
      </c>
      <c r="N2093" s="84">
        <f t="shared" si="98"/>
        <v>1.138800925925926</v>
      </c>
    </row>
    <row r="2094" spans="2:14" s="71" customFormat="1" ht="14.65" customHeight="1">
      <c r="B2094" s="79" t="s">
        <v>278</v>
      </c>
      <c r="C2094" s="80">
        <v>10044187</v>
      </c>
      <c r="D2094" s="80">
        <v>10019674</v>
      </c>
      <c r="E2094" s="79" t="s">
        <v>276</v>
      </c>
      <c r="F2094" s="81">
        <v>43454</v>
      </c>
      <c r="G2094" s="82">
        <v>2.1419999999999999</v>
      </c>
      <c r="H2094" s="83">
        <f t="shared" si="96"/>
        <v>2142</v>
      </c>
      <c r="I2094" s="84">
        <f t="shared" si="97"/>
        <v>2.4791666666666663E-2</v>
      </c>
      <c r="J2094" s="83">
        <v>0.97699999999999998</v>
      </c>
      <c r="K2094" s="83" t="s">
        <v>277</v>
      </c>
      <c r="L2094" s="83">
        <v>0.121</v>
      </c>
      <c r="M2094" s="83" t="s">
        <v>277</v>
      </c>
      <c r="N2094" s="84">
        <f t="shared" si="98"/>
        <v>1.1227916666666666</v>
      </c>
    </row>
    <row r="2095" spans="2:14" s="71" customFormat="1" ht="14.65" customHeight="1">
      <c r="B2095" s="79" t="s">
        <v>278</v>
      </c>
      <c r="C2095" s="80">
        <v>10044187</v>
      </c>
      <c r="D2095" s="80">
        <v>10019674</v>
      </c>
      <c r="E2095" s="79" t="s">
        <v>276</v>
      </c>
      <c r="F2095" s="81">
        <v>43455</v>
      </c>
      <c r="G2095" s="82">
        <v>1.8149999999999999</v>
      </c>
      <c r="H2095" s="83">
        <f t="shared" si="96"/>
        <v>1815</v>
      </c>
      <c r="I2095" s="84">
        <f t="shared" si="97"/>
        <v>2.1006944444444443E-2</v>
      </c>
      <c r="J2095" s="83">
        <v>2.08</v>
      </c>
      <c r="K2095" s="83" t="s">
        <v>277</v>
      </c>
      <c r="L2095" s="83">
        <v>0.19800000000000001</v>
      </c>
      <c r="M2095" s="83" t="s">
        <v>277</v>
      </c>
      <c r="N2095" s="84">
        <f t="shared" si="98"/>
        <v>2.2990069444444443</v>
      </c>
    </row>
    <row r="2096" spans="2:14" s="71" customFormat="1" ht="14.65" customHeight="1">
      <c r="B2096" s="79" t="s">
        <v>278</v>
      </c>
      <c r="C2096" s="80">
        <v>10044187</v>
      </c>
      <c r="D2096" s="80">
        <v>10019674</v>
      </c>
      <c r="E2096" s="79" t="s">
        <v>276</v>
      </c>
      <c r="F2096" s="81">
        <v>43456</v>
      </c>
      <c r="G2096" s="82">
        <v>2.5830000000000002</v>
      </c>
      <c r="H2096" s="83">
        <f t="shared" si="96"/>
        <v>2583</v>
      </c>
      <c r="I2096" s="84">
        <f t="shared" si="97"/>
        <v>2.9895833333333333E-2</v>
      </c>
      <c r="J2096" s="83">
        <v>0.495</v>
      </c>
      <c r="K2096" s="83" t="s">
        <v>277</v>
      </c>
      <c r="L2096" s="83">
        <v>0.107</v>
      </c>
      <c r="M2096" s="83" t="s">
        <v>277</v>
      </c>
      <c r="N2096" s="84">
        <f t="shared" si="98"/>
        <v>0.63189583333333332</v>
      </c>
    </row>
    <row r="2097" spans="2:14" s="71" customFormat="1" ht="14.65" customHeight="1">
      <c r="B2097" s="79" t="s">
        <v>278</v>
      </c>
      <c r="C2097" s="80">
        <v>10044187</v>
      </c>
      <c r="D2097" s="80">
        <v>10019674</v>
      </c>
      <c r="E2097" s="79" t="s">
        <v>276</v>
      </c>
      <c r="F2097" s="81">
        <v>43457</v>
      </c>
      <c r="G2097" s="82">
        <v>1.5609999999999999</v>
      </c>
      <c r="H2097" s="83">
        <f t="shared" si="96"/>
        <v>1561</v>
      </c>
      <c r="I2097" s="84">
        <f t="shared" si="97"/>
        <v>1.8067129629629627E-2</v>
      </c>
      <c r="J2097" s="83">
        <v>0.94899999999999995</v>
      </c>
      <c r="K2097" s="83" t="s">
        <v>277</v>
      </c>
      <c r="L2097" s="83">
        <v>0.17499999999999999</v>
      </c>
      <c r="M2097" s="83" t="s">
        <v>277</v>
      </c>
      <c r="N2097" s="84">
        <f t="shared" si="98"/>
        <v>1.1420671296296296</v>
      </c>
    </row>
    <row r="2098" spans="2:14" s="71" customFormat="1" ht="14.65" customHeight="1">
      <c r="B2098" s="79" t="s">
        <v>278</v>
      </c>
      <c r="C2098" s="80">
        <v>10044187</v>
      </c>
      <c r="D2098" s="80">
        <v>10019674</v>
      </c>
      <c r="E2098" s="79" t="s">
        <v>276</v>
      </c>
      <c r="F2098" s="81">
        <v>43458</v>
      </c>
      <c r="G2098" s="82">
        <v>1.94</v>
      </c>
      <c r="H2098" s="83">
        <f t="shared" si="96"/>
        <v>1940</v>
      </c>
      <c r="I2098" s="84">
        <f t="shared" si="97"/>
        <v>2.2453703703703701E-2</v>
      </c>
      <c r="J2098" s="83">
        <v>0.59499999999999997</v>
      </c>
      <c r="K2098" s="83" t="s">
        <v>277</v>
      </c>
      <c r="L2098" s="83">
        <v>0.17899999999999999</v>
      </c>
      <c r="M2098" s="83" t="s">
        <v>277</v>
      </c>
      <c r="N2098" s="84">
        <f t="shared" si="98"/>
        <v>0.79645370370370361</v>
      </c>
    </row>
    <row r="2099" spans="2:14" s="71" customFormat="1" ht="14.65" customHeight="1">
      <c r="B2099" s="79" t="s">
        <v>278</v>
      </c>
      <c r="C2099" s="80">
        <v>10044187</v>
      </c>
      <c r="D2099" s="80">
        <v>10019674</v>
      </c>
      <c r="E2099" s="79" t="s">
        <v>276</v>
      </c>
      <c r="F2099" s="81">
        <v>43459</v>
      </c>
      <c r="G2099" s="82">
        <v>2.3679999999999999</v>
      </c>
      <c r="H2099" s="83">
        <f t="shared" si="96"/>
        <v>2368</v>
      </c>
      <c r="I2099" s="84">
        <f t="shared" si="97"/>
        <v>2.7407407407407405E-2</v>
      </c>
      <c r="J2099" s="83">
        <v>0.36699999999999999</v>
      </c>
      <c r="K2099" s="83" t="s">
        <v>277</v>
      </c>
      <c r="L2099" s="83">
        <v>0.11899999999999999</v>
      </c>
      <c r="M2099" s="83" t="s">
        <v>277</v>
      </c>
      <c r="N2099" s="84">
        <f t="shared" si="98"/>
        <v>0.51340740740740731</v>
      </c>
    </row>
    <row r="2100" spans="2:14" s="71" customFormat="1" ht="14.65" customHeight="1">
      <c r="B2100" s="79" t="s">
        <v>278</v>
      </c>
      <c r="C2100" s="80">
        <v>10044187</v>
      </c>
      <c r="D2100" s="80">
        <v>10019674</v>
      </c>
      <c r="E2100" s="79" t="s">
        <v>276</v>
      </c>
      <c r="F2100" s="81">
        <v>43460</v>
      </c>
      <c r="G2100" s="82">
        <v>1.8680000000000001</v>
      </c>
      <c r="H2100" s="83">
        <f t="shared" si="96"/>
        <v>1868</v>
      </c>
      <c r="I2100" s="84">
        <f t="shared" si="97"/>
        <v>2.162037037037037E-2</v>
      </c>
      <c r="J2100" s="83">
        <v>0.27400000000000002</v>
      </c>
      <c r="K2100" s="83" t="s">
        <v>277</v>
      </c>
      <c r="L2100" s="83">
        <v>0.112</v>
      </c>
      <c r="M2100" s="83" t="s">
        <v>277</v>
      </c>
      <c r="N2100" s="84">
        <f t="shared" si="98"/>
        <v>0.40762037037037036</v>
      </c>
    </row>
    <row r="2101" spans="2:14" s="71" customFormat="1" ht="14.65" customHeight="1">
      <c r="B2101" s="79" t="s">
        <v>278</v>
      </c>
      <c r="C2101" s="80">
        <v>10044187</v>
      </c>
      <c r="D2101" s="80">
        <v>10019674</v>
      </c>
      <c r="E2101" s="79" t="s">
        <v>276</v>
      </c>
      <c r="F2101" s="81">
        <v>43461</v>
      </c>
      <c r="G2101" s="82">
        <v>1.853</v>
      </c>
      <c r="H2101" s="83">
        <f t="shared" si="96"/>
        <v>1853</v>
      </c>
      <c r="I2101" s="84">
        <f t="shared" si="97"/>
        <v>2.1446759259259259E-2</v>
      </c>
      <c r="J2101" s="83">
        <v>0.24</v>
      </c>
      <c r="K2101" s="83" t="s">
        <v>277</v>
      </c>
      <c r="L2101" s="83">
        <v>0.11</v>
      </c>
      <c r="M2101" s="83" t="s">
        <v>277</v>
      </c>
      <c r="N2101" s="84">
        <f t="shared" si="98"/>
        <v>0.37144675925925924</v>
      </c>
    </row>
    <row r="2102" spans="2:14" s="71" customFormat="1" ht="14.65" customHeight="1">
      <c r="B2102" s="79" t="s">
        <v>278</v>
      </c>
      <c r="C2102" s="80">
        <v>10044187</v>
      </c>
      <c r="D2102" s="80">
        <v>10019674</v>
      </c>
      <c r="E2102" s="79" t="s">
        <v>276</v>
      </c>
      <c r="F2102" s="81">
        <v>43462</v>
      </c>
      <c r="G2102" s="82">
        <v>2.1459999999999999</v>
      </c>
      <c r="H2102" s="83">
        <f t="shared" si="96"/>
        <v>2146</v>
      </c>
      <c r="I2102" s="84">
        <f t="shared" si="97"/>
        <v>2.4837962962962961E-2</v>
      </c>
      <c r="J2102" s="83">
        <v>0.2</v>
      </c>
      <c r="K2102" s="83" t="s">
        <v>277</v>
      </c>
      <c r="L2102" s="83">
        <v>0.111</v>
      </c>
      <c r="M2102" s="83" t="s">
        <v>277</v>
      </c>
      <c r="N2102" s="84">
        <f t="shared" si="98"/>
        <v>0.33583796296296298</v>
      </c>
    </row>
    <row r="2103" spans="2:14" s="71" customFormat="1" ht="14.65" customHeight="1">
      <c r="B2103" s="79" t="s">
        <v>278</v>
      </c>
      <c r="C2103" s="80">
        <v>10044187</v>
      </c>
      <c r="D2103" s="80">
        <v>10019674</v>
      </c>
      <c r="E2103" s="79" t="s">
        <v>276</v>
      </c>
      <c r="F2103" s="81">
        <v>43463</v>
      </c>
      <c r="G2103" s="82">
        <v>1.9610000000000001</v>
      </c>
      <c r="H2103" s="83">
        <f t="shared" si="96"/>
        <v>1961</v>
      </c>
      <c r="I2103" s="84">
        <f t="shared" si="97"/>
        <v>2.269675925925926E-2</v>
      </c>
      <c r="J2103" s="83">
        <v>0.183</v>
      </c>
      <c r="K2103" s="83" t="s">
        <v>277</v>
      </c>
      <c r="L2103" s="83">
        <v>0.11600000000000001</v>
      </c>
      <c r="M2103" s="83" t="s">
        <v>277</v>
      </c>
      <c r="N2103" s="84">
        <f t="shared" si="98"/>
        <v>0.32169675925925928</v>
      </c>
    </row>
    <row r="2104" spans="2:14" s="71" customFormat="1" ht="14.65" customHeight="1">
      <c r="B2104" s="79" t="s">
        <v>278</v>
      </c>
      <c r="C2104" s="80">
        <v>10044187</v>
      </c>
      <c r="D2104" s="80">
        <v>10019674</v>
      </c>
      <c r="E2104" s="79" t="s">
        <v>276</v>
      </c>
      <c r="F2104" s="81">
        <v>43464</v>
      </c>
      <c r="G2104" s="82">
        <v>1.93</v>
      </c>
      <c r="H2104" s="83">
        <f t="shared" si="96"/>
        <v>1930</v>
      </c>
      <c r="I2104" s="84">
        <f t="shared" si="97"/>
        <v>2.2337962962962962E-2</v>
      </c>
      <c r="J2104" s="83">
        <v>0.17100000000000001</v>
      </c>
      <c r="K2104" s="83" t="s">
        <v>277</v>
      </c>
      <c r="L2104" s="83">
        <v>0.113</v>
      </c>
      <c r="M2104" s="83" t="s">
        <v>277</v>
      </c>
      <c r="N2104" s="84">
        <f t="shared" si="98"/>
        <v>0.30633796296296295</v>
      </c>
    </row>
    <row r="2105" spans="2:14" s="71" customFormat="1" ht="14.65" customHeight="1">
      <c r="B2105" s="79" t="s">
        <v>278</v>
      </c>
      <c r="C2105" s="80">
        <v>10044187</v>
      </c>
      <c r="D2105" s="80">
        <v>10019674</v>
      </c>
      <c r="E2105" s="79" t="s">
        <v>276</v>
      </c>
      <c r="F2105" s="81">
        <v>43465</v>
      </c>
      <c r="G2105" s="82">
        <v>1.95</v>
      </c>
      <c r="H2105" s="83">
        <f t="shared" si="96"/>
        <v>1950</v>
      </c>
      <c r="I2105" s="84">
        <f t="shared" si="97"/>
        <v>2.2569444444444444E-2</v>
      </c>
      <c r="J2105" s="83">
        <v>0.16</v>
      </c>
      <c r="K2105" s="83" t="s">
        <v>277</v>
      </c>
      <c r="L2105" s="83">
        <v>0.11799999999999999</v>
      </c>
      <c r="M2105" s="83" t="s">
        <v>277</v>
      </c>
      <c r="N2105" s="84">
        <f t="shared" si="98"/>
        <v>0.30056944444444444</v>
      </c>
    </row>
    <row r="2106" spans="2:14" s="71" customFormat="1" ht="14.65" customHeight="1">
      <c r="B2106" s="79" t="s">
        <v>278</v>
      </c>
      <c r="C2106" s="80">
        <v>10044187</v>
      </c>
      <c r="D2106" s="80">
        <v>10019674</v>
      </c>
      <c r="E2106" s="79" t="s">
        <v>276</v>
      </c>
      <c r="F2106" s="81">
        <v>43466</v>
      </c>
      <c r="G2106" s="82">
        <v>2.12</v>
      </c>
      <c r="H2106" s="83">
        <f t="shared" si="96"/>
        <v>2120</v>
      </c>
      <c r="I2106" s="84">
        <f t="shared" si="97"/>
        <v>2.4537037037037038E-2</v>
      </c>
      <c r="J2106" s="83">
        <v>0.156</v>
      </c>
      <c r="K2106" s="83" t="s">
        <v>277</v>
      </c>
      <c r="L2106" s="83">
        <v>0.11600000000000001</v>
      </c>
      <c r="M2106" s="83" t="s">
        <v>277</v>
      </c>
      <c r="N2106" s="84">
        <f t="shared" si="98"/>
        <v>0.29653703703703704</v>
      </c>
    </row>
    <row r="2107" spans="2:14" s="71" customFormat="1" ht="14.65" customHeight="1">
      <c r="B2107" s="79" t="s">
        <v>278</v>
      </c>
      <c r="C2107" s="80">
        <v>10044187</v>
      </c>
      <c r="D2107" s="80">
        <v>10019674</v>
      </c>
      <c r="E2107" s="79" t="s">
        <v>276</v>
      </c>
      <c r="F2107" s="81">
        <v>43467</v>
      </c>
      <c r="G2107" s="82">
        <v>1.877</v>
      </c>
      <c r="H2107" s="83">
        <f t="shared" si="96"/>
        <v>1877</v>
      </c>
      <c r="I2107" s="84">
        <f t="shared" si="97"/>
        <v>2.1724537037037035E-2</v>
      </c>
      <c r="J2107" s="83">
        <v>0.14599999999999999</v>
      </c>
      <c r="K2107" s="83" t="s">
        <v>277</v>
      </c>
      <c r="L2107" s="83">
        <v>0.114</v>
      </c>
      <c r="M2107" s="83" t="s">
        <v>277</v>
      </c>
      <c r="N2107" s="84">
        <f t="shared" si="98"/>
        <v>0.28172453703703704</v>
      </c>
    </row>
    <row r="2108" spans="2:14" s="71" customFormat="1" ht="14.65" customHeight="1">
      <c r="B2108" s="79" t="s">
        <v>278</v>
      </c>
      <c r="C2108" s="80">
        <v>10044187</v>
      </c>
      <c r="D2108" s="80">
        <v>10019674</v>
      </c>
      <c r="E2108" s="79" t="s">
        <v>276</v>
      </c>
      <c r="F2108" s="81">
        <v>43468</v>
      </c>
      <c r="G2108" s="82">
        <v>1.9419999999999999</v>
      </c>
      <c r="H2108" s="83">
        <f t="shared" si="96"/>
        <v>1942</v>
      </c>
      <c r="I2108" s="84">
        <f t="shared" si="97"/>
        <v>2.2476851851851849E-2</v>
      </c>
      <c r="J2108" s="83">
        <v>0.158</v>
      </c>
      <c r="K2108" s="83" t="s">
        <v>277</v>
      </c>
      <c r="L2108" s="83">
        <v>0.11799999999999999</v>
      </c>
      <c r="M2108" s="83" t="s">
        <v>277</v>
      </c>
      <c r="N2108" s="84">
        <f t="shared" si="98"/>
        <v>0.29847685185185185</v>
      </c>
    </row>
    <row r="2109" spans="2:14" s="71" customFormat="1" ht="14.65" customHeight="1">
      <c r="B2109" s="79" t="s">
        <v>278</v>
      </c>
      <c r="C2109" s="80">
        <v>10044187</v>
      </c>
      <c r="D2109" s="80">
        <v>10019674</v>
      </c>
      <c r="E2109" s="79" t="s">
        <v>276</v>
      </c>
      <c r="F2109" s="81">
        <v>43469</v>
      </c>
      <c r="G2109" s="82">
        <v>1.978</v>
      </c>
      <c r="H2109" s="83">
        <f t="shared" si="96"/>
        <v>1978</v>
      </c>
      <c r="I2109" s="84">
        <f t="shared" si="97"/>
        <v>2.2893518518518518E-2</v>
      </c>
      <c r="J2109" s="83">
        <v>0.16</v>
      </c>
      <c r="K2109" s="83" t="s">
        <v>277</v>
      </c>
      <c r="L2109" s="83">
        <v>0.129</v>
      </c>
      <c r="M2109" s="83" t="s">
        <v>277</v>
      </c>
      <c r="N2109" s="84">
        <f t="shared" si="98"/>
        <v>0.31189351851851854</v>
      </c>
    </row>
    <row r="2110" spans="2:14" s="71" customFormat="1" ht="14.65" customHeight="1">
      <c r="B2110" s="79" t="s">
        <v>278</v>
      </c>
      <c r="C2110" s="80">
        <v>10044187</v>
      </c>
      <c r="D2110" s="80">
        <v>10019674</v>
      </c>
      <c r="E2110" s="79" t="s">
        <v>276</v>
      </c>
      <c r="F2110" s="81">
        <v>43470</v>
      </c>
      <c r="G2110" s="82">
        <v>2.012</v>
      </c>
      <c r="H2110" s="83">
        <f t="shared" si="96"/>
        <v>2012</v>
      </c>
      <c r="I2110" s="84">
        <f t="shared" si="97"/>
        <v>2.3287037037037037E-2</v>
      </c>
      <c r="J2110" s="83">
        <v>0.126</v>
      </c>
      <c r="K2110" s="83" t="s">
        <v>277</v>
      </c>
      <c r="L2110" s="83">
        <v>0.115</v>
      </c>
      <c r="M2110" s="83" t="s">
        <v>277</v>
      </c>
      <c r="N2110" s="84">
        <f t="shared" si="98"/>
        <v>0.26428703703703704</v>
      </c>
    </row>
    <row r="2111" spans="2:14" s="71" customFormat="1" ht="14.65" customHeight="1">
      <c r="B2111" s="79" t="s">
        <v>278</v>
      </c>
      <c r="C2111" s="80">
        <v>10044187</v>
      </c>
      <c r="D2111" s="80">
        <v>10019674</v>
      </c>
      <c r="E2111" s="79" t="s">
        <v>276</v>
      </c>
      <c r="F2111" s="81">
        <v>43471</v>
      </c>
      <c r="G2111" s="82">
        <v>1.7869999999999999</v>
      </c>
      <c r="H2111" s="83">
        <f t="shared" si="96"/>
        <v>1787</v>
      </c>
      <c r="I2111" s="84">
        <f t="shared" si="97"/>
        <v>2.0682870370370369E-2</v>
      </c>
      <c r="J2111" s="83">
        <v>0.121</v>
      </c>
      <c r="K2111" s="83" t="s">
        <v>277</v>
      </c>
      <c r="L2111" s="83">
        <v>0.113</v>
      </c>
      <c r="M2111" s="83" t="s">
        <v>277</v>
      </c>
      <c r="N2111" s="84">
        <f t="shared" si="98"/>
        <v>0.25468287037037035</v>
      </c>
    </row>
    <row r="2112" spans="2:14" s="71" customFormat="1" ht="14.65" customHeight="1">
      <c r="B2112" s="79" t="s">
        <v>278</v>
      </c>
      <c r="C2112" s="80">
        <v>10044187</v>
      </c>
      <c r="D2112" s="80">
        <v>10019674</v>
      </c>
      <c r="E2112" s="79" t="s">
        <v>276</v>
      </c>
      <c r="F2112" s="81">
        <v>43472</v>
      </c>
      <c r="G2112" s="82">
        <v>1.9630000000000001</v>
      </c>
      <c r="H2112" s="83">
        <f t="shared" si="96"/>
        <v>1963</v>
      </c>
      <c r="I2112" s="84">
        <f t="shared" si="97"/>
        <v>2.2719907407407407E-2</v>
      </c>
      <c r="J2112" s="83">
        <v>0.13300000000000001</v>
      </c>
      <c r="K2112" s="83" t="s">
        <v>277</v>
      </c>
      <c r="L2112" s="83">
        <v>0.121</v>
      </c>
      <c r="M2112" s="83" t="s">
        <v>277</v>
      </c>
      <c r="N2112" s="84">
        <f t="shared" si="98"/>
        <v>0.27671990740740737</v>
      </c>
    </row>
    <row r="2113" spans="2:14" s="71" customFormat="1" ht="14.65" customHeight="1">
      <c r="B2113" s="79" t="s">
        <v>278</v>
      </c>
      <c r="C2113" s="80">
        <v>10044187</v>
      </c>
      <c r="D2113" s="80">
        <v>10019674</v>
      </c>
      <c r="E2113" s="79" t="s">
        <v>276</v>
      </c>
      <c r="F2113" s="81">
        <v>43473</v>
      </c>
      <c r="G2113" s="82">
        <v>2.0179999999999998</v>
      </c>
      <c r="H2113" s="83">
        <f t="shared" si="96"/>
        <v>2017.9999999999998</v>
      </c>
      <c r="I2113" s="84">
        <f t="shared" si="97"/>
        <v>2.3356481481481478E-2</v>
      </c>
      <c r="J2113" s="83">
        <v>0.13300000000000001</v>
      </c>
      <c r="K2113" s="83" t="s">
        <v>277</v>
      </c>
      <c r="L2113" s="83">
        <v>0.123</v>
      </c>
      <c r="M2113" s="83" t="s">
        <v>277</v>
      </c>
      <c r="N2113" s="84">
        <f t="shared" si="98"/>
        <v>0.27935648148148151</v>
      </c>
    </row>
    <row r="2114" spans="2:14" s="71" customFormat="1" ht="14.65" customHeight="1">
      <c r="B2114" s="79" t="s">
        <v>278</v>
      </c>
      <c r="C2114" s="80">
        <v>10044187</v>
      </c>
      <c r="D2114" s="80">
        <v>10019674</v>
      </c>
      <c r="E2114" s="79" t="s">
        <v>276</v>
      </c>
      <c r="F2114" s="81">
        <v>43474</v>
      </c>
      <c r="G2114" s="82">
        <v>1.9059999999999999</v>
      </c>
      <c r="H2114" s="83">
        <f t="shared" si="96"/>
        <v>1906</v>
      </c>
      <c r="I2114" s="84">
        <f t="shared" si="97"/>
        <v>2.2060185185185183E-2</v>
      </c>
      <c r="J2114" s="83">
        <v>0.13100000000000001</v>
      </c>
      <c r="K2114" s="83" t="s">
        <v>277</v>
      </c>
      <c r="L2114" s="83">
        <v>0.11600000000000001</v>
      </c>
      <c r="M2114" s="83" t="s">
        <v>277</v>
      </c>
      <c r="N2114" s="84">
        <f t="shared" si="98"/>
        <v>0.26906018518518521</v>
      </c>
    </row>
    <row r="2115" spans="2:14" s="71" customFormat="1" ht="14.65" customHeight="1">
      <c r="B2115" s="79" t="s">
        <v>278</v>
      </c>
      <c r="C2115" s="80">
        <v>10044187</v>
      </c>
      <c r="D2115" s="80">
        <v>10019674</v>
      </c>
      <c r="E2115" s="79" t="s">
        <v>276</v>
      </c>
      <c r="F2115" s="81">
        <v>43475</v>
      </c>
      <c r="G2115" s="82">
        <v>1.9279999999999999</v>
      </c>
      <c r="H2115" s="83">
        <f t="shared" si="96"/>
        <v>1928</v>
      </c>
      <c r="I2115" s="84">
        <f t="shared" si="97"/>
        <v>2.2314814814814812E-2</v>
      </c>
      <c r="J2115" s="83">
        <v>0.13</v>
      </c>
      <c r="K2115" s="83" t="s">
        <v>277</v>
      </c>
      <c r="L2115" s="83">
        <v>0.11600000000000001</v>
      </c>
      <c r="M2115" s="83" t="s">
        <v>277</v>
      </c>
      <c r="N2115" s="84">
        <f t="shared" si="98"/>
        <v>0.26831481481481484</v>
      </c>
    </row>
    <row r="2116" spans="2:14" s="71" customFormat="1" ht="14.65" customHeight="1">
      <c r="B2116" s="79" t="s">
        <v>278</v>
      </c>
      <c r="C2116" s="80">
        <v>10044187</v>
      </c>
      <c r="D2116" s="80">
        <v>10019674</v>
      </c>
      <c r="E2116" s="79" t="s">
        <v>276</v>
      </c>
      <c r="F2116" s="81">
        <v>43476</v>
      </c>
      <c r="G2116" s="82">
        <v>1.988</v>
      </c>
      <c r="H2116" s="83">
        <f t="shared" si="96"/>
        <v>1988</v>
      </c>
      <c r="I2116" s="84">
        <f t="shared" si="97"/>
        <v>2.3009259259259257E-2</v>
      </c>
      <c r="J2116" s="83">
        <v>0.125</v>
      </c>
      <c r="K2116" s="83" t="s">
        <v>277</v>
      </c>
      <c r="L2116" s="83">
        <v>0.14499999999999999</v>
      </c>
      <c r="M2116" s="83" t="s">
        <v>277</v>
      </c>
      <c r="N2116" s="84">
        <f t="shared" si="98"/>
        <v>0.29300925925925925</v>
      </c>
    </row>
    <row r="2117" spans="2:14" s="71" customFormat="1" ht="14.65" customHeight="1">
      <c r="B2117" s="79" t="s">
        <v>278</v>
      </c>
      <c r="C2117" s="80">
        <v>10044187</v>
      </c>
      <c r="D2117" s="80">
        <v>10019674</v>
      </c>
      <c r="E2117" s="79" t="s">
        <v>276</v>
      </c>
      <c r="F2117" s="81">
        <v>43477</v>
      </c>
      <c r="G2117" s="82">
        <v>1.925</v>
      </c>
      <c r="H2117" s="83">
        <f t="shared" ref="H2117:H2180" si="99">(G2117*1000)</f>
        <v>1925</v>
      </c>
      <c r="I2117" s="84">
        <f t="shared" ref="I2117:I2180" si="100">SUM(G2117/86.4)</f>
        <v>2.2280092592592591E-2</v>
      </c>
      <c r="J2117" s="83">
        <v>0.129</v>
      </c>
      <c r="K2117" s="83" t="s">
        <v>277</v>
      </c>
      <c r="L2117" s="83">
        <v>0.11600000000000001</v>
      </c>
      <c r="M2117" s="83" t="s">
        <v>277</v>
      </c>
      <c r="N2117" s="84">
        <f t="shared" ref="N2117:N2180" si="101">SUM(I2117+J2117+L2117)</f>
        <v>0.26728009259259261</v>
      </c>
    </row>
    <row r="2118" spans="2:14" s="71" customFormat="1" ht="14.65" customHeight="1">
      <c r="B2118" s="79" t="s">
        <v>278</v>
      </c>
      <c r="C2118" s="80">
        <v>10044187</v>
      </c>
      <c r="D2118" s="80">
        <v>10019674</v>
      </c>
      <c r="E2118" s="79" t="s">
        <v>276</v>
      </c>
      <c r="F2118" s="81">
        <v>43478</v>
      </c>
      <c r="G2118" s="82">
        <v>1.9470000000000001</v>
      </c>
      <c r="H2118" s="83">
        <f t="shared" si="99"/>
        <v>1947</v>
      </c>
      <c r="I2118" s="84">
        <f t="shared" si="100"/>
        <v>2.253472222222222E-2</v>
      </c>
      <c r="J2118" s="83">
        <v>0.126</v>
      </c>
      <c r="K2118" s="83" t="s">
        <v>277</v>
      </c>
      <c r="L2118" s="83">
        <v>0.11899999999999999</v>
      </c>
      <c r="M2118" s="83" t="s">
        <v>277</v>
      </c>
      <c r="N2118" s="84">
        <f t="shared" si="101"/>
        <v>0.26753472222222219</v>
      </c>
    </row>
    <row r="2119" spans="2:14" s="71" customFormat="1" ht="14.65" customHeight="1">
      <c r="B2119" s="79" t="s">
        <v>278</v>
      </c>
      <c r="C2119" s="80">
        <v>10044187</v>
      </c>
      <c r="D2119" s="80">
        <v>10019674</v>
      </c>
      <c r="E2119" s="79" t="s">
        <v>276</v>
      </c>
      <c r="F2119" s="81">
        <v>43479</v>
      </c>
      <c r="G2119" s="82">
        <v>1.962</v>
      </c>
      <c r="H2119" s="83">
        <f t="shared" si="99"/>
        <v>1962</v>
      </c>
      <c r="I2119" s="84">
        <f t="shared" si="100"/>
        <v>2.270833333333333E-2</v>
      </c>
      <c r="J2119" s="83">
        <v>0.121</v>
      </c>
      <c r="K2119" s="83" t="s">
        <v>277</v>
      </c>
      <c r="L2119" s="83">
        <v>0.114</v>
      </c>
      <c r="M2119" s="83" t="s">
        <v>277</v>
      </c>
      <c r="N2119" s="84">
        <f t="shared" si="101"/>
        <v>0.25770833333333332</v>
      </c>
    </row>
    <row r="2120" spans="2:14" s="71" customFormat="1" ht="14.65" customHeight="1">
      <c r="B2120" s="79" t="s">
        <v>278</v>
      </c>
      <c r="C2120" s="80">
        <v>10044187</v>
      </c>
      <c r="D2120" s="80">
        <v>10019674</v>
      </c>
      <c r="E2120" s="79" t="s">
        <v>276</v>
      </c>
      <c r="F2120" s="81">
        <v>43480</v>
      </c>
      <c r="G2120" s="82">
        <v>1.978</v>
      </c>
      <c r="H2120" s="83">
        <f t="shared" si="99"/>
        <v>1978</v>
      </c>
      <c r="I2120" s="84">
        <f t="shared" si="100"/>
        <v>2.2893518518518518E-2</v>
      </c>
      <c r="J2120" s="83">
        <v>0.113</v>
      </c>
      <c r="K2120" s="83" t="s">
        <v>277</v>
      </c>
      <c r="L2120" s="83">
        <v>0.114</v>
      </c>
      <c r="M2120" s="83" t="s">
        <v>277</v>
      </c>
      <c r="N2120" s="84">
        <f t="shared" si="101"/>
        <v>0.24989351851851854</v>
      </c>
    </row>
    <row r="2121" spans="2:14" s="71" customFormat="1" ht="14.65" customHeight="1">
      <c r="B2121" s="79" t="s">
        <v>278</v>
      </c>
      <c r="C2121" s="80">
        <v>10044187</v>
      </c>
      <c r="D2121" s="80">
        <v>10019674</v>
      </c>
      <c r="E2121" s="79" t="s">
        <v>276</v>
      </c>
      <c r="F2121" s="81">
        <v>43481</v>
      </c>
      <c r="G2121" s="82">
        <v>1.952</v>
      </c>
      <c r="H2121" s="83">
        <f t="shared" si="99"/>
        <v>1952</v>
      </c>
      <c r="I2121" s="84">
        <f t="shared" si="100"/>
        <v>2.2592592592592591E-2</v>
      </c>
      <c r="J2121" s="83">
        <v>0.214</v>
      </c>
      <c r="K2121" s="83" t="s">
        <v>277</v>
      </c>
      <c r="L2121" s="83">
        <v>0.14000000000000001</v>
      </c>
      <c r="M2121" s="83" t="s">
        <v>277</v>
      </c>
      <c r="N2121" s="84">
        <f t="shared" si="101"/>
        <v>0.37659259259259259</v>
      </c>
    </row>
    <row r="2122" spans="2:14" s="71" customFormat="1" ht="14.65" customHeight="1">
      <c r="B2122" s="79" t="s">
        <v>278</v>
      </c>
      <c r="C2122" s="80">
        <v>10044187</v>
      </c>
      <c r="D2122" s="80">
        <v>10019674</v>
      </c>
      <c r="E2122" s="79" t="s">
        <v>276</v>
      </c>
      <c r="F2122" s="81">
        <v>43482</v>
      </c>
      <c r="G2122" s="82">
        <v>2.0619999999999998</v>
      </c>
      <c r="H2122" s="83">
        <f t="shared" si="99"/>
        <v>2062</v>
      </c>
      <c r="I2122" s="84">
        <f t="shared" si="100"/>
        <v>2.3865740740740736E-2</v>
      </c>
      <c r="J2122" s="83">
        <v>0.157</v>
      </c>
      <c r="K2122" s="83" t="s">
        <v>277</v>
      </c>
      <c r="L2122" s="83">
        <v>0.14399999999999999</v>
      </c>
      <c r="M2122" s="83" t="s">
        <v>277</v>
      </c>
      <c r="N2122" s="84">
        <f t="shared" si="101"/>
        <v>0.3248657407407407</v>
      </c>
    </row>
    <row r="2123" spans="2:14" s="71" customFormat="1" ht="14.65" customHeight="1">
      <c r="B2123" s="79" t="s">
        <v>278</v>
      </c>
      <c r="C2123" s="80">
        <v>10044187</v>
      </c>
      <c r="D2123" s="80">
        <v>10019674</v>
      </c>
      <c r="E2123" s="79" t="s">
        <v>276</v>
      </c>
      <c r="F2123" s="81">
        <v>43483</v>
      </c>
      <c r="G2123" s="82">
        <v>2.0489999999999999</v>
      </c>
      <c r="H2123" s="83">
        <f t="shared" si="99"/>
        <v>2049</v>
      </c>
      <c r="I2123" s="84">
        <f t="shared" si="100"/>
        <v>2.3715277777777776E-2</v>
      </c>
      <c r="J2123" s="83">
        <v>0.13700000000000001</v>
      </c>
      <c r="K2123" s="83" t="s">
        <v>277</v>
      </c>
      <c r="L2123" s="83">
        <v>0.14799999999999999</v>
      </c>
      <c r="M2123" s="83" t="s">
        <v>277</v>
      </c>
      <c r="N2123" s="84">
        <f t="shared" si="101"/>
        <v>0.30871527777777774</v>
      </c>
    </row>
    <row r="2124" spans="2:14" s="71" customFormat="1" ht="14.65" customHeight="1">
      <c r="B2124" s="79" t="s">
        <v>278</v>
      </c>
      <c r="C2124" s="80">
        <v>10044187</v>
      </c>
      <c r="D2124" s="80">
        <v>10019674</v>
      </c>
      <c r="E2124" s="79" t="s">
        <v>276</v>
      </c>
      <c r="F2124" s="81">
        <v>43484</v>
      </c>
      <c r="G2124" s="82">
        <v>2.1110000000000002</v>
      </c>
      <c r="H2124" s="83">
        <f t="shared" si="99"/>
        <v>2111</v>
      </c>
      <c r="I2124" s="84">
        <f t="shared" si="100"/>
        <v>2.4432870370370372E-2</v>
      </c>
      <c r="J2124" s="83">
        <v>0.183</v>
      </c>
      <c r="K2124" s="83" t="s">
        <v>277</v>
      </c>
      <c r="L2124" s="83">
        <v>0.12</v>
      </c>
      <c r="M2124" s="83" t="s">
        <v>277</v>
      </c>
      <c r="N2124" s="84">
        <f t="shared" si="101"/>
        <v>0.32743287037037039</v>
      </c>
    </row>
    <row r="2125" spans="2:14" s="71" customFormat="1" ht="14.65" customHeight="1">
      <c r="B2125" s="79" t="s">
        <v>278</v>
      </c>
      <c r="C2125" s="80">
        <v>10044187</v>
      </c>
      <c r="D2125" s="80">
        <v>10019674</v>
      </c>
      <c r="E2125" s="79" t="s">
        <v>276</v>
      </c>
      <c r="F2125" s="81">
        <v>43485</v>
      </c>
      <c r="G2125" s="82">
        <v>2.298</v>
      </c>
      <c r="H2125" s="83">
        <f t="shared" si="99"/>
        <v>2298</v>
      </c>
      <c r="I2125" s="84">
        <f t="shared" si="100"/>
        <v>2.659722222222222E-2</v>
      </c>
      <c r="J2125" s="83">
        <v>0.113</v>
      </c>
      <c r="K2125" s="83" t="s">
        <v>277</v>
      </c>
      <c r="L2125" s="83">
        <v>0.126</v>
      </c>
      <c r="M2125" s="83" t="s">
        <v>277</v>
      </c>
      <c r="N2125" s="84">
        <f t="shared" si="101"/>
        <v>0.26559722222222226</v>
      </c>
    </row>
    <row r="2126" spans="2:14" s="71" customFormat="1" ht="14.65" customHeight="1">
      <c r="B2126" s="79" t="s">
        <v>278</v>
      </c>
      <c r="C2126" s="80">
        <v>10044187</v>
      </c>
      <c r="D2126" s="80">
        <v>10019674</v>
      </c>
      <c r="E2126" s="79" t="s">
        <v>276</v>
      </c>
      <c r="F2126" s="81">
        <v>43486</v>
      </c>
      <c r="G2126" s="82">
        <v>2.0110000000000001</v>
      </c>
      <c r="H2126" s="83">
        <f t="shared" si="99"/>
        <v>2011.0000000000002</v>
      </c>
      <c r="I2126" s="84">
        <f t="shared" si="100"/>
        <v>2.3275462962962963E-2</v>
      </c>
      <c r="J2126" s="83">
        <v>0.21299999999999999</v>
      </c>
      <c r="K2126" s="83" t="s">
        <v>277</v>
      </c>
      <c r="L2126" s="83">
        <v>0.128</v>
      </c>
      <c r="M2126" s="83" t="s">
        <v>277</v>
      </c>
      <c r="N2126" s="84">
        <f t="shared" si="101"/>
        <v>0.36427546296296298</v>
      </c>
    </row>
    <row r="2127" spans="2:14" s="71" customFormat="1" ht="14.65" customHeight="1">
      <c r="B2127" s="79" t="s">
        <v>278</v>
      </c>
      <c r="C2127" s="80">
        <v>10044187</v>
      </c>
      <c r="D2127" s="80">
        <v>10019674</v>
      </c>
      <c r="E2127" s="79" t="s">
        <v>276</v>
      </c>
      <c r="F2127" s="81">
        <v>43487</v>
      </c>
      <c r="G2127" s="82">
        <v>1.357</v>
      </c>
      <c r="H2127" s="83">
        <f t="shared" si="99"/>
        <v>1357</v>
      </c>
      <c r="I2127" s="84">
        <f t="shared" si="100"/>
        <v>1.5706018518518518E-2</v>
      </c>
      <c r="J2127" s="83">
        <v>0.55900000000000005</v>
      </c>
      <c r="K2127" s="83" t="s">
        <v>277</v>
      </c>
      <c r="L2127" s="83">
        <v>0.23899999999999999</v>
      </c>
      <c r="M2127" s="83" t="s">
        <v>277</v>
      </c>
      <c r="N2127" s="84">
        <f t="shared" si="101"/>
        <v>0.81370601851851854</v>
      </c>
    </row>
    <row r="2128" spans="2:14" s="71" customFormat="1" ht="14.65" customHeight="1">
      <c r="B2128" s="79" t="s">
        <v>278</v>
      </c>
      <c r="C2128" s="80">
        <v>10044187</v>
      </c>
      <c r="D2128" s="80">
        <v>10019674</v>
      </c>
      <c r="E2128" s="79" t="s">
        <v>276</v>
      </c>
      <c r="F2128" s="81">
        <v>43488</v>
      </c>
      <c r="G2128" s="82">
        <v>1.944</v>
      </c>
      <c r="H2128" s="83">
        <f t="shared" si="99"/>
        <v>1944</v>
      </c>
      <c r="I2128" s="84">
        <f t="shared" si="100"/>
        <v>2.2499999999999999E-2</v>
      </c>
      <c r="J2128" s="83">
        <v>0.32200000000000001</v>
      </c>
      <c r="K2128" s="83" t="s">
        <v>277</v>
      </c>
      <c r="L2128" s="83">
        <v>0.20200000000000001</v>
      </c>
      <c r="M2128" s="83" t="s">
        <v>277</v>
      </c>
      <c r="N2128" s="84">
        <f t="shared" si="101"/>
        <v>0.54649999999999999</v>
      </c>
    </row>
    <row r="2129" spans="2:14" s="71" customFormat="1" ht="14.65" customHeight="1">
      <c r="B2129" s="79" t="s">
        <v>278</v>
      </c>
      <c r="C2129" s="80">
        <v>10044187</v>
      </c>
      <c r="D2129" s="80">
        <v>10019674</v>
      </c>
      <c r="E2129" s="79" t="s">
        <v>276</v>
      </c>
      <c r="F2129" s="81">
        <v>43489</v>
      </c>
      <c r="G2129" s="82">
        <v>1.883</v>
      </c>
      <c r="H2129" s="83">
        <f t="shared" si="99"/>
        <v>1883</v>
      </c>
      <c r="I2129" s="84">
        <f t="shared" si="100"/>
        <v>2.179398148148148E-2</v>
      </c>
      <c r="J2129" s="83">
        <v>0.215</v>
      </c>
      <c r="K2129" s="83" t="s">
        <v>277</v>
      </c>
      <c r="L2129" s="83">
        <v>0.157</v>
      </c>
      <c r="M2129" s="83" t="s">
        <v>277</v>
      </c>
      <c r="N2129" s="84">
        <f t="shared" si="101"/>
        <v>0.39379398148148148</v>
      </c>
    </row>
    <row r="2130" spans="2:14" s="71" customFormat="1" ht="14.65" customHeight="1">
      <c r="B2130" s="79" t="s">
        <v>278</v>
      </c>
      <c r="C2130" s="80">
        <v>10044187</v>
      </c>
      <c r="D2130" s="80">
        <v>10019674</v>
      </c>
      <c r="E2130" s="79" t="s">
        <v>276</v>
      </c>
      <c r="F2130" s="81">
        <v>43490</v>
      </c>
      <c r="G2130" s="82">
        <v>1.9530000000000001</v>
      </c>
      <c r="H2130" s="83">
        <f t="shared" si="99"/>
        <v>1953</v>
      </c>
      <c r="I2130" s="84">
        <f t="shared" si="100"/>
        <v>2.2604166666666665E-2</v>
      </c>
      <c r="J2130" s="83">
        <v>0.22800000000000001</v>
      </c>
      <c r="K2130" s="83" t="s">
        <v>277</v>
      </c>
      <c r="L2130" s="83">
        <v>0.12</v>
      </c>
      <c r="M2130" s="83" t="s">
        <v>277</v>
      </c>
      <c r="N2130" s="84">
        <f t="shared" si="101"/>
        <v>0.37060416666666668</v>
      </c>
    </row>
    <row r="2131" spans="2:14" s="71" customFormat="1" ht="14.65" customHeight="1">
      <c r="B2131" s="79" t="s">
        <v>278</v>
      </c>
      <c r="C2131" s="80">
        <v>10044187</v>
      </c>
      <c r="D2131" s="80">
        <v>10019674</v>
      </c>
      <c r="E2131" s="79" t="s">
        <v>276</v>
      </c>
      <c r="F2131" s="81">
        <v>43491</v>
      </c>
      <c r="G2131" s="82">
        <v>2.097</v>
      </c>
      <c r="H2131" s="83">
        <f t="shared" si="99"/>
        <v>2097</v>
      </c>
      <c r="I2131" s="84">
        <f t="shared" si="100"/>
        <v>2.4270833333333332E-2</v>
      </c>
      <c r="J2131" s="83">
        <v>0.436</v>
      </c>
      <c r="K2131" s="83" t="s">
        <v>277</v>
      </c>
      <c r="L2131" s="83">
        <v>0.16900000000000001</v>
      </c>
      <c r="M2131" s="83" t="s">
        <v>277</v>
      </c>
      <c r="N2131" s="84">
        <f t="shared" si="101"/>
        <v>0.62927083333333333</v>
      </c>
    </row>
    <row r="2132" spans="2:14" s="71" customFormat="1" ht="14.65" customHeight="1">
      <c r="B2132" s="79" t="s">
        <v>278</v>
      </c>
      <c r="C2132" s="80">
        <v>10044187</v>
      </c>
      <c r="D2132" s="80">
        <v>10019674</v>
      </c>
      <c r="E2132" s="79" t="s">
        <v>276</v>
      </c>
      <c r="F2132" s="81">
        <v>43492</v>
      </c>
      <c r="G2132" s="82">
        <v>1.9550000000000001</v>
      </c>
      <c r="H2132" s="83">
        <f t="shared" si="99"/>
        <v>1955</v>
      </c>
      <c r="I2132" s="84">
        <f t="shared" si="100"/>
        <v>2.2627314814814815E-2</v>
      </c>
      <c r="J2132" s="83">
        <v>0.46600000000000003</v>
      </c>
      <c r="K2132" s="83" t="s">
        <v>277</v>
      </c>
      <c r="L2132" s="83">
        <v>0.24</v>
      </c>
      <c r="M2132" s="83" t="s">
        <v>277</v>
      </c>
      <c r="N2132" s="84">
        <f t="shared" si="101"/>
        <v>0.7286273148148148</v>
      </c>
    </row>
    <row r="2133" spans="2:14" s="71" customFormat="1" ht="14.65" customHeight="1">
      <c r="B2133" s="79" t="s">
        <v>278</v>
      </c>
      <c r="C2133" s="80">
        <v>10044187</v>
      </c>
      <c r="D2133" s="80">
        <v>10019674</v>
      </c>
      <c r="E2133" s="79" t="s">
        <v>276</v>
      </c>
      <c r="F2133" s="81">
        <v>43493</v>
      </c>
      <c r="G2133" s="82">
        <v>1.7689999999999999</v>
      </c>
      <c r="H2133" s="83">
        <f t="shared" si="99"/>
        <v>1769</v>
      </c>
      <c r="I2133" s="84">
        <f t="shared" si="100"/>
        <v>2.0474537037037034E-2</v>
      </c>
      <c r="J2133" s="83">
        <v>0.24</v>
      </c>
      <c r="K2133" s="83" t="s">
        <v>277</v>
      </c>
      <c r="L2133" s="83">
        <v>0.14899999999999999</v>
      </c>
      <c r="M2133" s="83" t="s">
        <v>277</v>
      </c>
      <c r="N2133" s="84">
        <f t="shared" si="101"/>
        <v>0.40947453703703707</v>
      </c>
    </row>
    <row r="2134" spans="2:14" s="71" customFormat="1" ht="14.65" customHeight="1">
      <c r="B2134" s="79" t="s">
        <v>278</v>
      </c>
      <c r="C2134" s="80">
        <v>10044187</v>
      </c>
      <c r="D2134" s="80">
        <v>10019674</v>
      </c>
      <c r="E2134" s="79" t="s">
        <v>276</v>
      </c>
      <c r="F2134" s="81">
        <v>43494</v>
      </c>
      <c r="G2134" s="82">
        <v>1.8620000000000001</v>
      </c>
      <c r="H2134" s="83">
        <f t="shared" si="99"/>
        <v>1862</v>
      </c>
      <c r="I2134" s="84">
        <f t="shared" si="100"/>
        <v>2.1550925925925925E-2</v>
      </c>
      <c r="J2134" s="83">
        <v>0.47299999999999998</v>
      </c>
      <c r="K2134" s="83" t="s">
        <v>277</v>
      </c>
      <c r="L2134" s="83">
        <v>0.189</v>
      </c>
      <c r="M2134" s="83" t="s">
        <v>277</v>
      </c>
      <c r="N2134" s="84">
        <f t="shared" si="101"/>
        <v>0.68355092592592592</v>
      </c>
    </row>
    <row r="2135" spans="2:14" s="71" customFormat="1" ht="14.65" customHeight="1">
      <c r="B2135" s="79" t="s">
        <v>278</v>
      </c>
      <c r="C2135" s="80">
        <v>10044187</v>
      </c>
      <c r="D2135" s="80">
        <v>10019674</v>
      </c>
      <c r="E2135" s="79" t="s">
        <v>276</v>
      </c>
      <c r="F2135" s="81">
        <v>43495</v>
      </c>
      <c r="G2135" s="82">
        <v>1.9570000000000001</v>
      </c>
      <c r="H2135" s="83">
        <f t="shared" si="99"/>
        <v>1957</v>
      </c>
      <c r="I2135" s="84">
        <f t="shared" si="100"/>
        <v>2.2650462962962963E-2</v>
      </c>
      <c r="J2135" s="83">
        <v>0.41399999999999998</v>
      </c>
      <c r="K2135" s="83" t="s">
        <v>277</v>
      </c>
      <c r="L2135" s="83">
        <v>0.19700000000000001</v>
      </c>
      <c r="M2135" s="83" t="s">
        <v>277</v>
      </c>
      <c r="N2135" s="84">
        <f t="shared" si="101"/>
        <v>0.6336504629629629</v>
      </c>
    </row>
    <row r="2136" spans="2:14" s="71" customFormat="1" ht="14.65" customHeight="1">
      <c r="B2136" s="79" t="s">
        <v>278</v>
      </c>
      <c r="C2136" s="80">
        <v>10044187</v>
      </c>
      <c r="D2136" s="80">
        <v>10019674</v>
      </c>
      <c r="E2136" s="79" t="s">
        <v>276</v>
      </c>
      <c r="F2136" s="81">
        <v>43496</v>
      </c>
      <c r="G2136" s="82">
        <v>2.1709999999999998</v>
      </c>
      <c r="H2136" s="83">
        <f t="shared" si="99"/>
        <v>2171</v>
      </c>
      <c r="I2136" s="84">
        <f t="shared" si="100"/>
        <v>2.5127314814814811E-2</v>
      </c>
      <c r="J2136" s="83">
        <v>0.251</v>
      </c>
      <c r="K2136" s="83" t="s">
        <v>277</v>
      </c>
      <c r="L2136" s="83">
        <v>0.14899999999999999</v>
      </c>
      <c r="M2136" s="83" t="s">
        <v>277</v>
      </c>
      <c r="N2136" s="84">
        <f t="shared" si="101"/>
        <v>0.42512731481481481</v>
      </c>
    </row>
    <row r="2137" spans="2:14" s="71" customFormat="1" ht="14.65" customHeight="1">
      <c r="B2137" s="79" t="s">
        <v>278</v>
      </c>
      <c r="C2137" s="80">
        <v>10044187</v>
      </c>
      <c r="D2137" s="80">
        <v>10019674</v>
      </c>
      <c r="E2137" s="79" t="s">
        <v>276</v>
      </c>
      <c r="F2137" s="81">
        <v>43497</v>
      </c>
      <c r="G2137" s="82">
        <v>1.8220000000000001</v>
      </c>
      <c r="H2137" s="83">
        <f t="shared" si="99"/>
        <v>1822</v>
      </c>
      <c r="I2137" s="84">
        <f t="shared" si="100"/>
        <v>2.1087962962962961E-2</v>
      </c>
      <c r="J2137" s="83">
        <v>1.1000000000000001</v>
      </c>
      <c r="K2137" s="83" t="s">
        <v>277</v>
      </c>
      <c r="L2137" s="83">
        <v>0.23400000000000001</v>
      </c>
      <c r="M2137" s="83" t="s">
        <v>277</v>
      </c>
      <c r="N2137" s="84">
        <f t="shared" si="101"/>
        <v>1.3550879629629631</v>
      </c>
    </row>
    <row r="2138" spans="2:14" s="71" customFormat="1" ht="14.65" customHeight="1">
      <c r="B2138" s="79" t="s">
        <v>278</v>
      </c>
      <c r="C2138" s="80">
        <v>10044187</v>
      </c>
      <c r="D2138" s="80">
        <v>10019674</v>
      </c>
      <c r="E2138" s="79" t="s">
        <v>276</v>
      </c>
      <c r="F2138" s="81">
        <v>43498</v>
      </c>
      <c r="G2138" s="82">
        <v>1.778</v>
      </c>
      <c r="H2138" s="83">
        <f t="shared" si="99"/>
        <v>1778</v>
      </c>
      <c r="I2138" s="84">
        <f t="shared" si="100"/>
        <v>2.0578703703703703E-2</v>
      </c>
      <c r="J2138" s="83">
        <v>0.63</v>
      </c>
      <c r="K2138" s="83" t="s">
        <v>277</v>
      </c>
      <c r="L2138" s="83">
        <v>0.182</v>
      </c>
      <c r="M2138" s="83" t="s">
        <v>277</v>
      </c>
      <c r="N2138" s="84">
        <f t="shared" si="101"/>
        <v>0.83257870370370379</v>
      </c>
    </row>
    <row r="2139" spans="2:14" s="71" customFormat="1" ht="14.65" customHeight="1">
      <c r="B2139" s="79" t="s">
        <v>278</v>
      </c>
      <c r="C2139" s="80">
        <v>10044187</v>
      </c>
      <c r="D2139" s="80">
        <v>10019674</v>
      </c>
      <c r="E2139" s="79" t="s">
        <v>276</v>
      </c>
      <c r="F2139" s="81">
        <v>43499</v>
      </c>
      <c r="G2139" s="82">
        <v>1.746</v>
      </c>
      <c r="H2139" s="83">
        <f t="shared" si="99"/>
        <v>1746</v>
      </c>
      <c r="I2139" s="84">
        <f t="shared" si="100"/>
        <v>2.0208333333333332E-2</v>
      </c>
      <c r="J2139" s="83">
        <v>0.375</v>
      </c>
      <c r="K2139" s="83" t="s">
        <v>277</v>
      </c>
      <c r="L2139" s="83">
        <v>0.13600000000000001</v>
      </c>
      <c r="M2139" s="83" t="s">
        <v>277</v>
      </c>
      <c r="N2139" s="84">
        <f t="shared" si="101"/>
        <v>0.53120833333333328</v>
      </c>
    </row>
    <row r="2140" spans="2:14" s="71" customFormat="1" ht="14.65" customHeight="1">
      <c r="B2140" s="79" t="s">
        <v>278</v>
      </c>
      <c r="C2140" s="80">
        <v>10044187</v>
      </c>
      <c r="D2140" s="80">
        <v>10019674</v>
      </c>
      <c r="E2140" s="79" t="s">
        <v>276</v>
      </c>
      <c r="F2140" s="81">
        <v>43500</v>
      </c>
      <c r="G2140" s="82">
        <v>1.831</v>
      </c>
      <c r="H2140" s="83">
        <f t="shared" si="99"/>
        <v>1831</v>
      </c>
      <c r="I2140" s="84">
        <f t="shared" si="100"/>
        <v>2.1192129629629627E-2</v>
      </c>
      <c r="J2140" s="83">
        <v>1.56</v>
      </c>
      <c r="K2140" s="83" t="s">
        <v>277</v>
      </c>
      <c r="L2140" s="83">
        <v>0.248</v>
      </c>
      <c r="M2140" s="83" t="s">
        <v>277</v>
      </c>
      <c r="N2140" s="84">
        <f t="shared" si="101"/>
        <v>1.8291921296296296</v>
      </c>
    </row>
    <row r="2141" spans="2:14" s="71" customFormat="1" ht="14.65" customHeight="1">
      <c r="B2141" s="79" t="s">
        <v>278</v>
      </c>
      <c r="C2141" s="80">
        <v>10044187</v>
      </c>
      <c r="D2141" s="80">
        <v>10019674</v>
      </c>
      <c r="E2141" s="79" t="s">
        <v>276</v>
      </c>
      <c r="F2141" s="81">
        <v>43501</v>
      </c>
      <c r="G2141" s="82">
        <v>1.7050000000000001</v>
      </c>
      <c r="H2141" s="83">
        <f t="shared" si="99"/>
        <v>1705</v>
      </c>
      <c r="I2141" s="84">
        <f t="shared" si="100"/>
        <v>1.9733796296296294E-2</v>
      </c>
      <c r="J2141" s="83">
        <v>0.93600000000000005</v>
      </c>
      <c r="K2141" s="83" t="s">
        <v>277</v>
      </c>
      <c r="L2141" s="83">
        <v>0.159</v>
      </c>
      <c r="M2141" s="83" t="s">
        <v>277</v>
      </c>
      <c r="N2141" s="84">
        <f t="shared" si="101"/>
        <v>1.1147337962962964</v>
      </c>
    </row>
    <row r="2142" spans="2:14" s="71" customFormat="1" ht="14.65" customHeight="1">
      <c r="B2142" s="79" t="s">
        <v>278</v>
      </c>
      <c r="C2142" s="80">
        <v>10044187</v>
      </c>
      <c r="D2142" s="80">
        <v>10019674</v>
      </c>
      <c r="E2142" s="79" t="s">
        <v>276</v>
      </c>
      <c r="F2142" s="81">
        <v>43502</v>
      </c>
      <c r="G2142" s="82">
        <v>1.94</v>
      </c>
      <c r="H2142" s="83">
        <f t="shared" si="99"/>
        <v>1940</v>
      </c>
      <c r="I2142" s="84">
        <f t="shared" si="100"/>
        <v>2.2453703703703701E-2</v>
      </c>
      <c r="J2142" s="83">
        <v>1.37</v>
      </c>
      <c r="K2142" s="83" t="s">
        <v>277</v>
      </c>
      <c r="L2142" s="83">
        <v>0.246</v>
      </c>
      <c r="M2142" s="83" t="s">
        <v>277</v>
      </c>
      <c r="N2142" s="84">
        <f t="shared" si="101"/>
        <v>1.6384537037037039</v>
      </c>
    </row>
    <row r="2143" spans="2:14" s="71" customFormat="1" ht="14.65" customHeight="1">
      <c r="B2143" s="79" t="s">
        <v>278</v>
      </c>
      <c r="C2143" s="80">
        <v>10044187</v>
      </c>
      <c r="D2143" s="80">
        <v>10019674</v>
      </c>
      <c r="E2143" s="79" t="s">
        <v>276</v>
      </c>
      <c r="F2143" s="81">
        <v>43503</v>
      </c>
      <c r="G2143" s="82">
        <v>2.1190000000000002</v>
      </c>
      <c r="H2143" s="83">
        <f t="shared" si="99"/>
        <v>2119</v>
      </c>
      <c r="I2143" s="84">
        <f t="shared" si="100"/>
        <v>2.4525462962962964E-2</v>
      </c>
      <c r="J2143" s="83">
        <v>0.93100000000000005</v>
      </c>
      <c r="K2143" s="83" t="s">
        <v>277</v>
      </c>
      <c r="L2143" s="83">
        <v>0.20399999999999999</v>
      </c>
      <c r="M2143" s="83" t="s">
        <v>277</v>
      </c>
      <c r="N2143" s="84">
        <f t="shared" si="101"/>
        <v>1.159525462962963</v>
      </c>
    </row>
    <row r="2144" spans="2:14" s="71" customFormat="1" ht="14.65" customHeight="1">
      <c r="B2144" s="79" t="s">
        <v>278</v>
      </c>
      <c r="C2144" s="80">
        <v>10044187</v>
      </c>
      <c r="D2144" s="80">
        <v>10019674</v>
      </c>
      <c r="E2144" s="79" t="s">
        <v>276</v>
      </c>
      <c r="F2144" s="81">
        <v>43504</v>
      </c>
      <c r="G2144" s="82">
        <v>2.105</v>
      </c>
      <c r="H2144" s="83">
        <f t="shared" si="99"/>
        <v>2105</v>
      </c>
      <c r="I2144" s="84">
        <f t="shared" si="100"/>
        <v>2.4363425925925924E-2</v>
      </c>
      <c r="J2144" s="83">
        <v>0.97899999999999998</v>
      </c>
      <c r="K2144" s="83" t="s">
        <v>277</v>
      </c>
      <c r="L2144" s="83">
        <v>0.21199999999999999</v>
      </c>
      <c r="M2144" s="83" t="s">
        <v>277</v>
      </c>
      <c r="N2144" s="84">
        <f t="shared" si="101"/>
        <v>1.2153634259259258</v>
      </c>
    </row>
    <row r="2145" spans="2:14" s="71" customFormat="1" ht="14.65" customHeight="1">
      <c r="B2145" s="79" t="s">
        <v>278</v>
      </c>
      <c r="C2145" s="80">
        <v>10044187</v>
      </c>
      <c r="D2145" s="80">
        <v>10019674</v>
      </c>
      <c r="E2145" s="79" t="s">
        <v>276</v>
      </c>
      <c r="F2145" s="81">
        <v>43505</v>
      </c>
      <c r="G2145" s="82">
        <v>1.8979999999999999</v>
      </c>
      <c r="H2145" s="83">
        <f t="shared" si="99"/>
        <v>1898</v>
      </c>
      <c r="I2145" s="84">
        <f t="shared" si="100"/>
        <v>2.1967592592592591E-2</v>
      </c>
      <c r="J2145" s="83">
        <v>0.61199999999999999</v>
      </c>
      <c r="K2145" s="83" t="s">
        <v>277</v>
      </c>
      <c r="L2145" s="83">
        <v>0.14499999999999999</v>
      </c>
      <c r="M2145" s="83" t="s">
        <v>277</v>
      </c>
      <c r="N2145" s="84">
        <f t="shared" si="101"/>
        <v>0.77896759259259263</v>
      </c>
    </row>
    <row r="2146" spans="2:14" s="71" customFormat="1" ht="14.65" customHeight="1">
      <c r="B2146" s="79" t="s">
        <v>278</v>
      </c>
      <c r="C2146" s="80">
        <v>10044187</v>
      </c>
      <c r="D2146" s="80">
        <v>10019674</v>
      </c>
      <c r="E2146" s="79" t="s">
        <v>276</v>
      </c>
      <c r="F2146" s="81">
        <v>43506</v>
      </c>
      <c r="G2146" s="82">
        <v>1.952</v>
      </c>
      <c r="H2146" s="83">
        <f t="shared" si="99"/>
        <v>1952</v>
      </c>
      <c r="I2146" s="84">
        <f t="shared" si="100"/>
        <v>2.2592592592592591E-2</v>
      </c>
      <c r="J2146" s="83">
        <v>0.61799999999999999</v>
      </c>
      <c r="K2146" s="83" t="s">
        <v>277</v>
      </c>
      <c r="L2146" s="83">
        <v>0.14799999999999999</v>
      </c>
      <c r="M2146" s="83" t="s">
        <v>277</v>
      </c>
      <c r="N2146" s="84">
        <f t="shared" si="101"/>
        <v>0.78859259259259262</v>
      </c>
    </row>
    <row r="2147" spans="2:14" s="71" customFormat="1" ht="14.65" customHeight="1">
      <c r="B2147" s="79" t="s">
        <v>278</v>
      </c>
      <c r="C2147" s="80">
        <v>10044187</v>
      </c>
      <c r="D2147" s="80">
        <v>10019674</v>
      </c>
      <c r="E2147" s="79" t="s">
        <v>276</v>
      </c>
      <c r="F2147" s="81">
        <v>43507</v>
      </c>
      <c r="G2147" s="82">
        <v>1.8140000000000001</v>
      </c>
      <c r="H2147" s="83">
        <f t="shared" si="99"/>
        <v>1814</v>
      </c>
      <c r="I2147" s="84">
        <f t="shared" si="100"/>
        <v>2.0995370370370369E-2</v>
      </c>
      <c r="J2147" s="83">
        <v>0.32700000000000001</v>
      </c>
      <c r="K2147" s="83" t="s">
        <v>277</v>
      </c>
      <c r="L2147" s="83">
        <v>0.126</v>
      </c>
      <c r="M2147" s="83" t="s">
        <v>277</v>
      </c>
      <c r="N2147" s="84">
        <f t="shared" si="101"/>
        <v>0.47399537037037037</v>
      </c>
    </row>
    <row r="2148" spans="2:14" s="71" customFormat="1" ht="14.65" customHeight="1">
      <c r="B2148" s="79" t="s">
        <v>278</v>
      </c>
      <c r="C2148" s="80">
        <v>10044187</v>
      </c>
      <c r="D2148" s="80">
        <v>10019674</v>
      </c>
      <c r="E2148" s="79" t="s">
        <v>276</v>
      </c>
      <c r="F2148" s="81">
        <v>43508</v>
      </c>
      <c r="G2148" s="82">
        <v>2.0880000000000001</v>
      </c>
      <c r="H2148" s="83">
        <f t="shared" si="99"/>
        <v>2088</v>
      </c>
      <c r="I2148" s="84">
        <f t="shared" si="100"/>
        <v>2.4166666666666666E-2</v>
      </c>
      <c r="J2148" s="83">
        <v>0.25800000000000001</v>
      </c>
      <c r="K2148" s="83" t="s">
        <v>277</v>
      </c>
      <c r="L2148" s="83">
        <v>0.127</v>
      </c>
      <c r="M2148" s="83" t="s">
        <v>277</v>
      </c>
      <c r="N2148" s="84">
        <f t="shared" si="101"/>
        <v>0.40916666666666668</v>
      </c>
    </row>
    <row r="2149" spans="2:14" s="71" customFormat="1" ht="14.65" customHeight="1">
      <c r="B2149" s="79" t="s">
        <v>278</v>
      </c>
      <c r="C2149" s="80">
        <v>10044187</v>
      </c>
      <c r="D2149" s="80">
        <v>10019674</v>
      </c>
      <c r="E2149" s="79" t="s">
        <v>276</v>
      </c>
      <c r="F2149" s="81">
        <v>43509</v>
      </c>
      <c r="G2149" s="82">
        <v>1.72</v>
      </c>
      <c r="H2149" s="83">
        <f t="shared" si="99"/>
        <v>1720</v>
      </c>
      <c r="I2149" s="84">
        <f t="shared" si="100"/>
        <v>1.9907407407407405E-2</v>
      </c>
      <c r="J2149" s="83">
        <v>0.224</v>
      </c>
      <c r="K2149" s="83" t="s">
        <v>277</v>
      </c>
      <c r="L2149" s="83">
        <v>0.13500000000000001</v>
      </c>
      <c r="M2149" s="83" t="s">
        <v>277</v>
      </c>
      <c r="N2149" s="84">
        <f t="shared" si="101"/>
        <v>0.37890740740740741</v>
      </c>
    </row>
    <row r="2150" spans="2:14" s="71" customFormat="1" ht="14.65" customHeight="1">
      <c r="B2150" s="79" t="s">
        <v>278</v>
      </c>
      <c r="C2150" s="80">
        <v>10044187</v>
      </c>
      <c r="D2150" s="80">
        <v>10019674</v>
      </c>
      <c r="E2150" s="79" t="s">
        <v>276</v>
      </c>
      <c r="F2150" s="81">
        <v>43510</v>
      </c>
      <c r="G2150" s="82">
        <v>1.8919999999999999</v>
      </c>
      <c r="H2150" s="83">
        <f t="shared" si="99"/>
        <v>1892</v>
      </c>
      <c r="I2150" s="84">
        <f t="shared" si="100"/>
        <v>2.1898148148148146E-2</v>
      </c>
      <c r="J2150" s="83">
        <v>0.19700000000000001</v>
      </c>
      <c r="K2150" s="83" t="s">
        <v>277</v>
      </c>
      <c r="L2150" s="83">
        <v>0.13600000000000001</v>
      </c>
      <c r="M2150" s="83" t="s">
        <v>277</v>
      </c>
      <c r="N2150" s="84">
        <f t="shared" si="101"/>
        <v>0.35489814814814813</v>
      </c>
    </row>
    <row r="2151" spans="2:14" s="71" customFormat="1" ht="14.65" customHeight="1">
      <c r="B2151" s="79" t="s">
        <v>278</v>
      </c>
      <c r="C2151" s="80">
        <v>10044187</v>
      </c>
      <c r="D2151" s="80">
        <v>10019674</v>
      </c>
      <c r="E2151" s="79" t="s">
        <v>276</v>
      </c>
      <c r="F2151" s="81">
        <v>43511</v>
      </c>
      <c r="G2151" s="82">
        <v>2.218</v>
      </c>
      <c r="H2151" s="83">
        <f t="shared" si="99"/>
        <v>2218</v>
      </c>
      <c r="I2151" s="84">
        <f t="shared" si="100"/>
        <v>2.5671296296296293E-2</v>
      </c>
      <c r="J2151" s="83">
        <v>0.17699999999999999</v>
      </c>
      <c r="K2151" s="83" t="s">
        <v>277</v>
      </c>
      <c r="L2151" s="83">
        <v>0.16400000000000001</v>
      </c>
      <c r="M2151" s="83" t="s">
        <v>277</v>
      </c>
      <c r="N2151" s="84">
        <f t="shared" si="101"/>
        <v>0.3666712962962963</v>
      </c>
    </row>
    <row r="2152" spans="2:14" s="71" customFormat="1" ht="14.65" customHeight="1">
      <c r="B2152" s="79" t="s">
        <v>278</v>
      </c>
      <c r="C2152" s="80">
        <v>10044187</v>
      </c>
      <c r="D2152" s="80">
        <v>10019674</v>
      </c>
      <c r="E2152" s="79" t="s">
        <v>276</v>
      </c>
      <c r="F2152" s="81">
        <v>43512</v>
      </c>
      <c r="G2152" s="82">
        <v>1.518</v>
      </c>
      <c r="H2152" s="83">
        <f t="shared" si="99"/>
        <v>1518</v>
      </c>
      <c r="I2152" s="84">
        <f t="shared" si="100"/>
        <v>1.7569444444444443E-2</v>
      </c>
      <c r="J2152" s="83">
        <v>0.16500000000000001</v>
      </c>
      <c r="K2152" s="83" t="s">
        <v>277</v>
      </c>
      <c r="L2152" s="83">
        <v>0.13600000000000001</v>
      </c>
      <c r="M2152" s="83" t="s">
        <v>277</v>
      </c>
      <c r="N2152" s="84">
        <f t="shared" si="101"/>
        <v>0.31856944444444446</v>
      </c>
    </row>
    <row r="2153" spans="2:14" s="71" customFormat="1" ht="14.65" customHeight="1">
      <c r="B2153" s="79" t="s">
        <v>278</v>
      </c>
      <c r="C2153" s="80">
        <v>10044187</v>
      </c>
      <c r="D2153" s="80">
        <v>10019674</v>
      </c>
      <c r="E2153" s="79" t="s">
        <v>276</v>
      </c>
      <c r="F2153" s="81">
        <v>43513</v>
      </c>
      <c r="G2153" s="82">
        <v>2.375</v>
      </c>
      <c r="H2153" s="83">
        <f t="shared" si="99"/>
        <v>2375</v>
      </c>
      <c r="I2153" s="84">
        <f t="shared" si="100"/>
        <v>2.7488425925925923E-2</v>
      </c>
      <c r="J2153" s="83">
        <v>0.154</v>
      </c>
      <c r="K2153" s="83" t="s">
        <v>277</v>
      </c>
      <c r="L2153" s="83">
        <v>0.13700000000000001</v>
      </c>
      <c r="M2153" s="83" t="s">
        <v>277</v>
      </c>
      <c r="N2153" s="84">
        <f t="shared" si="101"/>
        <v>0.31848842592592597</v>
      </c>
    </row>
    <row r="2154" spans="2:14" s="71" customFormat="1" ht="14.65" customHeight="1">
      <c r="B2154" s="79" t="s">
        <v>278</v>
      </c>
      <c r="C2154" s="80">
        <v>10044187</v>
      </c>
      <c r="D2154" s="80">
        <v>10019674</v>
      </c>
      <c r="E2154" s="79" t="s">
        <v>276</v>
      </c>
      <c r="F2154" s="81">
        <v>43514</v>
      </c>
      <c r="G2154" s="82">
        <v>1.444</v>
      </c>
      <c r="H2154" s="83">
        <f t="shared" si="99"/>
        <v>1444</v>
      </c>
      <c r="I2154" s="84">
        <f t="shared" si="100"/>
        <v>1.6712962962962961E-2</v>
      </c>
      <c r="J2154" s="83">
        <v>0.26400000000000001</v>
      </c>
      <c r="K2154" s="83" t="s">
        <v>277</v>
      </c>
      <c r="L2154" s="83">
        <v>0.16400000000000001</v>
      </c>
      <c r="M2154" s="83" t="s">
        <v>281</v>
      </c>
      <c r="N2154" s="84">
        <f t="shared" si="101"/>
        <v>0.44471296296296303</v>
      </c>
    </row>
    <row r="2155" spans="2:14" s="71" customFormat="1" ht="14.65" customHeight="1">
      <c r="B2155" s="79" t="s">
        <v>278</v>
      </c>
      <c r="C2155" s="80">
        <v>10044187</v>
      </c>
      <c r="D2155" s="80">
        <v>10019674</v>
      </c>
      <c r="E2155" s="79" t="s">
        <v>276</v>
      </c>
      <c r="F2155" s="81">
        <v>43515</v>
      </c>
      <c r="G2155" s="82">
        <v>1.643</v>
      </c>
      <c r="H2155" s="83">
        <f t="shared" si="99"/>
        <v>1643</v>
      </c>
      <c r="I2155" s="84">
        <f t="shared" si="100"/>
        <v>1.9016203703703702E-2</v>
      </c>
      <c r="J2155" s="83">
        <v>0.23400000000000001</v>
      </c>
      <c r="K2155" s="83" t="s">
        <v>277</v>
      </c>
      <c r="L2155" s="83">
        <v>0.16200000000000001</v>
      </c>
      <c r="M2155" s="83" t="s">
        <v>281</v>
      </c>
      <c r="N2155" s="84">
        <f t="shared" si="101"/>
        <v>0.41501620370370373</v>
      </c>
    </row>
    <row r="2156" spans="2:14" s="71" customFormat="1" ht="14.65" customHeight="1">
      <c r="B2156" s="79" t="s">
        <v>278</v>
      </c>
      <c r="C2156" s="80">
        <v>10044187</v>
      </c>
      <c r="D2156" s="80">
        <v>10019674</v>
      </c>
      <c r="E2156" s="79" t="s">
        <v>276</v>
      </c>
      <c r="F2156" s="81">
        <v>43516</v>
      </c>
      <c r="G2156" s="82">
        <v>1.9950000000000001</v>
      </c>
      <c r="H2156" s="83">
        <f t="shared" si="99"/>
        <v>1995</v>
      </c>
      <c r="I2156" s="84">
        <f t="shared" si="100"/>
        <v>2.3090277777777779E-2</v>
      </c>
      <c r="J2156" s="83">
        <v>0.15</v>
      </c>
      <c r="K2156" s="83" t="s">
        <v>277</v>
      </c>
      <c r="L2156" s="83">
        <v>0.13500000000000001</v>
      </c>
      <c r="M2156" s="83" t="s">
        <v>277</v>
      </c>
      <c r="N2156" s="84">
        <f t="shared" si="101"/>
        <v>0.30809027777777775</v>
      </c>
    </row>
    <row r="2157" spans="2:14" s="71" customFormat="1" ht="14.65" customHeight="1">
      <c r="B2157" s="79" t="s">
        <v>278</v>
      </c>
      <c r="C2157" s="80">
        <v>10044187</v>
      </c>
      <c r="D2157" s="80">
        <v>10019674</v>
      </c>
      <c r="E2157" s="79" t="s">
        <v>276</v>
      </c>
      <c r="F2157" s="81">
        <v>43517</v>
      </c>
      <c r="G2157" s="82">
        <v>1.663</v>
      </c>
      <c r="H2157" s="83">
        <f t="shared" si="99"/>
        <v>1663</v>
      </c>
      <c r="I2157" s="84">
        <f t="shared" si="100"/>
        <v>1.9247685185185184E-2</v>
      </c>
      <c r="J2157" s="83">
        <v>0.13600000000000001</v>
      </c>
      <c r="K2157" s="83" t="s">
        <v>277</v>
      </c>
      <c r="L2157" s="83">
        <v>0.14399999999999999</v>
      </c>
      <c r="M2157" s="83" t="s">
        <v>277</v>
      </c>
      <c r="N2157" s="84">
        <f t="shared" si="101"/>
        <v>0.29924768518518519</v>
      </c>
    </row>
    <row r="2158" spans="2:14" s="71" customFormat="1" ht="14.65" customHeight="1">
      <c r="B2158" s="79" t="s">
        <v>278</v>
      </c>
      <c r="C2158" s="80">
        <v>10044187</v>
      </c>
      <c r="D2158" s="80">
        <v>10019674</v>
      </c>
      <c r="E2158" s="79" t="s">
        <v>276</v>
      </c>
      <c r="F2158" s="81">
        <v>43518</v>
      </c>
      <c r="G2158" s="82">
        <v>1.7849999999999999</v>
      </c>
      <c r="H2158" s="83">
        <f t="shared" si="99"/>
        <v>1785</v>
      </c>
      <c r="I2158" s="84">
        <f t="shared" si="100"/>
        <v>2.0659722222222218E-2</v>
      </c>
      <c r="J2158" s="83">
        <v>0.128</v>
      </c>
      <c r="K2158" s="83" t="s">
        <v>277</v>
      </c>
      <c r="L2158" s="83">
        <v>0.14499999999999999</v>
      </c>
      <c r="M2158" s="83" t="s">
        <v>277</v>
      </c>
      <c r="N2158" s="84">
        <f t="shared" si="101"/>
        <v>0.29365972222222225</v>
      </c>
    </row>
    <row r="2159" spans="2:14" s="71" customFormat="1" ht="14.65" customHeight="1">
      <c r="B2159" s="79" t="s">
        <v>278</v>
      </c>
      <c r="C2159" s="80">
        <v>10044187</v>
      </c>
      <c r="D2159" s="80">
        <v>10019674</v>
      </c>
      <c r="E2159" s="79" t="s">
        <v>276</v>
      </c>
      <c r="F2159" s="81">
        <v>43519</v>
      </c>
      <c r="G2159" s="82">
        <v>1.857</v>
      </c>
      <c r="H2159" s="83">
        <f t="shared" si="99"/>
        <v>1857</v>
      </c>
      <c r="I2159" s="84">
        <f t="shared" si="100"/>
        <v>2.1493055555555553E-2</v>
      </c>
      <c r="J2159" s="83">
        <v>0.124</v>
      </c>
      <c r="K2159" s="83" t="s">
        <v>277</v>
      </c>
      <c r="L2159" s="83">
        <v>0.127</v>
      </c>
      <c r="M2159" s="83" t="s">
        <v>277</v>
      </c>
      <c r="N2159" s="84">
        <f t="shared" si="101"/>
        <v>0.27249305555555559</v>
      </c>
    </row>
    <row r="2160" spans="2:14" s="71" customFormat="1" ht="14.65" customHeight="1">
      <c r="B2160" s="79" t="s">
        <v>278</v>
      </c>
      <c r="C2160" s="80">
        <v>10044187</v>
      </c>
      <c r="D2160" s="80">
        <v>10019674</v>
      </c>
      <c r="E2160" s="79" t="s">
        <v>276</v>
      </c>
      <c r="F2160" s="81">
        <v>43520</v>
      </c>
      <c r="G2160" s="82">
        <v>1.8939999999999999</v>
      </c>
      <c r="H2160" s="83">
        <f t="shared" si="99"/>
        <v>1894</v>
      </c>
      <c r="I2160" s="84">
        <f t="shared" si="100"/>
        <v>2.1921296296296293E-2</v>
      </c>
      <c r="J2160" s="83">
        <v>0.12</v>
      </c>
      <c r="K2160" s="83" t="s">
        <v>277</v>
      </c>
      <c r="L2160" s="83">
        <v>0.127</v>
      </c>
      <c r="M2160" s="83" t="s">
        <v>277</v>
      </c>
      <c r="N2160" s="84">
        <f t="shared" si="101"/>
        <v>0.2689212962962963</v>
      </c>
    </row>
    <row r="2161" spans="2:14" s="71" customFormat="1" ht="14.65" customHeight="1">
      <c r="B2161" s="79" t="s">
        <v>278</v>
      </c>
      <c r="C2161" s="80">
        <v>10044187</v>
      </c>
      <c r="D2161" s="80">
        <v>10019674</v>
      </c>
      <c r="E2161" s="79" t="s">
        <v>276</v>
      </c>
      <c r="F2161" s="81">
        <v>43521</v>
      </c>
      <c r="G2161" s="82">
        <v>1.8540000000000001</v>
      </c>
      <c r="H2161" s="83">
        <f t="shared" si="99"/>
        <v>1854</v>
      </c>
      <c r="I2161" s="84">
        <f t="shared" si="100"/>
        <v>2.1458333333333333E-2</v>
      </c>
      <c r="J2161" s="83">
        <v>0.127</v>
      </c>
      <c r="K2161" s="83" t="s">
        <v>277</v>
      </c>
      <c r="L2161" s="83">
        <v>0.13200000000000001</v>
      </c>
      <c r="M2161" s="83" t="s">
        <v>277</v>
      </c>
      <c r="N2161" s="84">
        <f t="shared" si="101"/>
        <v>0.28045833333333337</v>
      </c>
    </row>
    <row r="2162" spans="2:14" s="71" customFormat="1" ht="14.65" customHeight="1">
      <c r="B2162" s="79" t="s">
        <v>278</v>
      </c>
      <c r="C2162" s="80">
        <v>10044187</v>
      </c>
      <c r="D2162" s="80">
        <v>10019674</v>
      </c>
      <c r="E2162" s="79" t="s">
        <v>276</v>
      </c>
      <c r="F2162" s="81">
        <v>43522</v>
      </c>
      <c r="G2162" s="82">
        <v>2.15</v>
      </c>
      <c r="H2162" s="83">
        <f t="shared" si="99"/>
        <v>2150</v>
      </c>
      <c r="I2162" s="84">
        <f t="shared" si="100"/>
        <v>2.4884259259259255E-2</v>
      </c>
      <c r="J2162" s="83">
        <v>0.123</v>
      </c>
      <c r="K2162" s="83" t="s">
        <v>277</v>
      </c>
      <c r="L2162" s="83">
        <v>0.14399999999999999</v>
      </c>
      <c r="M2162" s="83" t="s">
        <v>277</v>
      </c>
      <c r="N2162" s="84">
        <f t="shared" si="101"/>
        <v>0.2918842592592592</v>
      </c>
    </row>
    <row r="2163" spans="2:14" s="71" customFormat="1" ht="14.65" customHeight="1">
      <c r="B2163" s="79" t="s">
        <v>278</v>
      </c>
      <c r="C2163" s="80">
        <v>10044187</v>
      </c>
      <c r="D2163" s="80">
        <v>10019674</v>
      </c>
      <c r="E2163" s="79" t="s">
        <v>276</v>
      </c>
      <c r="F2163" s="81">
        <v>43523</v>
      </c>
      <c r="G2163" s="82">
        <v>1.736</v>
      </c>
      <c r="H2163" s="83">
        <f t="shared" si="99"/>
        <v>1736</v>
      </c>
      <c r="I2163" s="84">
        <f t="shared" si="100"/>
        <v>2.0092592592592592E-2</v>
      </c>
      <c r="J2163" s="83">
        <v>0.11899999999999999</v>
      </c>
      <c r="K2163" s="83" t="s">
        <v>277</v>
      </c>
      <c r="L2163" s="83">
        <v>0.123</v>
      </c>
      <c r="M2163" s="83" t="s">
        <v>277</v>
      </c>
      <c r="N2163" s="84">
        <f t="shared" si="101"/>
        <v>0.2620925925925926</v>
      </c>
    </row>
    <row r="2164" spans="2:14" s="71" customFormat="1" ht="14.65" customHeight="1">
      <c r="B2164" s="79" t="s">
        <v>278</v>
      </c>
      <c r="C2164" s="80">
        <v>10044187</v>
      </c>
      <c r="D2164" s="80">
        <v>10019674</v>
      </c>
      <c r="E2164" s="79" t="s">
        <v>276</v>
      </c>
      <c r="F2164" s="81">
        <v>43524</v>
      </c>
      <c r="G2164" s="82">
        <v>1.7410000000000001</v>
      </c>
      <c r="H2164" s="83">
        <f t="shared" si="99"/>
        <v>1741</v>
      </c>
      <c r="I2164" s="84">
        <f t="shared" si="100"/>
        <v>2.0150462962962964E-2</v>
      </c>
      <c r="J2164" s="83">
        <v>0.13600000000000001</v>
      </c>
      <c r="K2164" s="83" t="s">
        <v>277</v>
      </c>
      <c r="L2164" s="83">
        <v>0.13700000000000001</v>
      </c>
      <c r="M2164" s="83" t="s">
        <v>277</v>
      </c>
      <c r="N2164" s="84">
        <f t="shared" si="101"/>
        <v>0.29315046296296299</v>
      </c>
    </row>
    <row r="2165" spans="2:14" s="71" customFormat="1" ht="14.65" customHeight="1">
      <c r="B2165" s="79" t="s">
        <v>278</v>
      </c>
      <c r="C2165" s="80">
        <v>10044187</v>
      </c>
      <c r="D2165" s="80">
        <v>10019674</v>
      </c>
      <c r="E2165" s="79" t="s">
        <v>276</v>
      </c>
      <c r="F2165" s="81">
        <v>43525</v>
      </c>
      <c r="G2165" s="82">
        <v>1.78</v>
      </c>
      <c r="H2165" s="83">
        <f t="shared" si="99"/>
        <v>1780</v>
      </c>
      <c r="I2165" s="84">
        <f t="shared" si="100"/>
        <v>2.060185185185185E-2</v>
      </c>
      <c r="J2165" s="83">
        <v>0.156</v>
      </c>
      <c r="K2165" s="83" t="s">
        <v>277</v>
      </c>
      <c r="L2165" s="83">
        <v>0.14599999999999999</v>
      </c>
      <c r="M2165" s="83" t="s">
        <v>277</v>
      </c>
      <c r="N2165" s="84">
        <f t="shared" si="101"/>
        <v>0.32260185185185186</v>
      </c>
    </row>
    <row r="2166" spans="2:14" s="71" customFormat="1" ht="14.65" customHeight="1">
      <c r="B2166" s="79" t="s">
        <v>278</v>
      </c>
      <c r="C2166" s="80">
        <v>10044187</v>
      </c>
      <c r="D2166" s="80">
        <v>10019674</v>
      </c>
      <c r="E2166" s="79" t="s">
        <v>276</v>
      </c>
      <c r="F2166" s="81">
        <v>43526</v>
      </c>
      <c r="G2166" s="82">
        <v>1.899</v>
      </c>
      <c r="H2166" s="83">
        <f t="shared" si="99"/>
        <v>1899</v>
      </c>
      <c r="I2166" s="84">
        <f t="shared" si="100"/>
        <v>2.1979166666666664E-2</v>
      </c>
      <c r="J2166" s="83">
        <v>0.13</v>
      </c>
      <c r="K2166" s="83" t="s">
        <v>277</v>
      </c>
      <c r="L2166" s="83">
        <v>0.14899999999999999</v>
      </c>
      <c r="M2166" s="83" t="s">
        <v>277</v>
      </c>
      <c r="N2166" s="84">
        <f t="shared" si="101"/>
        <v>0.30097916666666669</v>
      </c>
    </row>
    <row r="2167" spans="2:14" s="71" customFormat="1" ht="14.65" customHeight="1">
      <c r="B2167" s="79" t="s">
        <v>278</v>
      </c>
      <c r="C2167" s="80">
        <v>10044187</v>
      </c>
      <c r="D2167" s="80">
        <v>10019674</v>
      </c>
      <c r="E2167" s="79" t="s">
        <v>276</v>
      </c>
      <c r="F2167" s="81">
        <v>43527</v>
      </c>
      <c r="G2167" s="82">
        <v>1.806</v>
      </c>
      <c r="H2167" s="83">
        <f t="shared" si="99"/>
        <v>1806</v>
      </c>
      <c r="I2167" s="84">
        <f t="shared" si="100"/>
        <v>2.0902777777777777E-2</v>
      </c>
      <c r="J2167" s="83">
        <v>0.35899999999999999</v>
      </c>
      <c r="K2167" s="83" t="s">
        <v>277</v>
      </c>
      <c r="L2167" s="83">
        <v>0.20699999999999999</v>
      </c>
      <c r="M2167" s="83" t="s">
        <v>277</v>
      </c>
      <c r="N2167" s="84">
        <f t="shared" si="101"/>
        <v>0.58690277777777777</v>
      </c>
    </row>
    <row r="2168" spans="2:14" s="71" customFormat="1" ht="14.65" customHeight="1">
      <c r="B2168" s="79" t="s">
        <v>278</v>
      </c>
      <c r="C2168" s="80">
        <v>10044187</v>
      </c>
      <c r="D2168" s="80">
        <v>10019674</v>
      </c>
      <c r="E2168" s="79" t="s">
        <v>276</v>
      </c>
      <c r="F2168" s="81">
        <v>43528</v>
      </c>
      <c r="G2168" s="82">
        <v>2.032</v>
      </c>
      <c r="H2168" s="83">
        <f t="shared" si="99"/>
        <v>2032</v>
      </c>
      <c r="I2168" s="84">
        <f t="shared" si="100"/>
        <v>2.3518518518518518E-2</v>
      </c>
      <c r="J2168" s="83">
        <v>0.55000000000000004</v>
      </c>
      <c r="K2168" s="83" t="s">
        <v>277</v>
      </c>
      <c r="L2168" s="83">
        <v>0.245</v>
      </c>
      <c r="M2168" s="83" t="s">
        <v>277</v>
      </c>
      <c r="N2168" s="84">
        <f t="shared" si="101"/>
        <v>0.81851851851851853</v>
      </c>
    </row>
    <row r="2169" spans="2:14" s="71" customFormat="1" ht="14.65" customHeight="1">
      <c r="B2169" s="79" t="s">
        <v>278</v>
      </c>
      <c r="C2169" s="80">
        <v>10044187</v>
      </c>
      <c r="D2169" s="80">
        <v>10019674</v>
      </c>
      <c r="E2169" s="79" t="s">
        <v>276</v>
      </c>
      <c r="F2169" s="81">
        <v>43529</v>
      </c>
      <c r="G2169" s="82">
        <v>2.3010000000000002</v>
      </c>
      <c r="H2169" s="83">
        <f t="shared" si="99"/>
        <v>2301</v>
      </c>
      <c r="I2169" s="84">
        <f t="shared" si="100"/>
        <v>2.6631944444444444E-2</v>
      </c>
      <c r="J2169" s="83">
        <v>0.23699999999999999</v>
      </c>
      <c r="K2169" s="83" t="s">
        <v>277</v>
      </c>
      <c r="L2169" s="83">
        <v>0.14299999999999999</v>
      </c>
      <c r="M2169" s="83" t="s">
        <v>277</v>
      </c>
      <c r="N2169" s="84">
        <f t="shared" si="101"/>
        <v>0.40663194444444439</v>
      </c>
    </row>
    <row r="2170" spans="2:14" s="71" customFormat="1" ht="14.65" customHeight="1">
      <c r="B2170" s="79" t="s">
        <v>278</v>
      </c>
      <c r="C2170" s="80">
        <v>10044187</v>
      </c>
      <c r="D2170" s="80">
        <v>10019674</v>
      </c>
      <c r="E2170" s="79" t="s">
        <v>276</v>
      </c>
      <c r="F2170" s="81">
        <v>43530</v>
      </c>
      <c r="G2170" s="82">
        <v>1.998</v>
      </c>
      <c r="H2170" s="83">
        <f t="shared" si="99"/>
        <v>1998</v>
      </c>
      <c r="I2170" s="84">
        <f t="shared" si="100"/>
        <v>2.3125E-2</v>
      </c>
      <c r="J2170" s="83">
        <v>0.47499999999999998</v>
      </c>
      <c r="K2170" s="83" t="s">
        <v>277</v>
      </c>
      <c r="L2170" s="83">
        <v>0.20599999999999999</v>
      </c>
      <c r="M2170" s="83" t="s">
        <v>277</v>
      </c>
      <c r="N2170" s="84">
        <f t="shared" si="101"/>
        <v>0.704125</v>
      </c>
    </row>
    <row r="2171" spans="2:14" s="71" customFormat="1" ht="14.65" customHeight="1">
      <c r="B2171" s="79" t="s">
        <v>278</v>
      </c>
      <c r="C2171" s="80">
        <v>10044187</v>
      </c>
      <c r="D2171" s="80">
        <v>10019674</v>
      </c>
      <c r="E2171" s="79" t="s">
        <v>276</v>
      </c>
      <c r="F2171" s="81">
        <v>43531</v>
      </c>
      <c r="G2171" s="82">
        <v>2.0910000000000002</v>
      </c>
      <c r="H2171" s="83">
        <f t="shared" si="99"/>
        <v>2091</v>
      </c>
      <c r="I2171" s="84">
        <f t="shared" si="100"/>
        <v>2.420138888888889E-2</v>
      </c>
      <c r="J2171" s="83">
        <v>0.24199999999999999</v>
      </c>
      <c r="K2171" s="83" t="s">
        <v>277</v>
      </c>
      <c r="L2171" s="83">
        <v>0.16600000000000001</v>
      </c>
      <c r="M2171" s="83" t="s">
        <v>277</v>
      </c>
      <c r="N2171" s="84">
        <f t="shared" si="101"/>
        <v>0.43220138888888893</v>
      </c>
    </row>
    <row r="2172" spans="2:14" s="71" customFormat="1" ht="14.65" customHeight="1">
      <c r="B2172" s="79" t="s">
        <v>278</v>
      </c>
      <c r="C2172" s="80">
        <v>10044187</v>
      </c>
      <c r="D2172" s="80">
        <v>10019674</v>
      </c>
      <c r="E2172" s="79" t="s">
        <v>276</v>
      </c>
      <c r="F2172" s="81">
        <v>43532</v>
      </c>
      <c r="G2172" s="82">
        <v>1.756</v>
      </c>
      <c r="H2172" s="83">
        <f t="shared" si="99"/>
        <v>1756</v>
      </c>
      <c r="I2172" s="84">
        <f t="shared" si="100"/>
        <v>2.0324074074074074E-2</v>
      </c>
      <c r="J2172" s="83">
        <v>0.23100000000000001</v>
      </c>
      <c r="K2172" s="83" t="s">
        <v>277</v>
      </c>
      <c r="L2172" s="83">
        <v>0.17100000000000001</v>
      </c>
      <c r="M2172" s="83" t="s">
        <v>277</v>
      </c>
      <c r="N2172" s="84">
        <f t="shared" si="101"/>
        <v>0.42232407407407413</v>
      </c>
    </row>
    <row r="2173" spans="2:14" s="71" customFormat="1" ht="14.65" customHeight="1">
      <c r="B2173" s="79" t="s">
        <v>278</v>
      </c>
      <c r="C2173" s="80">
        <v>10044187</v>
      </c>
      <c r="D2173" s="80">
        <v>10019674</v>
      </c>
      <c r="E2173" s="79" t="s">
        <v>276</v>
      </c>
      <c r="F2173" s="81">
        <v>43533</v>
      </c>
      <c r="G2173" s="82">
        <v>1.8759999999999999</v>
      </c>
      <c r="H2173" s="83">
        <f t="shared" si="99"/>
        <v>1876</v>
      </c>
      <c r="I2173" s="84">
        <f t="shared" si="100"/>
        <v>2.1712962962962962E-2</v>
      </c>
      <c r="J2173" s="83">
        <v>0.54800000000000004</v>
      </c>
      <c r="K2173" s="83" t="s">
        <v>277</v>
      </c>
      <c r="L2173" s="83">
        <v>0.19900000000000001</v>
      </c>
      <c r="M2173" s="83" t="s">
        <v>277</v>
      </c>
      <c r="N2173" s="84">
        <f t="shared" si="101"/>
        <v>0.76871296296296299</v>
      </c>
    </row>
    <row r="2174" spans="2:14" s="71" customFormat="1" ht="14.65" customHeight="1">
      <c r="B2174" s="79" t="s">
        <v>278</v>
      </c>
      <c r="C2174" s="80">
        <v>10044187</v>
      </c>
      <c r="D2174" s="80">
        <v>10019674</v>
      </c>
      <c r="E2174" s="79" t="s">
        <v>276</v>
      </c>
      <c r="F2174" s="81">
        <v>43534</v>
      </c>
      <c r="G2174" s="82">
        <v>1.625</v>
      </c>
      <c r="H2174" s="83">
        <f t="shared" si="99"/>
        <v>1625</v>
      </c>
      <c r="I2174" s="84">
        <f t="shared" si="100"/>
        <v>1.8807870370370371E-2</v>
      </c>
      <c r="J2174" s="83">
        <v>1.72</v>
      </c>
      <c r="K2174" s="83" t="s">
        <v>277</v>
      </c>
      <c r="L2174" s="83">
        <v>0.30099999999999999</v>
      </c>
      <c r="M2174" s="83" t="s">
        <v>277</v>
      </c>
      <c r="N2174" s="84">
        <f t="shared" si="101"/>
        <v>2.0398078703703706</v>
      </c>
    </row>
    <row r="2175" spans="2:14" s="71" customFormat="1" ht="14.65" customHeight="1">
      <c r="B2175" s="79" t="s">
        <v>278</v>
      </c>
      <c r="C2175" s="80">
        <v>10044187</v>
      </c>
      <c r="D2175" s="80">
        <v>10019674</v>
      </c>
      <c r="E2175" s="79" t="s">
        <v>276</v>
      </c>
      <c r="F2175" s="81">
        <v>43535</v>
      </c>
      <c r="G2175" s="82">
        <v>1.907</v>
      </c>
      <c r="H2175" s="83">
        <f t="shared" si="99"/>
        <v>1907</v>
      </c>
      <c r="I2175" s="84">
        <f t="shared" si="100"/>
        <v>2.207175925925926E-2</v>
      </c>
      <c r="J2175" s="83">
        <v>0.52600000000000002</v>
      </c>
      <c r="K2175" s="83" t="s">
        <v>277</v>
      </c>
      <c r="L2175" s="83">
        <v>0.20100000000000001</v>
      </c>
      <c r="M2175" s="83" t="s">
        <v>277</v>
      </c>
      <c r="N2175" s="84">
        <f t="shared" si="101"/>
        <v>0.74907175925925928</v>
      </c>
    </row>
    <row r="2176" spans="2:14" s="71" customFormat="1" ht="14.65" customHeight="1">
      <c r="B2176" s="79" t="s">
        <v>278</v>
      </c>
      <c r="C2176" s="80">
        <v>10044187</v>
      </c>
      <c r="D2176" s="80">
        <v>10019674</v>
      </c>
      <c r="E2176" s="79" t="s">
        <v>276</v>
      </c>
      <c r="F2176" s="81">
        <v>43536</v>
      </c>
      <c r="G2176" s="82">
        <v>1.7150000000000001</v>
      </c>
      <c r="H2176" s="83">
        <f t="shared" si="99"/>
        <v>1715</v>
      </c>
      <c r="I2176" s="84">
        <f t="shared" si="100"/>
        <v>1.9849537037037037E-2</v>
      </c>
      <c r="J2176" s="83">
        <v>1.43</v>
      </c>
      <c r="K2176" s="83" t="s">
        <v>277</v>
      </c>
      <c r="L2176" s="83">
        <v>0.29099999999999998</v>
      </c>
      <c r="M2176" s="83" t="s">
        <v>277</v>
      </c>
      <c r="N2176" s="84">
        <f t="shared" si="101"/>
        <v>1.7408495370370369</v>
      </c>
    </row>
    <row r="2177" spans="2:14" s="71" customFormat="1" ht="14.65" customHeight="1">
      <c r="B2177" s="79" t="s">
        <v>278</v>
      </c>
      <c r="C2177" s="80">
        <v>10044187</v>
      </c>
      <c r="D2177" s="80">
        <v>10019674</v>
      </c>
      <c r="E2177" s="79" t="s">
        <v>276</v>
      </c>
      <c r="F2177" s="81">
        <v>43537</v>
      </c>
      <c r="G2177" s="82">
        <v>1.89</v>
      </c>
      <c r="H2177" s="83">
        <f t="shared" si="99"/>
        <v>1890</v>
      </c>
      <c r="I2177" s="84">
        <f t="shared" si="100"/>
        <v>2.1874999999999999E-2</v>
      </c>
      <c r="J2177" s="83">
        <v>0.62</v>
      </c>
      <c r="K2177" s="83" t="s">
        <v>277</v>
      </c>
      <c r="L2177" s="83">
        <v>0.186</v>
      </c>
      <c r="M2177" s="83" t="s">
        <v>277</v>
      </c>
      <c r="N2177" s="84">
        <f t="shared" si="101"/>
        <v>0.82787499999999992</v>
      </c>
    </row>
    <row r="2178" spans="2:14" s="71" customFormat="1" ht="14.65" customHeight="1">
      <c r="B2178" s="79" t="s">
        <v>278</v>
      </c>
      <c r="C2178" s="80">
        <v>10044187</v>
      </c>
      <c r="D2178" s="80">
        <v>10019674</v>
      </c>
      <c r="E2178" s="79" t="s">
        <v>276</v>
      </c>
      <c r="F2178" s="81">
        <v>43538</v>
      </c>
      <c r="G2178" s="82">
        <v>1.9550000000000001</v>
      </c>
      <c r="H2178" s="83">
        <f t="shared" si="99"/>
        <v>1955</v>
      </c>
      <c r="I2178" s="84">
        <f t="shared" si="100"/>
        <v>2.2627314814814815E-2</v>
      </c>
      <c r="J2178" s="83">
        <v>1.53</v>
      </c>
      <c r="K2178" s="83" t="s">
        <v>277</v>
      </c>
      <c r="L2178" s="83">
        <v>0.31</v>
      </c>
      <c r="M2178" s="83" t="s">
        <v>277</v>
      </c>
      <c r="N2178" s="84">
        <f t="shared" si="101"/>
        <v>1.8626273148148149</v>
      </c>
    </row>
    <row r="2179" spans="2:14" s="71" customFormat="1" ht="14.65" customHeight="1">
      <c r="B2179" s="79" t="s">
        <v>278</v>
      </c>
      <c r="C2179" s="80">
        <v>10044187</v>
      </c>
      <c r="D2179" s="80">
        <v>10019674</v>
      </c>
      <c r="E2179" s="79" t="s">
        <v>276</v>
      </c>
      <c r="F2179" s="81">
        <v>43539</v>
      </c>
      <c r="G2179" s="82">
        <v>2.6859999999999999</v>
      </c>
      <c r="H2179" s="83">
        <f t="shared" si="99"/>
        <v>2686</v>
      </c>
      <c r="I2179" s="84">
        <f t="shared" si="100"/>
        <v>3.108796296296296E-2</v>
      </c>
      <c r="J2179" s="83">
        <v>0.89100000000000001</v>
      </c>
      <c r="K2179" s="83" t="s">
        <v>277</v>
      </c>
      <c r="L2179" s="83">
        <v>0.26600000000000001</v>
      </c>
      <c r="M2179" s="83" t="s">
        <v>277</v>
      </c>
      <c r="N2179" s="84">
        <f t="shared" si="101"/>
        <v>1.188087962962963</v>
      </c>
    </row>
    <row r="2180" spans="2:14" s="71" customFormat="1" ht="14.65" customHeight="1">
      <c r="B2180" s="79" t="s">
        <v>278</v>
      </c>
      <c r="C2180" s="80">
        <v>10044187</v>
      </c>
      <c r="D2180" s="80">
        <v>10019674</v>
      </c>
      <c r="E2180" s="79" t="s">
        <v>276</v>
      </c>
      <c r="F2180" s="81">
        <v>43540</v>
      </c>
      <c r="G2180" s="82">
        <v>1.71</v>
      </c>
      <c r="H2180" s="83">
        <f t="shared" si="99"/>
        <v>1710</v>
      </c>
      <c r="I2180" s="84">
        <f t="shared" si="100"/>
        <v>1.9791666666666666E-2</v>
      </c>
      <c r="J2180" s="83">
        <v>0.83699999999999997</v>
      </c>
      <c r="K2180" s="83" t="s">
        <v>277</v>
      </c>
      <c r="L2180" s="83">
        <v>0.2</v>
      </c>
      <c r="M2180" s="83" t="s">
        <v>277</v>
      </c>
      <c r="N2180" s="84">
        <f t="shared" si="101"/>
        <v>1.0567916666666666</v>
      </c>
    </row>
    <row r="2181" spans="2:14" s="71" customFormat="1" ht="14.65" customHeight="1">
      <c r="B2181" s="79" t="s">
        <v>278</v>
      </c>
      <c r="C2181" s="80">
        <v>10044187</v>
      </c>
      <c r="D2181" s="80">
        <v>10019674</v>
      </c>
      <c r="E2181" s="79" t="s">
        <v>276</v>
      </c>
      <c r="F2181" s="81">
        <v>43541</v>
      </c>
      <c r="G2181" s="82">
        <v>1.5740000000000001</v>
      </c>
      <c r="H2181" s="83">
        <f t="shared" ref="H2181:H2244" si="102">(G2181*1000)</f>
        <v>1574</v>
      </c>
      <c r="I2181" s="84">
        <f t="shared" ref="I2181:I2244" si="103">SUM(G2181/86.4)</f>
        <v>1.8217592592592591E-2</v>
      </c>
      <c r="J2181" s="83">
        <v>0.67800000000000005</v>
      </c>
      <c r="K2181" s="83" t="s">
        <v>277</v>
      </c>
      <c r="L2181" s="83">
        <v>0.28399999999999997</v>
      </c>
      <c r="M2181" s="83" t="s">
        <v>277</v>
      </c>
      <c r="N2181" s="84">
        <f t="shared" ref="N2181:N2244" si="104">SUM(I2181+J2181+L2181)</f>
        <v>0.98021759259259267</v>
      </c>
    </row>
    <row r="2182" spans="2:14" s="71" customFormat="1" ht="14.65" customHeight="1">
      <c r="B2182" s="79" t="s">
        <v>278</v>
      </c>
      <c r="C2182" s="80">
        <v>10044187</v>
      </c>
      <c r="D2182" s="80">
        <v>10019674</v>
      </c>
      <c r="E2182" s="79" t="s">
        <v>276</v>
      </c>
      <c r="F2182" s="81">
        <v>43542</v>
      </c>
      <c r="G2182" s="82">
        <v>2.431</v>
      </c>
      <c r="H2182" s="83">
        <f t="shared" si="102"/>
        <v>2431</v>
      </c>
      <c r="I2182" s="84">
        <f t="shared" si="103"/>
        <v>2.8136574074074074E-2</v>
      </c>
      <c r="J2182" s="83">
        <v>0.374</v>
      </c>
      <c r="K2182" s="83" t="s">
        <v>277</v>
      </c>
      <c r="L2182" s="83">
        <v>0.185</v>
      </c>
      <c r="M2182" s="83" t="s">
        <v>277</v>
      </c>
      <c r="N2182" s="84">
        <f t="shared" si="104"/>
        <v>0.58713657407407405</v>
      </c>
    </row>
    <row r="2183" spans="2:14" s="71" customFormat="1" ht="14.65" customHeight="1">
      <c r="B2183" s="79" t="s">
        <v>278</v>
      </c>
      <c r="C2183" s="80">
        <v>10044187</v>
      </c>
      <c r="D2183" s="80">
        <v>10019674</v>
      </c>
      <c r="E2183" s="79" t="s">
        <v>276</v>
      </c>
      <c r="F2183" s="81">
        <v>43543</v>
      </c>
      <c r="G2183" s="82">
        <v>1.581</v>
      </c>
      <c r="H2183" s="83">
        <f t="shared" si="102"/>
        <v>1581</v>
      </c>
      <c r="I2183" s="84">
        <f t="shared" si="103"/>
        <v>1.8298611111111109E-2</v>
      </c>
      <c r="J2183" s="83">
        <v>0.33400000000000002</v>
      </c>
      <c r="K2183" s="83" t="s">
        <v>277</v>
      </c>
      <c r="L2183" s="83">
        <v>0.188</v>
      </c>
      <c r="M2183" s="83" t="s">
        <v>277</v>
      </c>
      <c r="N2183" s="84">
        <f t="shared" si="104"/>
        <v>0.5402986111111111</v>
      </c>
    </row>
    <row r="2184" spans="2:14" s="71" customFormat="1" ht="14.65" customHeight="1">
      <c r="B2184" s="79" t="s">
        <v>278</v>
      </c>
      <c r="C2184" s="80">
        <v>10044187</v>
      </c>
      <c r="D2184" s="80">
        <v>10019674</v>
      </c>
      <c r="E2184" s="79" t="s">
        <v>276</v>
      </c>
      <c r="F2184" s="81">
        <v>43544</v>
      </c>
      <c r="G2184" s="82">
        <v>1.806</v>
      </c>
      <c r="H2184" s="83">
        <f t="shared" si="102"/>
        <v>1806</v>
      </c>
      <c r="I2184" s="84">
        <f t="shared" si="103"/>
        <v>2.0902777777777777E-2</v>
      </c>
      <c r="J2184" s="83">
        <v>0.22700000000000001</v>
      </c>
      <c r="K2184" s="83" t="s">
        <v>277</v>
      </c>
      <c r="L2184" s="83">
        <v>0.17699999999999999</v>
      </c>
      <c r="M2184" s="83" t="s">
        <v>277</v>
      </c>
      <c r="N2184" s="84">
        <f t="shared" si="104"/>
        <v>0.42490277777777774</v>
      </c>
    </row>
    <row r="2185" spans="2:14" s="71" customFormat="1" ht="14.65" customHeight="1">
      <c r="B2185" s="79" t="s">
        <v>278</v>
      </c>
      <c r="C2185" s="80">
        <v>10044187</v>
      </c>
      <c r="D2185" s="80">
        <v>10019674</v>
      </c>
      <c r="E2185" s="79" t="s">
        <v>276</v>
      </c>
      <c r="F2185" s="81">
        <v>43545</v>
      </c>
      <c r="G2185" s="82">
        <v>1.5189999999999999</v>
      </c>
      <c r="H2185" s="83">
        <f t="shared" si="102"/>
        <v>1519</v>
      </c>
      <c r="I2185" s="84">
        <f t="shared" si="103"/>
        <v>1.7581018518518517E-2</v>
      </c>
      <c r="J2185" s="83">
        <v>0.19700000000000001</v>
      </c>
      <c r="K2185" s="83" t="s">
        <v>277</v>
      </c>
      <c r="L2185" s="83">
        <v>0.17499999999999999</v>
      </c>
      <c r="M2185" s="83" t="s">
        <v>277</v>
      </c>
      <c r="N2185" s="84">
        <f t="shared" si="104"/>
        <v>0.38958101851851851</v>
      </c>
    </row>
    <row r="2186" spans="2:14" s="71" customFormat="1" ht="14.65" customHeight="1">
      <c r="B2186" s="79" t="s">
        <v>278</v>
      </c>
      <c r="C2186" s="80">
        <v>10044187</v>
      </c>
      <c r="D2186" s="80">
        <v>10019674</v>
      </c>
      <c r="E2186" s="79" t="s">
        <v>276</v>
      </c>
      <c r="F2186" s="81">
        <v>43546</v>
      </c>
      <c r="G2186" s="82">
        <v>2.1720000000000002</v>
      </c>
      <c r="H2186" s="83">
        <f t="shared" si="102"/>
        <v>2172</v>
      </c>
      <c r="I2186" s="84">
        <f t="shared" si="103"/>
        <v>2.5138888888888888E-2</v>
      </c>
      <c r="J2186" s="83">
        <v>0.17100000000000001</v>
      </c>
      <c r="K2186" s="83" t="s">
        <v>277</v>
      </c>
      <c r="L2186" s="83">
        <v>0.17499999999999999</v>
      </c>
      <c r="M2186" s="83" t="s">
        <v>277</v>
      </c>
      <c r="N2186" s="84">
        <f t="shared" si="104"/>
        <v>0.37113888888888891</v>
      </c>
    </row>
    <row r="2187" spans="2:14" s="71" customFormat="1" ht="14.65" customHeight="1">
      <c r="B2187" s="79" t="s">
        <v>278</v>
      </c>
      <c r="C2187" s="80">
        <v>10044187</v>
      </c>
      <c r="D2187" s="80">
        <v>10019674</v>
      </c>
      <c r="E2187" s="79" t="s">
        <v>276</v>
      </c>
      <c r="F2187" s="81">
        <v>43547</v>
      </c>
      <c r="G2187" s="82">
        <v>2.15</v>
      </c>
      <c r="H2187" s="83">
        <f t="shared" si="102"/>
        <v>2150</v>
      </c>
      <c r="I2187" s="84">
        <f t="shared" si="103"/>
        <v>2.4884259259259255E-2</v>
      </c>
      <c r="J2187" s="83">
        <v>0.16700000000000001</v>
      </c>
      <c r="K2187" s="83" t="s">
        <v>277</v>
      </c>
      <c r="L2187" s="83">
        <v>0.17299999999999999</v>
      </c>
      <c r="M2187" s="83" t="s">
        <v>277</v>
      </c>
      <c r="N2187" s="84">
        <f t="shared" si="104"/>
        <v>0.36488425925925927</v>
      </c>
    </row>
    <row r="2188" spans="2:14" s="71" customFormat="1" ht="14.65" customHeight="1">
      <c r="B2188" s="79" t="s">
        <v>278</v>
      </c>
      <c r="C2188" s="80">
        <v>10044187</v>
      </c>
      <c r="D2188" s="80">
        <v>10019674</v>
      </c>
      <c r="E2188" s="79" t="s">
        <v>276</v>
      </c>
      <c r="F2188" s="81">
        <v>43548</v>
      </c>
      <c r="G2188" s="82">
        <v>1.9139999999999999</v>
      </c>
      <c r="H2188" s="83">
        <f t="shared" si="102"/>
        <v>1914</v>
      </c>
      <c r="I2188" s="84">
        <f t="shared" si="103"/>
        <v>2.2152777777777775E-2</v>
      </c>
      <c r="J2188" s="83">
        <v>0.156</v>
      </c>
      <c r="K2188" s="83" t="s">
        <v>277</v>
      </c>
      <c r="L2188" s="83">
        <v>0.17499999999999999</v>
      </c>
      <c r="M2188" s="83" t="s">
        <v>277</v>
      </c>
      <c r="N2188" s="84">
        <f t="shared" si="104"/>
        <v>0.35315277777777776</v>
      </c>
    </row>
    <row r="2189" spans="2:14" s="71" customFormat="1" ht="14.65" customHeight="1">
      <c r="B2189" s="79" t="s">
        <v>278</v>
      </c>
      <c r="C2189" s="80">
        <v>10044187</v>
      </c>
      <c r="D2189" s="80">
        <v>10019674</v>
      </c>
      <c r="E2189" s="79" t="s">
        <v>276</v>
      </c>
      <c r="F2189" s="81">
        <v>43549</v>
      </c>
      <c r="G2189" s="82">
        <v>2.0049999999999999</v>
      </c>
      <c r="H2189" s="83">
        <f t="shared" si="102"/>
        <v>2005</v>
      </c>
      <c r="I2189" s="84">
        <f t="shared" si="103"/>
        <v>2.3206018518518515E-2</v>
      </c>
      <c r="J2189" s="83">
        <v>0.158</v>
      </c>
      <c r="K2189" s="83" t="s">
        <v>277</v>
      </c>
      <c r="L2189" s="83">
        <v>0.19800000000000001</v>
      </c>
      <c r="M2189" s="83" t="s">
        <v>277</v>
      </c>
      <c r="N2189" s="84">
        <f t="shared" si="104"/>
        <v>0.37920601851851854</v>
      </c>
    </row>
    <row r="2190" spans="2:14" s="71" customFormat="1" ht="14.65" customHeight="1">
      <c r="B2190" s="79" t="s">
        <v>278</v>
      </c>
      <c r="C2190" s="80">
        <v>10044187</v>
      </c>
      <c r="D2190" s="80">
        <v>10019674</v>
      </c>
      <c r="E2190" s="79" t="s">
        <v>276</v>
      </c>
      <c r="F2190" s="81">
        <v>43550</v>
      </c>
      <c r="G2190" s="82">
        <v>1.9590000000000001</v>
      </c>
      <c r="H2190" s="83">
        <f t="shared" si="102"/>
        <v>1959</v>
      </c>
      <c r="I2190" s="84">
        <f t="shared" si="103"/>
        <v>2.267361111111111E-2</v>
      </c>
      <c r="J2190" s="83">
        <v>0.13500000000000001</v>
      </c>
      <c r="K2190" s="83" t="s">
        <v>277</v>
      </c>
      <c r="L2190" s="83">
        <v>0.191</v>
      </c>
      <c r="M2190" s="83" t="s">
        <v>277</v>
      </c>
      <c r="N2190" s="84">
        <f t="shared" si="104"/>
        <v>0.34867361111111111</v>
      </c>
    </row>
    <row r="2191" spans="2:14" s="71" customFormat="1" ht="14.65" customHeight="1">
      <c r="B2191" s="79" t="s">
        <v>278</v>
      </c>
      <c r="C2191" s="80">
        <v>10044187</v>
      </c>
      <c r="D2191" s="80">
        <v>10019674</v>
      </c>
      <c r="E2191" s="79" t="s">
        <v>276</v>
      </c>
      <c r="F2191" s="81">
        <v>43551</v>
      </c>
      <c r="G2191" s="82">
        <v>1.982</v>
      </c>
      <c r="H2191" s="83">
        <f t="shared" si="102"/>
        <v>1982</v>
      </c>
      <c r="I2191" s="84">
        <f t="shared" si="103"/>
        <v>2.2939814814814812E-2</v>
      </c>
      <c r="J2191" s="83">
        <v>0.13</v>
      </c>
      <c r="K2191" s="83" t="s">
        <v>277</v>
      </c>
      <c r="L2191" s="83">
        <v>0.18</v>
      </c>
      <c r="M2191" s="83" t="s">
        <v>277</v>
      </c>
      <c r="N2191" s="84">
        <f t="shared" si="104"/>
        <v>0.33293981481481483</v>
      </c>
    </row>
    <row r="2192" spans="2:14" s="71" customFormat="1" ht="14.65" customHeight="1">
      <c r="B2192" s="79" t="s">
        <v>278</v>
      </c>
      <c r="C2192" s="80">
        <v>10044187</v>
      </c>
      <c r="D2192" s="80">
        <v>10019674</v>
      </c>
      <c r="E2192" s="79" t="s">
        <v>276</v>
      </c>
      <c r="F2192" s="81">
        <v>43552</v>
      </c>
      <c r="G2192" s="82">
        <v>1.905</v>
      </c>
      <c r="H2192" s="83">
        <f t="shared" si="102"/>
        <v>1905</v>
      </c>
      <c r="I2192" s="84">
        <f t="shared" si="103"/>
        <v>2.2048611111111109E-2</v>
      </c>
      <c r="J2192" s="83">
        <v>0.126</v>
      </c>
      <c r="K2192" s="83" t="s">
        <v>277</v>
      </c>
      <c r="L2192" s="83">
        <v>0.17399999999999999</v>
      </c>
      <c r="M2192" s="83" t="s">
        <v>277</v>
      </c>
      <c r="N2192" s="84">
        <f t="shared" si="104"/>
        <v>0.3220486111111111</v>
      </c>
    </row>
    <row r="2193" spans="2:14" s="71" customFormat="1" ht="14.65" customHeight="1">
      <c r="B2193" s="79" t="s">
        <v>278</v>
      </c>
      <c r="C2193" s="80">
        <v>10044187</v>
      </c>
      <c r="D2193" s="80">
        <v>10019674</v>
      </c>
      <c r="E2193" s="79" t="s">
        <v>276</v>
      </c>
      <c r="F2193" s="81">
        <v>43553</v>
      </c>
      <c r="G2193" s="82">
        <v>1.9570000000000001</v>
      </c>
      <c r="H2193" s="83">
        <f t="shared" si="102"/>
        <v>1957</v>
      </c>
      <c r="I2193" s="84">
        <f t="shared" si="103"/>
        <v>2.2650462962962963E-2</v>
      </c>
      <c r="J2193" s="83">
        <v>0.11899999999999999</v>
      </c>
      <c r="K2193" s="83" t="s">
        <v>277</v>
      </c>
      <c r="L2193" s="83">
        <v>0.17699999999999999</v>
      </c>
      <c r="M2193" s="83" t="s">
        <v>277</v>
      </c>
      <c r="N2193" s="84">
        <f t="shared" si="104"/>
        <v>0.31865046296296295</v>
      </c>
    </row>
    <row r="2194" spans="2:14" s="71" customFormat="1" ht="14.65" customHeight="1">
      <c r="B2194" s="79" t="s">
        <v>278</v>
      </c>
      <c r="C2194" s="80">
        <v>10044187</v>
      </c>
      <c r="D2194" s="80">
        <v>10019674</v>
      </c>
      <c r="E2194" s="79" t="s">
        <v>276</v>
      </c>
      <c r="F2194" s="81">
        <v>43554</v>
      </c>
      <c r="G2194" s="82">
        <v>2.09</v>
      </c>
      <c r="H2194" s="83">
        <f t="shared" si="102"/>
        <v>2090</v>
      </c>
      <c r="I2194" s="84">
        <f t="shared" si="103"/>
        <v>2.4189814814814813E-2</v>
      </c>
      <c r="J2194" s="83">
        <v>0.11700000000000001</v>
      </c>
      <c r="K2194" s="83" t="s">
        <v>277</v>
      </c>
      <c r="L2194" s="83">
        <v>0.17399999999999999</v>
      </c>
      <c r="M2194" s="83" t="s">
        <v>277</v>
      </c>
      <c r="N2194" s="84">
        <f t="shared" si="104"/>
        <v>0.31518981481481478</v>
      </c>
    </row>
    <row r="2195" spans="2:14" s="71" customFormat="1" ht="14.65" customHeight="1">
      <c r="B2195" s="79" t="s">
        <v>278</v>
      </c>
      <c r="C2195" s="80">
        <v>10044187</v>
      </c>
      <c r="D2195" s="80">
        <v>10019674</v>
      </c>
      <c r="E2195" s="79" t="s">
        <v>276</v>
      </c>
      <c r="F2195" s="81">
        <v>43555</v>
      </c>
      <c r="G2195" s="82">
        <v>1.984</v>
      </c>
      <c r="H2195" s="83">
        <f t="shared" si="102"/>
        <v>1984</v>
      </c>
      <c r="I2195" s="84">
        <f t="shared" si="103"/>
        <v>2.2962962962962963E-2</v>
      </c>
      <c r="J2195" s="83">
        <v>0.11600000000000001</v>
      </c>
      <c r="K2195" s="83" t="s">
        <v>277</v>
      </c>
      <c r="L2195" s="83">
        <v>0.17199999999999999</v>
      </c>
      <c r="M2195" s="83" t="s">
        <v>277</v>
      </c>
      <c r="N2195" s="84">
        <f t="shared" si="104"/>
        <v>0.31096296296296294</v>
      </c>
    </row>
    <row r="2196" spans="2:14" s="71" customFormat="1" ht="22.9" customHeight="1">
      <c r="B2196" s="83"/>
      <c r="C2196" s="80">
        <v>10044187</v>
      </c>
      <c r="D2196" s="80">
        <v>10019674</v>
      </c>
      <c r="E2196" s="79" t="s">
        <v>276</v>
      </c>
      <c r="F2196" s="85">
        <v>43556</v>
      </c>
      <c r="G2196" s="82">
        <v>1.9019999999999999</v>
      </c>
      <c r="H2196" s="83">
        <f t="shared" si="102"/>
        <v>1902</v>
      </c>
      <c r="I2196" s="84">
        <f t="shared" si="103"/>
        <v>2.2013888888888885E-2</v>
      </c>
      <c r="J2196" s="83">
        <v>0.11899999999999999</v>
      </c>
      <c r="K2196" s="83" t="s">
        <v>277</v>
      </c>
      <c r="L2196" s="83">
        <v>0.17399999999999999</v>
      </c>
      <c r="M2196" s="83" t="s">
        <v>277</v>
      </c>
      <c r="N2196" s="84">
        <f t="shared" si="104"/>
        <v>0.31501388888888887</v>
      </c>
    </row>
    <row r="2197" spans="2:14">
      <c r="B2197" s="83"/>
      <c r="C2197" s="80">
        <v>10044187</v>
      </c>
      <c r="D2197" s="80">
        <v>10019674</v>
      </c>
      <c r="E2197" s="79" t="s">
        <v>276</v>
      </c>
      <c r="F2197" s="85">
        <v>43557</v>
      </c>
      <c r="G2197" s="82">
        <v>1.948</v>
      </c>
      <c r="H2197" s="83">
        <f t="shared" si="102"/>
        <v>1948</v>
      </c>
      <c r="I2197" s="84">
        <f t="shared" si="103"/>
        <v>2.2546296296296293E-2</v>
      </c>
      <c r="J2197" s="83">
        <v>0.30199999999999999</v>
      </c>
      <c r="K2197" s="83" t="s">
        <v>277</v>
      </c>
      <c r="L2197" s="83">
        <v>0.20300000000000001</v>
      </c>
      <c r="M2197" s="83" t="s">
        <v>277</v>
      </c>
      <c r="N2197" s="84">
        <f t="shared" si="104"/>
        <v>0.52754629629629624</v>
      </c>
    </row>
    <row r="2198" spans="2:14">
      <c r="B2198" s="83"/>
      <c r="C2198" s="80">
        <v>10044187</v>
      </c>
      <c r="D2198" s="80">
        <v>10019674</v>
      </c>
      <c r="E2198" s="79" t="s">
        <v>276</v>
      </c>
      <c r="F2198" s="85">
        <v>43558</v>
      </c>
      <c r="G2198" s="82">
        <v>1.9610000000000001</v>
      </c>
      <c r="H2198" s="83">
        <f t="shared" si="102"/>
        <v>1961</v>
      </c>
      <c r="I2198" s="84">
        <f t="shared" si="103"/>
        <v>2.269675925925926E-2</v>
      </c>
      <c r="J2198" s="83">
        <v>0.17299999999999999</v>
      </c>
      <c r="K2198" s="83" t="s">
        <v>277</v>
      </c>
      <c r="L2198" s="83">
        <v>0.24299999999999999</v>
      </c>
      <c r="M2198" s="83" t="s">
        <v>277</v>
      </c>
      <c r="N2198" s="84">
        <f t="shared" si="104"/>
        <v>0.43869675925925922</v>
      </c>
    </row>
    <row r="2199" spans="2:14">
      <c r="B2199" s="83"/>
      <c r="C2199" s="80">
        <v>10044187</v>
      </c>
      <c r="D2199" s="80">
        <v>10019674</v>
      </c>
      <c r="E2199" s="79" t="s">
        <v>276</v>
      </c>
      <c r="F2199" s="85">
        <v>43559</v>
      </c>
      <c r="G2199" s="82">
        <v>1.8540000000000001</v>
      </c>
      <c r="H2199" s="83">
        <f t="shared" si="102"/>
        <v>1854</v>
      </c>
      <c r="I2199" s="84">
        <f t="shared" si="103"/>
        <v>2.1458333333333333E-2</v>
      </c>
      <c r="J2199" s="83">
        <v>0.124</v>
      </c>
      <c r="K2199" s="83" t="s">
        <v>277</v>
      </c>
      <c r="L2199" s="83">
        <v>0.188</v>
      </c>
      <c r="M2199" s="83" t="s">
        <v>277</v>
      </c>
      <c r="N2199" s="84">
        <f t="shared" si="104"/>
        <v>0.3334583333333333</v>
      </c>
    </row>
    <row r="2200" spans="2:14">
      <c r="B2200" s="83"/>
      <c r="C2200" s="80">
        <v>10044187</v>
      </c>
      <c r="D2200" s="80">
        <v>10019674</v>
      </c>
      <c r="E2200" s="79" t="s">
        <v>276</v>
      </c>
      <c r="F2200" s="85">
        <v>43560</v>
      </c>
      <c r="G2200" s="82">
        <v>2.0870000000000002</v>
      </c>
      <c r="H2200" s="83">
        <f t="shared" si="102"/>
        <v>2087</v>
      </c>
      <c r="I2200" s="84">
        <f t="shared" si="103"/>
        <v>2.4155092592592593E-2</v>
      </c>
      <c r="J2200" s="83">
        <v>0.111</v>
      </c>
      <c r="K2200" s="83" t="s">
        <v>277</v>
      </c>
      <c r="L2200" s="83">
        <v>0.17799999999999999</v>
      </c>
      <c r="M2200" s="83" t="s">
        <v>277</v>
      </c>
      <c r="N2200" s="84">
        <f t="shared" si="104"/>
        <v>0.31315509259259255</v>
      </c>
    </row>
    <row r="2201" spans="2:14">
      <c r="B2201" s="83"/>
      <c r="C2201" s="80">
        <v>10044187</v>
      </c>
      <c r="D2201" s="80">
        <v>10019674</v>
      </c>
      <c r="E2201" s="79" t="s">
        <v>276</v>
      </c>
      <c r="F2201" s="85">
        <v>43561</v>
      </c>
      <c r="G2201" s="82">
        <v>1.929</v>
      </c>
      <c r="H2201" s="83">
        <f t="shared" si="102"/>
        <v>1929</v>
      </c>
      <c r="I2201" s="84">
        <f t="shared" si="103"/>
        <v>2.2326388888888889E-2</v>
      </c>
      <c r="J2201" s="83">
        <v>0.10199999999999999</v>
      </c>
      <c r="K2201" s="83" t="s">
        <v>277</v>
      </c>
      <c r="L2201" s="83">
        <v>0.16600000000000001</v>
      </c>
      <c r="M2201" s="83" t="s">
        <v>277</v>
      </c>
      <c r="N2201" s="84">
        <f t="shared" si="104"/>
        <v>0.2903263888888889</v>
      </c>
    </row>
    <row r="2202" spans="2:14">
      <c r="B2202" s="83"/>
      <c r="C2202" s="80">
        <v>10044187</v>
      </c>
      <c r="D2202" s="80">
        <v>10019674</v>
      </c>
      <c r="E2202" s="79" t="s">
        <v>276</v>
      </c>
      <c r="F2202" s="85">
        <v>43562</v>
      </c>
      <c r="G2202" s="82">
        <v>1.964</v>
      </c>
      <c r="H2202" s="83">
        <f t="shared" si="102"/>
        <v>1964</v>
      </c>
      <c r="I2202" s="84">
        <f t="shared" si="103"/>
        <v>2.2731481481481481E-2</v>
      </c>
      <c r="J2202" s="83">
        <v>0.10100000000000001</v>
      </c>
      <c r="K2202" s="83" t="s">
        <v>277</v>
      </c>
      <c r="L2202" s="83">
        <v>0.16600000000000001</v>
      </c>
      <c r="M2202" s="83" t="s">
        <v>277</v>
      </c>
      <c r="N2202" s="84">
        <f t="shared" si="104"/>
        <v>0.28973148148148148</v>
      </c>
    </row>
    <row r="2203" spans="2:14">
      <c r="B2203" s="83"/>
      <c r="C2203" s="80">
        <v>10044187</v>
      </c>
      <c r="D2203" s="80">
        <v>10019674</v>
      </c>
      <c r="E2203" s="79" t="s">
        <v>276</v>
      </c>
      <c r="F2203" s="85">
        <v>43563</v>
      </c>
      <c r="G2203" s="82">
        <v>1.996</v>
      </c>
      <c r="H2203" s="83">
        <f t="shared" si="102"/>
        <v>1996</v>
      </c>
      <c r="I2203" s="84">
        <f t="shared" si="103"/>
        <v>2.3101851851851849E-2</v>
      </c>
      <c r="J2203" s="83">
        <v>0.17299999999999999</v>
      </c>
      <c r="K2203" s="83" t="s">
        <v>277</v>
      </c>
      <c r="L2203" s="83">
        <v>0.18099999999999999</v>
      </c>
      <c r="M2203" s="83" t="s">
        <v>277</v>
      </c>
      <c r="N2203" s="84">
        <f t="shared" si="104"/>
        <v>0.37710185185185185</v>
      </c>
    </row>
    <row r="2204" spans="2:14">
      <c r="B2204" s="83"/>
      <c r="C2204" s="80">
        <v>10044187</v>
      </c>
      <c r="D2204" s="80">
        <v>10019674</v>
      </c>
      <c r="E2204" s="79" t="s">
        <v>276</v>
      </c>
      <c r="F2204" s="85">
        <v>43564</v>
      </c>
      <c r="G2204" s="82">
        <v>2.12</v>
      </c>
      <c r="H2204" s="83">
        <f t="shared" si="102"/>
        <v>2120</v>
      </c>
      <c r="I2204" s="84">
        <f t="shared" si="103"/>
        <v>2.4537037037037038E-2</v>
      </c>
      <c r="J2204" s="83">
        <v>0.23599999999999999</v>
      </c>
      <c r="K2204" s="83" t="s">
        <v>277</v>
      </c>
      <c r="L2204" s="83">
        <v>0.253</v>
      </c>
      <c r="M2204" s="83" t="s">
        <v>277</v>
      </c>
      <c r="N2204" s="84">
        <f t="shared" si="104"/>
        <v>0.51353703703703701</v>
      </c>
    </row>
    <row r="2205" spans="2:14">
      <c r="B2205" s="83"/>
      <c r="C2205" s="80">
        <v>10044187</v>
      </c>
      <c r="D2205" s="80">
        <v>10019674</v>
      </c>
      <c r="E2205" s="79" t="s">
        <v>276</v>
      </c>
      <c r="F2205" s="85">
        <v>43565</v>
      </c>
      <c r="G2205" s="82">
        <v>1.9910000000000001</v>
      </c>
      <c r="H2205" s="83">
        <f t="shared" si="102"/>
        <v>1991</v>
      </c>
      <c r="I2205" s="84">
        <f t="shared" si="103"/>
        <v>2.3043981481481481E-2</v>
      </c>
      <c r="J2205" s="83">
        <v>0.13</v>
      </c>
      <c r="K2205" s="83" t="s">
        <v>277</v>
      </c>
      <c r="L2205" s="83">
        <v>0.20899999999999999</v>
      </c>
      <c r="M2205" s="83" t="s">
        <v>277</v>
      </c>
      <c r="N2205" s="84">
        <f t="shared" si="104"/>
        <v>0.36204398148148148</v>
      </c>
    </row>
    <row r="2206" spans="2:14">
      <c r="B2206" s="83"/>
      <c r="C2206" s="80">
        <v>10044187</v>
      </c>
      <c r="D2206" s="80">
        <v>10019674</v>
      </c>
      <c r="E2206" s="79" t="s">
        <v>276</v>
      </c>
      <c r="F2206" s="85">
        <v>43566</v>
      </c>
      <c r="G2206" s="82">
        <v>1.8240000000000001</v>
      </c>
      <c r="H2206" s="83">
        <f t="shared" si="102"/>
        <v>1824</v>
      </c>
      <c r="I2206" s="84">
        <f t="shared" si="103"/>
        <v>2.1111111111111112E-2</v>
      </c>
      <c r="J2206" s="83">
        <v>0.111</v>
      </c>
      <c r="K2206" s="83" t="s">
        <v>277</v>
      </c>
      <c r="L2206" s="83">
        <v>0.19500000000000001</v>
      </c>
      <c r="M2206" s="83" t="s">
        <v>277</v>
      </c>
      <c r="N2206" s="84">
        <f t="shared" si="104"/>
        <v>0.32711111111111113</v>
      </c>
    </row>
    <row r="2207" spans="2:14">
      <c r="B2207" s="83"/>
      <c r="C2207" s="80">
        <v>10044187</v>
      </c>
      <c r="D2207" s="80">
        <v>10019674</v>
      </c>
      <c r="E2207" s="79" t="s">
        <v>276</v>
      </c>
      <c r="F2207" s="85">
        <v>43567</v>
      </c>
      <c r="G2207" s="82">
        <v>1.835</v>
      </c>
      <c r="H2207" s="83">
        <f t="shared" si="102"/>
        <v>1835</v>
      </c>
      <c r="I2207" s="84">
        <f t="shared" si="103"/>
        <v>2.1238425925925924E-2</v>
      </c>
      <c r="J2207" s="83">
        <v>0.10299999999999999</v>
      </c>
      <c r="K2207" s="83" t="s">
        <v>277</v>
      </c>
      <c r="L2207" s="83">
        <v>0.185</v>
      </c>
      <c r="M2207" s="83" t="s">
        <v>277</v>
      </c>
      <c r="N2207" s="84">
        <f t="shared" si="104"/>
        <v>0.30923842592592593</v>
      </c>
    </row>
    <row r="2208" spans="2:14">
      <c r="B2208" s="83"/>
      <c r="C2208" s="80">
        <v>10044187</v>
      </c>
      <c r="D2208" s="80">
        <v>10019674</v>
      </c>
      <c r="E2208" s="79" t="s">
        <v>276</v>
      </c>
      <c r="F2208" s="85">
        <v>43568</v>
      </c>
      <c r="G2208" s="82">
        <v>1.9530000000000001</v>
      </c>
      <c r="H2208" s="83">
        <f t="shared" si="102"/>
        <v>1953</v>
      </c>
      <c r="I2208" s="84">
        <f t="shared" si="103"/>
        <v>2.2604166666666665E-2</v>
      </c>
      <c r="J2208" s="83">
        <v>0.111</v>
      </c>
      <c r="K2208" s="83" t="s">
        <v>277</v>
      </c>
      <c r="L2208" s="83">
        <v>0.186</v>
      </c>
      <c r="M2208" s="83" t="s">
        <v>277</v>
      </c>
      <c r="N2208" s="84">
        <f t="shared" si="104"/>
        <v>0.31960416666666669</v>
      </c>
    </row>
    <row r="2209" spans="2:14">
      <c r="B2209" s="83"/>
      <c r="C2209" s="80">
        <v>10044187</v>
      </c>
      <c r="D2209" s="80">
        <v>10019674</v>
      </c>
      <c r="E2209" s="79" t="s">
        <v>276</v>
      </c>
      <c r="F2209" s="85">
        <v>43569</v>
      </c>
      <c r="G2209" s="82">
        <v>2.0390000000000001</v>
      </c>
      <c r="H2209" s="83">
        <f t="shared" si="102"/>
        <v>2039.0000000000002</v>
      </c>
      <c r="I2209" s="84">
        <f t="shared" si="103"/>
        <v>2.3599537037037037E-2</v>
      </c>
      <c r="J2209" s="83">
        <v>0.107</v>
      </c>
      <c r="K2209" s="83" t="s">
        <v>277</v>
      </c>
      <c r="L2209" s="83">
        <v>0.187</v>
      </c>
      <c r="M2209" s="83" t="s">
        <v>277</v>
      </c>
      <c r="N2209" s="84">
        <f t="shared" si="104"/>
        <v>0.31759953703703703</v>
      </c>
    </row>
    <row r="2210" spans="2:14">
      <c r="B2210" s="83"/>
      <c r="C2210" s="80">
        <v>10044187</v>
      </c>
      <c r="D2210" s="80">
        <v>10019674</v>
      </c>
      <c r="E2210" s="79" t="s">
        <v>276</v>
      </c>
      <c r="F2210" s="85">
        <v>43570</v>
      </c>
      <c r="G2210" s="82">
        <v>1.929</v>
      </c>
      <c r="H2210" s="83">
        <f t="shared" si="102"/>
        <v>1929</v>
      </c>
      <c r="I2210" s="84">
        <f t="shared" si="103"/>
        <v>2.2326388888888889E-2</v>
      </c>
      <c r="J2210" s="83">
        <v>0.10199999999999999</v>
      </c>
      <c r="K2210" s="83" t="s">
        <v>277</v>
      </c>
      <c r="L2210" s="83">
        <v>0.189</v>
      </c>
      <c r="M2210" s="83" t="s">
        <v>277</v>
      </c>
      <c r="N2210" s="84">
        <f t="shared" si="104"/>
        <v>0.31332638888888886</v>
      </c>
    </row>
    <row r="2211" spans="2:14">
      <c r="B2211" s="83"/>
      <c r="C2211" s="80">
        <v>10044187</v>
      </c>
      <c r="D2211" s="80">
        <v>10019674</v>
      </c>
      <c r="E2211" s="79" t="s">
        <v>276</v>
      </c>
      <c r="F2211" s="85">
        <v>43571</v>
      </c>
      <c r="G2211" s="82">
        <v>2.0979999999999999</v>
      </c>
      <c r="H2211" s="83">
        <f t="shared" si="102"/>
        <v>2098</v>
      </c>
      <c r="I2211" s="84">
        <f t="shared" si="103"/>
        <v>2.4282407407407405E-2</v>
      </c>
      <c r="J2211" s="83">
        <v>0.28799999999999998</v>
      </c>
      <c r="K2211" s="83" t="s">
        <v>277</v>
      </c>
      <c r="L2211" s="83">
        <v>0.21099999999999999</v>
      </c>
      <c r="M2211" s="83" t="s">
        <v>277</v>
      </c>
      <c r="N2211" s="84">
        <f t="shared" si="104"/>
        <v>0.52328240740740739</v>
      </c>
    </row>
    <row r="2212" spans="2:14">
      <c r="B2212" s="83"/>
      <c r="C2212" s="80">
        <v>10044187</v>
      </c>
      <c r="D2212" s="80">
        <v>10019674</v>
      </c>
      <c r="E2212" s="79" t="s">
        <v>276</v>
      </c>
      <c r="F2212" s="85">
        <v>43572</v>
      </c>
      <c r="G2212" s="82">
        <v>1.9319999999999999</v>
      </c>
      <c r="H2212" s="83">
        <f t="shared" si="102"/>
        <v>1932</v>
      </c>
      <c r="I2212" s="84">
        <f t="shared" si="103"/>
        <v>2.2361111111111109E-2</v>
      </c>
      <c r="J2212" s="83">
        <v>0.14399999999999999</v>
      </c>
      <c r="K2212" s="83" t="s">
        <v>277</v>
      </c>
      <c r="L2212" s="83">
        <v>0.22700000000000001</v>
      </c>
      <c r="M2212" s="83" t="s">
        <v>277</v>
      </c>
      <c r="N2212" s="84">
        <f t="shared" si="104"/>
        <v>0.39336111111111111</v>
      </c>
    </row>
    <row r="2213" spans="2:14">
      <c r="B2213" s="83"/>
      <c r="C2213" s="80">
        <v>10044187</v>
      </c>
      <c r="D2213" s="80">
        <v>10019674</v>
      </c>
      <c r="E2213" s="79" t="s">
        <v>276</v>
      </c>
      <c r="F2213" s="85">
        <v>43573</v>
      </c>
      <c r="G2213" s="82">
        <v>2.0680000000000001</v>
      </c>
      <c r="H2213" s="83">
        <f t="shared" si="102"/>
        <v>2068</v>
      </c>
      <c r="I2213" s="84">
        <f t="shared" si="103"/>
        <v>2.3935185185185184E-2</v>
      </c>
      <c r="J2213" s="83">
        <v>0.114</v>
      </c>
      <c r="K2213" s="83" t="s">
        <v>277</v>
      </c>
      <c r="L2213" s="83">
        <v>0.17799999999999999</v>
      </c>
      <c r="M2213" s="83" t="s">
        <v>277</v>
      </c>
      <c r="N2213" s="84">
        <f t="shared" si="104"/>
        <v>0.31593518518518515</v>
      </c>
    </row>
    <row r="2214" spans="2:14">
      <c r="B2214" s="83"/>
      <c r="C2214" s="80">
        <v>10044187</v>
      </c>
      <c r="D2214" s="80">
        <v>10019674</v>
      </c>
      <c r="E2214" s="79" t="s">
        <v>276</v>
      </c>
      <c r="F2214" s="85">
        <v>43574</v>
      </c>
      <c r="G2214" s="82">
        <v>1.8220000000000001</v>
      </c>
      <c r="H2214" s="83">
        <f t="shared" si="102"/>
        <v>1822</v>
      </c>
      <c r="I2214" s="84">
        <f t="shared" si="103"/>
        <v>2.1087962962962961E-2</v>
      </c>
      <c r="J2214" s="83">
        <v>0.14899999999999999</v>
      </c>
      <c r="K2214" s="83" t="s">
        <v>277</v>
      </c>
      <c r="L2214" s="83">
        <v>0.17699999999999999</v>
      </c>
      <c r="M2214" s="83" t="s">
        <v>277</v>
      </c>
      <c r="N2214" s="84">
        <f t="shared" si="104"/>
        <v>0.34708796296296296</v>
      </c>
    </row>
    <row r="2215" spans="2:14">
      <c r="B2215" s="83"/>
      <c r="C2215" s="80">
        <v>10044187</v>
      </c>
      <c r="D2215" s="80">
        <v>10019674</v>
      </c>
      <c r="E2215" s="79" t="s">
        <v>276</v>
      </c>
      <c r="F2215" s="85">
        <v>43575</v>
      </c>
      <c r="G2215" s="82">
        <v>2.0499999999999998</v>
      </c>
      <c r="H2215" s="83">
        <f t="shared" si="102"/>
        <v>2050</v>
      </c>
      <c r="I2215" s="84">
        <f t="shared" si="103"/>
        <v>2.372685185185185E-2</v>
      </c>
      <c r="J2215" s="83">
        <v>8.6999999999999994E-2</v>
      </c>
      <c r="K2215" s="83" t="s">
        <v>277</v>
      </c>
      <c r="L2215" s="83">
        <v>0.188</v>
      </c>
      <c r="M2215" s="83" t="s">
        <v>277</v>
      </c>
      <c r="N2215" s="84">
        <f t="shared" si="104"/>
        <v>0.29872685185185183</v>
      </c>
    </row>
    <row r="2216" spans="2:14">
      <c r="B2216" s="83"/>
      <c r="C2216" s="80">
        <v>10044187</v>
      </c>
      <c r="D2216" s="80">
        <v>10019674</v>
      </c>
      <c r="E2216" s="79" t="s">
        <v>276</v>
      </c>
      <c r="F2216" s="85">
        <v>43576</v>
      </c>
      <c r="G2216" s="82">
        <v>1.9810000000000001</v>
      </c>
      <c r="H2216" s="83">
        <f t="shared" si="102"/>
        <v>1981</v>
      </c>
      <c r="I2216" s="84">
        <f t="shared" si="103"/>
        <v>2.2928240740740739E-2</v>
      </c>
      <c r="J2216" s="83">
        <v>8.4000000000000005E-2</v>
      </c>
      <c r="K2216" s="83" t="s">
        <v>277</v>
      </c>
      <c r="L2216" s="83">
        <v>0.17100000000000001</v>
      </c>
      <c r="M2216" s="83" t="s">
        <v>277</v>
      </c>
      <c r="N2216" s="84">
        <f t="shared" si="104"/>
        <v>0.27792824074074074</v>
      </c>
    </row>
    <row r="2217" spans="2:14">
      <c r="B2217" s="83"/>
      <c r="C2217" s="80">
        <v>10044187</v>
      </c>
      <c r="D2217" s="80">
        <v>10019674</v>
      </c>
      <c r="E2217" s="79" t="s">
        <v>276</v>
      </c>
      <c r="F2217" s="85">
        <v>43577</v>
      </c>
      <c r="G2217" s="82">
        <v>2.0019999999999998</v>
      </c>
      <c r="H2217" s="83">
        <f t="shared" si="102"/>
        <v>2001.9999999999998</v>
      </c>
      <c r="I2217" s="84">
        <f t="shared" si="103"/>
        <v>2.3171296296296291E-2</v>
      </c>
      <c r="J2217" s="83">
        <v>8.3000000000000004E-2</v>
      </c>
      <c r="K2217" s="83" t="s">
        <v>277</v>
      </c>
      <c r="L2217" s="83">
        <v>0.17799999999999999</v>
      </c>
      <c r="M2217" s="83" t="s">
        <v>277</v>
      </c>
      <c r="N2217" s="84">
        <f t="shared" si="104"/>
        <v>0.28417129629629628</v>
      </c>
    </row>
    <row r="2218" spans="2:14">
      <c r="B2218" s="83"/>
      <c r="C2218" s="80">
        <v>10044187</v>
      </c>
      <c r="D2218" s="80">
        <v>10019674</v>
      </c>
      <c r="E2218" s="79" t="s">
        <v>276</v>
      </c>
      <c r="F2218" s="85">
        <v>43578</v>
      </c>
      <c r="G2218" s="82">
        <v>1.877</v>
      </c>
      <c r="H2218" s="83">
        <f t="shared" si="102"/>
        <v>1877</v>
      </c>
      <c r="I2218" s="84">
        <f t="shared" si="103"/>
        <v>2.1724537037037035E-2</v>
      </c>
      <c r="J2218" s="83">
        <v>8.6999999999999994E-2</v>
      </c>
      <c r="K2218" s="83" t="s">
        <v>277</v>
      </c>
      <c r="L2218" s="83">
        <v>0.18</v>
      </c>
      <c r="M2218" s="83" t="s">
        <v>277</v>
      </c>
      <c r="N2218" s="84">
        <f t="shared" si="104"/>
        <v>0.28872453703703704</v>
      </c>
    </row>
    <row r="2219" spans="2:14">
      <c r="B2219" s="83"/>
      <c r="C2219" s="80">
        <v>10044187</v>
      </c>
      <c r="D2219" s="80">
        <v>10019674</v>
      </c>
      <c r="E2219" s="79" t="s">
        <v>276</v>
      </c>
      <c r="F2219" s="85">
        <v>43579</v>
      </c>
      <c r="G2219" s="82">
        <v>2.0449999999999999</v>
      </c>
      <c r="H2219" s="83">
        <f t="shared" si="102"/>
        <v>2045</v>
      </c>
      <c r="I2219" s="84">
        <f t="shared" si="103"/>
        <v>2.3668981481481478E-2</v>
      </c>
      <c r="J2219" s="83">
        <v>8.5000000000000006E-2</v>
      </c>
      <c r="K2219" s="83" t="s">
        <v>277</v>
      </c>
      <c r="L2219" s="83">
        <v>0.17799999999999999</v>
      </c>
      <c r="M2219" s="83" t="s">
        <v>277</v>
      </c>
      <c r="N2219" s="84">
        <f t="shared" si="104"/>
        <v>0.28666898148148146</v>
      </c>
    </row>
    <row r="2220" spans="2:14">
      <c r="B2220" s="83"/>
      <c r="C2220" s="80">
        <v>10044187</v>
      </c>
      <c r="D2220" s="80">
        <v>10019674</v>
      </c>
      <c r="E2220" s="79" t="s">
        <v>276</v>
      </c>
      <c r="F2220" s="85">
        <v>43580</v>
      </c>
      <c r="G2220" s="82">
        <v>1.9870000000000001</v>
      </c>
      <c r="H2220" s="83">
        <f t="shared" si="102"/>
        <v>1987</v>
      </c>
      <c r="I2220" s="84">
        <f t="shared" si="103"/>
        <v>2.2997685185185184E-2</v>
      </c>
      <c r="J2220" s="83">
        <v>8.5999999999999993E-2</v>
      </c>
      <c r="K2220" s="83" t="s">
        <v>277</v>
      </c>
      <c r="L2220" s="83">
        <v>0.17799999999999999</v>
      </c>
      <c r="M2220" s="83" t="s">
        <v>277</v>
      </c>
      <c r="N2220" s="84">
        <f t="shared" si="104"/>
        <v>0.2869976851851852</v>
      </c>
    </row>
    <row r="2221" spans="2:14">
      <c r="B2221" s="83"/>
      <c r="C2221" s="80">
        <v>10044187</v>
      </c>
      <c r="D2221" s="80">
        <v>10019674</v>
      </c>
      <c r="E2221" s="79" t="s">
        <v>276</v>
      </c>
      <c r="F2221" s="85">
        <v>43581</v>
      </c>
      <c r="G2221" s="82">
        <v>1.893</v>
      </c>
      <c r="H2221" s="83">
        <f t="shared" si="102"/>
        <v>1893</v>
      </c>
      <c r="I2221" s="84">
        <f t="shared" si="103"/>
        <v>2.1909722222222219E-2</v>
      </c>
      <c r="J2221" s="83">
        <v>0.08</v>
      </c>
      <c r="K2221" s="83" t="s">
        <v>277</v>
      </c>
      <c r="L2221" s="83">
        <v>0.18099999999999999</v>
      </c>
      <c r="M2221" s="83" t="s">
        <v>277</v>
      </c>
      <c r="N2221" s="84">
        <f t="shared" si="104"/>
        <v>0.28290972222222222</v>
      </c>
    </row>
    <row r="2222" spans="2:14">
      <c r="B2222" s="83"/>
      <c r="C2222" s="80">
        <v>10044187</v>
      </c>
      <c r="D2222" s="80">
        <v>10019674</v>
      </c>
      <c r="E2222" s="79" t="s">
        <v>276</v>
      </c>
      <c r="F2222" s="85">
        <v>43582</v>
      </c>
      <c r="G2222" s="82">
        <v>2.0979999999999999</v>
      </c>
      <c r="H2222" s="83">
        <f t="shared" si="102"/>
        <v>2098</v>
      </c>
      <c r="I2222" s="84">
        <f t="shared" si="103"/>
        <v>2.4282407407407405E-2</v>
      </c>
      <c r="J2222" s="83">
        <v>9.8000000000000004E-2</v>
      </c>
      <c r="K2222" s="83" t="s">
        <v>277</v>
      </c>
      <c r="L2222" s="83">
        <v>0.19</v>
      </c>
      <c r="M2222" s="83" t="s">
        <v>277</v>
      </c>
      <c r="N2222" s="84">
        <f t="shared" si="104"/>
        <v>0.31228240740740743</v>
      </c>
    </row>
    <row r="2223" spans="2:14">
      <c r="B2223" s="83"/>
      <c r="C2223" s="80">
        <v>10044187</v>
      </c>
      <c r="D2223" s="80">
        <v>10019674</v>
      </c>
      <c r="E2223" s="79" t="s">
        <v>276</v>
      </c>
      <c r="F2223" s="85">
        <v>43583</v>
      </c>
      <c r="G2223" s="82">
        <v>2.12</v>
      </c>
      <c r="H2223" s="83">
        <f t="shared" si="102"/>
        <v>2120</v>
      </c>
      <c r="I2223" s="84">
        <f t="shared" si="103"/>
        <v>2.4537037037037038E-2</v>
      </c>
      <c r="J2223" s="83">
        <v>8.2000000000000003E-2</v>
      </c>
      <c r="K2223" s="83" t="s">
        <v>277</v>
      </c>
      <c r="L2223" s="83">
        <v>0.188</v>
      </c>
      <c r="M2223" s="83" t="s">
        <v>277</v>
      </c>
      <c r="N2223" s="84">
        <f t="shared" si="104"/>
        <v>0.29453703703703704</v>
      </c>
    </row>
    <row r="2224" spans="2:14">
      <c r="B2224" s="83"/>
      <c r="C2224" s="80">
        <v>10044187</v>
      </c>
      <c r="D2224" s="80">
        <v>10019674</v>
      </c>
      <c r="E2224" s="79" t="s">
        <v>276</v>
      </c>
      <c r="F2224" s="85">
        <v>43584</v>
      </c>
      <c r="G2224" s="82">
        <v>1.895</v>
      </c>
      <c r="H2224" s="83">
        <f t="shared" si="102"/>
        <v>1895</v>
      </c>
      <c r="I2224" s="84">
        <f t="shared" si="103"/>
        <v>2.193287037037037E-2</v>
      </c>
      <c r="J2224" s="83">
        <v>8.8999999999999996E-2</v>
      </c>
      <c r="K2224" s="83" t="s">
        <v>277</v>
      </c>
      <c r="L2224" s="83">
        <v>0.19400000000000001</v>
      </c>
      <c r="M2224" s="83" t="s">
        <v>277</v>
      </c>
      <c r="N2224" s="84">
        <f t="shared" si="104"/>
        <v>0.30493287037037037</v>
      </c>
    </row>
    <row r="2225" spans="2:14">
      <c r="B2225" s="83"/>
      <c r="C2225" s="80">
        <v>10044187</v>
      </c>
      <c r="D2225" s="80">
        <v>10019674</v>
      </c>
      <c r="E2225" s="79" t="s">
        <v>276</v>
      </c>
      <c r="F2225" s="85">
        <v>43585</v>
      </c>
      <c r="G2225" s="82">
        <v>2.0550000000000002</v>
      </c>
      <c r="H2225" s="83">
        <f t="shared" si="102"/>
        <v>2055</v>
      </c>
      <c r="I2225" s="84">
        <f t="shared" si="103"/>
        <v>2.3784722222222221E-2</v>
      </c>
      <c r="J2225" s="83">
        <v>8.8999999999999996E-2</v>
      </c>
      <c r="K2225" s="83" t="s">
        <v>277</v>
      </c>
      <c r="L2225" s="83">
        <v>0.19400000000000001</v>
      </c>
      <c r="M2225" s="83" t="s">
        <v>277</v>
      </c>
      <c r="N2225" s="84">
        <f t="shared" si="104"/>
        <v>0.30678472222222219</v>
      </c>
    </row>
    <row r="2226" spans="2:14">
      <c r="B2226" s="83"/>
      <c r="C2226" s="80">
        <v>10044187</v>
      </c>
      <c r="D2226" s="80">
        <v>10019674</v>
      </c>
      <c r="E2226" s="79" t="s">
        <v>276</v>
      </c>
      <c r="F2226" s="85">
        <v>43586</v>
      </c>
      <c r="G2226" s="82">
        <v>2.0739999999999998</v>
      </c>
      <c r="H2226" s="83">
        <f t="shared" si="102"/>
        <v>2074</v>
      </c>
      <c r="I2226" s="84">
        <f t="shared" si="103"/>
        <v>2.4004629629629626E-2</v>
      </c>
      <c r="J2226" s="83">
        <v>8.5000000000000006E-2</v>
      </c>
      <c r="K2226" s="83" t="s">
        <v>277</v>
      </c>
      <c r="L2226" s="83">
        <v>0.193</v>
      </c>
      <c r="M2226" s="83" t="s">
        <v>277</v>
      </c>
      <c r="N2226" s="84">
        <f t="shared" si="104"/>
        <v>0.30200462962962965</v>
      </c>
    </row>
    <row r="2227" spans="2:14">
      <c r="B2227" s="83"/>
      <c r="C2227" s="80">
        <v>10044187</v>
      </c>
      <c r="D2227" s="80">
        <v>10019674</v>
      </c>
      <c r="E2227" s="79" t="s">
        <v>276</v>
      </c>
      <c r="F2227" s="85">
        <v>43587</v>
      </c>
      <c r="G2227" s="82">
        <v>2.0939999999999999</v>
      </c>
      <c r="H2227" s="83">
        <f t="shared" si="102"/>
        <v>2094</v>
      </c>
      <c r="I2227" s="84">
        <f t="shared" si="103"/>
        <v>2.4236111111111108E-2</v>
      </c>
      <c r="J2227" s="83">
        <v>8.7999999999999995E-2</v>
      </c>
      <c r="K2227" s="83" t="s">
        <v>277</v>
      </c>
      <c r="L2227" s="83">
        <v>0.183</v>
      </c>
      <c r="M2227" s="83" t="s">
        <v>277</v>
      </c>
      <c r="N2227" s="84">
        <f t="shared" si="104"/>
        <v>0.29523611111111109</v>
      </c>
    </row>
    <row r="2228" spans="2:14">
      <c r="B2228" s="83"/>
      <c r="C2228" s="80">
        <v>10044187</v>
      </c>
      <c r="D2228" s="80">
        <v>10019674</v>
      </c>
      <c r="E2228" s="79" t="s">
        <v>276</v>
      </c>
      <c r="F2228" s="85">
        <v>43588</v>
      </c>
      <c r="G2228" s="82">
        <v>2.0419999999999998</v>
      </c>
      <c r="H2228" s="83">
        <f t="shared" si="102"/>
        <v>2041.9999999999998</v>
      </c>
      <c r="I2228" s="84">
        <f t="shared" si="103"/>
        <v>2.3634259259259254E-2</v>
      </c>
      <c r="J2228" s="83">
        <v>9.4E-2</v>
      </c>
      <c r="K2228" s="83" t="s">
        <v>277</v>
      </c>
      <c r="L2228" s="83">
        <v>0.185</v>
      </c>
      <c r="M2228" s="83" t="s">
        <v>277</v>
      </c>
      <c r="N2228" s="84">
        <f t="shared" si="104"/>
        <v>0.30263425925925924</v>
      </c>
    </row>
    <row r="2229" spans="2:14">
      <c r="B2229" s="83"/>
      <c r="C2229" s="80">
        <v>10044187</v>
      </c>
      <c r="D2229" s="80">
        <v>10019674</v>
      </c>
      <c r="E2229" s="79" t="s">
        <v>276</v>
      </c>
      <c r="F2229" s="85">
        <v>43589</v>
      </c>
      <c r="G2229" s="82">
        <v>1.9279999999999999</v>
      </c>
      <c r="H2229" s="83">
        <f t="shared" si="102"/>
        <v>1928</v>
      </c>
      <c r="I2229" s="84">
        <f t="shared" si="103"/>
        <v>2.2314814814814812E-2</v>
      </c>
      <c r="J2229" s="83">
        <v>9.8000000000000004E-2</v>
      </c>
      <c r="K2229" s="83" t="s">
        <v>277</v>
      </c>
      <c r="L2229" s="83">
        <v>0.183</v>
      </c>
      <c r="M2229" s="83" t="s">
        <v>277</v>
      </c>
      <c r="N2229" s="84">
        <f t="shared" si="104"/>
        <v>0.30331481481481481</v>
      </c>
    </row>
    <row r="2230" spans="2:14">
      <c r="B2230" s="83"/>
      <c r="C2230" s="80">
        <v>10044187</v>
      </c>
      <c r="D2230" s="80">
        <v>10019674</v>
      </c>
      <c r="E2230" s="79" t="s">
        <v>276</v>
      </c>
      <c r="F2230" s="85">
        <v>43590</v>
      </c>
      <c r="G2230" s="82">
        <v>2.0979999999999999</v>
      </c>
      <c r="H2230" s="83">
        <f t="shared" si="102"/>
        <v>2098</v>
      </c>
      <c r="I2230" s="84">
        <f t="shared" si="103"/>
        <v>2.4282407407407405E-2</v>
      </c>
      <c r="J2230" s="83">
        <v>8.3000000000000004E-2</v>
      </c>
      <c r="K2230" s="83" t="s">
        <v>277</v>
      </c>
      <c r="L2230" s="83">
        <v>0.17599999999999999</v>
      </c>
      <c r="M2230" s="83" t="s">
        <v>277</v>
      </c>
      <c r="N2230" s="84">
        <f t="shared" si="104"/>
        <v>0.2832824074074074</v>
      </c>
    </row>
    <row r="2231" spans="2:14">
      <c r="B2231" s="83"/>
      <c r="C2231" s="80">
        <v>10044187</v>
      </c>
      <c r="D2231" s="80">
        <v>10019674</v>
      </c>
      <c r="E2231" s="79" t="s">
        <v>276</v>
      </c>
      <c r="F2231" s="85">
        <v>43591</v>
      </c>
      <c r="G2231" s="82">
        <v>1.913</v>
      </c>
      <c r="H2231" s="83">
        <f t="shared" si="102"/>
        <v>1913</v>
      </c>
      <c r="I2231" s="84">
        <f t="shared" si="103"/>
        <v>2.2141203703703701E-2</v>
      </c>
      <c r="J2231" s="83">
        <v>8.7999999999999995E-2</v>
      </c>
      <c r="K2231" s="83" t="s">
        <v>277</v>
      </c>
      <c r="L2231" s="83">
        <v>0.17299999999999999</v>
      </c>
      <c r="M2231" s="83" t="s">
        <v>277</v>
      </c>
      <c r="N2231" s="84">
        <f t="shared" si="104"/>
        <v>0.28314120370370366</v>
      </c>
    </row>
    <row r="2232" spans="2:14">
      <c r="B2232" s="83"/>
      <c r="C2232" s="80">
        <v>10044187</v>
      </c>
      <c r="D2232" s="80">
        <v>10019674</v>
      </c>
      <c r="E2232" s="79" t="s">
        <v>276</v>
      </c>
      <c r="F2232" s="85">
        <v>43592</v>
      </c>
      <c r="G2232" s="82">
        <v>1.9730000000000001</v>
      </c>
      <c r="H2232" s="83">
        <f t="shared" si="102"/>
        <v>1973</v>
      </c>
      <c r="I2232" s="84">
        <f t="shared" si="103"/>
        <v>2.2835648148148147E-2</v>
      </c>
      <c r="J2232" s="83">
        <v>0.128</v>
      </c>
      <c r="K2232" s="83" t="s">
        <v>277</v>
      </c>
      <c r="L2232" s="83">
        <v>0.17199999999999999</v>
      </c>
      <c r="M2232" s="83" t="s">
        <v>277</v>
      </c>
      <c r="N2232" s="84">
        <f t="shared" si="104"/>
        <v>0.32283564814814814</v>
      </c>
    </row>
    <row r="2233" spans="2:14">
      <c r="B2233" s="83"/>
      <c r="C2233" s="80">
        <v>10044187</v>
      </c>
      <c r="D2233" s="80">
        <v>10019674</v>
      </c>
      <c r="E2233" s="79" t="s">
        <v>276</v>
      </c>
      <c r="F2233" s="85">
        <v>43593</v>
      </c>
      <c r="G2233" s="82">
        <v>2.1230000000000002</v>
      </c>
      <c r="H2233" s="83">
        <f t="shared" si="102"/>
        <v>2123</v>
      </c>
      <c r="I2233" s="84">
        <f t="shared" si="103"/>
        <v>2.4571759259259258E-2</v>
      </c>
      <c r="J2233" s="83">
        <v>1.37</v>
      </c>
      <c r="K2233" s="83" t="s">
        <v>277</v>
      </c>
      <c r="L2233" s="83">
        <v>0.45500000000000002</v>
      </c>
      <c r="M2233" s="83" t="s">
        <v>277</v>
      </c>
      <c r="N2233" s="84">
        <f t="shared" si="104"/>
        <v>1.8495717592592595</v>
      </c>
    </row>
    <row r="2234" spans="2:14">
      <c r="B2234" s="83"/>
      <c r="C2234" s="80">
        <v>10044187</v>
      </c>
      <c r="D2234" s="80">
        <v>10019674</v>
      </c>
      <c r="E2234" s="79" t="s">
        <v>276</v>
      </c>
      <c r="F2234" s="85">
        <v>43594</v>
      </c>
      <c r="G2234" s="82">
        <v>2.0760000000000001</v>
      </c>
      <c r="H2234" s="83">
        <f t="shared" si="102"/>
        <v>2076</v>
      </c>
      <c r="I2234" s="84">
        <f t="shared" si="103"/>
        <v>2.4027777777777776E-2</v>
      </c>
      <c r="J2234" s="83">
        <v>0.28000000000000003</v>
      </c>
      <c r="K2234" s="83" t="s">
        <v>277</v>
      </c>
      <c r="L2234" s="83">
        <v>0.39300000000000002</v>
      </c>
      <c r="M2234" s="83" t="s">
        <v>277</v>
      </c>
      <c r="N2234" s="84">
        <f t="shared" si="104"/>
        <v>0.6970277777777778</v>
      </c>
    </row>
    <row r="2235" spans="2:14">
      <c r="B2235" s="83"/>
      <c r="C2235" s="80">
        <v>10044187</v>
      </c>
      <c r="D2235" s="80">
        <v>10019674</v>
      </c>
      <c r="E2235" s="79" t="s">
        <v>276</v>
      </c>
      <c r="F2235" s="85">
        <v>43595</v>
      </c>
      <c r="G2235" s="82">
        <v>1.9330000000000001</v>
      </c>
      <c r="H2235" s="83">
        <f t="shared" si="102"/>
        <v>1933</v>
      </c>
      <c r="I2235" s="84">
        <f t="shared" si="103"/>
        <v>2.2372685185185183E-2</v>
      </c>
      <c r="J2235" s="83">
        <v>0.16800000000000001</v>
      </c>
      <c r="K2235" s="83" t="s">
        <v>277</v>
      </c>
      <c r="L2235" s="83">
        <v>0.26100000000000001</v>
      </c>
      <c r="M2235" s="83" t="s">
        <v>277</v>
      </c>
      <c r="N2235" s="84">
        <f t="shared" si="104"/>
        <v>0.4513726851851852</v>
      </c>
    </row>
    <row r="2236" spans="2:14">
      <c r="B2236" s="83"/>
      <c r="C2236" s="80">
        <v>10044187</v>
      </c>
      <c r="D2236" s="80">
        <v>10019674</v>
      </c>
      <c r="E2236" s="79" t="s">
        <v>276</v>
      </c>
      <c r="F2236" s="85">
        <v>43596</v>
      </c>
      <c r="G2236" s="82">
        <v>1.9379999999999999</v>
      </c>
      <c r="H2236" s="83">
        <f t="shared" si="102"/>
        <v>1938</v>
      </c>
      <c r="I2236" s="84">
        <f t="shared" si="103"/>
        <v>2.2430555555555554E-2</v>
      </c>
      <c r="J2236" s="83">
        <v>0.22500000000000001</v>
      </c>
      <c r="K2236" s="83" t="s">
        <v>277</v>
      </c>
      <c r="L2236" s="83">
        <v>0.254</v>
      </c>
      <c r="M2236" s="83" t="s">
        <v>277</v>
      </c>
      <c r="N2236" s="84">
        <f t="shared" si="104"/>
        <v>0.5014305555555556</v>
      </c>
    </row>
    <row r="2237" spans="2:14">
      <c r="B2237" s="83"/>
      <c r="C2237" s="80">
        <v>10044187</v>
      </c>
      <c r="D2237" s="80">
        <v>10019674</v>
      </c>
      <c r="E2237" s="79" t="s">
        <v>276</v>
      </c>
      <c r="F2237" s="85">
        <v>43597</v>
      </c>
      <c r="G2237" s="82">
        <v>2.1539999999999999</v>
      </c>
      <c r="H2237" s="83">
        <f t="shared" si="102"/>
        <v>2154</v>
      </c>
      <c r="I2237" s="84">
        <f t="shared" si="103"/>
        <v>2.4930555555555553E-2</v>
      </c>
      <c r="J2237" s="83">
        <v>9.7000000000000003E-2</v>
      </c>
      <c r="K2237" s="83" t="s">
        <v>277</v>
      </c>
      <c r="L2237" s="83">
        <v>0.19700000000000001</v>
      </c>
      <c r="M2237" s="83" t="s">
        <v>277</v>
      </c>
      <c r="N2237" s="84">
        <f t="shared" si="104"/>
        <v>0.31893055555555555</v>
      </c>
    </row>
    <row r="2238" spans="2:14">
      <c r="B2238" s="83"/>
      <c r="C2238" s="80">
        <v>10044187</v>
      </c>
      <c r="D2238" s="80">
        <v>10019674</v>
      </c>
      <c r="E2238" s="79" t="s">
        <v>276</v>
      </c>
      <c r="F2238" s="85">
        <v>43598</v>
      </c>
      <c r="G2238" s="82">
        <v>1.901</v>
      </c>
      <c r="H2238" s="83">
        <f t="shared" si="102"/>
        <v>1901</v>
      </c>
      <c r="I2238" s="84">
        <f t="shared" si="103"/>
        <v>2.2002314814814815E-2</v>
      </c>
      <c r="J2238" s="83">
        <v>0.09</v>
      </c>
      <c r="K2238" s="83" t="s">
        <v>277</v>
      </c>
      <c r="L2238" s="83">
        <v>0.17799999999999999</v>
      </c>
      <c r="M2238" s="83" t="s">
        <v>277</v>
      </c>
      <c r="N2238" s="84">
        <f t="shared" si="104"/>
        <v>0.29000231481481481</v>
      </c>
    </row>
    <row r="2239" spans="2:14">
      <c r="B2239" s="83"/>
      <c r="C2239" s="80">
        <v>10044187</v>
      </c>
      <c r="D2239" s="80">
        <v>10019674</v>
      </c>
      <c r="E2239" s="79" t="s">
        <v>276</v>
      </c>
      <c r="F2239" s="85">
        <v>43599</v>
      </c>
      <c r="G2239" s="82">
        <v>1.899</v>
      </c>
      <c r="H2239" s="83">
        <f t="shared" si="102"/>
        <v>1899</v>
      </c>
      <c r="I2239" s="84">
        <f t="shared" si="103"/>
        <v>2.1979166666666664E-2</v>
      </c>
      <c r="J2239" s="83">
        <v>8.3000000000000004E-2</v>
      </c>
      <c r="K2239" s="83" t="s">
        <v>277</v>
      </c>
      <c r="L2239" s="83">
        <v>0.16900000000000001</v>
      </c>
      <c r="M2239" s="83" t="s">
        <v>277</v>
      </c>
      <c r="N2239" s="84">
        <f t="shared" si="104"/>
        <v>0.27397916666666666</v>
      </c>
    </row>
    <row r="2240" spans="2:14">
      <c r="B2240" s="83"/>
      <c r="C2240" s="80">
        <v>10044187</v>
      </c>
      <c r="D2240" s="80">
        <v>10019674</v>
      </c>
      <c r="E2240" s="79" t="s">
        <v>276</v>
      </c>
      <c r="F2240" s="85">
        <v>43600</v>
      </c>
      <c r="G2240" s="82">
        <v>1.901</v>
      </c>
      <c r="H2240" s="83">
        <f t="shared" si="102"/>
        <v>1901</v>
      </c>
      <c r="I2240" s="84">
        <f t="shared" si="103"/>
        <v>2.2002314814814815E-2</v>
      </c>
      <c r="J2240" s="83">
        <v>8.2000000000000003E-2</v>
      </c>
      <c r="K2240" s="83" t="s">
        <v>277</v>
      </c>
      <c r="L2240" s="83">
        <v>0.16300000000000001</v>
      </c>
      <c r="M2240" s="83" t="s">
        <v>277</v>
      </c>
      <c r="N2240" s="84">
        <f t="shared" si="104"/>
        <v>0.26700231481481485</v>
      </c>
    </row>
    <row r="2241" spans="2:14">
      <c r="B2241" s="83"/>
      <c r="C2241" s="80">
        <v>10044187</v>
      </c>
      <c r="D2241" s="80">
        <v>10019674</v>
      </c>
      <c r="E2241" s="79" t="s">
        <v>276</v>
      </c>
      <c r="F2241" s="85">
        <v>43601</v>
      </c>
      <c r="G2241" s="82">
        <v>1.9430000000000001</v>
      </c>
      <c r="H2241" s="83">
        <f t="shared" si="102"/>
        <v>1943</v>
      </c>
      <c r="I2241" s="84">
        <f t="shared" si="103"/>
        <v>2.2488425925925926E-2</v>
      </c>
      <c r="J2241" s="83">
        <v>7.8E-2</v>
      </c>
      <c r="K2241" s="83" t="s">
        <v>277</v>
      </c>
      <c r="L2241" s="83">
        <v>0.159</v>
      </c>
      <c r="M2241" s="83" t="s">
        <v>277</v>
      </c>
      <c r="N2241" s="84">
        <f t="shared" si="104"/>
        <v>0.25948842592592591</v>
      </c>
    </row>
    <row r="2242" spans="2:14">
      <c r="B2242" s="83"/>
      <c r="C2242" s="80">
        <v>10044187</v>
      </c>
      <c r="D2242" s="80">
        <v>10019674</v>
      </c>
      <c r="E2242" s="79" t="s">
        <v>276</v>
      </c>
      <c r="F2242" s="85">
        <v>43602</v>
      </c>
      <c r="G2242" s="82">
        <v>2.1059999999999999</v>
      </c>
      <c r="H2242" s="83">
        <f t="shared" si="102"/>
        <v>2106</v>
      </c>
      <c r="I2242" s="84">
        <f t="shared" si="103"/>
        <v>2.4374999999999997E-2</v>
      </c>
      <c r="J2242" s="83">
        <v>7.5999999999999998E-2</v>
      </c>
      <c r="K2242" s="83" t="s">
        <v>277</v>
      </c>
      <c r="L2242" s="83">
        <v>0.17199999999999999</v>
      </c>
      <c r="M2242" s="83" t="s">
        <v>277</v>
      </c>
      <c r="N2242" s="84">
        <f t="shared" si="104"/>
        <v>0.27237499999999998</v>
      </c>
    </row>
    <row r="2243" spans="2:14">
      <c r="B2243" s="83"/>
      <c r="C2243" s="80">
        <v>10044187</v>
      </c>
      <c r="D2243" s="80">
        <v>10019674</v>
      </c>
      <c r="E2243" s="79" t="s">
        <v>276</v>
      </c>
      <c r="F2243" s="85">
        <v>43603</v>
      </c>
      <c r="G2243" s="82">
        <v>2.0449999999999999</v>
      </c>
      <c r="H2243" s="83">
        <f t="shared" si="102"/>
        <v>2045</v>
      </c>
      <c r="I2243" s="84">
        <f t="shared" si="103"/>
        <v>2.3668981481481478E-2</v>
      </c>
      <c r="J2243" s="83">
        <v>7.8E-2</v>
      </c>
      <c r="K2243" s="83" t="s">
        <v>277</v>
      </c>
      <c r="L2243" s="83">
        <v>0.17199999999999999</v>
      </c>
      <c r="M2243" s="83" t="s">
        <v>277</v>
      </c>
      <c r="N2243" s="84">
        <f t="shared" si="104"/>
        <v>0.27366898148148144</v>
      </c>
    </row>
    <row r="2244" spans="2:14">
      <c r="B2244" s="83"/>
      <c r="C2244" s="80">
        <v>10044187</v>
      </c>
      <c r="D2244" s="80">
        <v>10019674</v>
      </c>
      <c r="E2244" s="79" t="s">
        <v>276</v>
      </c>
      <c r="F2244" s="85">
        <v>43604</v>
      </c>
      <c r="G2244" s="82">
        <v>1.9810000000000001</v>
      </c>
      <c r="H2244" s="83">
        <f t="shared" si="102"/>
        <v>1981</v>
      </c>
      <c r="I2244" s="84">
        <f t="shared" si="103"/>
        <v>2.2928240740740739E-2</v>
      </c>
      <c r="J2244" s="83">
        <v>7.1999999999999995E-2</v>
      </c>
      <c r="K2244" s="83" t="s">
        <v>277</v>
      </c>
      <c r="L2244" s="83">
        <v>0.17299999999999999</v>
      </c>
      <c r="M2244" s="83" t="s">
        <v>277</v>
      </c>
      <c r="N2244" s="84">
        <f t="shared" si="104"/>
        <v>0.26792824074074073</v>
      </c>
    </row>
    <row r="2245" spans="2:14">
      <c r="B2245" s="83"/>
      <c r="C2245" s="80">
        <v>10044187</v>
      </c>
      <c r="D2245" s="80">
        <v>10019674</v>
      </c>
      <c r="E2245" s="79" t="s">
        <v>276</v>
      </c>
      <c r="F2245" s="85">
        <v>43605</v>
      </c>
      <c r="G2245" s="82">
        <v>1.9650000000000001</v>
      </c>
      <c r="H2245" s="83">
        <f t="shared" ref="H2245:H2308" si="105">(G2245*1000)</f>
        <v>1965</v>
      </c>
      <c r="I2245" s="84">
        <f t="shared" ref="I2245:I2308" si="106">SUM(G2245/86.4)</f>
        <v>2.2743055555555555E-2</v>
      </c>
      <c r="J2245" s="83">
        <v>7.2999999999999995E-2</v>
      </c>
      <c r="K2245" s="83" t="s">
        <v>277</v>
      </c>
      <c r="L2245" s="83">
        <v>0.17699999999999999</v>
      </c>
      <c r="M2245" s="83" t="s">
        <v>277</v>
      </c>
      <c r="N2245" s="84">
        <f t="shared" ref="N2245:N2308" si="107">SUM(I2245+J2245+L2245)</f>
        <v>0.27274305555555556</v>
      </c>
    </row>
    <row r="2246" spans="2:14">
      <c r="B2246" s="83"/>
      <c r="C2246" s="80">
        <v>10044187</v>
      </c>
      <c r="D2246" s="80">
        <v>10019674</v>
      </c>
      <c r="E2246" s="79" t="s">
        <v>276</v>
      </c>
      <c r="F2246" s="85">
        <v>43606</v>
      </c>
      <c r="G2246" s="82">
        <v>2.157</v>
      </c>
      <c r="H2246" s="83">
        <f t="shared" si="105"/>
        <v>2157</v>
      </c>
      <c r="I2246" s="84">
        <f t="shared" si="106"/>
        <v>2.4965277777777777E-2</v>
      </c>
      <c r="J2246" s="83">
        <v>6.9000000000000006E-2</v>
      </c>
      <c r="K2246" s="83" t="s">
        <v>277</v>
      </c>
      <c r="L2246" s="83">
        <v>0.191</v>
      </c>
      <c r="M2246" s="83" t="s">
        <v>277</v>
      </c>
      <c r="N2246" s="84">
        <f t="shared" si="107"/>
        <v>0.2849652777777778</v>
      </c>
    </row>
    <row r="2247" spans="2:14">
      <c r="B2247" s="83"/>
      <c r="C2247" s="80">
        <v>10044187</v>
      </c>
      <c r="D2247" s="80">
        <v>10019674</v>
      </c>
      <c r="E2247" s="79" t="s">
        <v>276</v>
      </c>
      <c r="F2247" s="85">
        <v>43607</v>
      </c>
      <c r="G2247" s="82">
        <v>2.13</v>
      </c>
      <c r="H2247" s="83">
        <f t="shared" si="105"/>
        <v>2130</v>
      </c>
      <c r="I2247" s="84">
        <f t="shared" si="106"/>
        <v>2.4652777777777773E-2</v>
      </c>
      <c r="J2247" s="83">
        <v>6.6000000000000003E-2</v>
      </c>
      <c r="K2247" s="83" t="s">
        <v>277</v>
      </c>
      <c r="L2247" s="83">
        <v>0.156</v>
      </c>
      <c r="M2247" s="83" t="s">
        <v>277</v>
      </c>
      <c r="N2247" s="84">
        <f t="shared" si="107"/>
        <v>0.24665277777777778</v>
      </c>
    </row>
    <row r="2248" spans="2:14">
      <c r="B2248" s="83"/>
      <c r="C2248" s="80">
        <v>10044187</v>
      </c>
      <c r="D2248" s="80">
        <v>10019674</v>
      </c>
      <c r="E2248" s="79" t="s">
        <v>276</v>
      </c>
      <c r="F2248" s="85">
        <v>43608</v>
      </c>
      <c r="G2248" s="82">
        <v>1.9</v>
      </c>
      <c r="H2248" s="83">
        <f t="shared" si="105"/>
        <v>1900</v>
      </c>
      <c r="I2248" s="84">
        <f t="shared" si="106"/>
        <v>2.1990740740740738E-2</v>
      </c>
      <c r="J2248" s="83">
        <v>6.6000000000000003E-2</v>
      </c>
      <c r="K2248" s="83" t="s">
        <v>277</v>
      </c>
      <c r="L2248" s="83">
        <v>0.154</v>
      </c>
      <c r="M2248" s="83" t="s">
        <v>277</v>
      </c>
      <c r="N2248" s="84">
        <f t="shared" si="107"/>
        <v>0.24199074074074073</v>
      </c>
    </row>
    <row r="2249" spans="2:14">
      <c r="B2249" s="83"/>
      <c r="C2249" s="80">
        <v>10044187</v>
      </c>
      <c r="D2249" s="80">
        <v>10019674</v>
      </c>
      <c r="E2249" s="79" t="s">
        <v>276</v>
      </c>
      <c r="F2249" s="85">
        <v>43609</v>
      </c>
      <c r="G2249" s="82">
        <v>2.11</v>
      </c>
      <c r="H2249" s="83">
        <f t="shared" si="105"/>
        <v>2110</v>
      </c>
      <c r="I2249" s="84">
        <f t="shared" si="106"/>
        <v>2.4421296296296292E-2</v>
      </c>
      <c r="J2249" s="83">
        <v>7.0999999999999994E-2</v>
      </c>
      <c r="K2249" s="83" t="s">
        <v>277</v>
      </c>
      <c r="L2249" s="83">
        <v>0.154</v>
      </c>
      <c r="M2249" s="83" t="s">
        <v>277</v>
      </c>
      <c r="N2249" s="84">
        <f t="shared" si="107"/>
        <v>0.24942129629629628</v>
      </c>
    </row>
    <row r="2250" spans="2:14">
      <c r="B2250" s="83"/>
      <c r="C2250" s="80">
        <v>10044187</v>
      </c>
      <c r="D2250" s="80">
        <v>10019674</v>
      </c>
      <c r="E2250" s="79" t="s">
        <v>276</v>
      </c>
      <c r="F2250" s="85">
        <v>43610</v>
      </c>
      <c r="G2250" s="82">
        <v>1.9830000000000001</v>
      </c>
      <c r="H2250" s="83">
        <f t="shared" si="105"/>
        <v>1983</v>
      </c>
      <c r="I2250" s="84">
        <f t="shared" si="106"/>
        <v>2.2951388888888889E-2</v>
      </c>
      <c r="J2250" s="83">
        <v>6.3E-2</v>
      </c>
      <c r="K2250" s="83" t="s">
        <v>277</v>
      </c>
      <c r="L2250" s="83">
        <v>0.153</v>
      </c>
      <c r="M2250" s="83" t="s">
        <v>277</v>
      </c>
      <c r="N2250" s="84">
        <f t="shared" si="107"/>
        <v>0.23895138888888889</v>
      </c>
    </row>
    <row r="2251" spans="2:14">
      <c r="B2251" s="83"/>
      <c r="C2251" s="80">
        <v>10044187</v>
      </c>
      <c r="D2251" s="80">
        <v>10019674</v>
      </c>
      <c r="E2251" s="79" t="s">
        <v>276</v>
      </c>
      <c r="F2251" s="85">
        <v>43611</v>
      </c>
      <c r="G2251" s="82">
        <v>1.95</v>
      </c>
      <c r="H2251" s="83">
        <f t="shared" si="105"/>
        <v>1950</v>
      </c>
      <c r="I2251" s="84">
        <f t="shared" si="106"/>
        <v>2.2569444444444444E-2</v>
      </c>
      <c r="J2251" s="83">
        <v>6.3E-2</v>
      </c>
      <c r="K2251" s="83" t="s">
        <v>277</v>
      </c>
      <c r="L2251" s="83">
        <v>0.151</v>
      </c>
      <c r="M2251" s="83" t="s">
        <v>277</v>
      </c>
      <c r="N2251" s="84">
        <f t="shared" si="107"/>
        <v>0.23656944444444444</v>
      </c>
    </row>
    <row r="2252" spans="2:14">
      <c r="B2252" s="83"/>
      <c r="C2252" s="80">
        <v>10044187</v>
      </c>
      <c r="D2252" s="80">
        <v>10019674</v>
      </c>
      <c r="E2252" s="79" t="s">
        <v>276</v>
      </c>
      <c r="F2252" s="85">
        <v>43612</v>
      </c>
      <c r="G2252" s="82">
        <v>2.0049999999999999</v>
      </c>
      <c r="H2252" s="83">
        <f t="shared" si="105"/>
        <v>2005</v>
      </c>
      <c r="I2252" s="84">
        <f t="shared" si="106"/>
        <v>2.3206018518518515E-2</v>
      </c>
      <c r="J2252" s="83">
        <v>8.1000000000000003E-2</v>
      </c>
      <c r="K2252" s="83" t="s">
        <v>277</v>
      </c>
      <c r="L2252" s="83">
        <v>0.155</v>
      </c>
      <c r="M2252" s="83" t="s">
        <v>277</v>
      </c>
      <c r="N2252" s="84">
        <f t="shared" si="107"/>
        <v>0.25920601851851854</v>
      </c>
    </row>
    <row r="2253" spans="2:14">
      <c r="B2253" s="83"/>
      <c r="C2253" s="80">
        <v>10044187</v>
      </c>
      <c r="D2253" s="80">
        <v>10019674</v>
      </c>
      <c r="E2253" s="79" t="s">
        <v>276</v>
      </c>
      <c r="F2253" s="85">
        <v>43613</v>
      </c>
      <c r="G2253" s="82">
        <v>1.9</v>
      </c>
      <c r="H2253" s="83">
        <f t="shared" si="105"/>
        <v>1900</v>
      </c>
      <c r="I2253" s="84">
        <f t="shared" si="106"/>
        <v>2.1990740740740738E-2</v>
      </c>
      <c r="J2253" s="83">
        <v>7.1999999999999995E-2</v>
      </c>
      <c r="K2253" s="83" t="s">
        <v>277</v>
      </c>
      <c r="L2253" s="83">
        <v>0.156</v>
      </c>
      <c r="M2253" s="83" t="s">
        <v>277</v>
      </c>
      <c r="N2253" s="84">
        <f t="shared" si="107"/>
        <v>0.24999074074074074</v>
      </c>
    </row>
    <row r="2254" spans="2:14">
      <c r="B2254" s="83"/>
      <c r="C2254" s="80">
        <v>10044187</v>
      </c>
      <c r="D2254" s="80">
        <v>10019674</v>
      </c>
      <c r="E2254" s="79" t="s">
        <v>276</v>
      </c>
      <c r="F2254" s="85">
        <v>43614</v>
      </c>
      <c r="G2254" s="82">
        <v>2.266</v>
      </c>
      <c r="H2254" s="83">
        <f t="shared" si="105"/>
        <v>2266</v>
      </c>
      <c r="I2254" s="84">
        <f t="shared" si="106"/>
        <v>2.6226851851851852E-2</v>
      </c>
      <c r="J2254" s="83">
        <v>8.5000000000000006E-2</v>
      </c>
      <c r="K2254" s="83" t="s">
        <v>277</v>
      </c>
      <c r="L2254" s="83">
        <v>0.159</v>
      </c>
      <c r="M2254" s="83" t="s">
        <v>277</v>
      </c>
      <c r="N2254" s="84">
        <f t="shared" si="107"/>
        <v>0.27022685185185186</v>
      </c>
    </row>
    <row r="2255" spans="2:14">
      <c r="B2255" s="83"/>
      <c r="C2255" s="80">
        <v>10044187</v>
      </c>
      <c r="D2255" s="80">
        <v>10019674</v>
      </c>
      <c r="E2255" s="79" t="s">
        <v>276</v>
      </c>
      <c r="F2255" s="85">
        <v>43615</v>
      </c>
      <c r="G2255" s="82">
        <v>1.9510000000000001</v>
      </c>
      <c r="H2255" s="83">
        <f t="shared" si="105"/>
        <v>1951</v>
      </c>
      <c r="I2255" s="84">
        <f t="shared" si="106"/>
        <v>2.2581018518518518E-2</v>
      </c>
      <c r="J2255" s="83">
        <v>7.5999999999999998E-2</v>
      </c>
      <c r="K2255" s="83" t="s">
        <v>277</v>
      </c>
      <c r="L2255" s="83">
        <v>0.158</v>
      </c>
      <c r="M2255" s="83" t="s">
        <v>277</v>
      </c>
      <c r="N2255" s="84">
        <f t="shared" si="107"/>
        <v>0.2565810185185185</v>
      </c>
    </row>
    <row r="2256" spans="2:14">
      <c r="B2256" s="83"/>
      <c r="C2256" s="80">
        <v>10044187</v>
      </c>
      <c r="D2256" s="80">
        <v>10019674</v>
      </c>
      <c r="E2256" s="79" t="s">
        <v>276</v>
      </c>
      <c r="F2256" s="85">
        <v>43616</v>
      </c>
      <c r="G2256" s="82">
        <v>1.851</v>
      </c>
      <c r="H2256" s="83">
        <f t="shared" si="105"/>
        <v>1851</v>
      </c>
      <c r="I2256" s="84">
        <f t="shared" si="106"/>
        <v>2.1423611111111109E-2</v>
      </c>
      <c r="J2256" s="83">
        <v>6.7000000000000004E-2</v>
      </c>
      <c r="K2256" s="83" t="s">
        <v>277</v>
      </c>
      <c r="L2256" s="83">
        <v>0.14899999999999999</v>
      </c>
      <c r="M2256" s="83" t="s">
        <v>277</v>
      </c>
      <c r="N2256" s="84">
        <f t="shared" si="107"/>
        <v>0.2374236111111111</v>
      </c>
    </row>
    <row r="2257" spans="2:14">
      <c r="B2257" s="83"/>
      <c r="C2257" s="80">
        <v>10044187</v>
      </c>
      <c r="D2257" s="80">
        <v>10019674</v>
      </c>
      <c r="E2257" s="79" t="s">
        <v>276</v>
      </c>
      <c r="F2257" s="85">
        <v>43617</v>
      </c>
      <c r="G2257" s="82">
        <v>2.04</v>
      </c>
      <c r="H2257" s="83">
        <f t="shared" si="105"/>
        <v>2040</v>
      </c>
      <c r="I2257" s="84">
        <f t="shared" si="106"/>
        <v>2.361111111111111E-2</v>
      </c>
      <c r="J2257" s="83">
        <v>6.6000000000000003E-2</v>
      </c>
      <c r="K2257" s="83" t="s">
        <v>277</v>
      </c>
      <c r="L2257" s="83">
        <v>0.14199999999999999</v>
      </c>
      <c r="M2257" s="83" t="s">
        <v>277</v>
      </c>
      <c r="N2257" s="84">
        <f t="shared" si="107"/>
        <v>0.2316111111111111</v>
      </c>
    </row>
    <row r="2258" spans="2:14">
      <c r="B2258" s="83"/>
      <c r="C2258" s="80">
        <v>10044187</v>
      </c>
      <c r="D2258" s="80">
        <v>10019674</v>
      </c>
      <c r="E2258" s="79" t="s">
        <v>276</v>
      </c>
      <c r="F2258" s="85">
        <v>43618</v>
      </c>
      <c r="G2258" s="82">
        <v>2.153</v>
      </c>
      <c r="H2258" s="83">
        <f t="shared" si="105"/>
        <v>2153</v>
      </c>
      <c r="I2258" s="84">
        <f t="shared" si="106"/>
        <v>2.4918981481481479E-2</v>
      </c>
      <c r="J2258" s="83">
        <v>6.9000000000000006E-2</v>
      </c>
      <c r="K2258" s="83" t="s">
        <v>277</v>
      </c>
      <c r="L2258" s="83">
        <v>0.13400000000000001</v>
      </c>
      <c r="M2258" s="83" t="s">
        <v>277</v>
      </c>
      <c r="N2258" s="84">
        <f t="shared" si="107"/>
        <v>0.22791898148148149</v>
      </c>
    </row>
    <row r="2259" spans="2:14">
      <c r="B2259" s="83"/>
      <c r="C2259" s="80">
        <v>10044187</v>
      </c>
      <c r="D2259" s="80">
        <v>10019674</v>
      </c>
      <c r="E2259" s="79" t="s">
        <v>276</v>
      </c>
      <c r="F2259" s="85">
        <v>43619</v>
      </c>
      <c r="G2259" s="82">
        <v>1.895</v>
      </c>
      <c r="H2259" s="83">
        <f t="shared" si="105"/>
        <v>1895</v>
      </c>
      <c r="I2259" s="84">
        <f t="shared" si="106"/>
        <v>2.193287037037037E-2</v>
      </c>
      <c r="J2259" s="83">
        <v>0.13600000000000001</v>
      </c>
      <c r="K2259" s="83" t="s">
        <v>277</v>
      </c>
      <c r="L2259" s="83">
        <v>0.14399999999999999</v>
      </c>
      <c r="M2259" s="83" t="s">
        <v>277</v>
      </c>
      <c r="N2259" s="84">
        <f t="shared" si="107"/>
        <v>0.30193287037037037</v>
      </c>
    </row>
    <row r="2260" spans="2:14">
      <c r="B2260" s="83"/>
      <c r="C2260" s="80">
        <v>10044187</v>
      </c>
      <c r="D2260" s="80">
        <v>10019674</v>
      </c>
      <c r="E2260" s="79" t="s">
        <v>276</v>
      </c>
      <c r="F2260" s="85">
        <v>43620</v>
      </c>
      <c r="G2260" s="82">
        <v>2.0059999999999998</v>
      </c>
      <c r="H2260" s="83">
        <f t="shared" si="105"/>
        <v>2005.9999999999998</v>
      </c>
      <c r="I2260" s="84">
        <f t="shared" si="106"/>
        <v>2.3217592592592588E-2</v>
      </c>
      <c r="J2260" s="83">
        <v>9.4E-2</v>
      </c>
      <c r="K2260" s="83" t="s">
        <v>277</v>
      </c>
      <c r="L2260" s="83">
        <v>0.13800000000000001</v>
      </c>
      <c r="M2260" s="83" t="s">
        <v>277</v>
      </c>
      <c r="N2260" s="84">
        <f t="shared" si="107"/>
        <v>0.25521759259259258</v>
      </c>
    </row>
    <row r="2261" spans="2:14">
      <c r="B2261" s="83"/>
      <c r="C2261" s="80">
        <v>10044187</v>
      </c>
      <c r="D2261" s="80">
        <v>10019674</v>
      </c>
      <c r="E2261" s="79" t="s">
        <v>276</v>
      </c>
      <c r="F2261" s="85">
        <v>43621</v>
      </c>
      <c r="G2261" s="82">
        <v>2.379</v>
      </c>
      <c r="H2261" s="83">
        <f t="shared" si="105"/>
        <v>2379</v>
      </c>
      <c r="I2261" s="84">
        <f t="shared" si="106"/>
        <v>2.7534722222222221E-2</v>
      </c>
      <c r="J2261" s="83">
        <v>9.0999999999999998E-2</v>
      </c>
      <c r="K2261" s="83" t="s">
        <v>277</v>
      </c>
      <c r="L2261" s="83">
        <v>0.13500000000000001</v>
      </c>
      <c r="M2261" s="83" t="s">
        <v>277</v>
      </c>
      <c r="N2261" s="84">
        <f t="shared" si="107"/>
        <v>0.25353472222222223</v>
      </c>
    </row>
    <row r="2262" spans="2:14">
      <c r="B2262" s="83"/>
      <c r="C2262" s="80">
        <v>10044187</v>
      </c>
      <c r="D2262" s="80">
        <v>10019674</v>
      </c>
      <c r="E2262" s="79" t="s">
        <v>276</v>
      </c>
      <c r="F2262" s="85">
        <v>43622</v>
      </c>
      <c r="G2262" s="82">
        <v>2.04</v>
      </c>
      <c r="H2262" s="83">
        <f t="shared" si="105"/>
        <v>2040</v>
      </c>
      <c r="I2262" s="84">
        <f t="shared" si="106"/>
        <v>2.361111111111111E-2</v>
      </c>
      <c r="J2262" s="83">
        <v>7.2999999999999995E-2</v>
      </c>
      <c r="K2262" s="83" t="s">
        <v>277</v>
      </c>
      <c r="L2262" s="83">
        <v>0.125</v>
      </c>
      <c r="M2262" s="83" t="s">
        <v>277</v>
      </c>
      <c r="N2262" s="84">
        <f t="shared" si="107"/>
        <v>0.22161111111111109</v>
      </c>
    </row>
    <row r="2263" spans="2:14">
      <c r="B2263" s="83"/>
      <c r="C2263" s="80">
        <v>10044187</v>
      </c>
      <c r="D2263" s="80">
        <v>10019674</v>
      </c>
      <c r="E2263" s="79" t="s">
        <v>276</v>
      </c>
      <c r="F2263" s="85">
        <v>43623</v>
      </c>
      <c r="G2263" s="82">
        <v>2.04</v>
      </c>
      <c r="H2263" s="83">
        <f t="shared" si="105"/>
        <v>2040</v>
      </c>
      <c r="I2263" s="84">
        <f t="shared" si="106"/>
        <v>2.361111111111111E-2</v>
      </c>
      <c r="J2263" s="83">
        <v>0.28499999999999998</v>
      </c>
      <c r="K2263" s="83" t="s">
        <v>277</v>
      </c>
      <c r="L2263" s="83">
        <v>0.156</v>
      </c>
      <c r="M2263" s="83" t="s">
        <v>277</v>
      </c>
      <c r="N2263" s="84">
        <f t="shared" si="107"/>
        <v>0.46461111111111109</v>
      </c>
    </row>
    <row r="2264" spans="2:14">
      <c r="B2264" s="83"/>
      <c r="C2264" s="80">
        <v>10044187</v>
      </c>
      <c r="D2264" s="80">
        <v>10019674</v>
      </c>
      <c r="E2264" s="79" t="s">
        <v>276</v>
      </c>
      <c r="F2264" s="85">
        <v>43624</v>
      </c>
      <c r="G2264" s="82">
        <v>2.04</v>
      </c>
      <c r="H2264" s="83">
        <f t="shared" si="105"/>
        <v>2040</v>
      </c>
      <c r="I2264" s="84">
        <f t="shared" si="106"/>
        <v>2.361111111111111E-2</v>
      </c>
      <c r="J2264" s="83">
        <v>0.27400000000000002</v>
      </c>
      <c r="K2264" s="83" t="s">
        <v>277</v>
      </c>
      <c r="L2264" s="83">
        <v>0.23699999999999999</v>
      </c>
      <c r="M2264" s="83" t="s">
        <v>277</v>
      </c>
      <c r="N2264" s="84">
        <f t="shared" si="107"/>
        <v>0.53461111111111115</v>
      </c>
    </row>
    <row r="2265" spans="2:14">
      <c r="B2265" s="83"/>
      <c r="C2265" s="80">
        <v>10044187</v>
      </c>
      <c r="D2265" s="80">
        <v>10019674</v>
      </c>
      <c r="E2265" s="79" t="s">
        <v>276</v>
      </c>
      <c r="F2265" s="85">
        <v>43625</v>
      </c>
      <c r="G2265" s="82">
        <v>2.04</v>
      </c>
      <c r="H2265" s="83">
        <f t="shared" si="105"/>
        <v>2040</v>
      </c>
      <c r="I2265" s="84">
        <f t="shared" si="106"/>
        <v>2.361111111111111E-2</v>
      </c>
      <c r="J2265" s="83">
        <v>0.11600000000000001</v>
      </c>
      <c r="K2265" s="83" t="s">
        <v>277</v>
      </c>
      <c r="L2265" s="83">
        <v>0.17</v>
      </c>
      <c r="M2265" s="83" t="s">
        <v>277</v>
      </c>
      <c r="N2265" s="84">
        <f t="shared" si="107"/>
        <v>0.30961111111111117</v>
      </c>
    </row>
    <row r="2266" spans="2:14">
      <c r="B2266" s="83"/>
      <c r="C2266" s="80">
        <v>10044187</v>
      </c>
      <c r="D2266" s="80">
        <v>10019674</v>
      </c>
      <c r="E2266" s="79" t="s">
        <v>276</v>
      </c>
      <c r="F2266" s="85">
        <v>43626</v>
      </c>
      <c r="G2266" s="82">
        <v>2.04</v>
      </c>
      <c r="H2266" s="83">
        <f t="shared" si="105"/>
        <v>2040</v>
      </c>
      <c r="I2266" s="84">
        <f t="shared" si="106"/>
        <v>2.361111111111111E-2</v>
      </c>
      <c r="J2266" s="83">
        <v>2.96</v>
      </c>
      <c r="K2266" s="83" t="s">
        <v>277</v>
      </c>
      <c r="L2266" s="83">
        <v>0.53800000000000003</v>
      </c>
      <c r="M2266" s="83" t="s">
        <v>277</v>
      </c>
      <c r="N2266" s="84">
        <f t="shared" si="107"/>
        <v>3.5216111111111115</v>
      </c>
    </row>
    <row r="2267" spans="2:14">
      <c r="B2267" s="83"/>
      <c r="C2267" s="80">
        <v>10044187</v>
      </c>
      <c r="D2267" s="80">
        <v>10019674</v>
      </c>
      <c r="E2267" s="79" t="s">
        <v>276</v>
      </c>
      <c r="F2267" s="85">
        <v>43627</v>
      </c>
      <c r="G2267" s="82">
        <v>1.6950000000000001</v>
      </c>
      <c r="H2267" s="83">
        <f t="shared" si="105"/>
        <v>1695</v>
      </c>
      <c r="I2267" s="84">
        <f t="shared" si="106"/>
        <v>1.9618055555555555E-2</v>
      </c>
      <c r="J2267" s="83">
        <v>0.95799999999999996</v>
      </c>
      <c r="K2267" s="83" t="s">
        <v>277</v>
      </c>
      <c r="L2267" s="83">
        <v>0.56200000000000006</v>
      </c>
      <c r="M2267" s="83" t="s">
        <v>277</v>
      </c>
      <c r="N2267" s="84">
        <f t="shared" si="107"/>
        <v>1.5396180555555556</v>
      </c>
    </row>
    <row r="2268" spans="2:14">
      <c r="B2268" s="83"/>
      <c r="C2268" s="80">
        <v>10044187</v>
      </c>
      <c r="D2268" s="80">
        <v>10019674</v>
      </c>
      <c r="E2268" s="79" t="s">
        <v>276</v>
      </c>
      <c r="F2268" s="85">
        <v>43628</v>
      </c>
      <c r="G2268" s="82">
        <v>1.9590000000000001</v>
      </c>
      <c r="H2268" s="83">
        <f t="shared" si="105"/>
        <v>1959</v>
      </c>
      <c r="I2268" s="84">
        <f t="shared" si="106"/>
        <v>2.267361111111111E-2</v>
      </c>
      <c r="J2268" s="83">
        <v>0.84</v>
      </c>
      <c r="K2268" s="83" t="s">
        <v>277</v>
      </c>
      <c r="L2268" s="83">
        <v>0.314</v>
      </c>
      <c r="M2268" s="83" t="s">
        <v>277</v>
      </c>
      <c r="N2268" s="84">
        <f t="shared" si="107"/>
        <v>1.1766736111111111</v>
      </c>
    </row>
    <row r="2269" spans="2:14">
      <c r="B2269" s="83"/>
      <c r="C2269" s="80">
        <v>10044187</v>
      </c>
      <c r="D2269" s="80">
        <v>10019674</v>
      </c>
      <c r="E2269" s="79" t="s">
        <v>276</v>
      </c>
      <c r="F2269" s="85">
        <v>43629</v>
      </c>
      <c r="G2269" s="82">
        <v>1.9590000000000001</v>
      </c>
      <c r="H2269" s="83">
        <f t="shared" si="105"/>
        <v>1959</v>
      </c>
      <c r="I2269" s="84">
        <f t="shared" si="106"/>
        <v>2.267361111111111E-2</v>
      </c>
      <c r="J2269" s="83">
        <v>1.69</v>
      </c>
      <c r="K2269" s="83" t="s">
        <v>277</v>
      </c>
      <c r="L2269" s="83">
        <v>0.59199999999999997</v>
      </c>
      <c r="M2269" s="83" t="s">
        <v>277</v>
      </c>
      <c r="N2269" s="84">
        <f t="shared" si="107"/>
        <v>2.3046736111111112</v>
      </c>
    </row>
    <row r="2270" spans="2:14">
      <c r="B2270" s="83"/>
      <c r="C2270" s="80">
        <v>10044187</v>
      </c>
      <c r="D2270" s="80">
        <v>10019674</v>
      </c>
      <c r="E2270" s="79" t="s">
        <v>276</v>
      </c>
      <c r="F2270" s="85">
        <v>43630</v>
      </c>
      <c r="G2270" s="82">
        <v>1.9590000000000001</v>
      </c>
      <c r="H2270" s="83">
        <f t="shared" si="105"/>
        <v>1959</v>
      </c>
      <c r="I2270" s="84">
        <f t="shared" si="106"/>
        <v>2.267361111111111E-2</v>
      </c>
      <c r="J2270" s="83">
        <v>0.34300000000000003</v>
      </c>
      <c r="K2270" s="83" t="s">
        <v>277</v>
      </c>
      <c r="L2270" s="83">
        <v>0.33300000000000002</v>
      </c>
      <c r="M2270" s="83" t="s">
        <v>277</v>
      </c>
      <c r="N2270" s="84">
        <f t="shared" si="107"/>
        <v>0.69867361111111115</v>
      </c>
    </row>
    <row r="2271" spans="2:14">
      <c r="B2271" s="83"/>
      <c r="C2271" s="80">
        <v>10044187</v>
      </c>
      <c r="D2271" s="80">
        <v>10019674</v>
      </c>
      <c r="E2271" s="79" t="s">
        <v>276</v>
      </c>
      <c r="F2271" s="85">
        <v>43631</v>
      </c>
      <c r="G2271" s="82">
        <v>2.133</v>
      </c>
      <c r="H2271" s="83">
        <f t="shared" si="105"/>
        <v>2133</v>
      </c>
      <c r="I2271" s="84">
        <f t="shared" si="106"/>
        <v>2.4687499999999998E-2</v>
      </c>
      <c r="J2271" s="83">
        <v>0.17799999999999999</v>
      </c>
      <c r="K2271" s="83" t="s">
        <v>277</v>
      </c>
      <c r="L2271" s="83">
        <v>0.24299999999999999</v>
      </c>
      <c r="M2271" s="83" t="s">
        <v>277</v>
      </c>
      <c r="N2271" s="84">
        <f t="shared" si="107"/>
        <v>0.44568750000000001</v>
      </c>
    </row>
    <row r="2272" spans="2:14">
      <c r="B2272" s="83"/>
      <c r="C2272" s="80">
        <v>10044187</v>
      </c>
      <c r="D2272" s="80">
        <v>10019674</v>
      </c>
      <c r="E2272" s="79" t="s">
        <v>276</v>
      </c>
      <c r="F2272" s="85">
        <v>43632</v>
      </c>
      <c r="G2272" s="82">
        <v>1.9019999999999999</v>
      </c>
      <c r="H2272" s="83">
        <f t="shared" si="105"/>
        <v>1902</v>
      </c>
      <c r="I2272" s="84">
        <f t="shared" si="106"/>
        <v>2.2013888888888885E-2</v>
      </c>
      <c r="J2272" s="83">
        <v>0.159</v>
      </c>
      <c r="K2272" s="83" t="s">
        <v>277</v>
      </c>
      <c r="L2272" s="83">
        <v>0.20799999999999999</v>
      </c>
      <c r="M2272" s="83" t="s">
        <v>277</v>
      </c>
      <c r="N2272" s="84">
        <f t="shared" si="107"/>
        <v>0.38901388888888888</v>
      </c>
    </row>
    <row r="2273" spans="2:14">
      <c r="B2273" s="83"/>
      <c r="C2273" s="80">
        <v>10044187</v>
      </c>
      <c r="D2273" s="80">
        <v>10019674</v>
      </c>
      <c r="E2273" s="79" t="s">
        <v>276</v>
      </c>
      <c r="F2273" s="85">
        <v>43633</v>
      </c>
      <c r="G2273" s="82">
        <v>2.0259999999999998</v>
      </c>
      <c r="H2273" s="83">
        <f t="shared" si="105"/>
        <v>2025.9999999999998</v>
      </c>
      <c r="I2273" s="84">
        <f t="shared" si="106"/>
        <v>2.344907407407407E-2</v>
      </c>
      <c r="J2273" s="83">
        <v>0.125</v>
      </c>
      <c r="K2273" s="83" t="s">
        <v>277</v>
      </c>
      <c r="L2273" s="83">
        <v>0.187</v>
      </c>
      <c r="M2273" s="83" t="s">
        <v>277</v>
      </c>
      <c r="N2273" s="84">
        <f t="shared" si="107"/>
        <v>0.33544907407407409</v>
      </c>
    </row>
    <row r="2274" spans="2:14">
      <c r="B2274" s="83"/>
      <c r="C2274" s="80">
        <v>10044187</v>
      </c>
      <c r="D2274" s="80">
        <v>10019674</v>
      </c>
      <c r="E2274" s="79" t="s">
        <v>276</v>
      </c>
      <c r="F2274" s="85">
        <v>43634</v>
      </c>
      <c r="G2274" s="82">
        <v>1.9419999999999999</v>
      </c>
      <c r="H2274" s="83">
        <f t="shared" si="105"/>
        <v>1942</v>
      </c>
      <c r="I2274" s="84">
        <f t="shared" si="106"/>
        <v>2.2476851851851849E-2</v>
      </c>
      <c r="J2274" s="83">
        <v>0.2</v>
      </c>
      <c r="K2274" s="83" t="s">
        <v>277</v>
      </c>
      <c r="L2274" s="83">
        <v>0.193</v>
      </c>
      <c r="M2274" s="83" t="s">
        <v>277</v>
      </c>
      <c r="N2274" s="84">
        <f t="shared" si="107"/>
        <v>0.4154768518518519</v>
      </c>
    </row>
    <row r="2275" spans="2:14">
      <c r="B2275" s="83"/>
      <c r="C2275" s="80">
        <v>10044187</v>
      </c>
      <c r="D2275" s="80">
        <v>10019674</v>
      </c>
      <c r="E2275" s="79" t="s">
        <v>276</v>
      </c>
      <c r="F2275" s="85">
        <v>43635</v>
      </c>
      <c r="G2275" s="82">
        <v>1.9810000000000001</v>
      </c>
      <c r="H2275" s="83">
        <f t="shared" si="105"/>
        <v>1981</v>
      </c>
      <c r="I2275" s="84">
        <f t="shared" si="106"/>
        <v>2.2928240740740739E-2</v>
      </c>
      <c r="J2275" s="83">
        <v>0.68100000000000005</v>
      </c>
      <c r="K2275" s="83" t="s">
        <v>277</v>
      </c>
      <c r="L2275" s="83">
        <v>0.248</v>
      </c>
      <c r="M2275" s="83" t="s">
        <v>277</v>
      </c>
      <c r="N2275" s="84">
        <f t="shared" si="107"/>
        <v>0.95192824074074078</v>
      </c>
    </row>
    <row r="2276" spans="2:14">
      <c r="B2276" s="83"/>
      <c r="C2276" s="80">
        <v>10044187</v>
      </c>
      <c r="D2276" s="80">
        <v>10019674</v>
      </c>
      <c r="E2276" s="79" t="s">
        <v>276</v>
      </c>
      <c r="F2276" s="85">
        <v>43636</v>
      </c>
      <c r="G2276" s="82">
        <v>2.0350000000000001</v>
      </c>
      <c r="H2276" s="83">
        <f t="shared" si="105"/>
        <v>2035.0000000000002</v>
      </c>
      <c r="I2276" s="84">
        <f t="shared" si="106"/>
        <v>2.3553240740740739E-2</v>
      </c>
      <c r="J2276" s="83">
        <v>0.251</v>
      </c>
      <c r="K2276" s="83" t="s">
        <v>277</v>
      </c>
      <c r="L2276" s="83">
        <v>0.28699999999999998</v>
      </c>
      <c r="M2276" s="83" t="s">
        <v>277</v>
      </c>
      <c r="N2276" s="84">
        <f t="shared" si="107"/>
        <v>0.56155324074074064</v>
      </c>
    </row>
    <row r="2277" spans="2:14">
      <c r="B2277" s="83"/>
      <c r="C2277" s="80">
        <v>10044187</v>
      </c>
      <c r="D2277" s="80">
        <v>10019674</v>
      </c>
      <c r="E2277" s="79" t="s">
        <v>276</v>
      </c>
      <c r="F2277" s="85">
        <v>43637</v>
      </c>
      <c r="G2277" s="82">
        <v>1.976</v>
      </c>
      <c r="H2277" s="83">
        <f t="shared" si="105"/>
        <v>1976</v>
      </c>
      <c r="I2277" s="84">
        <f t="shared" si="106"/>
        <v>2.2870370370370367E-2</v>
      </c>
      <c r="J2277" s="83">
        <v>0.124</v>
      </c>
      <c r="K2277" s="83" t="s">
        <v>277</v>
      </c>
      <c r="L2277" s="83">
        <v>0.182</v>
      </c>
      <c r="M2277" s="83" t="s">
        <v>277</v>
      </c>
      <c r="N2277" s="84">
        <f t="shared" si="107"/>
        <v>0.32887037037037037</v>
      </c>
    </row>
    <row r="2278" spans="2:14">
      <c r="B2278" s="83"/>
      <c r="C2278" s="80">
        <v>10044187</v>
      </c>
      <c r="D2278" s="80">
        <v>10019674</v>
      </c>
      <c r="E2278" s="79" t="s">
        <v>276</v>
      </c>
      <c r="F2278" s="85">
        <v>43638</v>
      </c>
      <c r="G2278" s="82">
        <v>1.9379999999999999</v>
      </c>
      <c r="H2278" s="83">
        <f t="shared" si="105"/>
        <v>1938</v>
      </c>
      <c r="I2278" s="84">
        <f t="shared" si="106"/>
        <v>2.2430555555555554E-2</v>
      </c>
      <c r="J2278" s="83">
        <v>0.10199999999999999</v>
      </c>
      <c r="K2278" s="83" t="s">
        <v>277</v>
      </c>
      <c r="L2278" s="83">
        <v>0.16</v>
      </c>
      <c r="M2278" s="83" t="s">
        <v>277</v>
      </c>
      <c r="N2278" s="84">
        <f t="shared" si="107"/>
        <v>0.28443055555555552</v>
      </c>
    </row>
    <row r="2279" spans="2:14">
      <c r="B2279" s="83"/>
      <c r="C2279" s="80">
        <v>10044187</v>
      </c>
      <c r="D2279" s="80">
        <v>10019674</v>
      </c>
      <c r="E2279" s="79" t="s">
        <v>276</v>
      </c>
      <c r="F2279" s="85">
        <v>43639</v>
      </c>
      <c r="G2279" s="82">
        <v>2.1379999999999999</v>
      </c>
      <c r="H2279" s="83">
        <f t="shared" si="105"/>
        <v>2138</v>
      </c>
      <c r="I2279" s="84">
        <f t="shared" si="106"/>
        <v>2.4745370370370369E-2</v>
      </c>
      <c r="J2279" s="83">
        <v>9.1999999999999998E-2</v>
      </c>
      <c r="K2279" s="83" t="s">
        <v>277</v>
      </c>
      <c r="L2279" s="83">
        <v>0.14799999999999999</v>
      </c>
      <c r="M2279" s="83" t="s">
        <v>277</v>
      </c>
      <c r="N2279" s="84">
        <f t="shared" si="107"/>
        <v>0.26474537037037038</v>
      </c>
    </row>
    <row r="2280" spans="2:14">
      <c r="B2280" s="83"/>
      <c r="C2280" s="80">
        <v>10044187</v>
      </c>
      <c r="D2280" s="80">
        <v>10019674</v>
      </c>
      <c r="E2280" s="79" t="s">
        <v>276</v>
      </c>
      <c r="F2280" s="85">
        <v>43640</v>
      </c>
      <c r="G2280" s="82">
        <v>1.804</v>
      </c>
      <c r="H2280" s="83">
        <f t="shared" si="105"/>
        <v>1804</v>
      </c>
      <c r="I2280" s="84">
        <f t="shared" si="106"/>
        <v>2.087962962962963E-2</v>
      </c>
      <c r="J2280" s="83">
        <v>0.108</v>
      </c>
      <c r="K2280" s="83" t="s">
        <v>277</v>
      </c>
      <c r="L2280" s="83">
        <v>0.152</v>
      </c>
      <c r="M2280" s="83" t="s">
        <v>277</v>
      </c>
      <c r="N2280" s="84">
        <f t="shared" si="107"/>
        <v>0.28087962962962965</v>
      </c>
    </row>
    <row r="2281" spans="2:14">
      <c r="B2281" s="83"/>
      <c r="C2281" s="80">
        <v>10044187</v>
      </c>
      <c r="D2281" s="80">
        <v>10019674</v>
      </c>
      <c r="E2281" s="79" t="s">
        <v>276</v>
      </c>
      <c r="F2281" s="85">
        <v>43641</v>
      </c>
      <c r="G2281" s="82">
        <v>2.2650000000000001</v>
      </c>
      <c r="H2281" s="83">
        <f t="shared" si="105"/>
        <v>2265</v>
      </c>
      <c r="I2281" s="84">
        <f t="shared" si="106"/>
        <v>2.6215277777777778E-2</v>
      </c>
      <c r="J2281" s="83">
        <v>0.20499999999999999</v>
      </c>
      <c r="K2281" s="83" t="s">
        <v>277</v>
      </c>
      <c r="L2281" s="83">
        <v>0.182</v>
      </c>
      <c r="M2281" s="83" t="s">
        <v>277</v>
      </c>
      <c r="N2281" s="84">
        <f t="shared" si="107"/>
        <v>0.41321527777777778</v>
      </c>
    </row>
    <row r="2282" spans="2:14">
      <c r="B2282" s="83"/>
      <c r="C2282" s="80">
        <v>10044187</v>
      </c>
      <c r="D2282" s="80">
        <v>10019674</v>
      </c>
      <c r="E2282" s="79" t="s">
        <v>276</v>
      </c>
      <c r="F2282" s="85">
        <v>43642</v>
      </c>
      <c r="G2282" s="82">
        <v>2.93</v>
      </c>
      <c r="H2282" s="83">
        <f t="shared" si="105"/>
        <v>2930</v>
      </c>
      <c r="I2282" s="84">
        <f t="shared" si="106"/>
        <v>3.3912037037037039E-2</v>
      </c>
      <c r="J2282" s="83">
        <v>0.108</v>
      </c>
      <c r="K2282" s="83" t="s">
        <v>277</v>
      </c>
      <c r="L2282" s="83">
        <v>0.17199999999999999</v>
      </c>
      <c r="M2282" s="83" t="s">
        <v>277</v>
      </c>
      <c r="N2282" s="84">
        <f t="shared" si="107"/>
        <v>0.31391203703703702</v>
      </c>
    </row>
    <row r="2283" spans="2:14">
      <c r="B2283" s="83"/>
      <c r="C2283" s="80">
        <v>10044187</v>
      </c>
      <c r="D2283" s="80">
        <v>10019674</v>
      </c>
      <c r="E2283" s="79" t="s">
        <v>276</v>
      </c>
      <c r="F2283" s="85">
        <v>43643</v>
      </c>
      <c r="G2283" s="82">
        <v>1.8140000000000001</v>
      </c>
      <c r="H2283" s="83">
        <f t="shared" si="105"/>
        <v>1814</v>
      </c>
      <c r="I2283" s="84">
        <f t="shared" si="106"/>
        <v>2.0995370370370369E-2</v>
      </c>
      <c r="J2283" s="83">
        <v>9.2999999999999999E-2</v>
      </c>
      <c r="K2283" s="83" t="s">
        <v>277</v>
      </c>
      <c r="L2283" s="83">
        <v>0.14799999999999999</v>
      </c>
      <c r="M2283" s="83" t="s">
        <v>277</v>
      </c>
      <c r="N2283" s="84">
        <f t="shared" si="107"/>
        <v>0.26199537037037035</v>
      </c>
    </row>
    <row r="2284" spans="2:14">
      <c r="B2284" s="83"/>
      <c r="C2284" s="80">
        <v>10044187</v>
      </c>
      <c r="D2284" s="80">
        <v>10019674</v>
      </c>
      <c r="E2284" s="79" t="s">
        <v>276</v>
      </c>
      <c r="F2284" s="85">
        <v>43644</v>
      </c>
      <c r="G2284" s="82">
        <v>1.0880000000000001</v>
      </c>
      <c r="H2284" s="83">
        <f t="shared" si="105"/>
        <v>1088</v>
      </c>
      <c r="I2284" s="84">
        <f t="shared" si="106"/>
        <v>1.2592592592592593E-2</v>
      </c>
      <c r="J2284" s="83">
        <v>9.6000000000000002E-2</v>
      </c>
      <c r="K2284" s="83" t="s">
        <v>277</v>
      </c>
      <c r="L2284" s="83">
        <v>0.14399999999999999</v>
      </c>
      <c r="M2284" s="83" t="s">
        <v>277</v>
      </c>
      <c r="N2284" s="84">
        <f t="shared" si="107"/>
        <v>0.25259259259259259</v>
      </c>
    </row>
    <row r="2285" spans="2:14">
      <c r="B2285" s="83"/>
      <c r="C2285" s="80">
        <v>10044187</v>
      </c>
      <c r="D2285" s="80">
        <v>10019674</v>
      </c>
      <c r="E2285" s="79" t="s">
        <v>276</v>
      </c>
      <c r="F2285" s="85">
        <v>43645</v>
      </c>
      <c r="G2285" s="82">
        <v>2.0529999999999999</v>
      </c>
      <c r="H2285" s="83">
        <f t="shared" si="105"/>
        <v>2053</v>
      </c>
      <c r="I2285" s="84">
        <f t="shared" si="106"/>
        <v>2.376157407407407E-2</v>
      </c>
      <c r="J2285" s="83">
        <v>9.1999999999999998E-2</v>
      </c>
      <c r="K2285" s="83" t="s">
        <v>277</v>
      </c>
      <c r="L2285" s="83">
        <v>0.13900000000000001</v>
      </c>
      <c r="M2285" s="83" t="s">
        <v>277</v>
      </c>
      <c r="N2285" s="84">
        <f t="shared" si="107"/>
        <v>0.25476157407407407</v>
      </c>
    </row>
    <row r="2286" spans="2:14">
      <c r="B2286" s="83"/>
      <c r="C2286" s="80">
        <v>10044187</v>
      </c>
      <c r="D2286" s="80">
        <v>10019674</v>
      </c>
      <c r="E2286" s="79" t="s">
        <v>276</v>
      </c>
      <c r="F2286" s="85">
        <v>43646</v>
      </c>
      <c r="G2286" s="82">
        <v>1.9870000000000001</v>
      </c>
      <c r="H2286" s="83">
        <f t="shared" si="105"/>
        <v>1987</v>
      </c>
      <c r="I2286" s="84">
        <f t="shared" si="106"/>
        <v>2.2997685185185184E-2</v>
      </c>
      <c r="J2286" s="83">
        <v>9.2999999999999999E-2</v>
      </c>
      <c r="K2286" s="83" t="s">
        <v>277</v>
      </c>
      <c r="L2286" s="83">
        <v>0.13900000000000001</v>
      </c>
      <c r="M2286" s="83" t="s">
        <v>277</v>
      </c>
      <c r="N2286" s="84">
        <f t="shared" si="107"/>
        <v>0.25499768518518517</v>
      </c>
    </row>
    <row r="2287" spans="2:14">
      <c r="B2287" s="83"/>
      <c r="C2287" s="80">
        <v>10044187</v>
      </c>
      <c r="D2287" s="80">
        <v>10019674</v>
      </c>
      <c r="E2287" s="79" t="s">
        <v>276</v>
      </c>
      <c r="F2287" s="85">
        <v>43647</v>
      </c>
      <c r="G2287" s="82">
        <v>2.2589999999999999</v>
      </c>
      <c r="H2287" s="83">
        <f t="shared" si="105"/>
        <v>2259</v>
      </c>
      <c r="I2287" s="84">
        <f t="shared" si="106"/>
        <v>2.614583333333333E-2</v>
      </c>
      <c r="J2287" s="83">
        <v>0.10199999999999999</v>
      </c>
      <c r="K2287" s="83" t="s">
        <v>277</v>
      </c>
      <c r="L2287" s="83">
        <v>0.14499999999999999</v>
      </c>
      <c r="M2287" s="83" t="s">
        <v>277</v>
      </c>
      <c r="N2287" s="84">
        <f t="shared" si="107"/>
        <v>0.27314583333333331</v>
      </c>
    </row>
    <row r="2288" spans="2:14">
      <c r="B2288" s="83"/>
      <c r="C2288" s="80">
        <v>10044187</v>
      </c>
      <c r="D2288" s="80">
        <v>10019674</v>
      </c>
      <c r="E2288" s="79" t="s">
        <v>276</v>
      </c>
      <c r="F2288" s="85">
        <v>43648</v>
      </c>
      <c r="G2288" s="82">
        <v>1.9450000000000001</v>
      </c>
      <c r="H2288" s="83">
        <f t="shared" si="105"/>
        <v>1945</v>
      </c>
      <c r="I2288" s="84">
        <f t="shared" si="106"/>
        <v>2.2511574074074073E-2</v>
      </c>
      <c r="J2288" s="83">
        <v>0.1</v>
      </c>
      <c r="K2288" s="83" t="s">
        <v>277</v>
      </c>
      <c r="L2288" s="83">
        <v>0.14399999999999999</v>
      </c>
      <c r="M2288" s="83" t="s">
        <v>277</v>
      </c>
      <c r="N2288" s="84">
        <f t="shared" si="107"/>
        <v>0.26651157407407405</v>
      </c>
    </row>
    <row r="2289" spans="2:14">
      <c r="B2289" s="83"/>
      <c r="C2289" s="80">
        <v>10044187</v>
      </c>
      <c r="D2289" s="80">
        <v>10019674</v>
      </c>
      <c r="E2289" s="79" t="s">
        <v>276</v>
      </c>
      <c r="F2289" s="85">
        <v>43649</v>
      </c>
      <c r="G2289" s="82">
        <v>2.1560000000000001</v>
      </c>
      <c r="H2289" s="83">
        <f t="shared" si="105"/>
        <v>2156</v>
      </c>
      <c r="I2289" s="84">
        <f t="shared" si="106"/>
        <v>2.4953703703703704E-2</v>
      </c>
      <c r="J2289" s="83">
        <v>7.6999999999999999E-2</v>
      </c>
      <c r="K2289" s="83" t="s">
        <v>277</v>
      </c>
      <c r="L2289" s="83">
        <v>0.14199999999999999</v>
      </c>
      <c r="M2289" s="83" t="s">
        <v>277</v>
      </c>
      <c r="N2289" s="84">
        <f t="shared" si="107"/>
        <v>0.24395370370370367</v>
      </c>
    </row>
    <row r="2290" spans="2:14">
      <c r="B2290" s="83"/>
      <c r="C2290" s="80">
        <v>10044187</v>
      </c>
      <c r="D2290" s="80">
        <v>10019674</v>
      </c>
      <c r="E2290" s="79" t="s">
        <v>276</v>
      </c>
      <c r="F2290" s="85">
        <v>43650</v>
      </c>
      <c r="G2290" s="82">
        <v>1.927</v>
      </c>
      <c r="H2290" s="83">
        <f t="shared" si="105"/>
        <v>1927</v>
      </c>
      <c r="I2290" s="84">
        <f t="shared" si="106"/>
        <v>2.2303240740740742E-2</v>
      </c>
      <c r="J2290" s="83">
        <v>7.2999999999999995E-2</v>
      </c>
      <c r="K2290" s="83" t="s">
        <v>277</v>
      </c>
      <c r="L2290" s="83">
        <v>0.14099999999999999</v>
      </c>
      <c r="M2290" s="83" t="s">
        <v>277</v>
      </c>
      <c r="N2290" s="84">
        <f t="shared" si="107"/>
        <v>0.23630324074074072</v>
      </c>
    </row>
    <row r="2291" spans="2:14">
      <c r="B2291" s="83"/>
      <c r="C2291" s="80">
        <v>10044187</v>
      </c>
      <c r="D2291" s="80">
        <v>10019674</v>
      </c>
      <c r="E2291" s="79" t="s">
        <v>276</v>
      </c>
      <c r="F2291" s="85">
        <v>43651</v>
      </c>
      <c r="G2291" s="82">
        <v>2.0649999999999999</v>
      </c>
      <c r="H2291" s="83">
        <f t="shared" si="105"/>
        <v>2065</v>
      </c>
      <c r="I2291" s="84">
        <f t="shared" si="106"/>
        <v>2.390046296296296E-2</v>
      </c>
      <c r="J2291" s="83">
        <v>6.8000000000000005E-2</v>
      </c>
      <c r="K2291" s="83" t="s">
        <v>277</v>
      </c>
      <c r="L2291" s="83">
        <v>0.13500000000000001</v>
      </c>
      <c r="M2291" s="83" t="s">
        <v>277</v>
      </c>
      <c r="N2291" s="84">
        <f t="shared" si="107"/>
        <v>0.22690046296296296</v>
      </c>
    </row>
    <row r="2292" spans="2:14">
      <c r="B2292" s="83"/>
      <c r="C2292" s="80">
        <v>10044187</v>
      </c>
      <c r="D2292" s="80">
        <v>10019674</v>
      </c>
      <c r="E2292" s="79" t="s">
        <v>276</v>
      </c>
      <c r="F2292" s="85">
        <v>43652</v>
      </c>
      <c r="G2292" s="82">
        <v>2.1619999999999999</v>
      </c>
      <c r="H2292" s="83">
        <f t="shared" si="105"/>
        <v>2162</v>
      </c>
      <c r="I2292" s="84">
        <f t="shared" si="106"/>
        <v>2.5023148148148145E-2</v>
      </c>
      <c r="J2292" s="83">
        <v>7.1999999999999995E-2</v>
      </c>
      <c r="K2292" s="83" t="s">
        <v>277</v>
      </c>
      <c r="L2292" s="83">
        <v>0.13500000000000001</v>
      </c>
      <c r="M2292" s="83" t="s">
        <v>277</v>
      </c>
      <c r="N2292" s="84">
        <f t="shared" si="107"/>
        <v>0.23202314814814815</v>
      </c>
    </row>
    <row r="2293" spans="2:14">
      <c r="B2293" s="83"/>
      <c r="C2293" s="80">
        <v>10044187</v>
      </c>
      <c r="D2293" s="80">
        <v>10019674</v>
      </c>
      <c r="E2293" s="79" t="s">
        <v>276</v>
      </c>
      <c r="F2293" s="85">
        <v>43653</v>
      </c>
      <c r="G2293" s="82">
        <v>2.0859999999999999</v>
      </c>
      <c r="H2293" s="83">
        <f t="shared" si="105"/>
        <v>2086</v>
      </c>
      <c r="I2293" s="84">
        <f t="shared" si="106"/>
        <v>2.4143518518518516E-2</v>
      </c>
      <c r="J2293" s="83">
        <v>0.108</v>
      </c>
      <c r="K2293" s="83" t="s">
        <v>277</v>
      </c>
      <c r="L2293" s="83">
        <v>0.14799999999999999</v>
      </c>
      <c r="M2293" s="83" t="s">
        <v>277</v>
      </c>
      <c r="N2293" s="84">
        <f t="shared" si="107"/>
        <v>0.28014351851851849</v>
      </c>
    </row>
    <row r="2294" spans="2:14">
      <c r="B2294" s="83"/>
      <c r="C2294" s="80">
        <v>10044187</v>
      </c>
      <c r="D2294" s="80">
        <v>10019674</v>
      </c>
      <c r="E2294" s="79" t="s">
        <v>276</v>
      </c>
      <c r="F2294" s="85">
        <v>43654</v>
      </c>
      <c r="G2294" s="82">
        <v>1.8420000000000001</v>
      </c>
      <c r="H2294" s="83">
        <f t="shared" si="105"/>
        <v>1842</v>
      </c>
      <c r="I2294" s="84">
        <f t="shared" si="106"/>
        <v>2.1319444444444443E-2</v>
      </c>
      <c r="J2294" s="83">
        <v>8.1000000000000003E-2</v>
      </c>
      <c r="K2294" s="83" t="s">
        <v>277</v>
      </c>
      <c r="L2294" s="83">
        <v>0.15</v>
      </c>
      <c r="M2294" s="83" t="s">
        <v>277</v>
      </c>
      <c r="N2294" s="84">
        <f t="shared" si="107"/>
        <v>0.25231944444444443</v>
      </c>
    </row>
    <row r="2295" spans="2:14">
      <c r="B2295" s="83"/>
      <c r="C2295" s="80">
        <v>10044187</v>
      </c>
      <c r="D2295" s="80">
        <v>10019674</v>
      </c>
      <c r="E2295" s="79" t="s">
        <v>276</v>
      </c>
      <c r="F2295" s="85">
        <v>43655</v>
      </c>
      <c r="G2295" s="82">
        <v>1.7130000000000001</v>
      </c>
      <c r="H2295" s="83">
        <f t="shared" si="105"/>
        <v>1713</v>
      </c>
      <c r="I2295" s="84">
        <f t="shared" si="106"/>
        <v>1.982638888888889E-2</v>
      </c>
      <c r="J2295" s="83">
        <v>7.1999999999999995E-2</v>
      </c>
      <c r="K2295" s="83" t="s">
        <v>277</v>
      </c>
      <c r="L2295" s="83">
        <v>0.13800000000000001</v>
      </c>
      <c r="M2295" s="83" t="s">
        <v>277</v>
      </c>
      <c r="N2295" s="84">
        <f t="shared" si="107"/>
        <v>0.2298263888888889</v>
      </c>
    </row>
    <row r="2296" spans="2:14">
      <c r="B2296" s="83"/>
      <c r="C2296" s="80">
        <v>10044187</v>
      </c>
      <c r="D2296" s="80">
        <v>10019674</v>
      </c>
      <c r="E2296" s="79" t="s">
        <v>276</v>
      </c>
      <c r="F2296" s="85">
        <v>43656</v>
      </c>
      <c r="G2296" s="82">
        <v>2.101</v>
      </c>
      <c r="H2296" s="83">
        <f t="shared" si="105"/>
        <v>2101</v>
      </c>
      <c r="I2296" s="84">
        <f t="shared" si="106"/>
        <v>2.431712962962963E-2</v>
      </c>
      <c r="J2296" s="83">
        <v>7.1999999999999995E-2</v>
      </c>
      <c r="K2296" s="83" t="s">
        <v>277</v>
      </c>
      <c r="L2296" s="83">
        <v>0.13500000000000001</v>
      </c>
      <c r="M2296" s="83" t="s">
        <v>277</v>
      </c>
      <c r="N2296" s="84">
        <f t="shared" si="107"/>
        <v>0.23131712962962964</v>
      </c>
    </row>
    <row r="2297" spans="2:14">
      <c r="B2297" s="83"/>
      <c r="C2297" s="80">
        <v>10044187</v>
      </c>
      <c r="D2297" s="80">
        <v>10019674</v>
      </c>
      <c r="E2297" s="79" t="s">
        <v>276</v>
      </c>
      <c r="F2297" s="85">
        <v>43657</v>
      </c>
      <c r="G2297" s="82">
        <v>1.923</v>
      </c>
      <c r="H2297" s="83">
        <f t="shared" si="105"/>
        <v>1923</v>
      </c>
      <c r="I2297" s="84">
        <f t="shared" si="106"/>
        <v>2.2256944444444444E-2</v>
      </c>
      <c r="J2297" s="83">
        <v>7.2999999999999995E-2</v>
      </c>
      <c r="K2297" s="83" t="s">
        <v>277</v>
      </c>
      <c r="L2297" s="83">
        <v>0.13200000000000001</v>
      </c>
      <c r="M2297" s="83" t="s">
        <v>277</v>
      </c>
      <c r="N2297" s="84">
        <f t="shared" si="107"/>
        <v>0.22725694444444444</v>
      </c>
    </row>
    <row r="2298" spans="2:14">
      <c r="B2298" s="83"/>
      <c r="C2298" s="80">
        <v>10044187</v>
      </c>
      <c r="D2298" s="80">
        <v>10019674</v>
      </c>
      <c r="E2298" s="79" t="s">
        <v>276</v>
      </c>
      <c r="F2298" s="85">
        <v>43658</v>
      </c>
      <c r="G2298" s="82">
        <v>1.9730000000000001</v>
      </c>
      <c r="H2298" s="83">
        <f t="shared" si="105"/>
        <v>1973</v>
      </c>
      <c r="I2298" s="84">
        <f t="shared" si="106"/>
        <v>2.2835648148148147E-2</v>
      </c>
      <c r="J2298" s="83">
        <v>0.121</v>
      </c>
      <c r="K2298" s="83" t="s">
        <v>277</v>
      </c>
      <c r="L2298" s="83">
        <v>0.14299999999999999</v>
      </c>
      <c r="M2298" s="83" t="s">
        <v>277</v>
      </c>
      <c r="N2298" s="84">
        <f t="shared" si="107"/>
        <v>0.2868356481481481</v>
      </c>
    </row>
    <row r="2299" spans="2:14">
      <c r="B2299" s="83"/>
      <c r="C2299" s="80">
        <v>10044187</v>
      </c>
      <c r="D2299" s="80">
        <v>10019674</v>
      </c>
      <c r="E2299" s="79" t="s">
        <v>276</v>
      </c>
      <c r="F2299" s="85">
        <v>43659</v>
      </c>
      <c r="G2299" s="82">
        <v>2.1059999999999999</v>
      </c>
      <c r="H2299" s="83">
        <f t="shared" si="105"/>
        <v>2106</v>
      </c>
      <c r="I2299" s="84">
        <f t="shared" si="106"/>
        <v>2.4374999999999997E-2</v>
      </c>
      <c r="J2299" s="83">
        <v>7.1999999999999995E-2</v>
      </c>
      <c r="K2299" s="83" t="s">
        <v>277</v>
      </c>
      <c r="L2299" s="83">
        <v>0.13600000000000001</v>
      </c>
      <c r="M2299" s="83" t="s">
        <v>277</v>
      </c>
      <c r="N2299" s="84">
        <f t="shared" si="107"/>
        <v>0.232375</v>
      </c>
    </row>
    <row r="2300" spans="2:14">
      <c r="B2300" s="83"/>
      <c r="C2300" s="80">
        <v>10044187</v>
      </c>
      <c r="D2300" s="80">
        <v>10019674</v>
      </c>
      <c r="E2300" s="79" t="s">
        <v>276</v>
      </c>
      <c r="F2300" s="85">
        <v>43660</v>
      </c>
      <c r="G2300" s="82">
        <v>1.9419999999999999</v>
      </c>
      <c r="H2300" s="83">
        <f t="shared" si="105"/>
        <v>1942</v>
      </c>
      <c r="I2300" s="84">
        <f t="shared" si="106"/>
        <v>2.2476851851851849E-2</v>
      </c>
      <c r="J2300" s="83">
        <v>8.4000000000000005E-2</v>
      </c>
      <c r="K2300" s="83" t="s">
        <v>277</v>
      </c>
      <c r="L2300" s="83">
        <v>0.13100000000000001</v>
      </c>
      <c r="M2300" s="83" t="s">
        <v>277</v>
      </c>
      <c r="N2300" s="84">
        <f t="shared" si="107"/>
        <v>0.23747685185185186</v>
      </c>
    </row>
    <row r="2301" spans="2:14">
      <c r="B2301" s="83"/>
      <c r="C2301" s="80">
        <v>10044187</v>
      </c>
      <c r="D2301" s="80">
        <v>10019674</v>
      </c>
      <c r="E2301" s="79" t="s">
        <v>276</v>
      </c>
      <c r="F2301" s="85">
        <v>43661</v>
      </c>
      <c r="G2301" s="82">
        <v>1.9730000000000001</v>
      </c>
      <c r="H2301" s="83">
        <f t="shared" si="105"/>
        <v>1973</v>
      </c>
      <c r="I2301" s="84">
        <f t="shared" si="106"/>
        <v>2.2835648148148147E-2</v>
      </c>
      <c r="J2301" s="83">
        <v>8.8999999999999996E-2</v>
      </c>
      <c r="K2301" s="83" t="s">
        <v>277</v>
      </c>
      <c r="L2301" s="83">
        <v>0.13800000000000001</v>
      </c>
      <c r="M2301" s="83" t="s">
        <v>277</v>
      </c>
      <c r="N2301" s="84">
        <f t="shared" si="107"/>
        <v>0.24983564814814815</v>
      </c>
    </row>
    <row r="2302" spans="2:14">
      <c r="B2302" s="83"/>
      <c r="C2302" s="80">
        <v>10044187</v>
      </c>
      <c r="D2302" s="80">
        <v>10019674</v>
      </c>
      <c r="E2302" s="79" t="s">
        <v>276</v>
      </c>
      <c r="F2302" s="85">
        <v>43662</v>
      </c>
      <c r="G2302" s="82">
        <v>1.91</v>
      </c>
      <c r="H2302" s="83">
        <f t="shared" si="105"/>
        <v>1910</v>
      </c>
      <c r="I2302" s="84">
        <f t="shared" si="106"/>
        <v>2.210648148148148E-2</v>
      </c>
      <c r="J2302" s="83">
        <v>7.3999999999999996E-2</v>
      </c>
      <c r="K2302" s="83" t="s">
        <v>277</v>
      </c>
      <c r="L2302" s="83">
        <v>0.13400000000000001</v>
      </c>
      <c r="M2302" s="83" t="s">
        <v>277</v>
      </c>
      <c r="N2302" s="84">
        <f t="shared" si="107"/>
        <v>0.2301064814814815</v>
      </c>
    </row>
    <row r="2303" spans="2:14">
      <c r="B2303" s="83"/>
      <c r="C2303" s="80">
        <v>10044187</v>
      </c>
      <c r="D2303" s="80">
        <v>10019674</v>
      </c>
      <c r="E2303" s="79" t="s">
        <v>276</v>
      </c>
      <c r="F2303" s="85">
        <v>43663</v>
      </c>
      <c r="G2303" s="82">
        <v>1.9950000000000001</v>
      </c>
      <c r="H2303" s="83">
        <f t="shared" si="105"/>
        <v>1995</v>
      </c>
      <c r="I2303" s="84">
        <f t="shared" si="106"/>
        <v>2.3090277777777779E-2</v>
      </c>
      <c r="J2303" s="83">
        <v>7.3999999999999996E-2</v>
      </c>
      <c r="K2303" s="83" t="s">
        <v>277</v>
      </c>
      <c r="L2303" s="83">
        <v>0.13200000000000001</v>
      </c>
      <c r="M2303" s="83" t="s">
        <v>277</v>
      </c>
      <c r="N2303" s="84">
        <f t="shared" si="107"/>
        <v>0.2290902777777778</v>
      </c>
    </row>
    <row r="2304" spans="2:14">
      <c r="B2304" s="83"/>
      <c r="C2304" s="80">
        <v>10044187</v>
      </c>
      <c r="D2304" s="80">
        <v>10019674</v>
      </c>
      <c r="E2304" s="79" t="s">
        <v>276</v>
      </c>
      <c r="F2304" s="85">
        <v>43664</v>
      </c>
      <c r="G2304" s="82">
        <v>2.0169999999999999</v>
      </c>
      <c r="H2304" s="83">
        <f t="shared" si="105"/>
        <v>2017</v>
      </c>
      <c r="I2304" s="84">
        <f t="shared" si="106"/>
        <v>2.3344907407407404E-2</v>
      </c>
      <c r="J2304" s="83">
        <v>0.17399999999999999</v>
      </c>
      <c r="K2304" s="83" t="s">
        <v>277</v>
      </c>
      <c r="L2304" s="83">
        <v>0.14399999999999999</v>
      </c>
      <c r="M2304" s="83" t="s">
        <v>277</v>
      </c>
      <c r="N2304" s="84">
        <f t="shared" si="107"/>
        <v>0.34134490740740742</v>
      </c>
    </row>
    <row r="2305" spans="2:14">
      <c r="B2305" s="83"/>
      <c r="C2305" s="80">
        <v>10044187</v>
      </c>
      <c r="D2305" s="80">
        <v>10019674</v>
      </c>
      <c r="E2305" s="79" t="s">
        <v>276</v>
      </c>
      <c r="F2305" s="85">
        <v>43665</v>
      </c>
      <c r="G2305" s="82">
        <v>2.5550000000000002</v>
      </c>
      <c r="H2305" s="83">
        <f t="shared" si="105"/>
        <v>2555</v>
      </c>
      <c r="I2305" s="84">
        <f t="shared" si="106"/>
        <v>2.9571759259259259E-2</v>
      </c>
      <c r="J2305" s="83">
        <v>0.73499999999999999</v>
      </c>
      <c r="K2305" s="83" t="s">
        <v>277</v>
      </c>
      <c r="L2305" s="83">
        <v>0.249</v>
      </c>
      <c r="M2305" s="83" t="s">
        <v>277</v>
      </c>
      <c r="N2305" s="84">
        <f t="shared" si="107"/>
        <v>1.0135717592592592</v>
      </c>
    </row>
    <row r="2306" spans="2:14">
      <c r="B2306" s="83"/>
      <c r="C2306" s="80">
        <v>10044187</v>
      </c>
      <c r="D2306" s="80">
        <v>10019674</v>
      </c>
      <c r="E2306" s="79" t="s">
        <v>276</v>
      </c>
      <c r="F2306" s="85">
        <v>43666</v>
      </c>
      <c r="G2306" s="82">
        <v>1.764</v>
      </c>
      <c r="H2306" s="83">
        <f t="shared" si="105"/>
        <v>1764</v>
      </c>
      <c r="I2306" s="84">
        <f t="shared" si="106"/>
        <v>2.0416666666666666E-2</v>
      </c>
      <c r="J2306" s="83">
        <v>0.874</v>
      </c>
      <c r="K2306" s="83" t="s">
        <v>277</v>
      </c>
      <c r="L2306" s="83">
        <v>0.35699999999999998</v>
      </c>
      <c r="M2306" s="83" t="s">
        <v>277</v>
      </c>
      <c r="N2306" s="84">
        <f t="shared" si="107"/>
        <v>1.2514166666666666</v>
      </c>
    </row>
    <row r="2307" spans="2:14">
      <c r="B2307" s="83"/>
      <c r="C2307" s="80">
        <v>10044187</v>
      </c>
      <c r="D2307" s="80">
        <v>10019674</v>
      </c>
      <c r="E2307" s="79" t="s">
        <v>276</v>
      </c>
      <c r="F2307" s="85">
        <v>43667</v>
      </c>
      <c r="G2307" s="82">
        <v>1.978</v>
      </c>
      <c r="H2307" s="83">
        <f t="shared" si="105"/>
        <v>1978</v>
      </c>
      <c r="I2307" s="84">
        <f t="shared" si="106"/>
        <v>2.2893518518518518E-2</v>
      </c>
      <c r="J2307" s="83">
        <v>0.17499999999999999</v>
      </c>
      <c r="K2307" s="83" t="s">
        <v>277</v>
      </c>
      <c r="L2307" s="83">
        <v>0.222</v>
      </c>
      <c r="M2307" s="83" t="s">
        <v>277</v>
      </c>
      <c r="N2307" s="84">
        <f t="shared" si="107"/>
        <v>0.41989351851851853</v>
      </c>
    </row>
    <row r="2308" spans="2:14">
      <c r="B2308" s="83"/>
      <c r="C2308" s="80">
        <v>10044187</v>
      </c>
      <c r="D2308" s="80">
        <v>10019674</v>
      </c>
      <c r="E2308" s="79" t="s">
        <v>276</v>
      </c>
      <c r="F2308" s="85">
        <v>43668</v>
      </c>
      <c r="G2308" s="82">
        <v>2.1190000000000002</v>
      </c>
      <c r="H2308" s="83">
        <f t="shared" si="105"/>
        <v>2119</v>
      </c>
      <c r="I2308" s="84">
        <f t="shared" si="106"/>
        <v>2.4525462962962964E-2</v>
      </c>
      <c r="J2308" s="83">
        <v>0.105</v>
      </c>
      <c r="K2308" s="83" t="s">
        <v>277</v>
      </c>
      <c r="L2308" s="83">
        <v>0.17699999999999999</v>
      </c>
      <c r="M2308" s="83" t="s">
        <v>277</v>
      </c>
      <c r="N2308" s="84">
        <f t="shared" si="107"/>
        <v>0.30652546296296296</v>
      </c>
    </row>
    <row r="2309" spans="2:14">
      <c r="B2309" s="83"/>
      <c r="C2309" s="80">
        <v>10044187</v>
      </c>
      <c r="D2309" s="80">
        <v>10019674</v>
      </c>
      <c r="E2309" s="79" t="s">
        <v>276</v>
      </c>
      <c r="F2309" s="85">
        <v>43669</v>
      </c>
      <c r="G2309" s="82">
        <v>1.869</v>
      </c>
      <c r="H2309" s="83">
        <f t="shared" ref="H2309:H2372" si="108">(G2309*1000)</f>
        <v>1869</v>
      </c>
      <c r="I2309" s="84">
        <f t="shared" ref="I2309:I2372" si="109">SUM(G2309/86.4)</f>
        <v>2.1631944444444443E-2</v>
      </c>
      <c r="J2309" s="83">
        <v>8.7999999999999995E-2</v>
      </c>
      <c r="K2309" s="83" t="s">
        <v>277</v>
      </c>
      <c r="L2309" s="83">
        <v>0.161</v>
      </c>
      <c r="M2309" s="83" t="s">
        <v>277</v>
      </c>
      <c r="N2309" s="84">
        <f t="shared" ref="N2309:N2372" si="110">SUM(I2309+J2309+L2309)</f>
        <v>0.27063194444444444</v>
      </c>
    </row>
    <row r="2310" spans="2:14">
      <c r="B2310" s="83"/>
      <c r="C2310" s="80">
        <v>10044187</v>
      </c>
      <c r="D2310" s="80">
        <v>10019674</v>
      </c>
      <c r="E2310" s="79" t="s">
        <v>276</v>
      </c>
      <c r="F2310" s="85">
        <v>43670</v>
      </c>
      <c r="G2310" s="82">
        <v>2.1789999999999998</v>
      </c>
      <c r="H2310" s="83">
        <f t="shared" si="108"/>
        <v>2179</v>
      </c>
      <c r="I2310" s="84">
        <f t="shared" si="109"/>
        <v>2.5219907407407403E-2</v>
      </c>
      <c r="J2310" s="83">
        <v>8.5000000000000006E-2</v>
      </c>
      <c r="K2310" s="83" t="s">
        <v>277</v>
      </c>
      <c r="L2310" s="83">
        <v>0.153</v>
      </c>
      <c r="M2310" s="83" t="s">
        <v>277</v>
      </c>
      <c r="N2310" s="84">
        <f t="shared" si="110"/>
        <v>0.26321990740740742</v>
      </c>
    </row>
    <row r="2311" spans="2:14">
      <c r="B2311" s="83"/>
      <c r="C2311" s="80">
        <v>10044187</v>
      </c>
      <c r="D2311" s="80">
        <v>10019674</v>
      </c>
      <c r="E2311" s="79" t="s">
        <v>276</v>
      </c>
      <c r="F2311" s="85">
        <v>43671</v>
      </c>
      <c r="G2311" s="82">
        <v>2.1819999999999999</v>
      </c>
      <c r="H2311" s="83">
        <f t="shared" si="108"/>
        <v>2182</v>
      </c>
      <c r="I2311" s="84">
        <f t="shared" si="109"/>
        <v>2.5254629629629627E-2</v>
      </c>
      <c r="J2311" s="83">
        <v>8.7999999999999995E-2</v>
      </c>
      <c r="K2311" s="83" t="s">
        <v>277</v>
      </c>
      <c r="L2311" s="83">
        <v>0.154</v>
      </c>
      <c r="M2311" s="83" t="s">
        <v>277</v>
      </c>
      <c r="N2311" s="84">
        <f t="shared" si="110"/>
        <v>0.26725462962962965</v>
      </c>
    </row>
    <row r="2312" spans="2:14">
      <c r="B2312" s="83"/>
      <c r="C2312" s="80">
        <v>10044187</v>
      </c>
      <c r="D2312" s="80">
        <v>10019674</v>
      </c>
      <c r="E2312" s="79" t="s">
        <v>276</v>
      </c>
      <c r="F2312" s="85">
        <v>43672</v>
      </c>
      <c r="G2312" s="82">
        <v>1.9830000000000001</v>
      </c>
      <c r="H2312" s="83">
        <f t="shared" si="108"/>
        <v>1983</v>
      </c>
      <c r="I2312" s="84">
        <f t="shared" si="109"/>
        <v>2.2951388888888889E-2</v>
      </c>
      <c r="J2312" s="83">
        <v>0.42499999999999999</v>
      </c>
      <c r="K2312" s="83" t="s">
        <v>277</v>
      </c>
      <c r="L2312" s="83">
        <v>0.188</v>
      </c>
      <c r="M2312" s="83" t="s">
        <v>277</v>
      </c>
      <c r="N2312" s="84">
        <f t="shared" si="110"/>
        <v>0.6359513888888888</v>
      </c>
    </row>
    <row r="2313" spans="2:14">
      <c r="B2313" s="83"/>
      <c r="C2313" s="80">
        <v>10044187</v>
      </c>
      <c r="D2313" s="80">
        <v>10019674</v>
      </c>
      <c r="E2313" s="79" t="s">
        <v>276</v>
      </c>
      <c r="F2313" s="85">
        <v>43673</v>
      </c>
      <c r="G2313" s="82">
        <v>2.093</v>
      </c>
      <c r="H2313" s="83">
        <f t="shared" si="108"/>
        <v>2093</v>
      </c>
      <c r="I2313" s="84">
        <f t="shared" si="109"/>
        <v>2.4224537037037034E-2</v>
      </c>
      <c r="J2313" s="83">
        <v>1.52</v>
      </c>
      <c r="K2313" s="83" t="s">
        <v>277</v>
      </c>
      <c r="L2313" s="83">
        <v>0.43</v>
      </c>
      <c r="M2313" s="83" t="s">
        <v>277</v>
      </c>
      <c r="N2313" s="84">
        <f t="shared" si="110"/>
        <v>1.974224537037037</v>
      </c>
    </row>
    <row r="2314" spans="2:14">
      <c r="B2314" s="83"/>
      <c r="C2314" s="80">
        <v>10044187</v>
      </c>
      <c r="D2314" s="80">
        <v>10019674</v>
      </c>
      <c r="E2314" s="79" t="s">
        <v>276</v>
      </c>
      <c r="F2314" s="85">
        <v>43674</v>
      </c>
      <c r="G2314" s="82">
        <v>2.004</v>
      </c>
      <c r="H2314" s="83">
        <f t="shared" si="108"/>
        <v>2004</v>
      </c>
      <c r="I2314" s="84">
        <f t="shared" si="109"/>
        <v>2.3194444444444445E-2</v>
      </c>
      <c r="J2314" s="83">
        <v>0.22</v>
      </c>
      <c r="K2314" s="83" t="s">
        <v>277</v>
      </c>
      <c r="L2314" s="83">
        <v>0.245</v>
      </c>
      <c r="M2314" s="83" t="s">
        <v>277</v>
      </c>
      <c r="N2314" s="84">
        <f t="shared" si="110"/>
        <v>0.48819444444444443</v>
      </c>
    </row>
    <row r="2315" spans="2:14">
      <c r="B2315" s="83"/>
      <c r="C2315" s="80">
        <v>10044187</v>
      </c>
      <c r="D2315" s="80">
        <v>10019674</v>
      </c>
      <c r="E2315" s="79" t="s">
        <v>276</v>
      </c>
      <c r="F2315" s="85">
        <v>43675</v>
      </c>
      <c r="G2315" s="82">
        <v>1.9870000000000001</v>
      </c>
      <c r="H2315" s="83">
        <f t="shared" si="108"/>
        <v>1987</v>
      </c>
      <c r="I2315" s="84">
        <f t="shared" si="109"/>
        <v>2.2997685185185184E-2</v>
      </c>
      <c r="J2315" s="83">
        <v>0.129</v>
      </c>
      <c r="K2315" s="83" t="s">
        <v>277</v>
      </c>
      <c r="L2315" s="83">
        <v>0.187</v>
      </c>
      <c r="M2315" s="83" t="s">
        <v>277</v>
      </c>
      <c r="N2315" s="84">
        <f t="shared" si="110"/>
        <v>0.33899768518518519</v>
      </c>
    </row>
    <row r="2316" spans="2:14">
      <c r="B2316" s="83"/>
      <c r="C2316" s="80">
        <v>10044187</v>
      </c>
      <c r="D2316" s="80">
        <v>10019674</v>
      </c>
      <c r="E2316" s="79" t="s">
        <v>276</v>
      </c>
      <c r="F2316" s="85">
        <v>43676</v>
      </c>
      <c r="G2316" s="82">
        <v>1.9159999999999999</v>
      </c>
      <c r="H2316" s="83">
        <f t="shared" si="108"/>
        <v>1916</v>
      </c>
      <c r="I2316" s="84">
        <f t="shared" si="109"/>
        <v>2.2175925925925925E-2</v>
      </c>
      <c r="J2316" s="83">
        <v>0.21099999999999999</v>
      </c>
      <c r="K2316" s="83" t="s">
        <v>277</v>
      </c>
      <c r="L2316" s="83">
        <v>0.17799999999999999</v>
      </c>
      <c r="M2316" s="83" t="s">
        <v>277</v>
      </c>
      <c r="N2316" s="84">
        <f t="shared" si="110"/>
        <v>0.41117592592592589</v>
      </c>
    </row>
    <row r="2317" spans="2:14">
      <c r="B2317" s="83"/>
      <c r="C2317" s="80">
        <v>10044187</v>
      </c>
      <c r="D2317" s="80">
        <v>10019674</v>
      </c>
      <c r="E2317" s="79" t="s">
        <v>276</v>
      </c>
      <c r="F2317" s="85">
        <v>43677</v>
      </c>
      <c r="G2317" s="82">
        <v>2.1339999999999999</v>
      </c>
      <c r="H2317" s="83">
        <f t="shared" si="108"/>
        <v>2134</v>
      </c>
      <c r="I2317" s="84">
        <f t="shared" si="109"/>
        <v>2.4699074074074071E-2</v>
      </c>
      <c r="J2317" s="83">
        <v>0.188</v>
      </c>
      <c r="K2317" s="83" t="s">
        <v>277</v>
      </c>
      <c r="L2317" s="83">
        <v>0.20200000000000001</v>
      </c>
      <c r="M2317" s="83" t="s">
        <v>277</v>
      </c>
      <c r="N2317" s="84">
        <f t="shared" si="110"/>
        <v>0.41469907407407408</v>
      </c>
    </row>
    <row r="2318" spans="2:14">
      <c r="B2318" s="83"/>
      <c r="C2318" s="80">
        <v>10044187</v>
      </c>
      <c r="D2318" s="80">
        <v>10019674</v>
      </c>
      <c r="E2318" s="79" t="s">
        <v>276</v>
      </c>
      <c r="F2318" s="85">
        <v>43678</v>
      </c>
      <c r="G2318" s="82">
        <v>2.165</v>
      </c>
      <c r="H2318" s="83">
        <f t="shared" si="108"/>
        <v>2165</v>
      </c>
      <c r="I2318" s="84">
        <f t="shared" si="109"/>
        <v>2.5057870370370369E-2</v>
      </c>
      <c r="J2318" s="83">
        <v>0.1</v>
      </c>
      <c r="K2318" s="83" t="s">
        <v>277</v>
      </c>
      <c r="L2318" s="83">
        <v>0.16800000000000001</v>
      </c>
      <c r="M2318" s="83" t="s">
        <v>277</v>
      </c>
      <c r="N2318" s="84">
        <f t="shared" si="110"/>
        <v>0.29305787037037034</v>
      </c>
    </row>
    <row r="2319" spans="2:14">
      <c r="B2319" s="83"/>
      <c r="C2319" s="80">
        <v>10044187</v>
      </c>
      <c r="D2319" s="80">
        <v>10019674</v>
      </c>
      <c r="E2319" s="79" t="s">
        <v>276</v>
      </c>
      <c r="F2319" s="85">
        <v>43679</v>
      </c>
      <c r="G2319" s="82">
        <v>1.794</v>
      </c>
      <c r="H2319" s="83">
        <f t="shared" si="108"/>
        <v>1794</v>
      </c>
      <c r="I2319" s="84">
        <f t="shared" si="109"/>
        <v>2.0763888888888887E-2</v>
      </c>
      <c r="J2319" s="83">
        <v>8.4000000000000005E-2</v>
      </c>
      <c r="K2319" s="83" t="s">
        <v>277</v>
      </c>
      <c r="L2319" s="83">
        <v>0.158</v>
      </c>
      <c r="M2319" s="83" t="s">
        <v>277</v>
      </c>
      <c r="N2319" s="84">
        <f t="shared" si="110"/>
        <v>0.26276388888888891</v>
      </c>
    </row>
    <row r="2320" spans="2:14">
      <c r="B2320" s="83"/>
      <c r="C2320" s="80">
        <v>10044187</v>
      </c>
      <c r="D2320" s="80">
        <v>10019674</v>
      </c>
      <c r="E2320" s="79" t="s">
        <v>276</v>
      </c>
      <c r="F2320" s="85">
        <v>43680</v>
      </c>
      <c r="G2320" s="82">
        <v>2.0539999999999998</v>
      </c>
      <c r="H2320" s="83">
        <f t="shared" si="108"/>
        <v>2054</v>
      </c>
      <c r="I2320" s="84">
        <f t="shared" si="109"/>
        <v>2.3773148148148144E-2</v>
      </c>
      <c r="J2320" s="83">
        <v>8.1000000000000003E-2</v>
      </c>
      <c r="K2320" s="83" t="s">
        <v>277</v>
      </c>
      <c r="L2320" s="83">
        <v>0.153</v>
      </c>
      <c r="M2320" s="83" t="s">
        <v>277</v>
      </c>
      <c r="N2320" s="84">
        <f t="shared" si="110"/>
        <v>0.25777314814814811</v>
      </c>
    </row>
    <row r="2321" spans="2:14">
      <c r="B2321" s="83"/>
      <c r="C2321" s="80">
        <v>10044187</v>
      </c>
      <c r="D2321" s="80">
        <v>10019674</v>
      </c>
      <c r="E2321" s="79" t="s">
        <v>276</v>
      </c>
      <c r="F2321" s="85">
        <v>43681</v>
      </c>
      <c r="G2321" s="82">
        <v>2.0289999999999999</v>
      </c>
      <c r="H2321" s="83">
        <f t="shared" si="108"/>
        <v>2029</v>
      </c>
      <c r="I2321" s="84">
        <f t="shared" si="109"/>
        <v>2.3483796296296294E-2</v>
      </c>
      <c r="J2321" s="83">
        <v>8.2000000000000003E-2</v>
      </c>
      <c r="K2321" s="83" t="s">
        <v>277</v>
      </c>
      <c r="L2321" s="83">
        <v>0.14399999999999999</v>
      </c>
      <c r="M2321" s="83" t="s">
        <v>277</v>
      </c>
      <c r="N2321" s="84">
        <f t="shared" si="110"/>
        <v>0.2494837962962963</v>
      </c>
    </row>
    <row r="2322" spans="2:14">
      <c r="B2322" s="83"/>
      <c r="C2322" s="80">
        <v>10044187</v>
      </c>
      <c r="D2322" s="80">
        <v>10019674</v>
      </c>
      <c r="E2322" s="79" t="s">
        <v>276</v>
      </c>
      <c r="F2322" s="85">
        <v>43682</v>
      </c>
      <c r="G2322" s="82">
        <v>2.0299999999999998</v>
      </c>
      <c r="H2322" s="83">
        <f t="shared" si="108"/>
        <v>2029.9999999999998</v>
      </c>
      <c r="I2322" s="84">
        <f t="shared" si="109"/>
        <v>2.3495370370370368E-2</v>
      </c>
      <c r="J2322" s="83">
        <v>8.1000000000000003E-2</v>
      </c>
      <c r="K2322" s="83" t="s">
        <v>277</v>
      </c>
      <c r="L2322" s="83">
        <v>0.13400000000000001</v>
      </c>
      <c r="M2322" s="83" t="s">
        <v>277</v>
      </c>
      <c r="N2322" s="84">
        <f t="shared" si="110"/>
        <v>0.23849537037037039</v>
      </c>
    </row>
    <row r="2323" spans="2:14">
      <c r="B2323" s="83"/>
      <c r="C2323" s="80">
        <v>10044187</v>
      </c>
      <c r="D2323" s="80">
        <v>10019674</v>
      </c>
      <c r="E2323" s="79" t="s">
        <v>276</v>
      </c>
      <c r="F2323" s="85">
        <v>43683</v>
      </c>
      <c r="G2323" s="82">
        <v>2.0190000000000001</v>
      </c>
      <c r="H2323" s="83">
        <f t="shared" si="108"/>
        <v>2019.0000000000002</v>
      </c>
      <c r="I2323" s="84">
        <f t="shared" si="109"/>
        <v>2.3368055555555555E-2</v>
      </c>
      <c r="J2323" s="83">
        <v>8.5999999999999993E-2</v>
      </c>
      <c r="K2323" s="83" t="s">
        <v>277</v>
      </c>
      <c r="L2323" s="83">
        <v>0.13</v>
      </c>
      <c r="M2323" s="83" t="s">
        <v>277</v>
      </c>
      <c r="N2323" s="84">
        <f t="shared" si="110"/>
        <v>0.23936805555555557</v>
      </c>
    </row>
    <row r="2324" spans="2:14">
      <c r="B2324" s="83"/>
      <c r="C2324" s="80">
        <v>10044187</v>
      </c>
      <c r="D2324" s="80">
        <v>10019674</v>
      </c>
      <c r="E2324" s="79" t="s">
        <v>276</v>
      </c>
      <c r="F2324" s="85">
        <v>43684</v>
      </c>
      <c r="G2324" s="82">
        <v>2.0659999999999998</v>
      </c>
      <c r="H2324" s="83">
        <f t="shared" si="108"/>
        <v>2066</v>
      </c>
      <c r="I2324" s="84">
        <f t="shared" si="109"/>
        <v>2.3912037037037034E-2</v>
      </c>
      <c r="J2324" s="83">
        <v>8.2000000000000003E-2</v>
      </c>
      <c r="K2324" s="83" t="s">
        <v>277</v>
      </c>
      <c r="L2324" s="83">
        <v>0.14000000000000001</v>
      </c>
      <c r="M2324" s="83" t="s">
        <v>277</v>
      </c>
      <c r="N2324" s="84">
        <f t="shared" si="110"/>
        <v>0.24591203703703707</v>
      </c>
    </row>
    <row r="2325" spans="2:14">
      <c r="B2325" s="83"/>
      <c r="C2325" s="80">
        <v>10044187</v>
      </c>
      <c r="D2325" s="80">
        <v>10019674</v>
      </c>
      <c r="E2325" s="79" t="s">
        <v>276</v>
      </c>
      <c r="F2325" s="85">
        <v>43685</v>
      </c>
      <c r="G2325" s="82">
        <v>1.98</v>
      </c>
      <c r="H2325" s="83">
        <f t="shared" si="108"/>
        <v>1980</v>
      </c>
      <c r="I2325" s="84">
        <f t="shared" si="109"/>
        <v>2.2916666666666665E-2</v>
      </c>
      <c r="J2325" s="83">
        <v>8.1000000000000003E-2</v>
      </c>
      <c r="K2325" s="83" t="s">
        <v>277</v>
      </c>
      <c r="L2325" s="83">
        <v>0.13100000000000001</v>
      </c>
      <c r="M2325" s="83" t="s">
        <v>277</v>
      </c>
      <c r="N2325" s="84">
        <f t="shared" si="110"/>
        <v>0.23491666666666666</v>
      </c>
    </row>
    <row r="2326" spans="2:14">
      <c r="B2326" s="83"/>
      <c r="C2326" s="80">
        <v>10044187</v>
      </c>
      <c r="D2326" s="80">
        <v>10019674</v>
      </c>
      <c r="E2326" s="79" t="s">
        <v>276</v>
      </c>
      <c r="F2326" s="85">
        <v>43686</v>
      </c>
      <c r="G2326" s="82">
        <v>2.0099999999999998</v>
      </c>
      <c r="H2326" s="83">
        <f t="shared" si="108"/>
        <v>2009.9999999999998</v>
      </c>
      <c r="I2326" s="84">
        <f t="shared" si="109"/>
        <v>2.3263888888888886E-2</v>
      </c>
      <c r="J2326" s="83">
        <v>0.16900000000000001</v>
      </c>
      <c r="K2326" s="83" t="s">
        <v>277</v>
      </c>
      <c r="L2326" s="83">
        <v>0.17199999999999999</v>
      </c>
      <c r="M2326" s="83" t="s">
        <v>277</v>
      </c>
      <c r="N2326" s="84">
        <f t="shared" si="110"/>
        <v>0.36426388888888889</v>
      </c>
    </row>
    <row r="2327" spans="2:14">
      <c r="B2327" s="83"/>
      <c r="C2327" s="80">
        <v>10044187</v>
      </c>
      <c r="D2327" s="80">
        <v>10019674</v>
      </c>
      <c r="E2327" s="79" t="s">
        <v>276</v>
      </c>
      <c r="F2327" s="85">
        <v>43687</v>
      </c>
      <c r="G2327" s="82">
        <v>2.02</v>
      </c>
      <c r="H2327" s="83">
        <f t="shared" si="108"/>
        <v>2020</v>
      </c>
      <c r="I2327" s="84">
        <f t="shared" si="109"/>
        <v>2.3379629629629629E-2</v>
      </c>
      <c r="J2327" s="83">
        <v>0.13400000000000001</v>
      </c>
      <c r="K2327" s="83" t="s">
        <v>277</v>
      </c>
      <c r="L2327" s="83">
        <v>0.16600000000000001</v>
      </c>
      <c r="M2327" s="83" t="s">
        <v>277</v>
      </c>
      <c r="N2327" s="84">
        <f t="shared" si="110"/>
        <v>0.32337962962962963</v>
      </c>
    </row>
    <row r="2328" spans="2:14">
      <c r="B2328" s="83"/>
      <c r="C2328" s="80">
        <v>10044187</v>
      </c>
      <c r="D2328" s="80">
        <v>10019674</v>
      </c>
      <c r="E2328" s="79" t="s">
        <v>276</v>
      </c>
      <c r="F2328" s="85">
        <v>43688</v>
      </c>
      <c r="G2328" s="82">
        <v>2.0339999999999998</v>
      </c>
      <c r="H2328" s="83">
        <f t="shared" si="108"/>
        <v>2033.9999999999998</v>
      </c>
      <c r="I2328" s="84">
        <f t="shared" si="109"/>
        <v>2.3541666666666662E-2</v>
      </c>
      <c r="J2328" s="83">
        <v>7.2999999999999995E-2</v>
      </c>
      <c r="K2328" s="83" t="s">
        <v>277</v>
      </c>
      <c r="L2328" s="83">
        <v>0.14199999999999999</v>
      </c>
      <c r="M2328" s="83" t="s">
        <v>277</v>
      </c>
      <c r="N2328" s="84">
        <f t="shared" si="110"/>
        <v>0.23854166666666665</v>
      </c>
    </row>
    <row r="2329" spans="2:14">
      <c r="B2329" s="83"/>
      <c r="C2329" s="80">
        <v>10044187</v>
      </c>
      <c r="D2329" s="80">
        <v>10019674</v>
      </c>
      <c r="E2329" s="79" t="s">
        <v>276</v>
      </c>
      <c r="F2329" s="85">
        <v>43689</v>
      </c>
      <c r="G2329" s="82">
        <v>2.0179999999999998</v>
      </c>
      <c r="H2329" s="83">
        <f t="shared" si="108"/>
        <v>2017.9999999999998</v>
      </c>
      <c r="I2329" s="84">
        <f t="shared" si="109"/>
        <v>2.3356481481481478E-2</v>
      </c>
      <c r="J2329" s="83">
        <v>0.13</v>
      </c>
      <c r="K2329" s="83" t="s">
        <v>277</v>
      </c>
      <c r="L2329" s="83">
        <v>0.16</v>
      </c>
      <c r="M2329" s="83" t="s">
        <v>277</v>
      </c>
      <c r="N2329" s="84">
        <f t="shared" si="110"/>
        <v>0.31335648148148149</v>
      </c>
    </row>
    <row r="2330" spans="2:14">
      <c r="B2330" s="83"/>
      <c r="C2330" s="80">
        <v>10044187</v>
      </c>
      <c r="D2330" s="80">
        <v>10019674</v>
      </c>
      <c r="E2330" s="79" t="s">
        <v>276</v>
      </c>
      <c r="F2330" s="85">
        <v>43690</v>
      </c>
      <c r="G2330" s="82">
        <v>2.1459999999999999</v>
      </c>
      <c r="H2330" s="83">
        <f t="shared" si="108"/>
        <v>2146</v>
      </c>
      <c r="I2330" s="84">
        <f t="shared" si="109"/>
        <v>2.4837962962962961E-2</v>
      </c>
      <c r="J2330" s="83">
        <v>0.11899999999999999</v>
      </c>
      <c r="K2330" s="83" t="s">
        <v>277</v>
      </c>
      <c r="L2330" s="83">
        <v>0.17100000000000001</v>
      </c>
      <c r="M2330" s="83" t="s">
        <v>277</v>
      </c>
      <c r="N2330" s="84">
        <f t="shared" si="110"/>
        <v>0.31483796296296296</v>
      </c>
    </row>
    <row r="2331" spans="2:14">
      <c r="B2331" s="83"/>
      <c r="C2331" s="80">
        <v>10044187</v>
      </c>
      <c r="D2331" s="80">
        <v>10019674</v>
      </c>
      <c r="E2331" s="79" t="s">
        <v>276</v>
      </c>
      <c r="F2331" s="85">
        <v>43691</v>
      </c>
      <c r="G2331" s="82">
        <v>2.1179999999999999</v>
      </c>
      <c r="H2331" s="83">
        <f t="shared" si="108"/>
        <v>2118</v>
      </c>
      <c r="I2331" s="84">
        <f t="shared" si="109"/>
        <v>2.4513888888888887E-2</v>
      </c>
      <c r="J2331" s="83">
        <v>0.67900000000000005</v>
      </c>
      <c r="K2331" s="83" t="s">
        <v>277</v>
      </c>
      <c r="L2331" s="83">
        <v>0.253</v>
      </c>
      <c r="M2331" s="83" t="s">
        <v>277</v>
      </c>
      <c r="N2331" s="84">
        <f t="shared" si="110"/>
        <v>0.95651388888888889</v>
      </c>
    </row>
    <row r="2332" spans="2:14">
      <c r="B2332" s="83"/>
      <c r="C2332" s="80">
        <v>10044187</v>
      </c>
      <c r="D2332" s="80">
        <v>10019674</v>
      </c>
      <c r="E2332" s="79" t="s">
        <v>276</v>
      </c>
      <c r="F2332" s="85">
        <v>43692</v>
      </c>
      <c r="G2332" s="82">
        <v>2.15</v>
      </c>
      <c r="H2332" s="83">
        <f t="shared" si="108"/>
        <v>2150</v>
      </c>
      <c r="I2332" s="84">
        <f t="shared" si="109"/>
        <v>2.4884259259259255E-2</v>
      </c>
      <c r="J2332" s="83">
        <v>0.253</v>
      </c>
      <c r="K2332" s="83" t="s">
        <v>277</v>
      </c>
      <c r="L2332" s="83">
        <v>0.251</v>
      </c>
      <c r="M2332" s="83" t="s">
        <v>277</v>
      </c>
      <c r="N2332" s="84">
        <f t="shared" si="110"/>
        <v>0.5288842592592593</v>
      </c>
    </row>
    <row r="2333" spans="2:14">
      <c r="B2333" s="83"/>
      <c r="C2333" s="80">
        <v>10044187</v>
      </c>
      <c r="D2333" s="80">
        <v>10019674</v>
      </c>
      <c r="E2333" s="79" t="s">
        <v>276</v>
      </c>
      <c r="F2333" s="85">
        <v>43693</v>
      </c>
      <c r="G2333" s="82">
        <v>2.0630000000000002</v>
      </c>
      <c r="H2333" s="83">
        <f t="shared" si="108"/>
        <v>2063</v>
      </c>
      <c r="I2333" s="84">
        <f t="shared" si="109"/>
        <v>2.3877314814814816E-2</v>
      </c>
      <c r="J2333" s="83">
        <v>0.26100000000000001</v>
      </c>
      <c r="K2333" s="83" t="s">
        <v>277</v>
      </c>
      <c r="L2333" s="83">
        <v>0.17199999999999999</v>
      </c>
      <c r="M2333" s="83" t="s">
        <v>277</v>
      </c>
      <c r="N2333" s="84">
        <f t="shared" si="110"/>
        <v>0.45687731481481481</v>
      </c>
    </row>
    <row r="2334" spans="2:14">
      <c r="B2334" s="83"/>
      <c r="C2334" s="80">
        <v>10044187</v>
      </c>
      <c r="D2334" s="80">
        <v>10019674</v>
      </c>
      <c r="E2334" s="79" t="s">
        <v>276</v>
      </c>
      <c r="F2334" s="85">
        <v>43694</v>
      </c>
      <c r="G2334" s="82">
        <v>2.0630000000000002</v>
      </c>
      <c r="H2334" s="83">
        <f t="shared" si="108"/>
        <v>2063</v>
      </c>
      <c r="I2334" s="84">
        <f t="shared" si="109"/>
        <v>2.3877314814814816E-2</v>
      </c>
      <c r="J2334" s="83">
        <v>0.51700000000000002</v>
      </c>
      <c r="K2334" s="83" t="s">
        <v>277</v>
      </c>
      <c r="L2334" s="83">
        <v>0.253</v>
      </c>
      <c r="M2334" s="83" t="s">
        <v>277</v>
      </c>
      <c r="N2334" s="84">
        <f t="shared" si="110"/>
        <v>0.79387731481481483</v>
      </c>
    </row>
    <row r="2335" spans="2:14">
      <c r="B2335" s="83"/>
      <c r="C2335" s="80">
        <v>10044187</v>
      </c>
      <c r="D2335" s="80">
        <v>10019674</v>
      </c>
      <c r="E2335" s="79" t="s">
        <v>276</v>
      </c>
      <c r="F2335" s="85">
        <v>43695</v>
      </c>
      <c r="G2335" s="82">
        <v>2.0630000000000002</v>
      </c>
      <c r="H2335" s="83">
        <f t="shared" si="108"/>
        <v>2063</v>
      </c>
      <c r="I2335" s="84">
        <f t="shared" si="109"/>
        <v>2.3877314814814816E-2</v>
      </c>
      <c r="J2335" s="83">
        <v>0.253</v>
      </c>
      <c r="K2335" s="83" t="s">
        <v>277</v>
      </c>
      <c r="L2335" s="83">
        <v>0.21299999999999999</v>
      </c>
      <c r="M2335" s="83" t="s">
        <v>277</v>
      </c>
      <c r="N2335" s="84">
        <f t="shared" si="110"/>
        <v>0.48987731481481478</v>
      </c>
    </row>
    <row r="2336" spans="2:14">
      <c r="B2336" s="83"/>
      <c r="C2336" s="80">
        <v>10044187</v>
      </c>
      <c r="D2336" s="80">
        <v>10019674</v>
      </c>
      <c r="E2336" s="79" t="s">
        <v>276</v>
      </c>
      <c r="F2336" s="85">
        <v>43696</v>
      </c>
      <c r="G2336" s="82">
        <v>2.0630000000000002</v>
      </c>
      <c r="H2336" s="83">
        <f t="shared" si="108"/>
        <v>2063</v>
      </c>
      <c r="I2336" s="84">
        <f t="shared" si="109"/>
        <v>2.3877314814814816E-2</v>
      </c>
      <c r="J2336" s="83">
        <v>0.21099999999999999</v>
      </c>
      <c r="K2336" s="83" t="s">
        <v>277</v>
      </c>
      <c r="L2336" s="83">
        <v>0.20200000000000001</v>
      </c>
      <c r="M2336" s="83" t="s">
        <v>277</v>
      </c>
      <c r="N2336" s="84">
        <f t="shared" si="110"/>
        <v>0.43687731481481484</v>
      </c>
    </row>
    <row r="2337" spans="2:14">
      <c r="B2337" s="83"/>
      <c r="C2337" s="80">
        <v>10044187</v>
      </c>
      <c r="D2337" s="80">
        <v>10019674</v>
      </c>
      <c r="E2337" s="79" t="s">
        <v>276</v>
      </c>
      <c r="F2337" s="85">
        <v>43697</v>
      </c>
      <c r="G2337" s="82">
        <v>2.0630000000000002</v>
      </c>
      <c r="H2337" s="83">
        <f t="shared" si="108"/>
        <v>2063</v>
      </c>
      <c r="I2337" s="84">
        <f t="shared" si="109"/>
        <v>2.3877314814814816E-2</v>
      </c>
      <c r="J2337" s="83">
        <v>0.10299999999999999</v>
      </c>
      <c r="K2337" s="83" t="s">
        <v>277</v>
      </c>
      <c r="L2337" s="83">
        <v>0.16500000000000001</v>
      </c>
      <c r="M2337" s="83" t="s">
        <v>277</v>
      </c>
      <c r="N2337" s="84">
        <f t="shared" si="110"/>
        <v>0.29187731481481483</v>
      </c>
    </row>
    <row r="2338" spans="2:14">
      <c r="B2338" s="83"/>
      <c r="C2338" s="80">
        <v>10044187</v>
      </c>
      <c r="D2338" s="80">
        <v>10019674</v>
      </c>
      <c r="E2338" s="79" t="s">
        <v>276</v>
      </c>
      <c r="F2338" s="85">
        <v>43698</v>
      </c>
      <c r="G2338" s="82">
        <v>2.0049999999999999</v>
      </c>
      <c r="H2338" s="83">
        <f t="shared" si="108"/>
        <v>2005</v>
      </c>
      <c r="I2338" s="84">
        <f t="shared" si="109"/>
        <v>2.3206018518518515E-2</v>
      </c>
      <c r="J2338" s="83">
        <v>9.2999999999999999E-2</v>
      </c>
      <c r="K2338" s="83" t="s">
        <v>277</v>
      </c>
      <c r="L2338" s="83">
        <v>0.14699999999999999</v>
      </c>
      <c r="M2338" s="83" t="s">
        <v>277</v>
      </c>
      <c r="N2338" s="84">
        <f t="shared" si="110"/>
        <v>0.26320601851851849</v>
      </c>
    </row>
    <row r="2339" spans="2:14">
      <c r="B2339" s="83"/>
      <c r="C2339" s="80">
        <v>10044187</v>
      </c>
      <c r="D2339" s="80">
        <v>10019674</v>
      </c>
      <c r="E2339" s="79" t="s">
        <v>276</v>
      </c>
      <c r="F2339" s="85">
        <v>43699</v>
      </c>
      <c r="G2339" s="82">
        <v>1.8460000000000001</v>
      </c>
      <c r="H2339" s="83">
        <f t="shared" si="108"/>
        <v>1846</v>
      </c>
      <c r="I2339" s="84">
        <f t="shared" si="109"/>
        <v>2.1365740740740741E-2</v>
      </c>
      <c r="J2339" s="83">
        <v>8.1000000000000003E-2</v>
      </c>
      <c r="K2339" s="83" t="s">
        <v>277</v>
      </c>
      <c r="L2339" s="83">
        <v>0.14799999999999999</v>
      </c>
      <c r="M2339" s="83" t="s">
        <v>277</v>
      </c>
      <c r="N2339" s="84">
        <f t="shared" si="110"/>
        <v>0.25036574074074075</v>
      </c>
    </row>
    <row r="2340" spans="2:14">
      <c r="B2340" s="83"/>
      <c r="C2340" s="80">
        <v>10044187</v>
      </c>
      <c r="D2340" s="80">
        <v>10019674</v>
      </c>
      <c r="E2340" s="79" t="s">
        <v>276</v>
      </c>
      <c r="F2340" s="85">
        <v>43700</v>
      </c>
      <c r="G2340" s="82">
        <v>2.0960000000000001</v>
      </c>
      <c r="H2340" s="83">
        <f t="shared" si="108"/>
        <v>2096</v>
      </c>
      <c r="I2340" s="84">
        <f t="shared" si="109"/>
        <v>2.4259259259259258E-2</v>
      </c>
      <c r="J2340" s="83">
        <v>6.7000000000000004E-2</v>
      </c>
      <c r="K2340" s="83" t="s">
        <v>277</v>
      </c>
      <c r="L2340" s="83">
        <v>0.13700000000000001</v>
      </c>
      <c r="M2340" s="83" t="s">
        <v>277</v>
      </c>
      <c r="N2340" s="84">
        <f t="shared" si="110"/>
        <v>0.22825925925925927</v>
      </c>
    </row>
    <row r="2341" spans="2:14">
      <c r="B2341" s="83"/>
      <c r="C2341" s="80">
        <v>10044187</v>
      </c>
      <c r="D2341" s="80">
        <v>10019674</v>
      </c>
      <c r="E2341" s="79" t="s">
        <v>276</v>
      </c>
      <c r="F2341" s="85">
        <v>43701</v>
      </c>
      <c r="G2341" s="82">
        <v>2.2240000000000002</v>
      </c>
      <c r="H2341" s="83">
        <f t="shared" si="108"/>
        <v>2224</v>
      </c>
      <c r="I2341" s="84">
        <f t="shared" si="109"/>
        <v>2.5740740740740741E-2</v>
      </c>
      <c r="J2341" s="83">
        <v>6.2E-2</v>
      </c>
      <c r="K2341" s="83" t="s">
        <v>277</v>
      </c>
      <c r="L2341" s="83">
        <v>0.13500000000000001</v>
      </c>
      <c r="M2341" s="83" t="s">
        <v>277</v>
      </c>
      <c r="N2341" s="84">
        <f t="shared" si="110"/>
        <v>0.22274074074074074</v>
      </c>
    </row>
    <row r="2342" spans="2:14">
      <c r="B2342" s="83"/>
      <c r="C2342" s="80">
        <v>10044187</v>
      </c>
      <c r="D2342" s="80">
        <v>10019674</v>
      </c>
      <c r="E2342" s="79" t="s">
        <v>276</v>
      </c>
      <c r="F2342" s="85">
        <v>43702</v>
      </c>
      <c r="G2342" s="82">
        <v>1.649</v>
      </c>
      <c r="H2342" s="83">
        <f t="shared" si="108"/>
        <v>1649</v>
      </c>
      <c r="I2342" s="84">
        <f t="shared" si="109"/>
        <v>1.9085648148148147E-2</v>
      </c>
      <c r="J2342" s="83">
        <v>6.2E-2</v>
      </c>
      <c r="K2342" s="83" t="s">
        <v>277</v>
      </c>
      <c r="L2342" s="83">
        <v>0.13200000000000001</v>
      </c>
      <c r="M2342" s="83" t="s">
        <v>277</v>
      </c>
      <c r="N2342" s="84">
        <f t="shared" si="110"/>
        <v>0.21308564814814815</v>
      </c>
    </row>
    <row r="2343" spans="2:14">
      <c r="B2343" s="83"/>
      <c r="C2343" s="80">
        <v>10044187</v>
      </c>
      <c r="D2343" s="80">
        <v>10019674</v>
      </c>
      <c r="E2343" s="79" t="s">
        <v>276</v>
      </c>
      <c r="F2343" s="85">
        <v>43703</v>
      </c>
      <c r="G2343" s="82">
        <v>2.0870000000000002</v>
      </c>
      <c r="H2343" s="83">
        <f t="shared" si="108"/>
        <v>2087</v>
      </c>
      <c r="I2343" s="84">
        <f t="shared" si="109"/>
        <v>2.4155092592592593E-2</v>
      </c>
      <c r="J2343" s="83">
        <v>6.8000000000000005E-2</v>
      </c>
      <c r="K2343" s="83" t="s">
        <v>277</v>
      </c>
      <c r="L2343" s="83">
        <v>0.13</v>
      </c>
      <c r="M2343" s="83" t="s">
        <v>277</v>
      </c>
      <c r="N2343" s="84">
        <f t="shared" si="110"/>
        <v>0.22215509259259258</v>
      </c>
    </row>
    <row r="2344" spans="2:14">
      <c r="B2344" s="83"/>
      <c r="C2344" s="80">
        <v>10044187</v>
      </c>
      <c r="D2344" s="80">
        <v>10019674</v>
      </c>
      <c r="E2344" s="79" t="s">
        <v>276</v>
      </c>
      <c r="F2344" s="85">
        <v>43704</v>
      </c>
      <c r="G2344" s="82">
        <v>1.909</v>
      </c>
      <c r="H2344" s="83">
        <f t="shared" si="108"/>
        <v>1909</v>
      </c>
      <c r="I2344" s="84">
        <f t="shared" si="109"/>
        <v>2.2094907407407407E-2</v>
      </c>
      <c r="J2344" s="83">
        <v>6.5000000000000002E-2</v>
      </c>
      <c r="K2344" s="83" t="s">
        <v>277</v>
      </c>
      <c r="L2344" s="83">
        <v>0.13</v>
      </c>
      <c r="M2344" s="83" t="s">
        <v>277</v>
      </c>
      <c r="N2344" s="84">
        <f t="shared" si="110"/>
        <v>0.21709490740740742</v>
      </c>
    </row>
    <row r="2345" spans="2:14">
      <c r="B2345" s="83"/>
      <c r="C2345" s="80">
        <v>10044187</v>
      </c>
      <c r="D2345" s="80">
        <v>10019674</v>
      </c>
      <c r="E2345" s="79" t="s">
        <v>276</v>
      </c>
      <c r="F2345" s="85">
        <v>43705</v>
      </c>
      <c r="G2345" s="82">
        <v>2.02</v>
      </c>
      <c r="H2345" s="83">
        <f t="shared" si="108"/>
        <v>2020</v>
      </c>
      <c r="I2345" s="84">
        <f t="shared" si="109"/>
        <v>2.3379629629629629E-2</v>
      </c>
      <c r="J2345" s="83">
        <v>6.5000000000000002E-2</v>
      </c>
      <c r="K2345" s="83" t="s">
        <v>277</v>
      </c>
      <c r="L2345" s="83">
        <v>0.13100000000000001</v>
      </c>
      <c r="M2345" s="83" t="s">
        <v>277</v>
      </c>
      <c r="N2345" s="84">
        <f t="shared" si="110"/>
        <v>0.21937962962962965</v>
      </c>
    </row>
    <row r="2346" spans="2:14">
      <c r="B2346" s="83"/>
      <c r="C2346" s="80">
        <v>10044187</v>
      </c>
      <c r="D2346" s="80">
        <v>10019674</v>
      </c>
      <c r="E2346" s="79" t="s">
        <v>276</v>
      </c>
      <c r="F2346" s="85">
        <v>43706</v>
      </c>
      <c r="G2346" s="82">
        <v>2.0249999999999999</v>
      </c>
      <c r="H2346" s="83">
        <f t="shared" si="108"/>
        <v>2025</v>
      </c>
      <c r="I2346" s="84">
        <f t="shared" si="109"/>
        <v>2.3437499999999997E-2</v>
      </c>
      <c r="J2346" s="83">
        <v>7.2999999999999995E-2</v>
      </c>
      <c r="K2346" s="83" t="s">
        <v>277</v>
      </c>
      <c r="L2346" s="83">
        <v>0.13</v>
      </c>
      <c r="M2346" s="83" t="s">
        <v>277</v>
      </c>
      <c r="N2346" s="84">
        <f t="shared" si="110"/>
        <v>0.22643750000000001</v>
      </c>
    </row>
    <row r="2347" spans="2:14">
      <c r="B2347" s="83"/>
      <c r="C2347" s="80">
        <v>10044187</v>
      </c>
      <c r="D2347" s="80">
        <v>10019674</v>
      </c>
      <c r="E2347" s="79" t="s">
        <v>276</v>
      </c>
      <c r="F2347" s="85">
        <v>43707</v>
      </c>
      <c r="G2347" s="82">
        <v>2.028</v>
      </c>
      <c r="H2347" s="83">
        <f t="shared" si="108"/>
        <v>2028</v>
      </c>
      <c r="I2347" s="84">
        <f t="shared" si="109"/>
        <v>2.3472222222222221E-2</v>
      </c>
      <c r="J2347" s="83">
        <v>0.06</v>
      </c>
      <c r="K2347" s="83" t="s">
        <v>277</v>
      </c>
      <c r="L2347" s="83">
        <v>0.13300000000000001</v>
      </c>
      <c r="M2347" s="83" t="s">
        <v>277</v>
      </c>
      <c r="N2347" s="84">
        <f t="shared" si="110"/>
        <v>0.21647222222222223</v>
      </c>
    </row>
    <row r="2348" spans="2:14">
      <c r="B2348" s="83"/>
      <c r="C2348" s="80">
        <v>10044187</v>
      </c>
      <c r="D2348" s="80">
        <v>10019674</v>
      </c>
      <c r="E2348" s="79" t="s">
        <v>276</v>
      </c>
      <c r="F2348" s="85">
        <v>43708</v>
      </c>
      <c r="G2348" s="82">
        <v>2.09</v>
      </c>
      <c r="H2348" s="83">
        <f t="shared" si="108"/>
        <v>2090</v>
      </c>
      <c r="I2348" s="84">
        <f t="shared" si="109"/>
        <v>2.4189814814814813E-2</v>
      </c>
      <c r="J2348" s="83">
        <v>5.8999999999999997E-2</v>
      </c>
      <c r="K2348" s="83" t="s">
        <v>277</v>
      </c>
      <c r="L2348" s="83">
        <v>0.13600000000000001</v>
      </c>
      <c r="M2348" s="83" t="s">
        <v>277</v>
      </c>
      <c r="N2348" s="84">
        <f t="shared" si="110"/>
        <v>0.21918981481481481</v>
      </c>
    </row>
    <row r="2349" spans="2:14">
      <c r="B2349" s="83"/>
      <c r="C2349" s="80">
        <v>10044187</v>
      </c>
      <c r="D2349" s="80">
        <v>10019674</v>
      </c>
      <c r="E2349" s="79" t="s">
        <v>276</v>
      </c>
      <c r="F2349" s="85">
        <v>43709</v>
      </c>
      <c r="G2349" s="82">
        <v>2.0720000000000001</v>
      </c>
      <c r="H2349" s="83">
        <f t="shared" si="108"/>
        <v>2072</v>
      </c>
      <c r="I2349" s="84">
        <f t="shared" si="109"/>
        <v>2.3981481481481482E-2</v>
      </c>
      <c r="J2349" s="83">
        <v>6.0999999999999999E-2</v>
      </c>
      <c r="K2349" s="83" t="s">
        <v>277</v>
      </c>
      <c r="L2349" s="83">
        <v>0.13400000000000001</v>
      </c>
      <c r="M2349" s="83" t="s">
        <v>277</v>
      </c>
      <c r="N2349" s="84">
        <f t="shared" si="110"/>
        <v>0.2189814814814815</v>
      </c>
    </row>
    <row r="2350" spans="2:14">
      <c r="B2350" s="83"/>
      <c r="C2350" s="80">
        <v>10044187</v>
      </c>
      <c r="D2350" s="80">
        <v>10019674</v>
      </c>
      <c r="E2350" s="79" t="s">
        <v>276</v>
      </c>
      <c r="F2350" s="85">
        <v>43710</v>
      </c>
      <c r="G2350" s="82">
        <v>1.9570000000000001</v>
      </c>
      <c r="H2350" s="83">
        <f t="shared" si="108"/>
        <v>1957</v>
      </c>
      <c r="I2350" s="84">
        <f t="shared" si="109"/>
        <v>2.2650462962962963E-2</v>
      </c>
      <c r="J2350" s="83">
        <v>6.3E-2</v>
      </c>
      <c r="K2350" s="83" t="s">
        <v>277</v>
      </c>
      <c r="L2350" s="83">
        <v>0.13100000000000001</v>
      </c>
      <c r="M2350" s="83" t="s">
        <v>277</v>
      </c>
      <c r="N2350" s="84">
        <f t="shared" si="110"/>
        <v>0.21665046296296298</v>
      </c>
    </row>
    <row r="2351" spans="2:14">
      <c r="B2351" s="83"/>
      <c r="C2351" s="80">
        <v>10044187</v>
      </c>
      <c r="D2351" s="80">
        <v>10019674</v>
      </c>
      <c r="E2351" s="79" t="s">
        <v>276</v>
      </c>
      <c r="F2351" s="85">
        <v>43711</v>
      </c>
      <c r="G2351" s="82">
        <v>2.0049999999999999</v>
      </c>
      <c r="H2351" s="83">
        <f t="shared" si="108"/>
        <v>2005</v>
      </c>
      <c r="I2351" s="84">
        <f t="shared" si="109"/>
        <v>2.3206018518518515E-2</v>
      </c>
      <c r="J2351" s="83">
        <v>0.14699999999999999</v>
      </c>
      <c r="K2351" s="83" t="s">
        <v>277</v>
      </c>
      <c r="L2351" s="83">
        <v>0.13600000000000001</v>
      </c>
      <c r="M2351" s="83" t="s">
        <v>277</v>
      </c>
      <c r="N2351" s="84">
        <f t="shared" si="110"/>
        <v>0.30620601851851853</v>
      </c>
    </row>
    <row r="2352" spans="2:14">
      <c r="B2352" s="83"/>
      <c r="C2352" s="80">
        <v>10044187</v>
      </c>
      <c r="D2352" s="80">
        <v>10019674</v>
      </c>
      <c r="E2352" s="79" t="s">
        <v>276</v>
      </c>
      <c r="F2352" s="85">
        <v>43712</v>
      </c>
      <c r="G2352" s="82">
        <v>2.0049999999999999</v>
      </c>
      <c r="H2352" s="83">
        <f t="shared" si="108"/>
        <v>2005</v>
      </c>
      <c r="I2352" s="84">
        <f t="shared" si="109"/>
        <v>2.3206018518518515E-2</v>
      </c>
      <c r="J2352" s="83">
        <v>0.51</v>
      </c>
      <c r="K2352" s="83" t="s">
        <v>277</v>
      </c>
      <c r="L2352" s="83">
        <v>0.218</v>
      </c>
      <c r="M2352" s="83" t="s">
        <v>277</v>
      </c>
      <c r="N2352" s="84">
        <f t="shared" si="110"/>
        <v>0.75120601851851854</v>
      </c>
    </row>
    <row r="2353" spans="2:14">
      <c r="B2353" s="83"/>
      <c r="C2353" s="80">
        <v>10044187</v>
      </c>
      <c r="D2353" s="80">
        <v>10019674</v>
      </c>
      <c r="E2353" s="79" t="s">
        <v>276</v>
      </c>
      <c r="F2353" s="85">
        <v>43713</v>
      </c>
      <c r="G2353" s="82">
        <v>2.0049999999999999</v>
      </c>
      <c r="H2353" s="83">
        <f t="shared" si="108"/>
        <v>2005</v>
      </c>
      <c r="I2353" s="84">
        <f t="shared" si="109"/>
        <v>2.3206018518518515E-2</v>
      </c>
      <c r="J2353" s="83">
        <v>0.10299999999999999</v>
      </c>
      <c r="K2353" s="83" t="s">
        <v>277</v>
      </c>
      <c r="L2353" s="83">
        <v>0.14199999999999999</v>
      </c>
      <c r="M2353" s="83" t="s">
        <v>277</v>
      </c>
      <c r="N2353" s="84">
        <f t="shared" si="110"/>
        <v>0.2682060185185185</v>
      </c>
    </row>
    <row r="2354" spans="2:14">
      <c r="B2354" s="83"/>
      <c r="C2354" s="80">
        <v>10044187</v>
      </c>
      <c r="D2354" s="80">
        <v>10019674</v>
      </c>
      <c r="E2354" s="79" t="s">
        <v>276</v>
      </c>
      <c r="F2354" s="85">
        <v>43714</v>
      </c>
      <c r="G2354" s="82">
        <v>2.0049999999999999</v>
      </c>
      <c r="H2354" s="83">
        <f t="shared" si="108"/>
        <v>2005</v>
      </c>
      <c r="I2354" s="84">
        <f t="shared" si="109"/>
        <v>2.3206018518518515E-2</v>
      </c>
      <c r="J2354" s="83">
        <v>7.1999999999999995E-2</v>
      </c>
      <c r="K2354" s="83" t="s">
        <v>277</v>
      </c>
      <c r="L2354" s="83">
        <v>0.114</v>
      </c>
      <c r="M2354" s="83" t="s">
        <v>277</v>
      </c>
      <c r="N2354" s="84">
        <f t="shared" si="110"/>
        <v>0.2092060185185185</v>
      </c>
    </row>
    <row r="2355" spans="2:14">
      <c r="B2355" s="83"/>
      <c r="C2355" s="80">
        <v>10044187</v>
      </c>
      <c r="D2355" s="80">
        <v>10019674</v>
      </c>
      <c r="E2355" s="79" t="s">
        <v>276</v>
      </c>
      <c r="F2355" s="85">
        <v>43715</v>
      </c>
      <c r="G2355" s="82">
        <v>2.085</v>
      </c>
      <c r="H2355" s="83">
        <f t="shared" si="108"/>
        <v>2085</v>
      </c>
      <c r="I2355" s="84">
        <f t="shared" si="109"/>
        <v>2.4131944444444442E-2</v>
      </c>
      <c r="J2355" s="83">
        <v>6.7000000000000004E-2</v>
      </c>
      <c r="K2355" s="83" t="s">
        <v>277</v>
      </c>
      <c r="L2355" s="83">
        <v>0.11</v>
      </c>
      <c r="M2355" s="83" t="s">
        <v>277</v>
      </c>
      <c r="N2355" s="84">
        <f t="shared" si="110"/>
        <v>0.20113194444444443</v>
      </c>
    </row>
    <row r="2356" spans="2:14">
      <c r="B2356" s="83"/>
      <c r="C2356" s="80">
        <v>10044187</v>
      </c>
      <c r="D2356" s="80">
        <v>10019674</v>
      </c>
      <c r="E2356" s="79" t="s">
        <v>276</v>
      </c>
      <c r="F2356" s="85">
        <v>43716</v>
      </c>
      <c r="G2356" s="82">
        <v>1.889</v>
      </c>
      <c r="H2356" s="83">
        <f t="shared" si="108"/>
        <v>1889</v>
      </c>
      <c r="I2356" s="84">
        <f t="shared" si="109"/>
        <v>2.1863425925925925E-2</v>
      </c>
      <c r="J2356" s="83">
        <v>6.6000000000000003E-2</v>
      </c>
      <c r="K2356" s="83" t="s">
        <v>277</v>
      </c>
      <c r="L2356" s="83">
        <v>0.109</v>
      </c>
      <c r="M2356" s="83" t="s">
        <v>277</v>
      </c>
      <c r="N2356" s="84">
        <f t="shared" si="110"/>
        <v>0.19686342592592593</v>
      </c>
    </row>
    <row r="2357" spans="2:14">
      <c r="B2357" s="83"/>
      <c r="C2357" s="80">
        <v>10044187</v>
      </c>
      <c r="D2357" s="80">
        <v>10019674</v>
      </c>
      <c r="E2357" s="79" t="s">
        <v>276</v>
      </c>
      <c r="F2357" s="85">
        <v>43717</v>
      </c>
      <c r="G2357" s="82">
        <v>1.95</v>
      </c>
      <c r="H2357" s="83">
        <f t="shared" si="108"/>
        <v>1950</v>
      </c>
      <c r="I2357" s="84">
        <f t="shared" si="109"/>
        <v>2.2569444444444444E-2</v>
      </c>
      <c r="J2357" s="83">
        <v>6.7000000000000004E-2</v>
      </c>
      <c r="K2357" s="83" t="s">
        <v>277</v>
      </c>
      <c r="L2357" s="83">
        <v>0.111</v>
      </c>
      <c r="M2357" s="83" t="s">
        <v>277</v>
      </c>
      <c r="N2357" s="84">
        <f t="shared" si="110"/>
        <v>0.20056944444444447</v>
      </c>
    </row>
    <row r="2358" spans="2:14">
      <c r="B2358" s="83"/>
      <c r="C2358" s="80">
        <v>10044187</v>
      </c>
      <c r="D2358" s="80">
        <v>10019674</v>
      </c>
      <c r="E2358" s="79" t="s">
        <v>276</v>
      </c>
      <c r="F2358" s="85">
        <v>43718</v>
      </c>
      <c r="G2358" s="82">
        <v>1.994</v>
      </c>
      <c r="H2358" s="83">
        <f t="shared" si="108"/>
        <v>1994</v>
      </c>
      <c r="I2358" s="84">
        <f t="shared" si="109"/>
        <v>2.3078703703703702E-2</v>
      </c>
      <c r="J2358" s="83">
        <v>6.4000000000000001E-2</v>
      </c>
      <c r="K2358" s="83" t="s">
        <v>277</v>
      </c>
      <c r="L2358" s="83">
        <v>0.112</v>
      </c>
      <c r="M2358" s="83" t="s">
        <v>277</v>
      </c>
      <c r="N2358" s="84">
        <f t="shared" si="110"/>
        <v>0.1990787037037037</v>
      </c>
    </row>
    <row r="2359" spans="2:14">
      <c r="B2359" s="83"/>
      <c r="C2359" s="80">
        <v>10044187</v>
      </c>
      <c r="D2359" s="80">
        <v>10019674</v>
      </c>
      <c r="E2359" s="79" t="s">
        <v>276</v>
      </c>
      <c r="F2359" s="85">
        <v>43719</v>
      </c>
      <c r="G2359" s="82">
        <v>2.008</v>
      </c>
      <c r="H2359" s="83">
        <f t="shared" si="108"/>
        <v>2008</v>
      </c>
      <c r="I2359" s="84">
        <f t="shared" si="109"/>
        <v>2.3240740740740739E-2</v>
      </c>
      <c r="J2359" s="83">
        <v>6.3E-2</v>
      </c>
      <c r="K2359" s="83" t="s">
        <v>277</v>
      </c>
      <c r="L2359" s="83">
        <v>0.11600000000000001</v>
      </c>
      <c r="M2359" s="83" t="s">
        <v>277</v>
      </c>
      <c r="N2359" s="84">
        <f t="shared" si="110"/>
        <v>0.20224074074074075</v>
      </c>
    </row>
    <row r="2360" spans="2:14">
      <c r="B2360" s="83"/>
      <c r="C2360" s="80">
        <v>10044187</v>
      </c>
      <c r="D2360" s="80">
        <v>10019674</v>
      </c>
      <c r="E2360" s="79" t="s">
        <v>276</v>
      </c>
      <c r="F2360" s="85">
        <v>43720</v>
      </c>
      <c r="G2360" s="82">
        <v>1.8979999999999999</v>
      </c>
      <c r="H2360" s="83">
        <f t="shared" si="108"/>
        <v>1898</v>
      </c>
      <c r="I2360" s="84">
        <f t="shared" si="109"/>
        <v>2.1967592592592591E-2</v>
      </c>
      <c r="J2360" s="83">
        <v>6.2E-2</v>
      </c>
      <c r="K2360" s="83" t="s">
        <v>277</v>
      </c>
      <c r="L2360" s="83">
        <v>0.114</v>
      </c>
      <c r="M2360" s="83" t="s">
        <v>277</v>
      </c>
      <c r="N2360" s="84">
        <f t="shared" si="110"/>
        <v>0.19796759259259261</v>
      </c>
    </row>
    <row r="2361" spans="2:14">
      <c r="B2361" s="83"/>
      <c r="C2361" s="80">
        <v>10044187</v>
      </c>
      <c r="D2361" s="80">
        <v>10019674</v>
      </c>
      <c r="E2361" s="79" t="s">
        <v>276</v>
      </c>
      <c r="F2361" s="85">
        <v>43721</v>
      </c>
      <c r="G2361" s="82">
        <v>2.0110000000000001</v>
      </c>
      <c r="H2361" s="83">
        <f t="shared" si="108"/>
        <v>2011.0000000000002</v>
      </c>
      <c r="I2361" s="84">
        <f t="shared" si="109"/>
        <v>2.3275462962962963E-2</v>
      </c>
      <c r="J2361" s="83">
        <v>5.8000000000000003E-2</v>
      </c>
      <c r="K2361" s="83" t="s">
        <v>277</v>
      </c>
      <c r="L2361" s="83">
        <v>0.109</v>
      </c>
      <c r="M2361" s="83" t="s">
        <v>277</v>
      </c>
      <c r="N2361" s="84">
        <f t="shared" si="110"/>
        <v>0.19027546296296297</v>
      </c>
    </row>
    <row r="2362" spans="2:14">
      <c r="B2362" s="83"/>
      <c r="C2362" s="80">
        <v>10044187</v>
      </c>
      <c r="D2362" s="80">
        <v>10019674</v>
      </c>
      <c r="E2362" s="79" t="s">
        <v>276</v>
      </c>
      <c r="F2362" s="85">
        <v>43722</v>
      </c>
      <c r="G2362" s="82">
        <v>1.911</v>
      </c>
      <c r="H2362" s="83">
        <f t="shared" si="108"/>
        <v>1911</v>
      </c>
      <c r="I2362" s="84">
        <f t="shared" si="109"/>
        <v>2.2118055555555554E-2</v>
      </c>
      <c r="J2362" s="83">
        <v>5.7000000000000002E-2</v>
      </c>
      <c r="K2362" s="83" t="s">
        <v>277</v>
      </c>
      <c r="L2362" s="83">
        <v>0.114</v>
      </c>
      <c r="M2362" s="83" t="s">
        <v>277</v>
      </c>
      <c r="N2362" s="84">
        <f t="shared" si="110"/>
        <v>0.19311805555555556</v>
      </c>
    </row>
    <row r="2363" spans="2:14">
      <c r="B2363" s="83"/>
      <c r="C2363" s="80">
        <v>10044187</v>
      </c>
      <c r="D2363" s="80">
        <v>10019674</v>
      </c>
      <c r="E2363" s="79" t="s">
        <v>276</v>
      </c>
      <c r="F2363" s="85">
        <v>43723</v>
      </c>
      <c r="G2363" s="82">
        <v>1.893</v>
      </c>
      <c r="H2363" s="83">
        <f t="shared" si="108"/>
        <v>1893</v>
      </c>
      <c r="I2363" s="84">
        <f t="shared" si="109"/>
        <v>2.1909722222222219E-2</v>
      </c>
      <c r="J2363" s="83">
        <v>5.8999999999999997E-2</v>
      </c>
      <c r="K2363" s="83" t="s">
        <v>277</v>
      </c>
      <c r="L2363" s="83">
        <v>0.11700000000000001</v>
      </c>
      <c r="M2363" s="83" t="s">
        <v>277</v>
      </c>
      <c r="N2363" s="84">
        <f t="shared" si="110"/>
        <v>0.19790972222222222</v>
      </c>
    </row>
    <row r="2364" spans="2:14">
      <c r="B2364" s="83"/>
      <c r="C2364" s="80">
        <v>10044187</v>
      </c>
      <c r="D2364" s="80">
        <v>10019674</v>
      </c>
      <c r="E2364" s="79" t="s">
        <v>276</v>
      </c>
      <c r="F2364" s="85">
        <v>43724</v>
      </c>
      <c r="G2364" s="82">
        <v>1.994</v>
      </c>
      <c r="H2364" s="83">
        <f t="shared" si="108"/>
        <v>1994</v>
      </c>
      <c r="I2364" s="84">
        <f t="shared" si="109"/>
        <v>2.3078703703703702E-2</v>
      </c>
      <c r="J2364" s="83">
        <v>6.6000000000000003E-2</v>
      </c>
      <c r="K2364" s="83" t="s">
        <v>277</v>
      </c>
      <c r="L2364" s="83">
        <v>0.11799999999999999</v>
      </c>
      <c r="M2364" s="83" t="s">
        <v>277</v>
      </c>
      <c r="N2364" s="84">
        <f t="shared" si="110"/>
        <v>0.20707870370370368</v>
      </c>
    </row>
    <row r="2365" spans="2:14">
      <c r="B2365" s="83"/>
      <c r="C2365" s="80">
        <v>10044187</v>
      </c>
      <c r="D2365" s="80">
        <v>10019674</v>
      </c>
      <c r="E2365" s="79" t="s">
        <v>276</v>
      </c>
      <c r="F2365" s="85">
        <v>43725</v>
      </c>
      <c r="G2365" s="82">
        <v>2.0840000000000001</v>
      </c>
      <c r="H2365" s="83">
        <f t="shared" si="108"/>
        <v>2084</v>
      </c>
      <c r="I2365" s="84">
        <f t="shared" si="109"/>
        <v>2.4120370370370368E-2</v>
      </c>
      <c r="J2365" s="83">
        <v>6.5000000000000002E-2</v>
      </c>
      <c r="K2365" s="83" t="s">
        <v>277</v>
      </c>
      <c r="L2365" s="83">
        <v>0.11899999999999999</v>
      </c>
      <c r="M2365" s="83" t="s">
        <v>277</v>
      </c>
      <c r="N2365" s="84">
        <f t="shared" si="110"/>
        <v>0.20812037037037037</v>
      </c>
    </row>
    <row r="2366" spans="2:14">
      <c r="B2366" s="83"/>
      <c r="C2366" s="80">
        <v>10044187</v>
      </c>
      <c r="D2366" s="80">
        <v>10019674</v>
      </c>
      <c r="E2366" s="79" t="s">
        <v>276</v>
      </c>
      <c r="F2366" s="85">
        <v>43726</v>
      </c>
      <c r="G2366" s="82">
        <v>1.88</v>
      </c>
      <c r="H2366" s="83">
        <f t="shared" si="108"/>
        <v>1880</v>
      </c>
      <c r="I2366" s="84">
        <f t="shared" si="109"/>
        <v>2.1759259259259256E-2</v>
      </c>
      <c r="J2366" s="83">
        <v>0.106</v>
      </c>
      <c r="K2366" s="83" t="s">
        <v>277</v>
      </c>
      <c r="L2366" s="83">
        <v>0.122</v>
      </c>
      <c r="M2366" s="83" t="s">
        <v>277</v>
      </c>
      <c r="N2366" s="84">
        <f t="shared" si="110"/>
        <v>0.24975925925925924</v>
      </c>
    </row>
    <row r="2367" spans="2:14">
      <c r="B2367" s="83"/>
      <c r="C2367" s="80">
        <v>10044187</v>
      </c>
      <c r="D2367" s="80">
        <v>10019674</v>
      </c>
      <c r="E2367" s="79" t="s">
        <v>276</v>
      </c>
      <c r="F2367" s="85">
        <v>43727</v>
      </c>
      <c r="G2367" s="82">
        <v>1.93</v>
      </c>
      <c r="H2367" s="83">
        <f t="shared" si="108"/>
        <v>1930</v>
      </c>
      <c r="I2367" s="84">
        <f t="shared" si="109"/>
        <v>2.2337962962962962E-2</v>
      </c>
      <c r="J2367" s="83">
        <v>5.5E-2</v>
      </c>
      <c r="K2367" s="83" t="s">
        <v>277</v>
      </c>
      <c r="L2367" s="83">
        <v>0.12</v>
      </c>
      <c r="M2367" s="83" t="s">
        <v>277</v>
      </c>
      <c r="N2367" s="84">
        <f t="shared" si="110"/>
        <v>0.19733796296296297</v>
      </c>
    </row>
    <row r="2368" spans="2:14">
      <c r="B2368" s="83"/>
      <c r="C2368" s="80">
        <v>10044187</v>
      </c>
      <c r="D2368" s="80">
        <v>10019674</v>
      </c>
      <c r="E2368" s="79" t="s">
        <v>276</v>
      </c>
      <c r="F2368" s="85">
        <v>43728</v>
      </c>
      <c r="G2368" s="82">
        <v>2.0830000000000002</v>
      </c>
      <c r="H2368" s="83">
        <f t="shared" si="108"/>
        <v>2083</v>
      </c>
      <c r="I2368" s="84">
        <f t="shared" si="109"/>
        <v>2.4108796296296298E-2</v>
      </c>
      <c r="J2368" s="83">
        <v>5.5E-2</v>
      </c>
      <c r="K2368" s="83" t="s">
        <v>277</v>
      </c>
      <c r="L2368" s="83">
        <v>0.108</v>
      </c>
      <c r="M2368" s="83" t="s">
        <v>277</v>
      </c>
      <c r="N2368" s="84">
        <f t="shared" si="110"/>
        <v>0.18710879629629629</v>
      </c>
    </row>
    <row r="2369" spans="2:14">
      <c r="B2369" s="83"/>
      <c r="C2369" s="80">
        <v>10044187</v>
      </c>
      <c r="D2369" s="80">
        <v>10019674</v>
      </c>
      <c r="E2369" s="79" t="s">
        <v>276</v>
      </c>
      <c r="F2369" s="85">
        <v>43729</v>
      </c>
      <c r="G2369" s="82">
        <v>1.8460000000000001</v>
      </c>
      <c r="H2369" s="83">
        <f t="shared" si="108"/>
        <v>1846</v>
      </c>
      <c r="I2369" s="84">
        <f t="shared" si="109"/>
        <v>2.1365740740740741E-2</v>
      </c>
      <c r="J2369" s="83">
        <v>5.5E-2</v>
      </c>
      <c r="K2369" s="83" t="s">
        <v>277</v>
      </c>
      <c r="L2369" s="83">
        <v>0.108</v>
      </c>
      <c r="M2369" s="83" t="s">
        <v>277</v>
      </c>
      <c r="N2369" s="84">
        <f t="shared" si="110"/>
        <v>0.18436574074074075</v>
      </c>
    </row>
    <row r="2370" spans="2:14">
      <c r="B2370" s="83"/>
      <c r="C2370" s="80">
        <v>10044187</v>
      </c>
      <c r="D2370" s="80">
        <v>10019674</v>
      </c>
      <c r="E2370" s="79" t="s">
        <v>276</v>
      </c>
      <c r="F2370" s="85">
        <v>43730</v>
      </c>
      <c r="G2370" s="82">
        <v>1.923</v>
      </c>
      <c r="H2370" s="83">
        <f t="shared" si="108"/>
        <v>1923</v>
      </c>
      <c r="I2370" s="84">
        <f t="shared" si="109"/>
        <v>2.2256944444444444E-2</v>
      </c>
      <c r="J2370" s="83">
        <v>7.1999999999999995E-2</v>
      </c>
      <c r="K2370" s="83" t="s">
        <v>277</v>
      </c>
      <c r="L2370" s="83">
        <v>0.11899999999999999</v>
      </c>
      <c r="M2370" s="83" t="s">
        <v>277</v>
      </c>
      <c r="N2370" s="84">
        <f t="shared" si="110"/>
        <v>0.21325694444444443</v>
      </c>
    </row>
    <row r="2371" spans="2:14">
      <c r="B2371" s="83"/>
      <c r="C2371" s="80">
        <v>10044187</v>
      </c>
      <c r="D2371" s="80">
        <v>10019674</v>
      </c>
      <c r="E2371" s="79" t="s">
        <v>276</v>
      </c>
      <c r="F2371" s="85">
        <v>43731</v>
      </c>
      <c r="G2371" s="82">
        <v>1.9470000000000001</v>
      </c>
      <c r="H2371" s="83">
        <f t="shared" si="108"/>
        <v>1947</v>
      </c>
      <c r="I2371" s="84">
        <f t="shared" si="109"/>
        <v>2.253472222222222E-2</v>
      </c>
      <c r="J2371" s="83">
        <v>0.186</v>
      </c>
      <c r="K2371" s="83" t="s">
        <v>277</v>
      </c>
      <c r="L2371" s="83">
        <v>0.13100000000000001</v>
      </c>
      <c r="M2371" s="83" t="s">
        <v>277</v>
      </c>
      <c r="N2371" s="84">
        <f t="shared" si="110"/>
        <v>0.33953472222222225</v>
      </c>
    </row>
    <row r="2372" spans="2:14">
      <c r="B2372" s="83"/>
      <c r="C2372" s="80">
        <v>10044187</v>
      </c>
      <c r="D2372" s="80">
        <v>10019674</v>
      </c>
      <c r="E2372" s="79" t="s">
        <v>276</v>
      </c>
      <c r="F2372" s="85">
        <v>43732</v>
      </c>
      <c r="G2372" s="82">
        <v>2.06</v>
      </c>
      <c r="H2372" s="83">
        <f t="shared" si="108"/>
        <v>2060</v>
      </c>
      <c r="I2372" s="84">
        <f t="shared" si="109"/>
        <v>2.3842592592592592E-2</v>
      </c>
      <c r="J2372" s="83">
        <v>2.13</v>
      </c>
      <c r="K2372" s="83" t="s">
        <v>277</v>
      </c>
      <c r="L2372" s="83">
        <v>0.24199999999999999</v>
      </c>
      <c r="M2372" s="83" t="s">
        <v>277</v>
      </c>
      <c r="N2372" s="84">
        <f t="shared" si="110"/>
        <v>2.3958425925925924</v>
      </c>
    </row>
    <row r="2373" spans="2:14">
      <c r="B2373" s="83"/>
      <c r="C2373" s="80">
        <v>10044187</v>
      </c>
      <c r="D2373" s="80">
        <v>10019674</v>
      </c>
      <c r="E2373" s="79" t="s">
        <v>276</v>
      </c>
      <c r="F2373" s="85">
        <v>43733</v>
      </c>
      <c r="G2373" s="82">
        <v>2.0699999999999998</v>
      </c>
      <c r="H2373" s="83">
        <f t="shared" ref="H2373:H2436" si="111">(G2373*1000)</f>
        <v>2070</v>
      </c>
      <c r="I2373" s="84">
        <f t="shared" ref="I2373:I2436" si="112">SUM(G2373/86.4)</f>
        <v>2.3958333333333331E-2</v>
      </c>
      <c r="J2373" s="83">
        <v>0.39100000000000001</v>
      </c>
      <c r="K2373" s="83" t="s">
        <v>277</v>
      </c>
      <c r="L2373" s="83">
        <v>0.12</v>
      </c>
      <c r="M2373" s="83" t="s">
        <v>277</v>
      </c>
      <c r="N2373" s="84">
        <f t="shared" ref="N2373:N2436" si="113">SUM(I2373+J2373+L2373)</f>
        <v>0.53495833333333331</v>
      </c>
    </row>
    <row r="2374" spans="2:14">
      <c r="B2374" s="83"/>
      <c r="C2374" s="80">
        <v>10044187</v>
      </c>
      <c r="D2374" s="80">
        <v>10019674</v>
      </c>
      <c r="E2374" s="79" t="s">
        <v>276</v>
      </c>
      <c r="F2374" s="85">
        <v>43734</v>
      </c>
      <c r="G2374" s="82">
        <v>1.9419999999999999</v>
      </c>
      <c r="H2374" s="83">
        <f t="shared" si="111"/>
        <v>1942</v>
      </c>
      <c r="I2374" s="84">
        <f t="shared" si="112"/>
        <v>2.2476851851851849E-2</v>
      </c>
      <c r="J2374" s="83">
        <v>0.33900000000000002</v>
      </c>
      <c r="K2374" s="83" t="s">
        <v>277</v>
      </c>
      <c r="L2374" s="83">
        <v>0.11700000000000001</v>
      </c>
      <c r="M2374" s="83" t="s">
        <v>277</v>
      </c>
      <c r="N2374" s="84">
        <f t="shared" si="113"/>
        <v>0.47847685185185185</v>
      </c>
    </row>
    <row r="2375" spans="2:14">
      <c r="B2375" s="83"/>
      <c r="C2375" s="80">
        <v>10044187</v>
      </c>
      <c r="D2375" s="80">
        <v>10019674</v>
      </c>
      <c r="E2375" s="79" t="s">
        <v>276</v>
      </c>
      <c r="F2375" s="85">
        <v>43735</v>
      </c>
      <c r="G2375" s="82">
        <v>1.905</v>
      </c>
      <c r="H2375" s="83">
        <f t="shared" si="111"/>
        <v>1905</v>
      </c>
      <c r="I2375" s="84">
        <f t="shared" si="112"/>
        <v>2.2048611111111109E-2</v>
      </c>
      <c r="J2375" s="83">
        <v>0.45800000000000002</v>
      </c>
      <c r="K2375" s="83" t="s">
        <v>277</v>
      </c>
      <c r="L2375" s="83">
        <v>0.126</v>
      </c>
      <c r="M2375" s="83" t="s">
        <v>277</v>
      </c>
      <c r="N2375" s="84">
        <f t="shared" si="113"/>
        <v>0.60604861111111119</v>
      </c>
    </row>
    <row r="2376" spans="2:14">
      <c r="B2376" s="83"/>
      <c r="C2376" s="80">
        <v>10044187</v>
      </c>
      <c r="D2376" s="80">
        <v>10019674</v>
      </c>
      <c r="E2376" s="79" t="s">
        <v>276</v>
      </c>
      <c r="F2376" s="85">
        <v>43736</v>
      </c>
      <c r="G2376" s="82">
        <v>1.9910000000000001</v>
      </c>
      <c r="H2376" s="83">
        <f t="shared" si="111"/>
        <v>1991</v>
      </c>
      <c r="I2376" s="84">
        <f t="shared" si="112"/>
        <v>2.3043981481481481E-2</v>
      </c>
      <c r="J2376" s="83">
        <v>0.41099999999999998</v>
      </c>
      <c r="K2376" s="83" t="s">
        <v>277</v>
      </c>
      <c r="L2376" s="83">
        <v>0.16</v>
      </c>
      <c r="M2376" s="83" t="s">
        <v>277</v>
      </c>
      <c r="N2376" s="84">
        <f t="shared" si="113"/>
        <v>0.59404398148148141</v>
      </c>
    </row>
    <row r="2377" spans="2:14">
      <c r="B2377" s="83"/>
      <c r="C2377" s="80">
        <v>10044187</v>
      </c>
      <c r="D2377" s="80">
        <v>10019674</v>
      </c>
      <c r="E2377" s="79" t="s">
        <v>276</v>
      </c>
      <c r="F2377" s="85">
        <v>43737</v>
      </c>
      <c r="G2377" s="82">
        <v>1.76</v>
      </c>
      <c r="H2377" s="83">
        <f t="shared" si="111"/>
        <v>1760</v>
      </c>
      <c r="I2377" s="84">
        <f t="shared" si="112"/>
        <v>2.0370370370370369E-2</v>
      </c>
      <c r="J2377" s="83">
        <v>0.67300000000000004</v>
      </c>
      <c r="K2377" s="83" t="s">
        <v>277</v>
      </c>
      <c r="L2377" s="83">
        <v>0.21199999999999999</v>
      </c>
      <c r="M2377" s="83" t="s">
        <v>277</v>
      </c>
      <c r="N2377" s="84">
        <f t="shared" si="113"/>
        <v>0.90537037037037038</v>
      </c>
    </row>
    <row r="2378" spans="2:14">
      <c r="B2378" s="83"/>
      <c r="C2378" s="80">
        <v>10044187</v>
      </c>
      <c r="D2378" s="80">
        <v>10019674</v>
      </c>
      <c r="E2378" s="79" t="s">
        <v>276</v>
      </c>
      <c r="F2378" s="85">
        <v>43738</v>
      </c>
      <c r="G2378" s="82">
        <v>1.8440000000000001</v>
      </c>
      <c r="H2378" s="83">
        <f t="shared" si="111"/>
        <v>1844</v>
      </c>
      <c r="I2378" s="84">
        <f t="shared" si="112"/>
        <v>2.1342592592592594E-2</v>
      </c>
      <c r="J2378" s="83">
        <v>0.93100000000000005</v>
      </c>
      <c r="K2378" s="83" t="s">
        <v>277</v>
      </c>
      <c r="L2378" s="83">
        <v>0.19</v>
      </c>
      <c r="M2378" s="83" t="s">
        <v>277</v>
      </c>
      <c r="N2378" s="84">
        <f t="shared" si="113"/>
        <v>1.1423425925925927</v>
      </c>
    </row>
    <row r="2379" spans="2:14">
      <c r="B2379" s="83"/>
      <c r="C2379" s="80">
        <v>10044187</v>
      </c>
      <c r="D2379" s="80">
        <v>10019674</v>
      </c>
      <c r="E2379" s="79" t="s">
        <v>276</v>
      </c>
      <c r="F2379" s="85">
        <v>43739</v>
      </c>
      <c r="G2379" s="82">
        <v>2.29</v>
      </c>
      <c r="H2379" s="83">
        <f t="shared" si="111"/>
        <v>2290</v>
      </c>
      <c r="I2379" s="84">
        <f t="shared" si="112"/>
        <v>2.6504629629629628E-2</v>
      </c>
      <c r="J2379" s="83">
        <v>2.8</v>
      </c>
      <c r="K2379" s="83" t="s">
        <v>277</v>
      </c>
      <c r="L2379" s="83">
        <v>0.22900000000000001</v>
      </c>
      <c r="M2379" s="83" t="s">
        <v>277</v>
      </c>
      <c r="N2379" s="84">
        <f t="shared" si="113"/>
        <v>3.0555046296296293</v>
      </c>
    </row>
    <row r="2380" spans="2:14">
      <c r="B2380" s="83"/>
      <c r="C2380" s="80">
        <v>10044187</v>
      </c>
      <c r="D2380" s="80">
        <v>10019674</v>
      </c>
      <c r="E2380" s="79" t="s">
        <v>276</v>
      </c>
      <c r="F2380" s="85">
        <v>43740</v>
      </c>
      <c r="G2380" s="82">
        <v>1.637</v>
      </c>
      <c r="H2380" s="83">
        <f t="shared" si="111"/>
        <v>1637</v>
      </c>
      <c r="I2380" s="84">
        <f t="shared" si="112"/>
        <v>1.8946759259259257E-2</v>
      </c>
      <c r="J2380" s="83">
        <v>2.16</v>
      </c>
      <c r="K2380" s="83" t="s">
        <v>277</v>
      </c>
      <c r="L2380" s="83">
        <v>0.214</v>
      </c>
      <c r="M2380" s="83" t="s">
        <v>277</v>
      </c>
      <c r="N2380" s="84">
        <f t="shared" si="113"/>
        <v>2.3929467592592593</v>
      </c>
    </row>
    <row r="2381" spans="2:14">
      <c r="B2381" s="83"/>
      <c r="C2381" s="80">
        <v>10044187</v>
      </c>
      <c r="D2381" s="80">
        <v>10019674</v>
      </c>
      <c r="E2381" s="79" t="s">
        <v>276</v>
      </c>
      <c r="F2381" s="85">
        <v>43741</v>
      </c>
      <c r="G2381" s="82">
        <v>1.9239999999999999</v>
      </c>
      <c r="H2381" s="83">
        <f t="shared" si="111"/>
        <v>1924</v>
      </c>
      <c r="I2381" s="84">
        <f t="shared" si="112"/>
        <v>2.2268518518518517E-2</v>
      </c>
      <c r="J2381" s="83">
        <v>0.29199999999999998</v>
      </c>
      <c r="K2381" s="83" t="s">
        <v>277</v>
      </c>
      <c r="L2381" s="83">
        <v>0.114</v>
      </c>
      <c r="M2381" s="83" t="s">
        <v>277</v>
      </c>
      <c r="N2381" s="84">
        <f t="shared" si="113"/>
        <v>0.42826851851851849</v>
      </c>
    </row>
    <row r="2382" spans="2:14">
      <c r="B2382" s="83"/>
      <c r="C2382" s="80">
        <v>10044187</v>
      </c>
      <c r="D2382" s="80">
        <v>10019674</v>
      </c>
      <c r="E2382" s="79" t="s">
        <v>276</v>
      </c>
      <c r="F2382" s="85">
        <v>43742</v>
      </c>
      <c r="G2382" s="82">
        <v>2.1480000000000001</v>
      </c>
      <c r="H2382" s="83">
        <f t="shared" si="111"/>
        <v>2148</v>
      </c>
      <c r="I2382" s="84">
        <f t="shared" si="112"/>
        <v>2.4861111111111112E-2</v>
      </c>
      <c r="J2382" s="83">
        <v>0.25700000000000001</v>
      </c>
      <c r="K2382" s="83" t="s">
        <v>277</v>
      </c>
      <c r="L2382" s="83">
        <v>0.12</v>
      </c>
      <c r="M2382" s="83" t="s">
        <v>277</v>
      </c>
      <c r="N2382" s="84">
        <f t="shared" si="113"/>
        <v>0.40186111111111111</v>
      </c>
    </row>
    <row r="2383" spans="2:14">
      <c r="B2383" s="83"/>
      <c r="C2383" s="80">
        <v>10044187</v>
      </c>
      <c r="D2383" s="80">
        <v>10019674</v>
      </c>
      <c r="E2383" s="79" t="s">
        <v>276</v>
      </c>
      <c r="F2383" s="85">
        <v>43743</v>
      </c>
      <c r="G2383" s="82">
        <v>1.7330000000000001</v>
      </c>
      <c r="H2383" s="83">
        <f t="shared" si="111"/>
        <v>1733</v>
      </c>
      <c r="I2383" s="84">
        <f t="shared" si="112"/>
        <v>2.0057870370370372E-2</v>
      </c>
      <c r="J2383" s="83">
        <v>0.623</v>
      </c>
      <c r="K2383" s="83" t="s">
        <v>277</v>
      </c>
      <c r="L2383" s="83">
        <v>0.129</v>
      </c>
      <c r="M2383" s="83" t="s">
        <v>277</v>
      </c>
      <c r="N2383" s="84">
        <f t="shared" si="113"/>
        <v>0.77205787037037032</v>
      </c>
    </row>
    <row r="2384" spans="2:14">
      <c r="B2384" s="83"/>
      <c r="C2384" s="80">
        <v>10044187</v>
      </c>
      <c r="D2384" s="80">
        <v>10019674</v>
      </c>
      <c r="E2384" s="79" t="s">
        <v>276</v>
      </c>
      <c r="F2384" s="85">
        <v>43744</v>
      </c>
      <c r="G2384" s="82">
        <v>1.909</v>
      </c>
      <c r="H2384" s="83">
        <f t="shared" si="111"/>
        <v>1909</v>
      </c>
      <c r="I2384" s="84">
        <f t="shared" si="112"/>
        <v>2.2094907407407407E-2</v>
      </c>
      <c r="J2384" s="83">
        <v>3.47</v>
      </c>
      <c r="K2384" s="83" t="s">
        <v>277</v>
      </c>
      <c r="L2384" s="83">
        <v>0.25600000000000001</v>
      </c>
      <c r="M2384" s="83" t="s">
        <v>277</v>
      </c>
      <c r="N2384" s="84">
        <f t="shared" si="113"/>
        <v>3.7480949074074079</v>
      </c>
    </row>
    <row r="2385" spans="2:14">
      <c r="B2385" s="83"/>
      <c r="C2385" s="80">
        <v>10044187</v>
      </c>
      <c r="D2385" s="80">
        <v>10019674</v>
      </c>
      <c r="E2385" s="79" t="s">
        <v>276</v>
      </c>
      <c r="F2385" s="85">
        <v>43745</v>
      </c>
      <c r="G2385" s="82">
        <v>1.9830000000000001</v>
      </c>
      <c r="H2385" s="83">
        <f t="shared" si="111"/>
        <v>1983</v>
      </c>
      <c r="I2385" s="84">
        <f t="shared" si="112"/>
        <v>2.2951388888888889E-2</v>
      </c>
      <c r="J2385" s="83">
        <v>0.41399999999999998</v>
      </c>
      <c r="K2385" s="83" t="s">
        <v>277</v>
      </c>
      <c r="L2385" s="83">
        <v>0.13100000000000001</v>
      </c>
      <c r="M2385" s="83" t="s">
        <v>277</v>
      </c>
      <c r="N2385" s="84">
        <f t="shared" si="113"/>
        <v>0.56795138888888885</v>
      </c>
    </row>
    <row r="2386" spans="2:14">
      <c r="B2386" s="83"/>
      <c r="C2386" s="80">
        <v>10044187</v>
      </c>
      <c r="D2386" s="80">
        <v>10019674</v>
      </c>
      <c r="E2386" s="79" t="s">
        <v>276</v>
      </c>
      <c r="F2386" s="85">
        <v>43746</v>
      </c>
      <c r="G2386" s="82">
        <v>1.786</v>
      </c>
      <c r="H2386" s="83">
        <f t="shared" si="111"/>
        <v>1786</v>
      </c>
      <c r="I2386" s="84">
        <f t="shared" si="112"/>
        <v>2.0671296296296295E-2</v>
      </c>
      <c r="J2386" s="83">
        <v>0.48099999999999998</v>
      </c>
      <c r="K2386" s="83" t="s">
        <v>277</v>
      </c>
      <c r="L2386" s="83">
        <v>0.14499999999999999</v>
      </c>
      <c r="M2386" s="83" t="s">
        <v>277</v>
      </c>
      <c r="N2386" s="84">
        <f t="shared" si="113"/>
        <v>0.64667129629629627</v>
      </c>
    </row>
    <row r="2387" spans="2:14">
      <c r="B2387" s="83"/>
      <c r="C2387" s="80">
        <v>10044187</v>
      </c>
      <c r="D2387" s="80">
        <v>10019674</v>
      </c>
      <c r="E2387" s="79" t="s">
        <v>276</v>
      </c>
      <c r="F2387" s="85">
        <v>43747</v>
      </c>
      <c r="G2387" s="82">
        <v>1.944</v>
      </c>
      <c r="H2387" s="83">
        <f t="shared" si="111"/>
        <v>1944</v>
      </c>
      <c r="I2387" s="84">
        <f t="shared" si="112"/>
        <v>2.2499999999999999E-2</v>
      </c>
      <c r="J2387" s="83">
        <v>0.23400000000000001</v>
      </c>
      <c r="K2387" s="83" t="s">
        <v>277</v>
      </c>
      <c r="L2387" s="83">
        <v>0.13600000000000001</v>
      </c>
      <c r="M2387" s="83" t="s">
        <v>277</v>
      </c>
      <c r="N2387" s="84">
        <f t="shared" si="113"/>
        <v>0.39250000000000002</v>
      </c>
    </row>
    <row r="2388" spans="2:14">
      <c r="B2388" s="83"/>
      <c r="C2388" s="80">
        <v>10044187</v>
      </c>
      <c r="D2388" s="80">
        <v>10019674</v>
      </c>
      <c r="E2388" s="79" t="s">
        <v>276</v>
      </c>
      <c r="F2388" s="85">
        <v>43748</v>
      </c>
      <c r="G2388" s="82">
        <v>1.893</v>
      </c>
      <c r="H2388" s="83">
        <f t="shared" si="111"/>
        <v>1893</v>
      </c>
      <c r="I2388" s="84">
        <f t="shared" si="112"/>
        <v>2.1909722222222219E-2</v>
      </c>
      <c r="J2388" s="83">
        <v>0.16900000000000001</v>
      </c>
      <c r="K2388" s="83" t="s">
        <v>277</v>
      </c>
      <c r="L2388" s="83">
        <v>0.122</v>
      </c>
      <c r="M2388" s="83" t="s">
        <v>277</v>
      </c>
      <c r="N2388" s="84">
        <f t="shared" si="113"/>
        <v>0.31290972222222224</v>
      </c>
    </row>
    <row r="2389" spans="2:14">
      <c r="B2389" s="83"/>
      <c r="C2389" s="80">
        <v>10044187</v>
      </c>
      <c r="D2389" s="80">
        <v>10019674</v>
      </c>
      <c r="E2389" s="79" t="s">
        <v>276</v>
      </c>
      <c r="F2389" s="85">
        <v>43749</v>
      </c>
      <c r="G2389" s="82">
        <v>1.9470000000000001</v>
      </c>
      <c r="H2389" s="83">
        <f t="shared" si="111"/>
        <v>1947</v>
      </c>
      <c r="I2389" s="84">
        <f t="shared" si="112"/>
        <v>2.253472222222222E-2</v>
      </c>
      <c r="J2389" s="83">
        <v>0.78400000000000003</v>
      </c>
      <c r="K2389" s="83" t="s">
        <v>277</v>
      </c>
      <c r="L2389" s="83">
        <v>0.20399999999999999</v>
      </c>
      <c r="M2389" s="83" t="s">
        <v>277</v>
      </c>
      <c r="N2389" s="84">
        <f t="shared" si="113"/>
        <v>1.0105347222222223</v>
      </c>
    </row>
    <row r="2390" spans="2:14">
      <c r="B2390" s="83"/>
      <c r="C2390" s="80">
        <v>10044187</v>
      </c>
      <c r="D2390" s="80">
        <v>10019674</v>
      </c>
      <c r="E2390" s="79" t="s">
        <v>276</v>
      </c>
      <c r="F2390" s="85">
        <v>43750</v>
      </c>
      <c r="G2390" s="82">
        <v>1.901</v>
      </c>
      <c r="H2390" s="83">
        <f t="shared" si="111"/>
        <v>1901</v>
      </c>
      <c r="I2390" s="84">
        <f t="shared" si="112"/>
        <v>2.2002314814814815E-2</v>
      </c>
      <c r="J2390" s="83">
        <v>1.48</v>
      </c>
      <c r="K2390" s="83" t="s">
        <v>277</v>
      </c>
      <c r="L2390" s="83">
        <v>0.25700000000000001</v>
      </c>
      <c r="M2390" s="83" t="s">
        <v>277</v>
      </c>
      <c r="N2390" s="84">
        <f t="shared" si="113"/>
        <v>1.7590023148148148</v>
      </c>
    </row>
    <row r="2391" spans="2:14">
      <c r="B2391" s="83"/>
      <c r="C2391" s="80">
        <v>10044187</v>
      </c>
      <c r="D2391" s="80">
        <v>10019674</v>
      </c>
      <c r="E2391" s="79" t="s">
        <v>276</v>
      </c>
      <c r="F2391" s="85">
        <v>43751</v>
      </c>
      <c r="G2391" s="82">
        <v>1.889</v>
      </c>
      <c r="H2391" s="83">
        <f t="shared" si="111"/>
        <v>1889</v>
      </c>
      <c r="I2391" s="84">
        <f t="shared" si="112"/>
        <v>2.1863425925925925E-2</v>
      </c>
      <c r="J2391" s="83">
        <v>1.51</v>
      </c>
      <c r="K2391" s="83" t="s">
        <v>277</v>
      </c>
      <c r="L2391" s="83">
        <v>0.22900000000000001</v>
      </c>
      <c r="M2391" s="83" t="s">
        <v>277</v>
      </c>
      <c r="N2391" s="84">
        <f t="shared" si="113"/>
        <v>1.7608634259259259</v>
      </c>
    </row>
    <row r="2392" spans="2:14">
      <c r="B2392" s="83"/>
      <c r="C2392" s="80">
        <v>10044187</v>
      </c>
      <c r="D2392" s="80">
        <v>10019674</v>
      </c>
      <c r="E2392" s="79" t="s">
        <v>276</v>
      </c>
      <c r="F2392" s="85">
        <v>43752</v>
      </c>
      <c r="G2392" s="82">
        <v>1.911</v>
      </c>
      <c r="H2392" s="83">
        <f t="shared" si="111"/>
        <v>1911</v>
      </c>
      <c r="I2392" s="84">
        <f t="shared" si="112"/>
        <v>2.2118055555555554E-2</v>
      </c>
      <c r="J2392" s="83">
        <v>0.67800000000000005</v>
      </c>
      <c r="K2392" s="83" t="s">
        <v>277</v>
      </c>
      <c r="L2392" s="83">
        <v>0.13500000000000001</v>
      </c>
      <c r="M2392" s="83" t="s">
        <v>277</v>
      </c>
      <c r="N2392" s="84">
        <f t="shared" si="113"/>
        <v>0.83511805555555563</v>
      </c>
    </row>
    <row r="2393" spans="2:14">
      <c r="B2393" s="83"/>
      <c r="C2393" s="80">
        <v>10044187</v>
      </c>
      <c r="D2393" s="80">
        <v>10019674</v>
      </c>
      <c r="E2393" s="79" t="s">
        <v>276</v>
      </c>
      <c r="F2393" s="85">
        <v>43753</v>
      </c>
      <c r="G2393" s="82">
        <v>2.012</v>
      </c>
      <c r="H2393" s="83">
        <f t="shared" si="111"/>
        <v>2012</v>
      </c>
      <c r="I2393" s="84">
        <f t="shared" si="112"/>
        <v>2.3287037037037037E-2</v>
      </c>
      <c r="J2393" s="83">
        <v>0.39200000000000002</v>
      </c>
      <c r="K2393" s="83" t="s">
        <v>277</v>
      </c>
      <c r="L2393" s="83">
        <v>0.13200000000000001</v>
      </c>
      <c r="M2393" s="83" t="s">
        <v>277</v>
      </c>
      <c r="N2393" s="84">
        <f t="shared" si="113"/>
        <v>0.54728703703703707</v>
      </c>
    </row>
    <row r="2394" spans="2:14">
      <c r="B2394" s="83"/>
      <c r="C2394" s="80">
        <v>10044187</v>
      </c>
      <c r="D2394" s="80">
        <v>10019674</v>
      </c>
      <c r="E2394" s="79" t="s">
        <v>276</v>
      </c>
      <c r="F2394" s="85">
        <v>43754</v>
      </c>
      <c r="G2394" s="82">
        <v>1.968</v>
      </c>
      <c r="H2394" s="83">
        <f t="shared" si="111"/>
        <v>1968</v>
      </c>
      <c r="I2394" s="84">
        <f t="shared" si="112"/>
        <v>2.2777777777777775E-2</v>
      </c>
      <c r="J2394" s="83">
        <v>0.22700000000000001</v>
      </c>
      <c r="K2394" s="83" t="s">
        <v>277</v>
      </c>
      <c r="L2394" s="83">
        <v>0.123</v>
      </c>
      <c r="M2394" s="83" t="s">
        <v>277</v>
      </c>
      <c r="N2394" s="84">
        <f t="shared" si="113"/>
        <v>0.37277777777777776</v>
      </c>
    </row>
    <row r="2395" spans="2:14">
      <c r="B2395" s="83"/>
      <c r="C2395" s="80">
        <v>10044187</v>
      </c>
      <c r="D2395" s="80">
        <v>10019674</v>
      </c>
      <c r="E2395" s="79" t="s">
        <v>276</v>
      </c>
      <c r="F2395" s="85">
        <v>43755</v>
      </c>
      <c r="G2395" s="82">
        <v>2.2919999999999998</v>
      </c>
      <c r="H2395" s="83">
        <f t="shared" si="111"/>
        <v>2292</v>
      </c>
      <c r="I2395" s="84">
        <f t="shared" si="112"/>
        <v>2.6527777777777775E-2</v>
      </c>
      <c r="J2395" s="83">
        <v>0.502</v>
      </c>
      <c r="K2395" s="83" t="s">
        <v>277</v>
      </c>
      <c r="L2395" s="83">
        <v>0.13900000000000001</v>
      </c>
      <c r="M2395" s="83" t="s">
        <v>277</v>
      </c>
      <c r="N2395" s="84">
        <f t="shared" si="113"/>
        <v>0.66752777777777783</v>
      </c>
    </row>
    <row r="2396" spans="2:14">
      <c r="B2396" s="83"/>
      <c r="C2396" s="80">
        <v>10044187</v>
      </c>
      <c r="D2396" s="80">
        <v>10019674</v>
      </c>
      <c r="E2396" s="79" t="s">
        <v>276</v>
      </c>
      <c r="F2396" s="85">
        <v>43756</v>
      </c>
      <c r="G2396" s="82">
        <v>1.8320000000000001</v>
      </c>
      <c r="H2396" s="83">
        <f t="shared" si="111"/>
        <v>1832</v>
      </c>
      <c r="I2396" s="84">
        <f t="shared" si="112"/>
        <v>2.1203703703703704E-2</v>
      </c>
      <c r="J2396" s="83">
        <v>1.06</v>
      </c>
      <c r="K2396" s="83" t="s">
        <v>277</v>
      </c>
      <c r="L2396" s="83">
        <v>0.221</v>
      </c>
      <c r="M2396" s="83" t="s">
        <v>277</v>
      </c>
      <c r="N2396" s="84">
        <f t="shared" si="113"/>
        <v>1.3022037037037038</v>
      </c>
    </row>
    <row r="2397" spans="2:14">
      <c r="B2397" s="83"/>
      <c r="C2397" s="80">
        <v>10044187</v>
      </c>
      <c r="D2397" s="80">
        <v>10019674</v>
      </c>
      <c r="E2397" s="79" t="s">
        <v>276</v>
      </c>
      <c r="F2397" s="85">
        <v>43757</v>
      </c>
      <c r="G2397" s="82">
        <v>1.899</v>
      </c>
      <c r="H2397" s="83">
        <f t="shared" si="111"/>
        <v>1899</v>
      </c>
      <c r="I2397" s="84">
        <f t="shared" si="112"/>
        <v>2.1979166666666664E-2</v>
      </c>
      <c r="J2397" s="83">
        <v>0.26100000000000001</v>
      </c>
      <c r="K2397" s="83" t="s">
        <v>277</v>
      </c>
      <c r="L2397" s="83">
        <v>0.123</v>
      </c>
      <c r="M2397" s="83" t="s">
        <v>277</v>
      </c>
      <c r="N2397" s="84">
        <f t="shared" si="113"/>
        <v>0.40597916666666667</v>
      </c>
    </row>
    <row r="2398" spans="2:14">
      <c r="B2398" s="83"/>
      <c r="C2398" s="80">
        <v>10044187</v>
      </c>
      <c r="D2398" s="80">
        <v>10019674</v>
      </c>
      <c r="E2398" s="79" t="s">
        <v>276</v>
      </c>
      <c r="F2398" s="85">
        <v>43758</v>
      </c>
      <c r="G2398" s="82">
        <v>1.865</v>
      </c>
      <c r="H2398" s="83">
        <f t="shared" si="111"/>
        <v>1865</v>
      </c>
      <c r="I2398" s="84">
        <f t="shared" si="112"/>
        <v>2.1585648148148145E-2</v>
      </c>
      <c r="J2398" s="83">
        <v>0.161</v>
      </c>
      <c r="K2398" s="83" t="s">
        <v>277</v>
      </c>
      <c r="L2398" s="83">
        <v>0.121</v>
      </c>
      <c r="M2398" s="83" t="s">
        <v>277</v>
      </c>
      <c r="N2398" s="84">
        <f t="shared" si="113"/>
        <v>0.30358564814814815</v>
      </c>
    </row>
    <row r="2399" spans="2:14">
      <c r="B2399" s="83"/>
      <c r="C2399" s="80">
        <v>10044187</v>
      </c>
      <c r="D2399" s="80">
        <v>10019674</v>
      </c>
      <c r="E2399" s="79" t="s">
        <v>276</v>
      </c>
      <c r="F2399" s="85">
        <v>43759</v>
      </c>
      <c r="G2399" s="82">
        <v>1.976</v>
      </c>
      <c r="H2399" s="83">
        <f t="shared" si="111"/>
        <v>1976</v>
      </c>
      <c r="I2399" s="84">
        <f t="shared" si="112"/>
        <v>2.2870370370370367E-2</v>
      </c>
      <c r="J2399" s="83">
        <v>0.14299999999999999</v>
      </c>
      <c r="K2399" s="83" t="s">
        <v>277</v>
      </c>
      <c r="L2399" s="83">
        <v>0.123</v>
      </c>
      <c r="M2399" s="83" t="s">
        <v>277</v>
      </c>
      <c r="N2399" s="84">
        <f t="shared" si="113"/>
        <v>0.28887037037037033</v>
      </c>
    </row>
    <row r="2400" spans="2:14">
      <c r="B2400" s="83"/>
      <c r="C2400" s="80">
        <v>10044187</v>
      </c>
      <c r="D2400" s="80">
        <v>10019674</v>
      </c>
      <c r="E2400" s="79" t="s">
        <v>276</v>
      </c>
      <c r="F2400" s="85">
        <v>43760</v>
      </c>
      <c r="G2400" s="82">
        <v>1.8979999999999999</v>
      </c>
      <c r="H2400" s="83">
        <f t="shared" si="111"/>
        <v>1898</v>
      </c>
      <c r="I2400" s="84">
        <f t="shared" si="112"/>
        <v>2.1967592592592591E-2</v>
      </c>
      <c r="J2400" s="83">
        <v>0.121</v>
      </c>
      <c r="K2400" s="83" t="s">
        <v>277</v>
      </c>
      <c r="L2400" s="83">
        <v>0.121</v>
      </c>
      <c r="M2400" s="83" t="s">
        <v>277</v>
      </c>
      <c r="N2400" s="84">
        <f t="shared" si="113"/>
        <v>0.26396759259259261</v>
      </c>
    </row>
    <row r="2401" spans="2:14">
      <c r="B2401" s="83"/>
      <c r="C2401" s="80">
        <v>10044187</v>
      </c>
      <c r="D2401" s="80">
        <v>10019674</v>
      </c>
      <c r="E2401" s="79" t="s">
        <v>276</v>
      </c>
      <c r="F2401" s="85">
        <v>43761</v>
      </c>
      <c r="G2401" s="82">
        <v>1.9890000000000001</v>
      </c>
      <c r="H2401" s="83">
        <f t="shared" si="111"/>
        <v>1989</v>
      </c>
      <c r="I2401" s="84">
        <f t="shared" si="112"/>
        <v>2.3020833333333334E-2</v>
      </c>
      <c r="J2401" s="83">
        <v>0.108</v>
      </c>
      <c r="K2401" s="83" t="s">
        <v>277</v>
      </c>
      <c r="L2401" s="83">
        <v>0.121</v>
      </c>
      <c r="M2401" s="83" t="s">
        <v>277</v>
      </c>
      <c r="N2401" s="84">
        <f t="shared" si="113"/>
        <v>0.25202083333333336</v>
      </c>
    </row>
    <row r="2402" spans="2:14">
      <c r="B2402" s="83"/>
      <c r="C2402" s="80">
        <v>10044187</v>
      </c>
      <c r="D2402" s="80">
        <v>10019674</v>
      </c>
      <c r="E2402" s="79" t="s">
        <v>276</v>
      </c>
      <c r="F2402" s="85">
        <v>43762</v>
      </c>
      <c r="G2402" s="82">
        <v>1.95</v>
      </c>
      <c r="H2402" s="83">
        <f t="shared" si="111"/>
        <v>1950</v>
      </c>
      <c r="I2402" s="84">
        <f t="shared" si="112"/>
        <v>2.2569444444444444E-2</v>
      </c>
      <c r="J2402" s="83">
        <v>0.65600000000000003</v>
      </c>
      <c r="K2402" s="83" t="s">
        <v>277</v>
      </c>
      <c r="L2402" s="83">
        <v>0.19700000000000001</v>
      </c>
      <c r="M2402" s="83" t="s">
        <v>277</v>
      </c>
      <c r="N2402" s="84">
        <f t="shared" si="113"/>
        <v>0.8755694444444444</v>
      </c>
    </row>
    <row r="2403" spans="2:14">
      <c r="B2403" s="83"/>
      <c r="C2403" s="80">
        <v>10044187</v>
      </c>
      <c r="D2403" s="80">
        <v>10019674</v>
      </c>
      <c r="E2403" s="79" t="s">
        <v>276</v>
      </c>
      <c r="F2403" s="85">
        <v>43763</v>
      </c>
      <c r="G2403" s="82">
        <v>1.782</v>
      </c>
      <c r="H2403" s="83">
        <f t="shared" si="111"/>
        <v>1782</v>
      </c>
      <c r="I2403" s="84">
        <f t="shared" si="112"/>
        <v>2.0624999999999998E-2</v>
      </c>
      <c r="J2403" s="83">
        <v>0.30499999999999999</v>
      </c>
      <c r="K2403" s="83" t="s">
        <v>277</v>
      </c>
      <c r="L2403" s="83">
        <v>0.159</v>
      </c>
      <c r="M2403" s="83" t="s">
        <v>277</v>
      </c>
      <c r="N2403" s="84">
        <f t="shared" si="113"/>
        <v>0.48462499999999997</v>
      </c>
    </row>
    <row r="2404" spans="2:14">
      <c r="B2404" s="83"/>
      <c r="C2404" s="80">
        <v>10044187</v>
      </c>
      <c r="D2404" s="80">
        <v>10019674</v>
      </c>
      <c r="E2404" s="79" t="s">
        <v>276</v>
      </c>
      <c r="F2404" s="85">
        <v>43764</v>
      </c>
      <c r="G2404" s="82">
        <v>2.1720000000000002</v>
      </c>
      <c r="H2404" s="83">
        <f t="shared" si="111"/>
        <v>2172</v>
      </c>
      <c r="I2404" s="84">
        <f t="shared" si="112"/>
        <v>2.5138888888888888E-2</v>
      </c>
      <c r="J2404" s="83">
        <v>0.34799999999999998</v>
      </c>
      <c r="K2404" s="83" t="s">
        <v>277</v>
      </c>
      <c r="L2404" s="83">
        <v>0.14199999999999999</v>
      </c>
      <c r="M2404" s="83" t="s">
        <v>277</v>
      </c>
      <c r="N2404" s="84">
        <f t="shared" si="113"/>
        <v>0.51513888888888881</v>
      </c>
    </row>
    <row r="2405" spans="2:14">
      <c r="B2405" s="83"/>
      <c r="C2405" s="80">
        <v>10044187</v>
      </c>
      <c r="D2405" s="80">
        <v>10019674</v>
      </c>
      <c r="E2405" s="79" t="s">
        <v>276</v>
      </c>
      <c r="F2405" s="85">
        <v>43765</v>
      </c>
      <c r="G2405" s="82">
        <v>2.0960000000000001</v>
      </c>
      <c r="H2405" s="83">
        <f t="shared" si="111"/>
        <v>2096</v>
      </c>
      <c r="I2405" s="84">
        <f t="shared" si="112"/>
        <v>2.4259259259259258E-2</v>
      </c>
      <c r="J2405" s="83">
        <v>0.248</v>
      </c>
      <c r="K2405" s="83" t="s">
        <v>277</v>
      </c>
      <c r="L2405" s="83">
        <v>0.159</v>
      </c>
      <c r="M2405" s="83" t="s">
        <v>277</v>
      </c>
      <c r="N2405" s="84">
        <f t="shared" si="113"/>
        <v>0.43125925925925923</v>
      </c>
    </row>
    <row r="2406" spans="2:14">
      <c r="B2406" s="83"/>
      <c r="C2406" s="80">
        <v>10044187</v>
      </c>
      <c r="D2406" s="80">
        <v>10019674</v>
      </c>
      <c r="E2406" s="79" t="s">
        <v>276</v>
      </c>
      <c r="F2406" s="85">
        <v>43766</v>
      </c>
      <c r="G2406" s="82">
        <v>1.845</v>
      </c>
      <c r="H2406" s="83">
        <f t="shared" si="111"/>
        <v>1845</v>
      </c>
      <c r="I2406" s="84">
        <f t="shared" si="112"/>
        <v>2.1354166666666664E-2</v>
      </c>
      <c r="J2406" s="83">
        <v>0.16300000000000001</v>
      </c>
      <c r="K2406" s="83" t="s">
        <v>277</v>
      </c>
      <c r="L2406" s="83">
        <v>0.121</v>
      </c>
      <c r="M2406" s="83" t="s">
        <v>277</v>
      </c>
      <c r="N2406" s="84">
        <f t="shared" si="113"/>
        <v>0.3053541666666667</v>
      </c>
    </row>
    <row r="2407" spans="2:14">
      <c r="B2407" s="83"/>
      <c r="C2407" s="80">
        <v>10044187</v>
      </c>
      <c r="D2407" s="80">
        <v>10019674</v>
      </c>
      <c r="E2407" s="79" t="s">
        <v>276</v>
      </c>
      <c r="F2407" s="85">
        <v>43767</v>
      </c>
      <c r="G2407" s="82">
        <v>1.7869999999999999</v>
      </c>
      <c r="H2407" s="83">
        <f t="shared" si="111"/>
        <v>1787</v>
      </c>
      <c r="I2407" s="84">
        <f t="shared" si="112"/>
        <v>2.0682870370370369E-2</v>
      </c>
      <c r="J2407" s="83">
        <v>0.128</v>
      </c>
      <c r="K2407" s="83" t="s">
        <v>277</v>
      </c>
      <c r="L2407" s="83">
        <v>0.121</v>
      </c>
      <c r="M2407" s="83" t="s">
        <v>277</v>
      </c>
      <c r="N2407" s="84">
        <f t="shared" si="113"/>
        <v>0.26968287037037036</v>
      </c>
    </row>
    <row r="2408" spans="2:14">
      <c r="B2408" s="83"/>
      <c r="C2408" s="80">
        <v>10044187</v>
      </c>
      <c r="D2408" s="80">
        <v>10019674</v>
      </c>
      <c r="E2408" s="79" t="s">
        <v>276</v>
      </c>
      <c r="F2408" s="85">
        <v>43768</v>
      </c>
      <c r="G2408" s="82">
        <v>1.9319999999999999</v>
      </c>
      <c r="H2408" s="83">
        <f t="shared" si="111"/>
        <v>1932</v>
      </c>
      <c r="I2408" s="84">
        <f t="shared" si="112"/>
        <v>2.2361111111111109E-2</v>
      </c>
      <c r="J2408" s="83">
        <v>0.107</v>
      </c>
      <c r="K2408" s="83" t="s">
        <v>277</v>
      </c>
      <c r="L2408" s="83">
        <v>0.121</v>
      </c>
      <c r="M2408" s="83" t="s">
        <v>277</v>
      </c>
      <c r="N2408" s="84">
        <f t="shared" si="113"/>
        <v>0.25036111111111109</v>
      </c>
    </row>
    <row r="2409" spans="2:14">
      <c r="B2409" s="83"/>
      <c r="C2409" s="80">
        <v>10044187</v>
      </c>
      <c r="D2409" s="80">
        <v>10019674</v>
      </c>
      <c r="E2409" s="79" t="s">
        <v>276</v>
      </c>
      <c r="F2409" s="85">
        <v>43769</v>
      </c>
      <c r="G2409" s="82">
        <v>1.837</v>
      </c>
      <c r="H2409" s="83">
        <f t="shared" si="111"/>
        <v>1837</v>
      </c>
      <c r="I2409" s="84">
        <f t="shared" si="112"/>
        <v>2.1261574074074072E-2</v>
      </c>
      <c r="J2409" s="83">
        <v>0.11</v>
      </c>
      <c r="K2409" s="83" t="s">
        <v>277</v>
      </c>
      <c r="L2409" s="83">
        <v>0.124</v>
      </c>
      <c r="M2409" s="83" t="s">
        <v>277</v>
      </c>
      <c r="N2409" s="84">
        <f t="shared" si="113"/>
        <v>0.25526157407407407</v>
      </c>
    </row>
    <row r="2410" spans="2:14">
      <c r="B2410" s="83"/>
      <c r="C2410" s="80">
        <v>10044187</v>
      </c>
      <c r="D2410" s="80">
        <v>10019674</v>
      </c>
      <c r="E2410" s="79" t="s">
        <v>276</v>
      </c>
      <c r="F2410" s="85">
        <v>43770</v>
      </c>
      <c r="G2410" s="82">
        <v>1.9419999999999999</v>
      </c>
      <c r="H2410" s="83">
        <f t="shared" si="111"/>
        <v>1942</v>
      </c>
      <c r="I2410" s="84">
        <f t="shared" si="112"/>
        <v>2.2476851851851849E-2</v>
      </c>
      <c r="J2410" s="83">
        <v>0.22600000000000001</v>
      </c>
      <c r="K2410" s="83" t="s">
        <v>277</v>
      </c>
      <c r="L2410" s="83">
        <v>0.13900000000000001</v>
      </c>
      <c r="M2410" s="83" t="s">
        <v>277</v>
      </c>
      <c r="N2410" s="84">
        <f t="shared" si="113"/>
        <v>0.38747685185185188</v>
      </c>
    </row>
    <row r="2411" spans="2:14">
      <c r="B2411" s="83"/>
      <c r="C2411" s="80">
        <v>10044187</v>
      </c>
      <c r="D2411" s="80">
        <v>10019674</v>
      </c>
      <c r="E2411" s="79" t="s">
        <v>276</v>
      </c>
      <c r="F2411" s="85">
        <v>43771</v>
      </c>
      <c r="G2411" s="82">
        <v>1.9730000000000001</v>
      </c>
      <c r="H2411" s="83">
        <f t="shared" si="111"/>
        <v>1973</v>
      </c>
      <c r="I2411" s="84">
        <f t="shared" si="112"/>
        <v>2.2835648148148147E-2</v>
      </c>
      <c r="J2411" s="83">
        <v>0.53800000000000003</v>
      </c>
      <c r="K2411" s="83" t="s">
        <v>277</v>
      </c>
      <c r="L2411" s="83">
        <v>0.2</v>
      </c>
      <c r="M2411" s="83" t="s">
        <v>277</v>
      </c>
      <c r="N2411" s="84">
        <f t="shared" si="113"/>
        <v>0.76083564814814819</v>
      </c>
    </row>
    <row r="2412" spans="2:14">
      <c r="B2412" s="83"/>
      <c r="C2412" s="80">
        <v>10044187</v>
      </c>
      <c r="D2412" s="80">
        <v>10019674</v>
      </c>
      <c r="E2412" s="79" t="s">
        <v>276</v>
      </c>
      <c r="F2412" s="85">
        <v>43772</v>
      </c>
      <c r="G2412" s="82">
        <v>1.915</v>
      </c>
      <c r="H2412" s="83">
        <f t="shared" si="111"/>
        <v>1915</v>
      </c>
      <c r="I2412" s="84">
        <f t="shared" si="112"/>
        <v>2.2164351851851852E-2</v>
      </c>
      <c r="J2412" s="83">
        <v>0.3</v>
      </c>
      <c r="K2412" s="83" t="s">
        <v>277</v>
      </c>
      <c r="L2412" s="83">
        <v>0.21099999999999999</v>
      </c>
      <c r="M2412" s="83" t="s">
        <v>277</v>
      </c>
      <c r="N2412" s="84">
        <f t="shared" si="113"/>
        <v>0.53316435185185185</v>
      </c>
    </row>
    <row r="2413" spans="2:14">
      <c r="B2413" s="83"/>
      <c r="C2413" s="80">
        <v>10044187</v>
      </c>
      <c r="D2413" s="80">
        <v>10019674</v>
      </c>
      <c r="E2413" s="79" t="s">
        <v>276</v>
      </c>
      <c r="F2413" s="85">
        <v>43773</v>
      </c>
      <c r="G2413" s="82">
        <v>1.903</v>
      </c>
      <c r="H2413" s="83">
        <f t="shared" si="111"/>
        <v>1903</v>
      </c>
      <c r="I2413" s="84">
        <f t="shared" si="112"/>
        <v>2.2025462962962962E-2</v>
      </c>
      <c r="J2413" s="83">
        <v>0.245</v>
      </c>
      <c r="K2413" s="83" t="s">
        <v>277</v>
      </c>
      <c r="L2413" s="83">
        <v>0.19800000000000001</v>
      </c>
      <c r="M2413" s="83" t="s">
        <v>277</v>
      </c>
      <c r="N2413" s="84">
        <f t="shared" si="113"/>
        <v>0.46502546296296299</v>
      </c>
    </row>
    <row r="2414" spans="2:14">
      <c r="B2414" s="83"/>
      <c r="C2414" s="80">
        <v>10044187</v>
      </c>
      <c r="D2414" s="80">
        <v>10019674</v>
      </c>
      <c r="E2414" s="79" t="s">
        <v>276</v>
      </c>
      <c r="F2414" s="85">
        <v>43774</v>
      </c>
      <c r="G2414" s="82">
        <v>2.0150000000000001</v>
      </c>
      <c r="H2414" s="83">
        <f t="shared" si="111"/>
        <v>2015.0000000000002</v>
      </c>
      <c r="I2414" s="84">
        <f t="shared" si="112"/>
        <v>2.3321759259259261E-2</v>
      </c>
      <c r="J2414" s="83">
        <v>0.218</v>
      </c>
      <c r="K2414" s="83" t="s">
        <v>277</v>
      </c>
      <c r="L2414" s="83">
        <v>0.22</v>
      </c>
      <c r="M2414" s="83" t="s">
        <v>277</v>
      </c>
      <c r="N2414" s="84">
        <f t="shared" si="113"/>
        <v>0.46132175925925922</v>
      </c>
    </row>
    <row r="2415" spans="2:14">
      <c r="B2415" s="83"/>
      <c r="C2415" s="80">
        <v>10044187</v>
      </c>
      <c r="D2415" s="80">
        <v>10019674</v>
      </c>
      <c r="E2415" s="79" t="s">
        <v>276</v>
      </c>
      <c r="F2415" s="85">
        <v>43775</v>
      </c>
      <c r="G2415" s="82">
        <v>1.893</v>
      </c>
      <c r="H2415" s="83">
        <f t="shared" si="111"/>
        <v>1893</v>
      </c>
      <c r="I2415" s="84">
        <f t="shared" si="112"/>
        <v>2.1909722222222219E-2</v>
      </c>
      <c r="J2415" s="83">
        <v>0.38100000000000001</v>
      </c>
      <c r="K2415" s="83" t="s">
        <v>277</v>
      </c>
      <c r="L2415" s="83">
        <v>0.17499999999999999</v>
      </c>
      <c r="M2415" s="83" t="s">
        <v>277</v>
      </c>
      <c r="N2415" s="84">
        <f t="shared" si="113"/>
        <v>0.57790972222222226</v>
      </c>
    </row>
    <row r="2416" spans="2:14">
      <c r="B2416" s="83"/>
      <c r="C2416" s="80">
        <v>10044187</v>
      </c>
      <c r="D2416" s="80">
        <v>10019674</v>
      </c>
      <c r="E2416" s="79" t="s">
        <v>276</v>
      </c>
      <c r="F2416" s="85">
        <v>43776</v>
      </c>
      <c r="G2416" s="82">
        <v>1.9830000000000001</v>
      </c>
      <c r="H2416" s="83">
        <f t="shared" si="111"/>
        <v>1983</v>
      </c>
      <c r="I2416" s="84">
        <f t="shared" si="112"/>
        <v>2.2951388888888889E-2</v>
      </c>
      <c r="J2416" s="83">
        <v>1.3</v>
      </c>
      <c r="K2416" s="83" t="s">
        <v>277</v>
      </c>
      <c r="L2416" s="83">
        <v>0.255</v>
      </c>
      <c r="M2416" s="83" t="s">
        <v>277</v>
      </c>
      <c r="N2416" s="84">
        <f t="shared" si="113"/>
        <v>1.5779513888888888</v>
      </c>
    </row>
    <row r="2417" spans="2:14">
      <c r="B2417" s="83"/>
      <c r="C2417" s="80">
        <v>10044187</v>
      </c>
      <c r="D2417" s="80">
        <v>10019674</v>
      </c>
      <c r="E2417" s="79" t="s">
        <v>276</v>
      </c>
      <c r="F2417" s="85">
        <v>43777</v>
      </c>
      <c r="G2417" s="82">
        <v>1.9370000000000001</v>
      </c>
      <c r="H2417" s="83">
        <f t="shared" si="111"/>
        <v>1937</v>
      </c>
      <c r="I2417" s="84">
        <f t="shared" si="112"/>
        <v>2.2418981481481481E-2</v>
      </c>
      <c r="J2417" s="83">
        <v>0.28399999999999997</v>
      </c>
      <c r="K2417" s="83" t="s">
        <v>277</v>
      </c>
      <c r="L2417" s="83">
        <v>0.13900000000000001</v>
      </c>
      <c r="M2417" s="83" t="s">
        <v>277</v>
      </c>
      <c r="N2417" s="84">
        <f t="shared" si="113"/>
        <v>0.44541898148148146</v>
      </c>
    </row>
    <row r="2418" spans="2:14">
      <c r="B2418" s="83"/>
      <c r="C2418" s="80">
        <v>10044187</v>
      </c>
      <c r="D2418" s="80">
        <v>10019674</v>
      </c>
      <c r="E2418" s="79" t="s">
        <v>276</v>
      </c>
      <c r="F2418" s="85">
        <v>43778</v>
      </c>
      <c r="G2418" s="82">
        <v>1.921</v>
      </c>
      <c r="H2418" s="83">
        <f t="shared" si="111"/>
        <v>1921</v>
      </c>
      <c r="I2418" s="84">
        <f t="shared" si="112"/>
        <v>2.2233796296296297E-2</v>
      </c>
      <c r="J2418" s="83">
        <v>1.53</v>
      </c>
      <c r="K2418" s="83" t="s">
        <v>277</v>
      </c>
      <c r="L2418" s="83">
        <v>0.20899999999999999</v>
      </c>
      <c r="M2418" s="83" t="s">
        <v>277</v>
      </c>
      <c r="N2418" s="84">
        <f t="shared" si="113"/>
        <v>1.7612337962962965</v>
      </c>
    </row>
    <row r="2419" spans="2:14">
      <c r="B2419" s="83"/>
      <c r="C2419" s="80">
        <v>10044187</v>
      </c>
      <c r="D2419" s="80">
        <v>10019674</v>
      </c>
      <c r="E2419" s="79" t="s">
        <v>276</v>
      </c>
      <c r="F2419" s="85">
        <v>43779</v>
      </c>
      <c r="G2419" s="82">
        <v>1.742</v>
      </c>
      <c r="H2419" s="83">
        <f t="shared" si="111"/>
        <v>1742</v>
      </c>
      <c r="I2419" s="84">
        <f t="shared" si="112"/>
        <v>2.0162037037037037E-2</v>
      </c>
      <c r="J2419" s="83">
        <v>0.87</v>
      </c>
      <c r="K2419" s="83" t="s">
        <v>277</v>
      </c>
      <c r="L2419" s="83">
        <v>0.20799999999999999</v>
      </c>
      <c r="M2419" s="83" t="s">
        <v>277</v>
      </c>
      <c r="N2419" s="84">
        <f t="shared" si="113"/>
        <v>1.0981620370370371</v>
      </c>
    </row>
    <row r="2420" spans="2:14">
      <c r="B2420" s="83"/>
      <c r="C2420" s="80">
        <v>10044187</v>
      </c>
      <c r="D2420" s="80">
        <v>10019674</v>
      </c>
      <c r="E2420" s="79" t="s">
        <v>276</v>
      </c>
      <c r="F2420" s="85">
        <v>43780</v>
      </c>
      <c r="G2420" s="82">
        <v>1.8</v>
      </c>
      <c r="H2420" s="83">
        <f t="shared" si="111"/>
        <v>1800</v>
      </c>
      <c r="I2420" s="84">
        <f t="shared" si="112"/>
        <v>2.0833333333333332E-2</v>
      </c>
      <c r="J2420" s="83">
        <v>0.73599999999999999</v>
      </c>
      <c r="K2420" s="83" t="s">
        <v>277</v>
      </c>
      <c r="L2420" s="83">
        <v>0.17399999999999999</v>
      </c>
      <c r="M2420" s="83" t="s">
        <v>277</v>
      </c>
      <c r="N2420" s="84">
        <f t="shared" si="113"/>
        <v>0.9308333333333334</v>
      </c>
    </row>
    <row r="2421" spans="2:14">
      <c r="B2421" s="83"/>
      <c r="C2421" s="80">
        <v>10044187</v>
      </c>
      <c r="D2421" s="80">
        <v>10019674</v>
      </c>
      <c r="E2421" s="79" t="s">
        <v>276</v>
      </c>
      <c r="F2421" s="85">
        <v>43781</v>
      </c>
      <c r="G2421" s="82">
        <v>1.958</v>
      </c>
      <c r="H2421" s="83">
        <f t="shared" si="111"/>
        <v>1958</v>
      </c>
      <c r="I2421" s="84">
        <f t="shared" si="112"/>
        <v>2.2662037037037036E-2</v>
      </c>
      <c r="J2421" s="83">
        <v>0.37</v>
      </c>
      <c r="K2421" s="83" t="s">
        <v>277</v>
      </c>
      <c r="L2421" s="83">
        <v>0.14299999999999999</v>
      </c>
      <c r="M2421" s="83" t="s">
        <v>277</v>
      </c>
      <c r="N2421" s="84">
        <f t="shared" si="113"/>
        <v>0.53566203703703708</v>
      </c>
    </row>
    <row r="2422" spans="2:14">
      <c r="B2422" s="83"/>
      <c r="C2422" s="80">
        <v>10044187</v>
      </c>
      <c r="D2422" s="80">
        <v>10019674</v>
      </c>
      <c r="E2422" s="79" t="s">
        <v>276</v>
      </c>
      <c r="F2422" s="85">
        <v>43782</v>
      </c>
      <c r="G2422" s="82">
        <v>2.347</v>
      </c>
      <c r="H2422" s="83">
        <f t="shared" si="111"/>
        <v>2347</v>
      </c>
      <c r="I2422" s="84">
        <f t="shared" si="112"/>
        <v>2.7164351851851849E-2</v>
      </c>
      <c r="J2422" s="83">
        <v>1.21</v>
      </c>
      <c r="K2422" s="83" t="s">
        <v>277</v>
      </c>
      <c r="L2422" s="83">
        <v>0.17799999999999999</v>
      </c>
      <c r="M2422" s="83" t="s">
        <v>277</v>
      </c>
      <c r="N2422" s="84">
        <f t="shared" si="113"/>
        <v>1.4151643518518517</v>
      </c>
    </row>
    <row r="2423" spans="2:14">
      <c r="B2423" s="83"/>
      <c r="C2423" s="80">
        <v>10044187</v>
      </c>
      <c r="D2423" s="80">
        <v>10019674</v>
      </c>
      <c r="E2423" s="79" t="s">
        <v>276</v>
      </c>
      <c r="F2423" s="85">
        <v>43783</v>
      </c>
      <c r="G2423" s="82">
        <v>1.655</v>
      </c>
      <c r="H2423" s="83">
        <f t="shared" si="111"/>
        <v>1655</v>
      </c>
      <c r="I2423" s="84">
        <f t="shared" si="112"/>
        <v>1.9155092592592592E-2</v>
      </c>
      <c r="J2423" s="83">
        <v>3.15</v>
      </c>
      <c r="K2423" s="83" t="s">
        <v>277</v>
      </c>
      <c r="L2423" s="83">
        <v>0.23899999999999999</v>
      </c>
      <c r="M2423" s="83" t="s">
        <v>277</v>
      </c>
      <c r="N2423" s="84">
        <f t="shared" si="113"/>
        <v>3.4081550925925925</v>
      </c>
    </row>
    <row r="2424" spans="2:14">
      <c r="B2424" s="83"/>
      <c r="C2424" s="80">
        <v>10044187</v>
      </c>
      <c r="D2424" s="80">
        <v>10019674</v>
      </c>
      <c r="E2424" s="79" t="s">
        <v>276</v>
      </c>
      <c r="F2424" s="85">
        <v>43784</v>
      </c>
      <c r="G2424" s="82">
        <v>1.702</v>
      </c>
      <c r="H2424" s="83">
        <f t="shared" si="111"/>
        <v>1702</v>
      </c>
      <c r="I2424" s="84">
        <f t="shared" si="112"/>
        <v>1.9699074074074074E-2</v>
      </c>
      <c r="J2424" s="83">
        <v>0.53</v>
      </c>
      <c r="K2424" s="83" t="s">
        <v>277</v>
      </c>
      <c r="L2424" s="83">
        <v>0.121</v>
      </c>
      <c r="M2424" s="83" t="s">
        <v>277</v>
      </c>
      <c r="N2424" s="84">
        <f t="shared" si="113"/>
        <v>0.67069907407407414</v>
      </c>
    </row>
    <row r="2425" spans="2:14">
      <c r="B2425" s="83"/>
      <c r="C2425" s="80">
        <v>10044187</v>
      </c>
      <c r="D2425" s="80">
        <v>10019674</v>
      </c>
      <c r="E2425" s="79" t="s">
        <v>276</v>
      </c>
      <c r="F2425" s="85">
        <v>43785</v>
      </c>
      <c r="G2425" s="82">
        <v>1.8120000000000001</v>
      </c>
      <c r="H2425" s="83">
        <f t="shared" si="111"/>
        <v>1812</v>
      </c>
      <c r="I2425" s="84">
        <f t="shared" si="112"/>
        <v>2.0972222222222222E-2</v>
      </c>
      <c r="J2425" s="83">
        <v>0.38300000000000001</v>
      </c>
      <c r="K2425" s="83" t="s">
        <v>277</v>
      </c>
      <c r="L2425" s="83">
        <v>0.122</v>
      </c>
      <c r="M2425" s="83" t="s">
        <v>277</v>
      </c>
      <c r="N2425" s="84">
        <f t="shared" si="113"/>
        <v>0.52597222222222229</v>
      </c>
    </row>
    <row r="2426" spans="2:14">
      <c r="B2426" s="83"/>
      <c r="C2426" s="80">
        <v>10044187</v>
      </c>
      <c r="D2426" s="80">
        <v>10019674</v>
      </c>
      <c r="E2426" s="79" t="s">
        <v>276</v>
      </c>
      <c r="F2426" s="85">
        <v>43786</v>
      </c>
      <c r="G2426" s="82">
        <v>1.865</v>
      </c>
      <c r="H2426" s="83">
        <f t="shared" si="111"/>
        <v>1865</v>
      </c>
      <c r="I2426" s="84">
        <f t="shared" si="112"/>
        <v>2.1585648148148145E-2</v>
      </c>
      <c r="J2426" s="83">
        <v>0.25600000000000001</v>
      </c>
      <c r="K2426" s="83" t="s">
        <v>277</v>
      </c>
      <c r="L2426" s="83">
        <v>0.122</v>
      </c>
      <c r="M2426" s="83" t="s">
        <v>277</v>
      </c>
      <c r="N2426" s="84">
        <f t="shared" si="113"/>
        <v>0.39958564814814812</v>
      </c>
    </row>
    <row r="2427" spans="2:14">
      <c r="B2427" s="83"/>
      <c r="C2427" s="80">
        <v>10044187</v>
      </c>
      <c r="D2427" s="80">
        <v>10019674</v>
      </c>
      <c r="E2427" s="79" t="s">
        <v>276</v>
      </c>
      <c r="F2427" s="85">
        <v>43787</v>
      </c>
      <c r="G2427" s="82">
        <v>1.9490000000000001</v>
      </c>
      <c r="H2427" s="83">
        <f t="shared" si="111"/>
        <v>1949</v>
      </c>
      <c r="I2427" s="84">
        <f t="shared" si="112"/>
        <v>2.255787037037037E-2</v>
      </c>
      <c r="J2427" s="83">
        <v>0.216</v>
      </c>
      <c r="K2427" s="83" t="s">
        <v>277</v>
      </c>
      <c r="L2427" s="83">
        <v>0.12</v>
      </c>
      <c r="M2427" s="83" t="s">
        <v>277</v>
      </c>
      <c r="N2427" s="84">
        <f t="shared" si="113"/>
        <v>0.35855787037037035</v>
      </c>
    </row>
    <row r="2428" spans="2:14">
      <c r="B2428" s="83"/>
      <c r="C2428" s="80">
        <v>10044187</v>
      </c>
      <c r="D2428" s="80">
        <v>10019674</v>
      </c>
      <c r="E2428" s="79" t="s">
        <v>276</v>
      </c>
      <c r="F2428" s="85">
        <v>43788</v>
      </c>
      <c r="G2428" s="82">
        <v>1.853</v>
      </c>
      <c r="H2428" s="83">
        <f t="shared" si="111"/>
        <v>1853</v>
      </c>
      <c r="I2428" s="84">
        <f t="shared" si="112"/>
        <v>2.1446759259259259E-2</v>
      </c>
      <c r="J2428" s="83">
        <v>0.17399999999999999</v>
      </c>
      <c r="K2428" s="83" t="s">
        <v>277</v>
      </c>
      <c r="L2428" s="83">
        <v>0.11700000000000001</v>
      </c>
      <c r="M2428" s="83" t="s">
        <v>277</v>
      </c>
      <c r="N2428" s="84">
        <f t="shared" si="113"/>
        <v>0.31244675925925924</v>
      </c>
    </row>
    <row r="2429" spans="2:14">
      <c r="B2429" s="83"/>
      <c r="C2429" s="80">
        <v>10044187</v>
      </c>
      <c r="D2429" s="80">
        <v>10019674</v>
      </c>
      <c r="E2429" s="79" t="s">
        <v>276</v>
      </c>
      <c r="F2429" s="85">
        <v>43789</v>
      </c>
      <c r="G2429" s="82">
        <v>1.9159999999999999</v>
      </c>
      <c r="H2429" s="83">
        <f t="shared" si="111"/>
        <v>1916</v>
      </c>
      <c r="I2429" s="84">
        <f t="shared" si="112"/>
        <v>2.2175925925925925E-2</v>
      </c>
      <c r="J2429" s="83">
        <v>0.156</v>
      </c>
      <c r="K2429" s="83" t="s">
        <v>277</v>
      </c>
      <c r="L2429" s="83">
        <v>0.114</v>
      </c>
      <c r="M2429" s="83" t="s">
        <v>277</v>
      </c>
      <c r="N2429" s="84">
        <f t="shared" si="113"/>
        <v>0.29217592592592595</v>
      </c>
    </row>
    <row r="2430" spans="2:14">
      <c r="B2430" s="83"/>
      <c r="C2430" s="80">
        <v>10044187</v>
      </c>
      <c r="D2430" s="80">
        <v>10019674</v>
      </c>
      <c r="E2430" s="79" t="s">
        <v>276</v>
      </c>
      <c r="F2430" s="85">
        <v>43790</v>
      </c>
      <c r="G2430" s="82">
        <v>1.9550000000000001</v>
      </c>
      <c r="H2430" s="83">
        <f t="shared" si="111"/>
        <v>1955</v>
      </c>
      <c r="I2430" s="84">
        <f t="shared" si="112"/>
        <v>2.2627314814814815E-2</v>
      </c>
      <c r="J2430" s="83">
        <v>0.20200000000000001</v>
      </c>
      <c r="K2430" s="83" t="s">
        <v>277</v>
      </c>
      <c r="L2430" s="83">
        <v>0.13200000000000001</v>
      </c>
      <c r="M2430" s="83" t="s">
        <v>277</v>
      </c>
      <c r="N2430" s="84">
        <f t="shared" si="113"/>
        <v>0.3566273148148148</v>
      </c>
    </row>
    <row r="2431" spans="2:14">
      <c r="B2431" s="83"/>
      <c r="C2431" s="80">
        <v>10044187</v>
      </c>
      <c r="D2431" s="80">
        <v>10019674</v>
      </c>
      <c r="E2431" s="79" t="s">
        <v>276</v>
      </c>
      <c r="F2431" s="85">
        <v>43791</v>
      </c>
      <c r="G2431" s="82">
        <v>1.9339999999999999</v>
      </c>
      <c r="H2431" s="83">
        <f t="shared" si="111"/>
        <v>1934</v>
      </c>
      <c r="I2431" s="84">
        <f t="shared" si="112"/>
        <v>2.2384259259259257E-2</v>
      </c>
      <c r="J2431" s="83">
        <v>0.45400000000000001</v>
      </c>
      <c r="K2431" s="83" t="s">
        <v>277</v>
      </c>
      <c r="L2431" s="83">
        <v>0.20100000000000001</v>
      </c>
      <c r="M2431" s="83" t="s">
        <v>277</v>
      </c>
      <c r="N2431" s="84">
        <f t="shared" si="113"/>
        <v>0.67738425925925927</v>
      </c>
    </row>
    <row r="2432" spans="2:14">
      <c r="B2432" s="83"/>
      <c r="C2432" s="80">
        <v>10044187</v>
      </c>
      <c r="D2432" s="80">
        <v>10019674</v>
      </c>
      <c r="E2432" s="79" t="s">
        <v>276</v>
      </c>
      <c r="F2432" s="85">
        <v>43792</v>
      </c>
      <c r="G2432" s="82">
        <v>1.85</v>
      </c>
      <c r="H2432" s="83">
        <f t="shared" si="111"/>
        <v>1850</v>
      </c>
      <c r="I2432" s="84">
        <f t="shared" si="112"/>
        <v>2.1412037037037035E-2</v>
      </c>
      <c r="J2432" s="83">
        <v>0.38800000000000001</v>
      </c>
      <c r="K2432" s="83" t="s">
        <v>277</v>
      </c>
      <c r="L2432" s="83">
        <v>0.18099999999999999</v>
      </c>
      <c r="M2432" s="83" t="s">
        <v>277</v>
      </c>
      <c r="N2432" s="84">
        <f t="shared" si="113"/>
        <v>0.59041203703703704</v>
      </c>
    </row>
    <row r="2433" spans="2:14">
      <c r="B2433" s="83"/>
      <c r="C2433" s="80">
        <v>10044187</v>
      </c>
      <c r="D2433" s="80">
        <v>10019674</v>
      </c>
      <c r="E2433" s="79" t="s">
        <v>276</v>
      </c>
      <c r="F2433" s="85">
        <v>43793</v>
      </c>
      <c r="G2433" s="82">
        <v>1.9903333333333333</v>
      </c>
      <c r="H2433" s="83">
        <f t="shared" si="111"/>
        <v>1990.3333333333333</v>
      </c>
      <c r="I2433" s="84">
        <f t="shared" si="112"/>
        <v>2.3036265432098763E-2</v>
      </c>
      <c r="J2433" s="83">
        <v>0.31900000000000001</v>
      </c>
      <c r="K2433" s="83" t="s">
        <v>277</v>
      </c>
      <c r="L2433" s="83">
        <v>0.19400000000000001</v>
      </c>
      <c r="M2433" s="83" t="s">
        <v>277</v>
      </c>
      <c r="N2433" s="84">
        <f t="shared" si="113"/>
        <v>0.5360362654320987</v>
      </c>
    </row>
    <row r="2434" spans="2:14">
      <c r="B2434" s="83"/>
      <c r="C2434" s="80">
        <v>10044187</v>
      </c>
      <c r="D2434" s="80">
        <v>10019674</v>
      </c>
      <c r="E2434" s="79" t="s">
        <v>276</v>
      </c>
      <c r="F2434" s="85">
        <v>43794</v>
      </c>
      <c r="G2434" s="82">
        <v>1.9903333333333333</v>
      </c>
      <c r="H2434" s="83">
        <f t="shared" si="111"/>
        <v>1990.3333333333333</v>
      </c>
      <c r="I2434" s="84">
        <f t="shared" si="112"/>
        <v>2.3036265432098763E-2</v>
      </c>
      <c r="J2434" s="83">
        <v>0.316</v>
      </c>
      <c r="K2434" s="83" t="s">
        <v>277</v>
      </c>
      <c r="L2434" s="83">
        <v>0.17399999999999999</v>
      </c>
      <c r="M2434" s="83" t="s">
        <v>277</v>
      </c>
      <c r="N2434" s="84">
        <f t="shared" si="113"/>
        <v>0.51303626543209879</v>
      </c>
    </row>
    <row r="2435" spans="2:14">
      <c r="B2435" s="83"/>
      <c r="C2435" s="80">
        <v>10044187</v>
      </c>
      <c r="D2435" s="80">
        <v>10019674</v>
      </c>
      <c r="E2435" s="79" t="s">
        <v>276</v>
      </c>
      <c r="F2435" s="85">
        <v>43795</v>
      </c>
      <c r="G2435" s="82">
        <v>1.9903333333333333</v>
      </c>
      <c r="H2435" s="83">
        <f t="shared" si="111"/>
        <v>1990.3333333333333</v>
      </c>
      <c r="I2435" s="84">
        <f t="shared" si="112"/>
        <v>2.3036265432098763E-2</v>
      </c>
      <c r="J2435" s="83">
        <v>0.40799999999999997</v>
      </c>
      <c r="K2435" s="83" t="s">
        <v>277</v>
      </c>
      <c r="L2435" s="83">
        <v>0.189</v>
      </c>
      <c r="M2435" s="83" t="s">
        <v>277</v>
      </c>
      <c r="N2435" s="84">
        <f t="shared" si="113"/>
        <v>0.62003626543209878</v>
      </c>
    </row>
    <row r="2436" spans="2:14">
      <c r="B2436" s="83"/>
      <c r="C2436" s="80">
        <v>10044187</v>
      </c>
      <c r="D2436" s="80">
        <v>10019674</v>
      </c>
      <c r="E2436" s="79" t="s">
        <v>276</v>
      </c>
      <c r="F2436" s="85">
        <v>43796</v>
      </c>
      <c r="G2436" s="82">
        <v>1.87</v>
      </c>
      <c r="H2436" s="83">
        <f t="shared" si="111"/>
        <v>1870</v>
      </c>
      <c r="I2436" s="84">
        <f t="shared" si="112"/>
        <v>2.1643518518518517E-2</v>
      </c>
      <c r="J2436" s="83">
        <v>1.08</v>
      </c>
      <c r="K2436" s="83" t="s">
        <v>277</v>
      </c>
      <c r="L2436" s="83">
        <v>0.17499999999999999</v>
      </c>
      <c r="M2436" s="83" t="s">
        <v>277</v>
      </c>
      <c r="N2436" s="84">
        <f t="shared" si="113"/>
        <v>1.2766435185185185</v>
      </c>
    </row>
    <row r="2437" spans="2:14">
      <c r="B2437" s="83"/>
      <c r="C2437" s="80">
        <v>10044187</v>
      </c>
      <c r="D2437" s="80">
        <v>10019674</v>
      </c>
      <c r="E2437" s="79" t="s">
        <v>276</v>
      </c>
      <c r="F2437" s="85">
        <v>43797</v>
      </c>
      <c r="G2437" s="82">
        <v>1.843</v>
      </c>
      <c r="H2437" s="83">
        <f t="shared" ref="H2437:H2500" si="114">(G2437*1000)</f>
        <v>1843</v>
      </c>
      <c r="I2437" s="84">
        <f t="shared" ref="I2437:I2500" si="115">SUM(G2437/86.4)</f>
        <v>2.1331018518518517E-2</v>
      </c>
      <c r="J2437" s="83">
        <v>0.47499999999999998</v>
      </c>
      <c r="K2437" s="83" t="s">
        <v>277</v>
      </c>
      <c r="L2437" s="83">
        <v>0.125</v>
      </c>
      <c r="M2437" s="83" t="s">
        <v>277</v>
      </c>
      <c r="N2437" s="84">
        <f t="shared" ref="N2437:N2500" si="116">SUM(I2437+J2437+L2437)</f>
        <v>0.62133101851851857</v>
      </c>
    </row>
    <row r="2438" spans="2:14">
      <c r="B2438" s="83"/>
      <c r="C2438" s="80">
        <v>10044187</v>
      </c>
      <c r="D2438" s="80">
        <v>10019674</v>
      </c>
      <c r="E2438" s="79" t="s">
        <v>276</v>
      </c>
      <c r="F2438" s="85">
        <v>43798</v>
      </c>
      <c r="G2438" s="82">
        <v>2.0129999999999999</v>
      </c>
      <c r="H2438" s="83">
        <f t="shared" si="114"/>
        <v>2013</v>
      </c>
      <c r="I2438" s="84">
        <f t="shared" si="115"/>
        <v>2.3298611111111107E-2</v>
      </c>
      <c r="J2438" s="83">
        <v>0.38200000000000001</v>
      </c>
      <c r="K2438" s="83" t="s">
        <v>277</v>
      </c>
      <c r="L2438" s="83">
        <v>0.154</v>
      </c>
      <c r="M2438" s="83" t="s">
        <v>277</v>
      </c>
      <c r="N2438" s="84">
        <f t="shared" si="116"/>
        <v>0.55929861111111112</v>
      </c>
    </row>
    <row r="2439" spans="2:14">
      <c r="B2439" s="83"/>
      <c r="C2439" s="80">
        <v>10044187</v>
      </c>
      <c r="D2439" s="80">
        <v>10019674</v>
      </c>
      <c r="E2439" s="79" t="s">
        <v>276</v>
      </c>
      <c r="F2439" s="85">
        <v>43799</v>
      </c>
      <c r="G2439" s="82">
        <v>1.897</v>
      </c>
      <c r="H2439" s="83">
        <f t="shared" si="114"/>
        <v>1897</v>
      </c>
      <c r="I2439" s="84">
        <f t="shared" si="115"/>
        <v>2.1956018518518517E-2</v>
      </c>
      <c r="J2439" s="83">
        <v>0.251</v>
      </c>
      <c r="K2439" s="83" t="s">
        <v>277</v>
      </c>
      <c r="L2439" s="83">
        <v>0.123</v>
      </c>
      <c r="M2439" s="83" t="s">
        <v>277</v>
      </c>
      <c r="N2439" s="84">
        <f t="shared" si="116"/>
        <v>0.39595601851851853</v>
      </c>
    </row>
    <row r="2440" spans="2:14">
      <c r="B2440" s="83"/>
      <c r="C2440" s="80">
        <v>10044187</v>
      </c>
      <c r="D2440" s="80">
        <v>10019674</v>
      </c>
      <c r="E2440" s="79" t="s">
        <v>276</v>
      </c>
      <c r="F2440" s="85">
        <v>43800</v>
      </c>
      <c r="G2440" s="82">
        <v>1.871</v>
      </c>
      <c r="H2440" s="83">
        <f t="shared" si="114"/>
        <v>1871</v>
      </c>
      <c r="I2440" s="84">
        <f t="shared" si="115"/>
        <v>2.165509259259259E-2</v>
      </c>
      <c r="J2440" s="83">
        <v>0.20499999999999999</v>
      </c>
      <c r="K2440" s="83" t="s">
        <v>277</v>
      </c>
      <c r="L2440" s="83">
        <v>0.13600000000000001</v>
      </c>
      <c r="M2440" s="83" t="s">
        <v>277</v>
      </c>
      <c r="N2440" s="84">
        <f t="shared" si="116"/>
        <v>0.3626550925925926</v>
      </c>
    </row>
    <row r="2441" spans="2:14">
      <c r="B2441" s="83"/>
      <c r="C2441" s="80">
        <v>10044187</v>
      </c>
      <c r="D2441" s="80">
        <v>10019674</v>
      </c>
      <c r="E2441" s="79" t="s">
        <v>276</v>
      </c>
      <c r="F2441" s="85">
        <v>43801</v>
      </c>
      <c r="G2441" s="82">
        <v>2.0979999999999999</v>
      </c>
      <c r="H2441" s="83">
        <f t="shared" si="114"/>
        <v>2098</v>
      </c>
      <c r="I2441" s="84">
        <f t="shared" si="115"/>
        <v>2.4282407407407405E-2</v>
      </c>
      <c r="J2441" s="83">
        <v>0.17299999999999999</v>
      </c>
      <c r="K2441" s="83" t="s">
        <v>277</v>
      </c>
      <c r="L2441" s="83">
        <v>0.12</v>
      </c>
      <c r="M2441" s="83" t="s">
        <v>277</v>
      </c>
      <c r="N2441" s="84">
        <f t="shared" si="116"/>
        <v>0.31728240740740737</v>
      </c>
    </row>
    <row r="2442" spans="2:14">
      <c r="B2442" s="83"/>
      <c r="C2442" s="80">
        <v>10044187</v>
      </c>
      <c r="D2442" s="80">
        <v>10019674</v>
      </c>
      <c r="E2442" s="79" t="s">
        <v>276</v>
      </c>
      <c r="F2442" s="85">
        <v>43802</v>
      </c>
      <c r="G2442" s="82">
        <v>1.651</v>
      </c>
      <c r="H2442" s="83">
        <f t="shared" si="114"/>
        <v>1651</v>
      </c>
      <c r="I2442" s="84">
        <f t="shared" si="115"/>
        <v>1.9108796296296294E-2</v>
      </c>
      <c r="J2442" s="83">
        <v>0.157</v>
      </c>
      <c r="K2442" s="83" t="s">
        <v>277</v>
      </c>
      <c r="L2442" s="83">
        <v>0.126</v>
      </c>
      <c r="M2442" s="83" t="s">
        <v>277</v>
      </c>
      <c r="N2442" s="84">
        <f t="shared" si="116"/>
        <v>0.30210879629629628</v>
      </c>
    </row>
    <row r="2443" spans="2:14">
      <c r="B2443" s="83"/>
      <c r="C2443" s="80">
        <v>10044187</v>
      </c>
      <c r="D2443" s="80">
        <v>10019674</v>
      </c>
      <c r="E2443" s="79" t="s">
        <v>276</v>
      </c>
      <c r="F2443" s="85">
        <v>43803</v>
      </c>
      <c r="G2443" s="82">
        <v>1.948</v>
      </c>
      <c r="H2443" s="83">
        <f t="shared" si="114"/>
        <v>1948</v>
      </c>
      <c r="I2443" s="84">
        <f t="shared" si="115"/>
        <v>2.2546296296296293E-2</v>
      </c>
      <c r="J2443" s="83">
        <v>0.151</v>
      </c>
      <c r="K2443" s="83" t="s">
        <v>277</v>
      </c>
      <c r="L2443" s="83">
        <v>0.122</v>
      </c>
      <c r="M2443" s="83" t="s">
        <v>277</v>
      </c>
      <c r="N2443" s="84">
        <f t="shared" si="116"/>
        <v>0.29554629629629625</v>
      </c>
    </row>
    <row r="2444" spans="2:14">
      <c r="B2444" s="83"/>
      <c r="C2444" s="80">
        <v>10044187</v>
      </c>
      <c r="D2444" s="80">
        <v>10019674</v>
      </c>
      <c r="E2444" s="79" t="s">
        <v>276</v>
      </c>
      <c r="F2444" s="85">
        <v>43804</v>
      </c>
      <c r="G2444" s="82">
        <v>1.964</v>
      </c>
      <c r="H2444" s="83">
        <f t="shared" si="114"/>
        <v>1964</v>
      </c>
      <c r="I2444" s="84">
        <f t="shared" si="115"/>
        <v>2.2731481481481481E-2</v>
      </c>
      <c r="J2444" s="83">
        <v>0.16700000000000001</v>
      </c>
      <c r="K2444" s="83" t="s">
        <v>277</v>
      </c>
      <c r="L2444" s="83">
        <v>0.13700000000000001</v>
      </c>
      <c r="M2444" s="83" t="s">
        <v>277</v>
      </c>
      <c r="N2444" s="84">
        <f t="shared" si="116"/>
        <v>0.32673148148148151</v>
      </c>
    </row>
    <row r="2445" spans="2:14">
      <c r="B2445" s="83"/>
      <c r="C2445" s="80">
        <v>10044187</v>
      </c>
      <c r="D2445" s="80">
        <v>10019674</v>
      </c>
      <c r="E2445" s="79" t="s">
        <v>276</v>
      </c>
      <c r="F2445" s="85">
        <v>43805</v>
      </c>
      <c r="G2445" s="82">
        <v>1.653</v>
      </c>
      <c r="H2445" s="83">
        <f t="shared" si="114"/>
        <v>1653</v>
      </c>
      <c r="I2445" s="84">
        <f t="shared" si="115"/>
        <v>1.9131944444444444E-2</v>
      </c>
      <c r="J2445" s="83">
        <v>0.65500000000000003</v>
      </c>
      <c r="K2445" s="83" t="s">
        <v>277</v>
      </c>
      <c r="L2445" s="83">
        <v>0.21099999999999999</v>
      </c>
      <c r="M2445" s="83" t="s">
        <v>277</v>
      </c>
      <c r="N2445" s="84">
        <f t="shared" si="116"/>
        <v>0.88513194444444443</v>
      </c>
    </row>
    <row r="2446" spans="2:14">
      <c r="B2446" s="83"/>
      <c r="C2446" s="80">
        <v>10044187</v>
      </c>
      <c r="D2446" s="80">
        <v>10019674</v>
      </c>
      <c r="E2446" s="79" t="s">
        <v>276</v>
      </c>
      <c r="F2446" s="85">
        <v>43806</v>
      </c>
      <c r="G2446" s="82">
        <v>1.9139999999999999</v>
      </c>
      <c r="H2446" s="83">
        <f t="shared" si="114"/>
        <v>1914</v>
      </c>
      <c r="I2446" s="84">
        <f t="shared" si="115"/>
        <v>2.2152777777777775E-2</v>
      </c>
      <c r="J2446" s="83">
        <v>0.314</v>
      </c>
      <c r="K2446" s="83" t="s">
        <v>277</v>
      </c>
      <c r="L2446" s="83">
        <v>0.17599999999999999</v>
      </c>
      <c r="M2446" s="83" t="s">
        <v>277</v>
      </c>
      <c r="N2446" s="84">
        <f t="shared" si="116"/>
        <v>0.51215277777777779</v>
      </c>
    </row>
    <row r="2447" spans="2:14">
      <c r="B2447" s="83"/>
      <c r="C2447" s="80">
        <v>10044187</v>
      </c>
      <c r="D2447" s="80">
        <v>10019674</v>
      </c>
      <c r="E2447" s="79" t="s">
        <v>276</v>
      </c>
      <c r="F2447" s="85">
        <v>43807</v>
      </c>
      <c r="G2447" s="82">
        <v>1.7769999999999999</v>
      </c>
      <c r="H2447" s="83">
        <f t="shared" si="114"/>
        <v>1777</v>
      </c>
      <c r="I2447" s="84">
        <f t="shared" si="115"/>
        <v>2.0567129629629626E-2</v>
      </c>
      <c r="J2447" s="83">
        <v>0.40200000000000002</v>
      </c>
      <c r="K2447" s="83" t="s">
        <v>277</v>
      </c>
      <c r="L2447" s="83">
        <v>0.161</v>
      </c>
      <c r="M2447" s="83" t="s">
        <v>277</v>
      </c>
      <c r="N2447" s="84">
        <f t="shared" si="116"/>
        <v>0.58356712962962964</v>
      </c>
    </row>
    <row r="2448" spans="2:14">
      <c r="B2448" s="83"/>
      <c r="C2448" s="80">
        <v>10044187</v>
      </c>
      <c r="D2448" s="80">
        <v>10019674</v>
      </c>
      <c r="E2448" s="79" t="s">
        <v>276</v>
      </c>
      <c r="F2448" s="85">
        <v>43808</v>
      </c>
      <c r="G2448" s="82">
        <v>1.962</v>
      </c>
      <c r="H2448" s="83">
        <f t="shared" si="114"/>
        <v>1962</v>
      </c>
      <c r="I2448" s="84">
        <f t="shared" si="115"/>
        <v>2.270833333333333E-2</v>
      </c>
      <c r="J2448" s="83">
        <v>0.253</v>
      </c>
      <c r="K2448" s="83" t="s">
        <v>277</v>
      </c>
      <c r="L2448" s="83">
        <v>0.13</v>
      </c>
      <c r="M2448" s="83" t="s">
        <v>277</v>
      </c>
      <c r="N2448" s="84">
        <f t="shared" si="116"/>
        <v>0.40570833333333334</v>
      </c>
    </row>
    <row r="2449" spans="2:14">
      <c r="B2449" s="83"/>
      <c r="C2449" s="80">
        <v>10044187</v>
      </c>
      <c r="D2449" s="80">
        <v>10019674</v>
      </c>
      <c r="E2449" s="79" t="s">
        <v>276</v>
      </c>
      <c r="F2449" s="85">
        <v>43809</v>
      </c>
      <c r="G2449" s="82">
        <v>1.7509999999999999</v>
      </c>
      <c r="H2449" s="83">
        <f t="shared" si="114"/>
        <v>1751</v>
      </c>
      <c r="I2449" s="84">
        <f t="shared" si="115"/>
        <v>2.0266203703703699E-2</v>
      </c>
      <c r="J2449" s="83">
        <v>0.32600000000000001</v>
      </c>
      <c r="K2449" s="83" t="s">
        <v>277</v>
      </c>
      <c r="L2449" s="83">
        <v>0.125</v>
      </c>
      <c r="M2449" s="83" t="s">
        <v>277</v>
      </c>
      <c r="N2449" s="84">
        <f t="shared" si="116"/>
        <v>0.4712662037037037</v>
      </c>
    </row>
    <row r="2450" spans="2:14">
      <c r="B2450" s="83"/>
      <c r="C2450" s="80">
        <v>10044187</v>
      </c>
      <c r="D2450" s="80">
        <v>10019674</v>
      </c>
      <c r="E2450" s="79" t="s">
        <v>276</v>
      </c>
      <c r="F2450" s="85">
        <v>43810</v>
      </c>
      <c r="G2450" s="82">
        <v>1.9179999999999999</v>
      </c>
      <c r="H2450" s="83">
        <f t="shared" si="114"/>
        <v>1918</v>
      </c>
      <c r="I2450" s="84">
        <f t="shared" si="115"/>
        <v>2.2199074074074072E-2</v>
      </c>
      <c r="J2450" s="83">
        <v>0.34699999999999998</v>
      </c>
      <c r="K2450" s="83" t="s">
        <v>277</v>
      </c>
      <c r="L2450" s="83">
        <v>0.161</v>
      </c>
      <c r="M2450" s="83" t="s">
        <v>277</v>
      </c>
      <c r="N2450" s="84">
        <f t="shared" si="116"/>
        <v>0.53019907407407407</v>
      </c>
    </row>
    <row r="2451" spans="2:14">
      <c r="B2451" s="83"/>
      <c r="C2451" s="80">
        <v>10044187</v>
      </c>
      <c r="D2451" s="80">
        <v>10019674</v>
      </c>
      <c r="E2451" s="79" t="s">
        <v>276</v>
      </c>
      <c r="F2451" s="85">
        <v>43811</v>
      </c>
      <c r="G2451" s="82">
        <v>1.899</v>
      </c>
      <c r="H2451" s="83">
        <f t="shared" si="114"/>
        <v>1899</v>
      </c>
      <c r="I2451" s="84">
        <f t="shared" si="115"/>
        <v>2.1979166666666664E-2</v>
      </c>
      <c r="J2451" s="83">
        <v>2.4</v>
      </c>
      <c r="K2451" s="83" t="s">
        <v>277</v>
      </c>
      <c r="L2451" s="83">
        <v>0.25700000000000001</v>
      </c>
      <c r="M2451" s="83" t="s">
        <v>277</v>
      </c>
      <c r="N2451" s="84">
        <f t="shared" si="116"/>
        <v>2.6789791666666667</v>
      </c>
    </row>
    <row r="2452" spans="2:14">
      <c r="B2452" s="83"/>
      <c r="C2452" s="80">
        <v>10044187</v>
      </c>
      <c r="D2452" s="80">
        <v>10019674</v>
      </c>
      <c r="E2452" s="79" t="s">
        <v>276</v>
      </c>
      <c r="F2452" s="85">
        <v>43812</v>
      </c>
      <c r="G2452" s="82">
        <v>1.7450000000000001</v>
      </c>
      <c r="H2452" s="83">
        <f t="shared" si="114"/>
        <v>1745</v>
      </c>
      <c r="I2452" s="84">
        <f t="shared" si="115"/>
        <v>2.0196759259259258E-2</v>
      </c>
      <c r="J2452" s="83">
        <v>2.0299999999999998</v>
      </c>
      <c r="K2452" s="83" t="s">
        <v>277</v>
      </c>
      <c r="L2452" s="83">
        <v>0.47</v>
      </c>
      <c r="M2452" s="83" t="s">
        <v>277</v>
      </c>
      <c r="N2452" s="84">
        <f t="shared" si="116"/>
        <v>2.5201967592592593</v>
      </c>
    </row>
    <row r="2453" spans="2:14">
      <c r="B2453" s="83"/>
      <c r="C2453" s="80">
        <v>10044187</v>
      </c>
      <c r="D2453" s="80">
        <v>10019674</v>
      </c>
      <c r="E2453" s="79" t="s">
        <v>276</v>
      </c>
      <c r="F2453" s="85">
        <v>43813</v>
      </c>
      <c r="G2453" s="82">
        <v>1.891</v>
      </c>
      <c r="H2453" s="83">
        <f t="shared" si="114"/>
        <v>1891</v>
      </c>
      <c r="I2453" s="84">
        <f t="shared" si="115"/>
        <v>2.1886574074074072E-2</v>
      </c>
      <c r="J2453" s="83">
        <v>2.2999999999999998</v>
      </c>
      <c r="K2453" s="83" t="s">
        <v>277</v>
      </c>
      <c r="L2453" s="83">
        <v>0.39900000000000002</v>
      </c>
      <c r="M2453" s="83" t="s">
        <v>277</v>
      </c>
      <c r="N2453" s="84">
        <f t="shared" si="116"/>
        <v>2.7208865740740737</v>
      </c>
    </row>
    <row r="2454" spans="2:14">
      <c r="B2454" s="83"/>
      <c r="C2454" s="80">
        <v>10044187</v>
      </c>
      <c r="D2454" s="80">
        <v>10019674</v>
      </c>
      <c r="E2454" s="79" t="s">
        <v>276</v>
      </c>
      <c r="F2454" s="85">
        <v>43814</v>
      </c>
      <c r="G2454" s="82">
        <v>2.0630000000000002</v>
      </c>
      <c r="H2454" s="83">
        <f t="shared" si="114"/>
        <v>2063</v>
      </c>
      <c r="I2454" s="84">
        <f t="shared" si="115"/>
        <v>2.3877314814814816E-2</v>
      </c>
      <c r="J2454" s="83">
        <v>3.66</v>
      </c>
      <c r="K2454" s="83" t="s">
        <v>277</v>
      </c>
      <c r="L2454" s="83">
        <v>0.54800000000000004</v>
      </c>
      <c r="M2454" s="83" t="s">
        <v>277</v>
      </c>
      <c r="N2454" s="84">
        <f t="shared" si="116"/>
        <v>4.231877314814815</v>
      </c>
    </row>
    <row r="2455" spans="2:14">
      <c r="B2455" s="83"/>
      <c r="C2455" s="80">
        <v>10044187</v>
      </c>
      <c r="D2455" s="80">
        <v>10019674</v>
      </c>
      <c r="E2455" s="79" t="s">
        <v>276</v>
      </c>
      <c r="F2455" s="85">
        <v>43815</v>
      </c>
      <c r="G2455" s="82">
        <v>1.847</v>
      </c>
      <c r="H2455" s="83">
        <f t="shared" si="114"/>
        <v>1847</v>
      </c>
      <c r="I2455" s="84">
        <f t="shared" si="115"/>
        <v>2.1377314814814814E-2</v>
      </c>
      <c r="J2455" s="83">
        <v>2.46</v>
      </c>
      <c r="K2455" s="83" t="s">
        <v>277</v>
      </c>
      <c r="L2455" s="83">
        <v>0.46700000000000003</v>
      </c>
      <c r="M2455" s="83" t="s">
        <v>277</v>
      </c>
      <c r="N2455" s="84">
        <f t="shared" si="116"/>
        <v>2.9483773148148149</v>
      </c>
    </row>
    <row r="2456" spans="2:14">
      <c r="B2456" s="83"/>
      <c r="C2456" s="80">
        <v>10044187</v>
      </c>
      <c r="D2456" s="80">
        <v>10019674</v>
      </c>
      <c r="E2456" s="79" t="s">
        <v>276</v>
      </c>
      <c r="F2456" s="85">
        <v>43816</v>
      </c>
      <c r="G2456" s="82">
        <v>1.9079999999999999</v>
      </c>
      <c r="H2456" s="83">
        <f t="shared" si="114"/>
        <v>1908</v>
      </c>
      <c r="I2456" s="84">
        <f t="shared" si="115"/>
        <v>2.208333333333333E-2</v>
      </c>
      <c r="J2456" s="83">
        <v>1.25</v>
      </c>
      <c r="K2456" s="83" t="s">
        <v>277</v>
      </c>
      <c r="L2456" s="83">
        <v>0.27800000000000002</v>
      </c>
      <c r="M2456" s="83" t="s">
        <v>277</v>
      </c>
      <c r="N2456" s="84">
        <f t="shared" si="116"/>
        <v>1.5500833333333333</v>
      </c>
    </row>
    <row r="2457" spans="2:14">
      <c r="B2457" s="83"/>
      <c r="C2457" s="80">
        <v>10044187</v>
      </c>
      <c r="D2457" s="80">
        <v>10019674</v>
      </c>
      <c r="E2457" s="79" t="s">
        <v>276</v>
      </c>
      <c r="F2457" s="85">
        <v>43817</v>
      </c>
      <c r="G2457" s="82">
        <v>1.89</v>
      </c>
      <c r="H2457" s="83">
        <f t="shared" si="114"/>
        <v>1890</v>
      </c>
      <c r="I2457" s="84">
        <f t="shared" si="115"/>
        <v>2.1874999999999999E-2</v>
      </c>
      <c r="J2457" s="83">
        <v>1.37</v>
      </c>
      <c r="K2457" s="83" t="s">
        <v>277</v>
      </c>
      <c r="L2457" s="83">
        <v>0.2</v>
      </c>
      <c r="M2457" s="83" t="s">
        <v>277</v>
      </c>
      <c r="N2457" s="84">
        <f t="shared" si="116"/>
        <v>1.5918750000000002</v>
      </c>
    </row>
    <row r="2458" spans="2:14">
      <c r="B2458" s="83"/>
      <c r="C2458" s="80">
        <v>10044187</v>
      </c>
      <c r="D2458" s="80">
        <v>10019674</v>
      </c>
      <c r="E2458" s="79" t="s">
        <v>276</v>
      </c>
      <c r="F2458" s="85">
        <v>43818</v>
      </c>
      <c r="G2458" s="82">
        <v>1.8580000000000001</v>
      </c>
      <c r="H2458" s="83">
        <f t="shared" si="114"/>
        <v>1858</v>
      </c>
      <c r="I2458" s="84">
        <f t="shared" si="115"/>
        <v>2.150462962962963E-2</v>
      </c>
      <c r="J2458" s="83">
        <v>4.8099999999999996</v>
      </c>
      <c r="K2458" s="83" t="s">
        <v>277</v>
      </c>
      <c r="L2458" s="83">
        <v>0.33400000000000002</v>
      </c>
      <c r="M2458" s="83" t="s">
        <v>277</v>
      </c>
      <c r="N2458" s="84">
        <f t="shared" si="116"/>
        <v>5.1655046296296288</v>
      </c>
    </row>
    <row r="2459" spans="2:14">
      <c r="B2459" s="83"/>
      <c r="C2459" s="80">
        <v>10044187</v>
      </c>
      <c r="D2459" s="80">
        <v>10019674</v>
      </c>
      <c r="E2459" s="79" t="s">
        <v>276</v>
      </c>
      <c r="F2459" s="85">
        <v>43819</v>
      </c>
      <c r="G2459" s="82">
        <v>1.8839999999999999</v>
      </c>
      <c r="H2459" s="83">
        <f t="shared" si="114"/>
        <v>1884</v>
      </c>
      <c r="I2459" s="84">
        <f t="shared" si="115"/>
        <v>2.1805555555555554E-2</v>
      </c>
      <c r="J2459" s="83">
        <v>7.73</v>
      </c>
      <c r="K2459" s="83" t="s">
        <v>277</v>
      </c>
      <c r="L2459" s="83">
        <v>0.24</v>
      </c>
      <c r="M2459" s="83" t="s">
        <v>277</v>
      </c>
      <c r="N2459" s="84">
        <f t="shared" si="116"/>
        <v>7.9918055555555565</v>
      </c>
    </row>
    <row r="2460" spans="2:14">
      <c r="B2460" s="83"/>
      <c r="C2460" s="80">
        <v>10044187</v>
      </c>
      <c r="D2460" s="80">
        <v>10019674</v>
      </c>
      <c r="E2460" s="79" t="s">
        <v>276</v>
      </c>
      <c r="F2460" s="85">
        <v>43820</v>
      </c>
      <c r="G2460" s="82">
        <v>1.863</v>
      </c>
      <c r="H2460" s="83">
        <f t="shared" si="114"/>
        <v>1863</v>
      </c>
      <c r="I2460" s="84">
        <f t="shared" si="115"/>
        <v>2.1562499999999998E-2</v>
      </c>
      <c r="J2460" s="83">
        <v>4.95</v>
      </c>
      <c r="K2460" s="83" t="s">
        <v>277</v>
      </c>
      <c r="L2460" s="83">
        <v>0.20300000000000001</v>
      </c>
      <c r="M2460" s="83" t="s">
        <v>277</v>
      </c>
      <c r="N2460" s="84">
        <f t="shared" si="116"/>
        <v>5.1745625000000004</v>
      </c>
    </row>
    <row r="2461" spans="2:14">
      <c r="B2461" s="83"/>
      <c r="C2461" s="80">
        <v>10044187</v>
      </c>
      <c r="D2461" s="80">
        <v>10019674</v>
      </c>
      <c r="E2461" s="79" t="s">
        <v>276</v>
      </c>
      <c r="F2461" s="85">
        <v>43821</v>
      </c>
      <c r="G2461" s="82">
        <v>1.649</v>
      </c>
      <c r="H2461" s="83">
        <f t="shared" si="114"/>
        <v>1649</v>
      </c>
      <c r="I2461" s="84">
        <f t="shared" si="115"/>
        <v>1.9085648148148147E-2</v>
      </c>
      <c r="J2461" s="83">
        <v>5.05</v>
      </c>
      <c r="K2461" s="83" t="s">
        <v>277</v>
      </c>
      <c r="L2461" s="83">
        <v>0.26600000000000001</v>
      </c>
      <c r="M2461" s="83" t="s">
        <v>277</v>
      </c>
      <c r="N2461" s="84">
        <f t="shared" si="116"/>
        <v>5.3350856481481479</v>
      </c>
    </row>
    <row r="2462" spans="2:14">
      <c r="B2462" s="83"/>
      <c r="C2462" s="80">
        <v>10044187</v>
      </c>
      <c r="D2462" s="80">
        <v>10019674</v>
      </c>
      <c r="E2462" s="79" t="s">
        <v>276</v>
      </c>
      <c r="F2462" s="85">
        <v>43822</v>
      </c>
      <c r="G2462" s="82">
        <v>1.8939999999999999</v>
      </c>
      <c r="H2462" s="83">
        <f t="shared" si="114"/>
        <v>1894</v>
      </c>
      <c r="I2462" s="84">
        <f t="shared" si="115"/>
        <v>2.1921296296296293E-2</v>
      </c>
      <c r="J2462" s="83">
        <v>0.88300000000000001</v>
      </c>
      <c r="K2462" s="83" t="s">
        <v>277</v>
      </c>
      <c r="L2462" s="83">
        <v>0.17199999999999999</v>
      </c>
      <c r="M2462" s="83" t="s">
        <v>277</v>
      </c>
      <c r="N2462" s="84">
        <f t="shared" si="116"/>
        <v>1.0769212962962962</v>
      </c>
    </row>
    <row r="2463" spans="2:14">
      <c r="B2463" s="83"/>
      <c r="C2463" s="80">
        <v>10044187</v>
      </c>
      <c r="D2463" s="80">
        <v>10019674</v>
      </c>
      <c r="E2463" s="79" t="s">
        <v>276</v>
      </c>
      <c r="F2463" s="85">
        <v>43823</v>
      </c>
      <c r="G2463" s="82">
        <v>1.9850000000000001</v>
      </c>
      <c r="H2463" s="83">
        <f t="shared" si="114"/>
        <v>1985</v>
      </c>
      <c r="I2463" s="84">
        <f t="shared" si="115"/>
        <v>2.2974537037037036E-2</v>
      </c>
      <c r="J2463" s="83">
        <v>0.66800000000000004</v>
      </c>
      <c r="K2463" s="83" t="s">
        <v>277</v>
      </c>
      <c r="L2463" s="83">
        <v>0.16200000000000001</v>
      </c>
      <c r="M2463" s="83" t="s">
        <v>277</v>
      </c>
      <c r="N2463" s="84">
        <f t="shared" si="116"/>
        <v>0.85297453703703707</v>
      </c>
    </row>
    <row r="2464" spans="2:14">
      <c r="B2464" s="83"/>
      <c r="C2464" s="80">
        <v>10044187</v>
      </c>
      <c r="D2464" s="80">
        <v>10019674</v>
      </c>
      <c r="E2464" s="79" t="s">
        <v>276</v>
      </c>
      <c r="F2464" s="85">
        <v>43824</v>
      </c>
      <c r="G2464" s="82">
        <v>1.8939999999999999</v>
      </c>
      <c r="H2464" s="83">
        <f t="shared" si="114"/>
        <v>1894</v>
      </c>
      <c r="I2464" s="84">
        <f t="shared" si="115"/>
        <v>2.1921296296296293E-2</v>
      </c>
      <c r="J2464" s="83">
        <v>0.47799999999999998</v>
      </c>
      <c r="K2464" s="83" t="s">
        <v>277</v>
      </c>
      <c r="L2464" s="83">
        <v>0.16200000000000001</v>
      </c>
      <c r="M2464" s="83" t="s">
        <v>277</v>
      </c>
      <c r="N2464" s="84">
        <f t="shared" si="116"/>
        <v>0.66192129629629626</v>
      </c>
    </row>
    <row r="2465" spans="2:14">
      <c r="B2465" s="83"/>
      <c r="C2465" s="80">
        <v>10044187</v>
      </c>
      <c r="D2465" s="80">
        <v>10019674</v>
      </c>
      <c r="E2465" s="79" t="s">
        <v>276</v>
      </c>
      <c r="F2465" s="85">
        <v>43825</v>
      </c>
      <c r="G2465" s="82">
        <v>2.1880000000000002</v>
      </c>
      <c r="H2465" s="83">
        <f t="shared" si="114"/>
        <v>2188</v>
      </c>
      <c r="I2465" s="84">
        <f t="shared" si="115"/>
        <v>2.5324074074074075E-2</v>
      </c>
      <c r="J2465" s="83">
        <v>0.61499999999999999</v>
      </c>
      <c r="K2465" s="83" t="s">
        <v>277</v>
      </c>
      <c r="L2465" s="83">
        <v>0.186</v>
      </c>
      <c r="M2465" s="83" t="s">
        <v>277</v>
      </c>
      <c r="N2465" s="84">
        <f t="shared" si="116"/>
        <v>0.82632407407407404</v>
      </c>
    </row>
    <row r="2466" spans="2:14">
      <c r="B2466" s="83"/>
      <c r="C2466" s="80">
        <v>10044187</v>
      </c>
      <c r="D2466" s="80">
        <v>10019674</v>
      </c>
      <c r="E2466" s="79" t="s">
        <v>276</v>
      </c>
      <c r="F2466" s="85">
        <v>43826</v>
      </c>
      <c r="G2466" s="82">
        <v>1.7270000000000001</v>
      </c>
      <c r="H2466" s="83">
        <f t="shared" si="114"/>
        <v>1727</v>
      </c>
      <c r="I2466" s="84">
        <f t="shared" si="115"/>
        <v>1.9988425925925927E-2</v>
      </c>
      <c r="J2466" s="83">
        <v>0.40500000000000003</v>
      </c>
      <c r="K2466" s="83" t="s">
        <v>277</v>
      </c>
      <c r="L2466" s="83">
        <v>0.17</v>
      </c>
      <c r="M2466" s="83" t="s">
        <v>277</v>
      </c>
      <c r="N2466" s="84">
        <f t="shared" si="116"/>
        <v>0.59498842592592593</v>
      </c>
    </row>
    <row r="2467" spans="2:14">
      <c r="B2467" s="83"/>
      <c r="C2467" s="80">
        <v>10044187</v>
      </c>
      <c r="D2467" s="80">
        <v>10019674</v>
      </c>
      <c r="E2467" s="79" t="s">
        <v>276</v>
      </c>
      <c r="F2467" s="85">
        <v>43827</v>
      </c>
      <c r="G2467" s="82">
        <v>1.764</v>
      </c>
      <c r="H2467" s="83">
        <f t="shared" si="114"/>
        <v>1764</v>
      </c>
      <c r="I2467" s="84">
        <f t="shared" si="115"/>
        <v>2.0416666666666666E-2</v>
      </c>
      <c r="J2467" s="83">
        <v>0.32500000000000001</v>
      </c>
      <c r="K2467" s="83" t="s">
        <v>277</v>
      </c>
      <c r="L2467" s="83">
        <v>0.157</v>
      </c>
      <c r="M2467" s="83" t="s">
        <v>277</v>
      </c>
      <c r="N2467" s="84">
        <f t="shared" si="116"/>
        <v>0.50241666666666673</v>
      </c>
    </row>
    <row r="2468" spans="2:14">
      <c r="B2468" s="83"/>
      <c r="C2468" s="80">
        <v>10044187</v>
      </c>
      <c r="D2468" s="80">
        <v>10019674</v>
      </c>
      <c r="E2468" s="79" t="s">
        <v>276</v>
      </c>
      <c r="F2468" s="85">
        <v>43828</v>
      </c>
      <c r="G2468" s="82">
        <v>1.8959999999999999</v>
      </c>
      <c r="H2468" s="83">
        <f t="shared" si="114"/>
        <v>1896</v>
      </c>
      <c r="I2468" s="84">
        <f t="shared" si="115"/>
        <v>2.1944444444444444E-2</v>
      </c>
      <c r="J2468" s="83">
        <v>0.28599999999999998</v>
      </c>
      <c r="K2468" s="83" t="s">
        <v>277</v>
      </c>
      <c r="L2468" s="83">
        <v>0.16800000000000001</v>
      </c>
      <c r="M2468" s="83" t="s">
        <v>277</v>
      </c>
      <c r="N2468" s="84">
        <f t="shared" si="116"/>
        <v>0.47594444444444439</v>
      </c>
    </row>
    <row r="2469" spans="2:14">
      <c r="B2469" s="83"/>
      <c r="C2469" s="80">
        <v>10044187</v>
      </c>
      <c r="D2469" s="80">
        <v>10019674</v>
      </c>
      <c r="E2469" s="79" t="s">
        <v>276</v>
      </c>
      <c r="F2469" s="85">
        <v>43829</v>
      </c>
      <c r="G2469" s="82">
        <v>1.974</v>
      </c>
      <c r="H2469" s="83">
        <f t="shared" si="114"/>
        <v>1974</v>
      </c>
      <c r="I2469" s="84">
        <f t="shared" si="115"/>
        <v>2.284722222222222E-2</v>
      </c>
      <c r="J2469" s="83">
        <v>0.311</v>
      </c>
      <c r="K2469" s="83" t="s">
        <v>277</v>
      </c>
      <c r="L2469" s="83">
        <v>0.16</v>
      </c>
      <c r="M2469" s="83" t="s">
        <v>277</v>
      </c>
      <c r="N2469" s="84">
        <f t="shared" si="116"/>
        <v>0.49384722222222222</v>
      </c>
    </row>
    <row r="2470" spans="2:14">
      <c r="B2470" s="83"/>
      <c r="C2470" s="80">
        <v>10044187</v>
      </c>
      <c r="D2470" s="80">
        <v>10019674</v>
      </c>
      <c r="E2470" s="79" t="s">
        <v>276</v>
      </c>
      <c r="F2470" s="85">
        <v>43830</v>
      </c>
      <c r="G2470" s="82">
        <v>1.8140000000000001</v>
      </c>
      <c r="H2470" s="83">
        <f t="shared" si="114"/>
        <v>1814</v>
      </c>
      <c r="I2470" s="84">
        <f t="shared" si="115"/>
        <v>2.0995370370370369E-2</v>
      </c>
      <c r="J2470" s="83">
        <v>0.23400000000000001</v>
      </c>
      <c r="K2470" s="83" t="s">
        <v>277</v>
      </c>
      <c r="L2470" s="83">
        <v>0.154</v>
      </c>
      <c r="M2470" s="83" t="s">
        <v>277</v>
      </c>
      <c r="N2470" s="84">
        <f t="shared" si="116"/>
        <v>0.40899537037037037</v>
      </c>
    </row>
    <row r="2471" spans="2:14">
      <c r="B2471" s="83"/>
      <c r="C2471" s="80">
        <v>10044187</v>
      </c>
      <c r="D2471" s="80">
        <v>10019674</v>
      </c>
      <c r="E2471" s="79" t="s">
        <v>276</v>
      </c>
      <c r="F2471" s="85">
        <v>43831</v>
      </c>
      <c r="G2471" s="82">
        <v>1.9039999999999999</v>
      </c>
      <c r="H2471" s="83">
        <f t="shared" si="114"/>
        <v>1904</v>
      </c>
      <c r="I2471" s="84">
        <f t="shared" si="115"/>
        <v>2.2037037037037036E-2</v>
      </c>
      <c r="J2471" s="83">
        <v>0.224</v>
      </c>
      <c r="K2471" s="83" t="s">
        <v>277</v>
      </c>
      <c r="L2471" s="83">
        <v>0.153</v>
      </c>
      <c r="M2471" s="83" t="s">
        <v>277</v>
      </c>
      <c r="N2471" s="84">
        <f t="shared" si="116"/>
        <v>0.39903703703703708</v>
      </c>
    </row>
    <row r="2472" spans="2:14">
      <c r="B2472" s="83"/>
      <c r="C2472" s="80">
        <v>10044187</v>
      </c>
      <c r="D2472" s="80">
        <v>10019674</v>
      </c>
      <c r="E2472" s="79" t="s">
        <v>276</v>
      </c>
      <c r="F2472" s="85">
        <v>43832</v>
      </c>
      <c r="G2472" s="82">
        <v>1.871</v>
      </c>
      <c r="H2472" s="83">
        <f t="shared" si="114"/>
        <v>1871</v>
      </c>
      <c r="I2472" s="84">
        <f t="shared" si="115"/>
        <v>2.165509259259259E-2</v>
      </c>
      <c r="J2472" s="83">
        <v>0.215</v>
      </c>
      <c r="K2472" s="83" t="s">
        <v>277</v>
      </c>
      <c r="L2472" s="83">
        <v>0.15</v>
      </c>
      <c r="M2472" s="83" t="s">
        <v>277</v>
      </c>
      <c r="N2472" s="84">
        <f t="shared" si="116"/>
        <v>0.38665509259259256</v>
      </c>
    </row>
    <row r="2473" spans="2:14">
      <c r="B2473" s="83"/>
      <c r="C2473" s="80">
        <v>10044187</v>
      </c>
      <c r="D2473" s="80">
        <v>10019674</v>
      </c>
      <c r="E2473" s="79" t="s">
        <v>276</v>
      </c>
      <c r="F2473" s="85">
        <v>43833</v>
      </c>
      <c r="G2473" s="82">
        <v>1.925</v>
      </c>
      <c r="H2473" s="83">
        <f t="shared" si="114"/>
        <v>1925</v>
      </c>
      <c r="I2473" s="84">
        <f t="shared" si="115"/>
        <v>2.2280092592592591E-2</v>
      </c>
      <c r="J2473" s="83">
        <v>0.26800000000000002</v>
      </c>
      <c r="K2473" s="83" t="s">
        <v>277</v>
      </c>
      <c r="L2473" s="83">
        <v>0.161</v>
      </c>
      <c r="M2473" s="83" t="s">
        <v>277</v>
      </c>
      <c r="N2473" s="84">
        <f t="shared" si="116"/>
        <v>0.45128009259259261</v>
      </c>
    </row>
    <row r="2474" spans="2:14">
      <c r="B2474" s="83"/>
      <c r="C2474" s="80">
        <v>10044187</v>
      </c>
      <c r="D2474" s="80">
        <v>10019674</v>
      </c>
      <c r="E2474" s="79" t="s">
        <v>276</v>
      </c>
      <c r="F2474" s="85">
        <v>43834</v>
      </c>
      <c r="G2474" s="82">
        <v>2.5190000000000001</v>
      </c>
      <c r="H2474" s="83">
        <f t="shared" si="114"/>
        <v>2519</v>
      </c>
      <c r="I2474" s="84">
        <f t="shared" si="115"/>
        <v>2.9155092592592594E-2</v>
      </c>
      <c r="J2474" s="83">
        <v>0.20300000000000001</v>
      </c>
      <c r="K2474" s="83" t="s">
        <v>277</v>
      </c>
      <c r="L2474" s="83">
        <v>0.154</v>
      </c>
      <c r="M2474" s="83" t="s">
        <v>277</v>
      </c>
      <c r="N2474" s="84">
        <f t="shared" si="116"/>
        <v>0.38615509259259262</v>
      </c>
    </row>
    <row r="2475" spans="2:14">
      <c r="B2475" s="83"/>
      <c r="C2475" s="80">
        <v>10044187</v>
      </c>
      <c r="D2475" s="80">
        <v>10019674</v>
      </c>
      <c r="E2475" s="79" t="s">
        <v>276</v>
      </c>
      <c r="F2475" s="85">
        <v>43835</v>
      </c>
      <c r="G2475" s="82">
        <v>1.2769999999999999</v>
      </c>
      <c r="H2475" s="83">
        <f t="shared" si="114"/>
        <v>1277</v>
      </c>
      <c r="I2475" s="84">
        <f t="shared" si="115"/>
        <v>1.4780092592592591E-2</v>
      </c>
      <c r="J2475" s="83">
        <v>0.188</v>
      </c>
      <c r="K2475" s="83" t="s">
        <v>277</v>
      </c>
      <c r="L2475" s="83">
        <v>0.14699999999999999</v>
      </c>
      <c r="M2475" s="83" t="s">
        <v>277</v>
      </c>
      <c r="N2475" s="84">
        <f t="shared" si="116"/>
        <v>0.34978009259259257</v>
      </c>
    </row>
    <row r="2476" spans="2:14">
      <c r="B2476" s="83"/>
      <c r="C2476" s="80">
        <v>10044187</v>
      </c>
      <c r="D2476" s="80">
        <v>10019674</v>
      </c>
      <c r="E2476" s="79" t="s">
        <v>276</v>
      </c>
      <c r="F2476" s="85">
        <v>43836</v>
      </c>
      <c r="G2476" s="82">
        <v>1.9039999999999999</v>
      </c>
      <c r="H2476" s="83">
        <f t="shared" si="114"/>
        <v>1904</v>
      </c>
      <c r="I2476" s="84">
        <f t="shared" si="115"/>
        <v>2.2037037037037036E-2</v>
      </c>
      <c r="J2476" s="83">
        <v>0.186</v>
      </c>
      <c r="K2476" s="83" t="s">
        <v>277</v>
      </c>
      <c r="L2476" s="83">
        <v>0.28199999999999997</v>
      </c>
      <c r="M2476" s="83" t="s">
        <v>277</v>
      </c>
      <c r="N2476" s="84">
        <f t="shared" si="116"/>
        <v>0.49003703703703699</v>
      </c>
    </row>
    <row r="2477" spans="2:14">
      <c r="B2477" s="83"/>
      <c r="C2477" s="80">
        <v>10044187</v>
      </c>
      <c r="D2477" s="80">
        <v>10019674</v>
      </c>
      <c r="E2477" s="79" t="s">
        <v>276</v>
      </c>
      <c r="F2477" s="85">
        <v>43837</v>
      </c>
      <c r="G2477" s="82">
        <v>1.9390000000000001</v>
      </c>
      <c r="H2477" s="83">
        <f t="shared" si="114"/>
        <v>1939</v>
      </c>
      <c r="I2477" s="84">
        <f t="shared" si="115"/>
        <v>2.2442129629629628E-2</v>
      </c>
      <c r="J2477" s="83">
        <v>0.19900000000000001</v>
      </c>
      <c r="K2477" s="83" t="s">
        <v>277</v>
      </c>
      <c r="L2477" s="83">
        <v>0.28399999999999997</v>
      </c>
      <c r="M2477" s="83" t="s">
        <v>277</v>
      </c>
      <c r="N2477" s="84">
        <f t="shared" si="116"/>
        <v>0.50544212962962964</v>
      </c>
    </row>
    <row r="2478" spans="2:14">
      <c r="B2478" s="83"/>
      <c r="C2478" s="80">
        <v>10044187</v>
      </c>
      <c r="D2478" s="80">
        <v>10019674</v>
      </c>
      <c r="E2478" s="79" t="s">
        <v>276</v>
      </c>
      <c r="F2478" s="85">
        <v>43838</v>
      </c>
      <c r="G2478" s="82">
        <v>1.89</v>
      </c>
      <c r="H2478" s="83">
        <f t="shared" si="114"/>
        <v>1890</v>
      </c>
      <c r="I2478" s="84">
        <f t="shared" si="115"/>
        <v>2.1874999999999999E-2</v>
      </c>
      <c r="J2478" s="83">
        <v>0.216</v>
      </c>
      <c r="K2478" s="83" t="s">
        <v>277</v>
      </c>
      <c r="L2478" s="83">
        <v>0.313</v>
      </c>
      <c r="M2478" s="83" t="s">
        <v>277</v>
      </c>
      <c r="N2478" s="84">
        <f t="shared" si="116"/>
        <v>0.550875</v>
      </c>
    </row>
    <row r="2479" spans="2:14">
      <c r="B2479" s="83"/>
      <c r="C2479" s="80">
        <v>10044187</v>
      </c>
      <c r="D2479" s="80">
        <v>10019674</v>
      </c>
      <c r="E2479" s="79" t="s">
        <v>276</v>
      </c>
      <c r="F2479" s="85">
        <v>43839</v>
      </c>
      <c r="G2479" s="82">
        <v>1.9159999999999999</v>
      </c>
      <c r="H2479" s="83">
        <f t="shared" si="114"/>
        <v>1916</v>
      </c>
      <c r="I2479" s="84">
        <f t="shared" si="115"/>
        <v>2.2175925925925925E-2</v>
      </c>
      <c r="J2479" s="83">
        <v>0.56899999999999995</v>
      </c>
      <c r="K2479" s="83" t="s">
        <v>277</v>
      </c>
      <c r="L2479" s="83">
        <v>0.46600000000000003</v>
      </c>
      <c r="M2479" s="83" t="s">
        <v>277</v>
      </c>
      <c r="N2479" s="84">
        <f t="shared" si="116"/>
        <v>1.0571759259259259</v>
      </c>
    </row>
    <row r="2480" spans="2:14">
      <c r="B2480" s="83"/>
      <c r="C2480" s="80">
        <v>10044187</v>
      </c>
      <c r="D2480" s="80">
        <v>10019674</v>
      </c>
      <c r="E2480" s="79" t="s">
        <v>276</v>
      </c>
      <c r="F2480" s="85">
        <v>43840</v>
      </c>
      <c r="G2480" s="82">
        <v>1.956</v>
      </c>
      <c r="H2480" s="83">
        <f t="shared" si="114"/>
        <v>1956</v>
      </c>
      <c r="I2480" s="84">
        <f t="shared" si="115"/>
        <v>2.2638888888888885E-2</v>
      </c>
      <c r="J2480" s="83">
        <v>0.377</v>
      </c>
      <c r="K2480" s="83" t="s">
        <v>277</v>
      </c>
      <c r="L2480" s="83">
        <v>0.51</v>
      </c>
      <c r="M2480" s="83" t="s">
        <v>277</v>
      </c>
      <c r="N2480" s="84">
        <f t="shared" si="116"/>
        <v>0.90963888888888889</v>
      </c>
    </row>
    <row r="2481" spans="2:14">
      <c r="B2481" s="83"/>
      <c r="C2481" s="80">
        <v>10044187</v>
      </c>
      <c r="D2481" s="80">
        <v>10019674</v>
      </c>
      <c r="E2481" s="79" t="s">
        <v>276</v>
      </c>
      <c r="F2481" s="85">
        <v>43841</v>
      </c>
      <c r="G2481" s="82">
        <v>2.016</v>
      </c>
      <c r="H2481" s="83">
        <f t="shared" si="114"/>
        <v>2016</v>
      </c>
      <c r="I2481" s="84">
        <f t="shared" si="115"/>
        <v>2.3333333333333331E-2</v>
      </c>
      <c r="J2481" s="83">
        <v>0.25600000000000001</v>
      </c>
      <c r="K2481" s="83" t="s">
        <v>277</v>
      </c>
      <c r="L2481" s="83">
        <v>0.40100000000000002</v>
      </c>
      <c r="M2481" s="83" t="s">
        <v>277</v>
      </c>
      <c r="N2481" s="84">
        <f t="shared" si="116"/>
        <v>0.68033333333333335</v>
      </c>
    </row>
    <row r="2482" spans="2:14">
      <c r="B2482" s="83"/>
      <c r="C2482" s="80">
        <v>10044187</v>
      </c>
      <c r="D2482" s="80">
        <v>10019674</v>
      </c>
      <c r="E2482" s="79" t="s">
        <v>276</v>
      </c>
      <c r="F2482" s="85">
        <v>43842</v>
      </c>
      <c r="G2482" s="82">
        <v>2</v>
      </c>
      <c r="H2482" s="83">
        <f t="shared" si="114"/>
        <v>2000</v>
      </c>
      <c r="I2482" s="84">
        <f t="shared" si="115"/>
        <v>2.3148148148148147E-2</v>
      </c>
      <c r="J2482" s="83">
        <v>0.308</v>
      </c>
      <c r="K2482" s="83" t="s">
        <v>277</v>
      </c>
      <c r="L2482" s="83">
        <v>0.39600000000000002</v>
      </c>
      <c r="M2482" s="83" t="s">
        <v>277</v>
      </c>
      <c r="N2482" s="84">
        <f t="shared" si="116"/>
        <v>0.7271481481481481</v>
      </c>
    </row>
    <row r="2483" spans="2:14">
      <c r="B2483" s="83"/>
      <c r="C2483" s="80">
        <v>10044187</v>
      </c>
      <c r="D2483" s="80">
        <v>10019674</v>
      </c>
      <c r="E2483" s="79" t="s">
        <v>276</v>
      </c>
      <c r="F2483" s="85">
        <v>43843</v>
      </c>
      <c r="G2483" s="82">
        <v>2.1059999999999999</v>
      </c>
      <c r="H2483" s="83">
        <f t="shared" si="114"/>
        <v>2106</v>
      </c>
      <c r="I2483" s="84">
        <f t="shared" si="115"/>
        <v>2.4374999999999997E-2</v>
      </c>
      <c r="J2483" s="83">
        <v>0.56899999999999995</v>
      </c>
      <c r="K2483" s="83" t="s">
        <v>277</v>
      </c>
      <c r="L2483" s="83">
        <v>0.47199999999999998</v>
      </c>
      <c r="M2483" s="83" t="s">
        <v>277</v>
      </c>
      <c r="N2483" s="84">
        <f t="shared" si="116"/>
        <v>1.065375</v>
      </c>
    </row>
    <row r="2484" spans="2:14">
      <c r="B2484" s="83"/>
      <c r="C2484" s="80">
        <v>10044187</v>
      </c>
      <c r="D2484" s="80">
        <v>10019674</v>
      </c>
      <c r="E2484" s="79" t="s">
        <v>276</v>
      </c>
      <c r="F2484" s="85">
        <v>43844</v>
      </c>
      <c r="G2484" s="82">
        <v>1.7030000000000001</v>
      </c>
      <c r="H2484" s="83">
        <f t="shared" si="114"/>
        <v>1703</v>
      </c>
      <c r="I2484" s="84">
        <f t="shared" si="115"/>
        <v>1.9710648148148147E-2</v>
      </c>
      <c r="J2484" s="83">
        <v>1.1200000000000001</v>
      </c>
      <c r="K2484" s="83" t="s">
        <v>277</v>
      </c>
      <c r="L2484" s="83">
        <v>0.74099999999999999</v>
      </c>
      <c r="M2484" s="83" t="s">
        <v>277</v>
      </c>
      <c r="N2484" s="84">
        <f t="shared" si="116"/>
        <v>1.8807106481481481</v>
      </c>
    </row>
    <row r="2485" spans="2:14">
      <c r="B2485" s="83"/>
      <c r="C2485" s="80">
        <v>10044187</v>
      </c>
      <c r="D2485" s="80">
        <v>10019674</v>
      </c>
      <c r="E2485" s="79" t="s">
        <v>276</v>
      </c>
      <c r="F2485" s="85">
        <v>43845</v>
      </c>
      <c r="G2485" s="82">
        <v>2.0430000000000001</v>
      </c>
      <c r="H2485" s="83">
        <f t="shared" si="114"/>
        <v>2043.0000000000002</v>
      </c>
      <c r="I2485" s="84">
        <f t="shared" si="115"/>
        <v>2.3645833333333335E-2</v>
      </c>
      <c r="J2485" s="83">
        <v>3.81</v>
      </c>
      <c r="K2485" s="83" t="s">
        <v>277</v>
      </c>
      <c r="L2485" s="83">
        <v>1.1399999999999999</v>
      </c>
      <c r="M2485" s="83" t="s">
        <v>277</v>
      </c>
      <c r="N2485" s="84">
        <f t="shared" si="116"/>
        <v>4.9736458333333333</v>
      </c>
    </row>
    <row r="2486" spans="2:14">
      <c r="B2486" s="83"/>
      <c r="C2486" s="80">
        <v>10044187</v>
      </c>
      <c r="D2486" s="80">
        <v>10019674</v>
      </c>
      <c r="E2486" s="79" t="s">
        <v>276</v>
      </c>
      <c r="F2486" s="85">
        <v>43846</v>
      </c>
      <c r="G2486" s="82">
        <v>1.9510000000000001</v>
      </c>
      <c r="H2486" s="83">
        <f t="shared" si="114"/>
        <v>1951</v>
      </c>
      <c r="I2486" s="84">
        <f t="shared" si="115"/>
        <v>2.2581018518518518E-2</v>
      </c>
      <c r="J2486" s="83">
        <v>0.996</v>
      </c>
      <c r="K2486" s="83" t="s">
        <v>277</v>
      </c>
      <c r="L2486" s="83">
        <v>0.45700000000000002</v>
      </c>
      <c r="M2486" s="83" t="s">
        <v>277</v>
      </c>
      <c r="N2486" s="84">
        <f t="shared" si="116"/>
        <v>1.4755810185185185</v>
      </c>
    </row>
    <row r="2487" spans="2:14">
      <c r="B2487" s="83"/>
      <c r="C2487" s="80">
        <v>10044187</v>
      </c>
      <c r="D2487" s="80">
        <v>10019674</v>
      </c>
      <c r="E2487" s="79" t="s">
        <v>276</v>
      </c>
      <c r="F2487" s="85">
        <v>43847</v>
      </c>
      <c r="G2487" s="82">
        <v>1.93</v>
      </c>
      <c r="H2487" s="83">
        <f t="shared" si="114"/>
        <v>1930</v>
      </c>
      <c r="I2487" s="84">
        <f t="shared" si="115"/>
        <v>2.2337962962962962E-2</v>
      </c>
      <c r="J2487" s="83">
        <v>2.41</v>
      </c>
      <c r="K2487" s="83" t="s">
        <v>277</v>
      </c>
      <c r="L2487" s="83">
        <v>0.55100000000000005</v>
      </c>
      <c r="M2487" s="83" t="s">
        <v>277</v>
      </c>
      <c r="N2487" s="84">
        <f t="shared" si="116"/>
        <v>2.9833379629629633</v>
      </c>
    </row>
    <row r="2488" spans="2:14">
      <c r="B2488" s="83"/>
      <c r="C2488" s="80">
        <v>10044187</v>
      </c>
      <c r="D2488" s="80">
        <v>10019674</v>
      </c>
      <c r="E2488" s="79" t="s">
        <v>276</v>
      </c>
      <c r="F2488" s="85">
        <v>43848</v>
      </c>
      <c r="G2488" s="82">
        <v>1.909</v>
      </c>
      <c r="H2488" s="83">
        <f t="shared" si="114"/>
        <v>1909</v>
      </c>
      <c r="I2488" s="84">
        <f t="shared" si="115"/>
        <v>2.2094907407407407E-2</v>
      </c>
      <c r="J2488" s="83">
        <v>0.59199999999999997</v>
      </c>
      <c r="K2488" s="83" t="s">
        <v>277</v>
      </c>
      <c r="L2488" s="83">
        <v>0.498</v>
      </c>
      <c r="M2488" s="83" t="s">
        <v>277</v>
      </c>
      <c r="N2488" s="84">
        <f t="shared" si="116"/>
        <v>1.1120949074074074</v>
      </c>
    </row>
    <row r="2489" spans="2:14">
      <c r="B2489" s="83"/>
      <c r="C2489" s="80">
        <v>10044187</v>
      </c>
      <c r="D2489" s="80">
        <v>10019674</v>
      </c>
      <c r="E2489" s="79" t="s">
        <v>276</v>
      </c>
      <c r="F2489" s="85">
        <v>43849</v>
      </c>
      <c r="G2489" s="82">
        <v>1.91</v>
      </c>
      <c r="H2489" s="83">
        <f t="shared" si="114"/>
        <v>1910</v>
      </c>
      <c r="I2489" s="84">
        <f t="shared" si="115"/>
        <v>2.210648148148148E-2</v>
      </c>
      <c r="J2489" s="83">
        <v>0.35599999999999998</v>
      </c>
      <c r="K2489" s="83" t="s">
        <v>277</v>
      </c>
      <c r="L2489" s="83">
        <v>0.39700000000000002</v>
      </c>
      <c r="M2489" s="83" t="s">
        <v>277</v>
      </c>
      <c r="N2489" s="84">
        <f t="shared" si="116"/>
        <v>0.77510648148148142</v>
      </c>
    </row>
    <row r="2490" spans="2:14">
      <c r="B2490" s="83"/>
      <c r="C2490" s="80">
        <v>10044187</v>
      </c>
      <c r="D2490" s="80">
        <v>10019674</v>
      </c>
      <c r="E2490" s="79" t="s">
        <v>276</v>
      </c>
      <c r="F2490" s="85">
        <v>43850</v>
      </c>
      <c r="G2490" s="82">
        <v>1.8919999999999999</v>
      </c>
      <c r="H2490" s="83">
        <f t="shared" si="114"/>
        <v>1892</v>
      </c>
      <c r="I2490" s="84">
        <f t="shared" si="115"/>
        <v>2.1898148148148146E-2</v>
      </c>
      <c r="J2490" s="83">
        <v>0.27500000000000002</v>
      </c>
      <c r="K2490" s="83" t="s">
        <v>277</v>
      </c>
      <c r="L2490" s="83">
        <v>0.51800000000000002</v>
      </c>
      <c r="M2490" s="83" t="s">
        <v>277</v>
      </c>
      <c r="N2490" s="84">
        <f t="shared" si="116"/>
        <v>0.8148981481481482</v>
      </c>
    </row>
    <row r="2491" spans="2:14">
      <c r="B2491" s="83"/>
      <c r="C2491" s="80">
        <v>10044187</v>
      </c>
      <c r="D2491" s="80">
        <v>10019674</v>
      </c>
      <c r="E2491" s="79" t="s">
        <v>276</v>
      </c>
      <c r="F2491" s="85">
        <v>43851</v>
      </c>
      <c r="G2491" s="82">
        <v>1.9379999999999999</v>
      </c>
      <c r="H2491" s="83">
        <f t="shared" si="114"/>
        <v>1938</v>
      </c>
      <c r="I2491" s="84">
        <f t="shared" si="115"/>
        <v>2.2430555555555554E-2</v>
      </c>
      <c r="J2491" s="83">
        <v>0.23799999999999999</v>
      </c>
      <c r="K2491" s="83" t="s">
        <v>277</v>
      </c>
      <c r="L2491" s="83">
        <v>0.495</v>
      </c>
      <c r="M2491" s="83" t="s">
        <v>277</v>
      </c>
      <c r="N2491" s="84">
        <f t="shared" si="116"/>
        <v>0.75543055555555561</v>
      </c>
    </row>
    <row r="2492" spans="2:14">
      <c r="B2492" s="83"/>
      <c r="C2492" s="80">
        <v>10044187</v>
      </c>
      <c r="D2492" s="80">
        <v>10019674</v>
      </c>
      <c r="E2492" s="79" t="s">
        <v>276</v>
      </c>
      <c r="F2492" s="85">
        <v>43852</v>
      </c>
      <c r="G2492" s="82">
        <v>1.9419999999999999</v>
      </c>
      <c r="H2492" s="83">
        <f t="shared" si="114"/>
        <v>1942</v>
      </c>
      <c r="I2492" s="84">
        <f t="shared" si="115"/>
        <v>2.2476851851851849E-2</v>
      </c>
      <c r="J2492" s="83">
        <v>0.218</v>
      </c>
      <c r="K2492" s="83" t="s">
        <v>277</v>
      </c>
      <c r="L2492" s="83">
        <v>0.46500000000000002</v>
      </c>
      <c r="M2492" s="83" t="s">
        <v>277</v>
      </c>
      <c r="N2492" s="84">
        <f t="shared" si="116"/>
        <v>0.70547685185185194</v>
      </c>
    </row>
    <row r="2493" spans="2:14">
      <c r="B2493" s="83"/>
      <c r="C2493" s="80">
        <v>10044187</v>
      </c>
      <c r="D2493" s="80">
        <v>10019674</v>
      </c>
      <c r="E2493" s="79" t="s">
        <v>276</v>
      </c>
      <c r="F2493" s="85">
        <v>43853</v>
      </c>
      <c r="G2493" s="82">
        <v>2.052</v>
      </c>
      <c r="H2493" s="83">
        <f t="shared" si="114"/>
        <v>2052</v>
      </c>
      <c r="I2493" s="84">
        <f t="shared" si="115"/>
        <v>2.375E-2</v>
      </c>
      <c r="J2493" s="83">
        <v>0.20799999999999999</v>
      </c>
      <c r="K2493" s="83" t="s">
        <v>277</v>
      </c>
      <c r="L2493" s="83">
        <v>0.30199999999999999</v>
      </c>
      <c r="M2493" s="83" t="s">
        <v>277</v>
      </c>
      <c r="N2493" s="84">
        <f t="shared" si="116"/>
        <v>0.53374999999999995</v>
      </c>
    </row>
    <row r="2494" spans="2:14">
      <c r="B2494" s="83"/>
      <c r="C2494" s="80">
        <v>10044187</v>
      </c>
      <c r="D2494" s="80">
        <v>10019674</v>
      </c>
      <c r="E2494" s="79" t="s">
        <v>276</v>
      </c>
      <c r="F2494" s="85">
        <v>43854</v>
      </c>
      <c r="G2494" s="82">
        <v>1.786</v>
      </c>
      <c r="H2494" s="83">
        <f t="shared" si="114"/>
        <v>1786</v>
      </c>
      <c r="I2494" s="84">
        <f t="shared" si="115"/>
        <v>2.0671296296296295E-2</v>
      </c>
      <c r="J2494" s="83">
        <v>0.19700000000000001</v>
      </c>
      <c r="K2494" s="83" t="s">
        <v>277</v>
      </c>
      <c r="L2494" s="83">
        <v>0.26600000000000001</v>
      </c>
      <c r="M2494" s="83" t="s">
        <v>277</v>
      </c>
      <c r="N2494" s="84">
        <f t="shared" si="116"/>
        <v>0.48367129629629635</v>
      </c>
    </row>
    <row r="2495" spans="2:14">
      <c r="B2495" s="83"/>
      <c r="C2495" s="80">
        <v>10044187</v>
      </c>
      <c r="D2495" s="80">
        <v>10019674</v>
      </c>
      <c r="E2495" s="79" t="s">
        <v>276</v>
      </c>
      <c r="F2495" s="85">
        <v>43855</v>
      </c>
      <c r="G2495" s="82">
        <v>1.9019999999999999</v>
      </c>
      <c r="H2495" s="83">
        <f t="shared" si="114"/>
        <v>1902</v>
      </c>
      <c r="I2495" s="84">
        <f t="shared" si="115"/>
        <v>2.2013888888888885E-2</v>
      </c>
      <c r="J2495" s="83">
        <v>0.24199999999999999</v>
      </c>
      <c r="K2495" s="83" t="s">
        <v>277</v>
      </c>
      <c r="L2495" s="83">
        <v>0.27500000000000002</v>
      </c>
      <c r="M2495" s="83" t="s">
        <v>277</v>
      </c>
      <c r="N2495" s="84">
        <f t="shared" si="116"/>
        <v>0.5390138888888889</v>
      </c>
    </row>
    <row r="2496" spans="2:14">
      <c r="B2496" s="83"/>
      <c r="C2496" s="80">
        <v>10044187</v>
      </c>
      <c r="D2496" s="80">
        <v>10019674</v>
      </c>
      <c r="E2496" s="79" t="s">
        <v>276</v>
      </c>
      <c r="F2496" s="85">
        <v>43856</v>
      </c>
      <c r="G2496" s="82">
        <v>1.968</v>
      </c>
      <c r="H2496" s="83">
        <f t="shared" si="114"/>
        <v>1968</v>
      </c>
      <c r="I2496" s="84">
        <f t="shared" si="115"/>
        <v>2.2777777777777775E-2</v>
      </c>
      <c r="J2496" s="83">
        <v>0.24299999999999999</v>
      </c>
      <c r="K2496" s="83" t="s">
        <v>277</v>
      </c>
      <c r="L2496" s="83">
        <v>0.27900000000000003</v>
      </c>
      <c r="M2496" s="83" t="s">
        <v>277</v>
      </c>
      <c r="N2496" s="84">
        <f t="shared" si="116"/>
        <v>0.54477777777777781</v>
      </c>
    </row>
    <row r="2497" spans="2:14">
      <c r="B2497" s="83"/>
      <c r="C2497" s="80">
        <v>10044187</v>
      </c>
      <c r="D2497" s="80">
        <v>10019674</v>
      </c>
      <c r="E2497" s="79" t="s">
        <v>276</v>
      </c>
      <c r="F2497" s="85">
        <v>43857</v>
      </c>
      <c r="G2497" s="82">
        <v>1.9419999999999999</v>
      </c>
      <c r="H2497" s="83">
        <f t="shared" si="114"/>
        <v>1942</v>
      </c>
      <c r="I2497" s="84">
        <f t="shared" si="115"/>
        <v>2.2476851851851849E-2</v>
      </c>
      <c r="J2497" s="83">
        <v>1.02</v>
      </c>
      <c r="K2497" s="83" t="s">
        <v>277</v>
      </c>
      <c r="L2497" s="83">
        <v>0.51400000000000001</v>
      </c>
      <c r="M2497" s="83" t="s">
        <v>277</v>
      </c>
      <c r="N2497" s="84">
        <f t="shared" si="116"/>
        <v>1.5564768518518519</v>
      </c>
    </row>
    <row r="2498" spans="2:14">
      <c r="B2498" s="83"/>
      <c r="C2498" s="80">
        <v>10044187</v>
      </c>
      <c r="D2498" s="80">
        <v>10019674</v>
      </c>
      <c r="E2498" s="79" t="s">
        <v>276</v>
      </c>
      <c r="F2498" s="85">
        <v>43858</v>
      </c>
      <c r="G2498" s="82">
        <v>2.0529999999999999</v>
      </c>
      <c r="H2498" s="83">
        <f t="shared" si="114"/>
        <v>2053</v>
      </c>
      <c r="I2498" s="84">
        <f t="shared" si="115"/>
        <v>2.376157407407407E-2</v>
      </c>
      <c r="J2498" s="83">
        <v>0.75800000000000001</v>
      </c>
      <c r="K2498" s="83" t="s">
        <v>277</v>
      </c>
      <c r="L2498" s="83">
        <v>0.54200000000000004</v>
      </c>
      <c r="M2498" s="83" t="s">
        <v>277</v>
      </c>
      <c r="N2498" s="84">
        <f t="shared" si="116"/>
        <v>1.3237615740740742</v>
      </c>
    </row>
    <row r="2499" spans="2:14">
      <c r="B2499" s="83"/>
      <c r="C2499" s="80">
        <v>10044187</v>
      </c>
      <c r="D2499" s="80">
        <v>10019674</v>
      </c>
      <c r="E2499" s="79" t="s">
        <v>276</v>
      </c>
      <c r="F2499" s="85">
        <v>43859</v>
      </c>
      <c r="G2499" s="82">
        <v>1.929</v>
      </c>
      <c r="H2499" s="83">
        <f t="shared" si="114"/>
        <v>1929</v>
      </c>
      <c r="I2499" s="84">
        <f t="shared" si="115"/>
        <v>2.2326388888888889E-2</v>
      </c>
      <c r="J2499" s="83">
        <v>0.35399999999999998</v>
      </c>
      <c r="K2499" s="83" t="s">
        <v>277</v>
      </c>
      <c r="L2499" s="83">
        <v>0.36399999999999999</v>
      </c>
      <c r="M2499" s="83" t="s">
        <v>277</v>
      </c>
      <c r="N2499" s="84">
        <f t="shared" si="116"/>
        <v>0.74032638888888891</v>
      </c>
    </row>
    <row r="2500" spans="2:14">
      <c r="B2500" s="83"/>
      <c r="C2500" s="80">
        <v>10044187</v>
      </c>
      <c r="D2500" s="80">
        <v>10019674</v>
      </c>
      <c r="E2500" s="79" t="s">
        <v>276</v>
      </c>
      <c r="F2500" s="85">
        <v>43860</v>
      </c>
      <c r="G2500" s="82">
        <v>1.9019999999999999</v>
      </c>
      <c r="H2500" s="83">
        <f t="shared" si="114"/>
        <v>1902</v>
      </c>
      <c r="I2500" s="84">
        <f t="shared" si="115"/>
        <v>2.2013888888888885E-2</v>
      </c>
      <c r="J2500" s="83">
        <v>0.28599999999999998</v>
      </c>
      <c r="K2500" s="83" t="s">
        <v>277</v>
      </c>
      <c r="L2500" s="83">
        <v>0.33300000000000002</v>
      </c>
      <c r="M2500" s="83" t="s">
        <v>277</v>
      </c>
      <c r="N2500" s="84">
        <f t="shared" si="116"/>
        <v>0.64101388888888888</v>
      </c>
    </row>
    <row r="2501" spans="2:14">
      <c r="B2501" s="83"/>
      <c r="C2501" s="80">
        <v>10044187</v>
      </c>
      <c r="D2501" s="80">
        <v>10019674</v>
      </c>
      <c r="E2501" s="79" t="s">
        <v>276</v>
      </c>
      <c r="F2501" s="85">
        <v>43861</v>
      </c>
      <c r="G2501" s="82">
        <v>2.0129999999999999</v>
      </c>
      <c r="H2501" s="83">
        <f t="shared" ref="H2501:H2561" si="117">(G2501*1000)</f>
        <v>2013</v>
      </c>
      <c r="I2501" s="84">
        <f t="shared" ref="I2501:I2561" si="118">SUM(G2501/86.4)</f>
        <v>2.3298611111111107E-2</v>
      </c>
      <c r="J2501" s="83">
        <v>0.26200000000000001</v>
      </c>
      <c r="K2501" s="83" t="s">
        <v>277</v>
      </c>
      <c r="L2501" s="83">
        <v>0.316</v>
      </c>
      <c r="M2501" s="83" t="s">
        <v>277</v>
      </c>
      <c r="N2501" s="84">
        <f t="shared" ref="N2501:N2561" si="119">SUM(I2501+J2501+L2501)</f>
        <v>0.60129861111111116</v>
      </c>
    </row>
    <row r="2502" spans="2:14">
      <c r="B2502" s="83"/>
      <c r="C2502" s="80">
        <v>10044187</v>
      </c>
      <c r="D2502" s="80">
        <v>10019674</v>
      </c>
      <c r="E2502" s="79" t="s">
        <v>276</v>
      </c>
      <c r="F2502" s="85">
        <v>43862</v>
      </c>
      <c r="G2502" s="82">
        <v>1.853</v>
      </c>
      <c r="H2502" s="83">
        <f t="shared" si="117"/>
        <v>1853</v>
      </c>
      <c r="I2502" s="84">
        <f t="shared" si="118"/>
        <v>2.1446759259259259E-2</v>
      </c>
      <c r="J2502" s="83">
        <v>0.375</v>
      </c>
      <c r="K2502" s="83" t="s">
        <v>277</v>
      </c>
      <c r="L2502" s="83">
        <v>0.30499999999999999</v>
      </c>
      <c r="M2502" s="83" t="s">
        <v>277</v>
      </c>
      <c r="N2502" s="84">
        <f t="shared" si="119"/>
        <v>0.70144675925925926</v>
      </c>
    </row>
    <row r="2503" spans="2:14">
      <c r="B2503" s="83"/>
      <c r="C2503" s="80">
        <v>10044187</v>
      </c>
      <c r="D2503" s="80">
        <v>10019674</v>
      </c>
      <c r="E2503" s="79" t="s">
        <v>276</v>
      </c>
      <c r="F2503" s="85">
        <v>43863</v>
      </c>
      <c r="G2503" s="82">
        <v>2.2000000000000002</v>
      </c>
      <c r="H2503" s="83">
        <f t="shared" si="117"/>
        <v>2200</v>
      </c>
      <c r="I2503" s="84">
        <f t="shared" si="118"/>
        <v>2.5462962962962965E-2</v>
      </c>
      <c r="J2503" s="83">
        <v>1.21</v>
      </c>
      <c r="K2503" s="83" t="s">
        <v>277</v>
      </c>
      <c r="L2503" s="83">
        <v>0.67900000000000005</v>
      </c>
      <c r="M2503" s="83" t="s">
        <v>277</v>
      </c>
      <c r="N2503" s="84">
        <f t="shared" si="119"/>
        <v>1.914462962962963</v>
      </c>
    </row>
    <row r="2504" spans="2:14">
      <c r="B2504" s="83"/>
      <c r="C2504" s="80">
        <v>10044187</v>
      </c>
      <c r="D2504" s="80">
        <v>10019674</v>
      </c>
      <c r="E2504" s="79" t="s">
        <v>276</v>
      </c>
      <c r="F2504" s="85">
        <v>43864</v>
      </c>
      <c r="G2504" s="82">
        <v>1.9790000000000001</v>
      </c>
      <c r="H2504" s="83">
        <f t="shared" si="117"/>
        <v>1979</v>
      </c>
      <c r="I2504" s="84">
        <f t="shared" si="118"/>
        <v>2.2905092592592591E-2</v>
      </c>
      <c r="J2504" s="83">
        <v>0.40100000000000002</v>
      </c>
      <c r="K2504" s="83" t="s">
        <v>277</v>
      </c>
      <c r="L2504" s="83">
        <v>0.41499999999999998</v>
      </c>
      <c r="M2504" s="83" t="s">
        <v>277</v>
      </c>
      <c r="N2504" s="84">
        <f t="shared" si="119"/>
        <v>0.8389050925925926</v>
      </c>
    </row>
    <row r="2505" spans="2:14">
      <c r="B2505" s="83"/>
      <c r="C2505" s="80">
        <v>10044187</v>
      </c>
      <c r="D2505" s="80">
        <v>10019674</v>
      </c>
      <c r="E2505" s="79" t="s">
        <v>276</v>
      </c>
      <c r="F2505" s="85">
        <v>43865</v>
      </c>
      <c r="G2505" s="82">
        <v>1.5960000000000001</v>
      </c>
      <c r="H2505" s="83">
        <f t="shared" si="117"/>
        <v>1596</v>
      </c>
      <c r="I2505" s="84">
        <f t="shared" si="118"/>
        <v>1.8472222222222223E-2</v>
      </c>
      <c r="J2505" s="83">
        <v>0.29599999999999999</v>
      </c>
      <c r="K2505" s="83" t="s">
        <v>277</v>
      </c>
      <c r="L2505" s="83">
        <v>0.32100000000000001</v>
      </c>
      <c r="M2505" s="83" t="s">
        <v>277</v>
      </c>
      <c r="N2505" s="84">
        <f t="shared" si="119"/>
        <v>0.63547222222222222</v>
      </c>
    </row>
    <row r="2506" spans="2:14">
      <c r="B2506" s="83"/>
      <c r="C2506" s="80">
        <v>10044187</v>
      </c>
      <c r="D2506" s="80">
        <v>10019674</v>
      </c>
      <c r="E2506" s="79" t="s">
        <v>276</v>
      </c>
      <c r="F2506" s="85">
        <v>43866</v>
      </c>
      <c r="G2506" s="82">
        <v>1.762</v>
      </c>
      <c r="H2506" s="83">
        <f t="shared" si="117"/>
        <v>1762</v>
      </c>
      <c r="I2506" s="84">
        <f t="shared" si="118"/>
        <v>2.0393518518518516E-2</v>
      </c>
      <c r="J2506" s="83">
        <v>0.24</v>
      </c>
      <c r="K2506" s="83" t="s">
        <v>277</v>
      </c>
      <c r="L2506" s="83">
        <v>0.27</v>
      </c>
      <c r="M2506" s="83" t="s">
        <v>277</v>
      </c>
      <c r="N2506" s="84">
        <f t="shared" si="119"/>
        <v>0.53039351851851846</v>
      </c>
    </row>
    <row r="2507" spans="2:14">
      <c r="B2507" s="83"/>
      <c r="C2507" s="80">
        <v>10044187</v>
      </c>
      <c r="D2507" s="80">
        <v>10019674</v>
      </c>
      <c r="E2507" s="79" t="s">
        <v>276</v>
      </c>
      <c r="F2507" s="85">
        <v>43867</v>
      </c>
      <c r="G2507" s="82">
        <v>2.0099999999999998</v>
      </c>
      <c r="H2507" s="83">
        <f t="shared" si="117"/>
        <v>2009.9999999999998</v>
      </c>
      <c r="I2507" s="84">
        <f t="shared" si="118"/>
        <v>2.3263888888888886E-2</v>
      </c>
      <c r="J2507" s="83">
        <v>0.20899999999999999</v>
      </c>
      <c r="K2507" s="83" t="s">
        <v>277</v>
      </c>
      <c r="L2507" s="83">
        <v>0.246</v>
      </c>
      <c r="M2507" s="83" t="s">
        <v>277</v>
      </c>
      <c r="N2507" s="84">
        <f t="shared" si="119"/>
        <v>0.47826388888888888</v>
      </c>
    </row>
    <row r="2508" spans="2:14">
      <c r="B2508" s="83"/>
      <c r="C2508" s="80">
        <v>10044187</v>
      </c>
      <c r="D2508" s="80">
        <v>10019674</v>
      </c>
      <c r="E2508" s="79" t="s">
        <v>276</v>
      </c>
      <c r="F2508" s="85">
        <v>43868</v>
      </c>
      <c r="G2508" s="82">
        <v>1.7649999999999999</v>
      </c>
      <c r="H2508" s="83">
        <f t="shared" si="117"/>
        <v>1765</v>
      </c>
      <c r="I2508" s="84">
        <f t="shared" si="118"/>
        <v>2.042824074074074E-2</v>
      </c>
      <c r="J2508" s="83">
        <v>0.22600000000000001</v>
      </c>
      <c r="K2508" s="83" t="s">
        <v>277</v>
      </c>
      <c r="L2508" s="83">
        <v>0.24</v>
      </c>
      <c r="M2508" s="83" t="s">
        <v>277</v>
      </c>
      <c r="N2508" s="84">
        <f t="shared" si="119"/>
        <v>0.48642824074074076</v>
      </c>
    </row>
    <row r="2509" spans="2:14">
      <c r="B2509" s="83"/>
      <c r="C2509" s="80">
        <v>10044187</v>
      </c>
      <c r="D2509" s="80">
        <v>10019674</v>
      </c>
      <c r="E2509" s="79" t="s">
        <v>276</v>
      </c>
      <c r="F2509" s="85">
        <v>43869</v>
      </c>
      <c r="G2509" s="82">
        <v>1.8240000000000001</v>
      </c>
      <c r="H2509" s="83">
        <f t="shared" si="117"/>
        <v>1824</v>
      </c>
      <c r="I2509" s="84">
        <f t="shared" si="118"/>
        <v>2.1111111111111112E-2</v>
      </c>
      <c r="J2509" s="83">
        <v>0.24199999999999999</v>
      </c>
      <c r="K2509" s="83" t="s">
        <v>277</v>
      </c>
      <c r="L2509" s="83">
        <v>0.26400000000000001</v>
      </c>
      <c r="M2509" s="83" t="s">
        <v>277</v>
      </c>
      <c r="N2509" s="84">
        <f t="shared" si="119"/>
        <v>0.52711111111111109</v>
      </c>
    </row>
    <row r="2510" spans="2:14">
      <c r="B2510" s="83"/>
      <c r="C2510" s="80">
        <v>10044187</v>
      </c>
      <c r="D2510" s="80">
        <v>10019674</v>
      </c>
      <c r="E2510" s="79" t="s">
        <v>276</v>
      </c>
      <c r="F2510" s="85">
        <v>43870</v>
      </c>
      <c r="G2510" s="82">
        <v>2.0190000000000001</v>
      </c>
      <c r="H2510" s="83">
        <f t="shared" si="117"/>
        <v>2019.0000000000002</v>
      </c>
      <c r="I2510" s="84">
        <f t="shared" si="118"/>
        <v>2.3368055555555555E-2</v>
      </c>
      <c r="J2510" s="83">
        <v>2.61</v>
      </c>
      <c r="K2510" s="83" t="s">
        <v>277</v>
      </c>
      <c r="L2510" s="83">
        <v>0.42199999999999999</v>
      </c>
      <c r="M2510" s="83" t="s">
        <v>277</v>
      </c>
      <c r="N2510" s="84">
        <f t="shared" si="119"/>
        <v>3.0553680555555558</v>
      </c>
    </row>
    <row r="2511" spans="2:14">
      <c r="B2511" s="83"/>
      <c r="C2511" s="80">
        <v>10044187</v>
      </c>
      <c r="D2511" s="80">
        <v>10019674</v>
      </c>
      <c r="E2511" s="79" t="s">
        <v>276</v>
      </c>
      <c r="F2511" s="85">
        <v>43871</v>
      </c>
      <c r="G2511" s="82">
        <v>1.895</v>
      </c>
      <c r="H2511" s="83">
        <f t="shared" si="117"/>
        <v>1895</v>
      </c>
      <c r="I2511" s="84">
        <f t="shared" si="118"/>
        <v>2.193287037037037E-2</v>
      </c>
      <c r="J2511" s="83">
        <v>1.34</v>
      </c>
      <c r="K2511" s="83" t="s">
        <v>277</v>
      </c>
      <c r="L2511" s="83">
        <v>0.46100000000000002</v>
      </c>
      <c r="M2511" s="83" t="s">
        <v>277</v>
      </c>
      <c r="N2511" s="84">
        <f t="shared" si="119"/>
        <v>1.8229328703703704</v>
      </c>
    </row>
    <row r="2512" spans="2:14">
      <c r="B2512" s="83"/>
      <c r="C2512" s="80">
        <v>10044187</v>
      </c>
      <c r="D2512" s="80">
        <v>10019674</v>
      </c>
      <c r="E2512" s="79" t="s">
        <v>276</v>
      </c>
      <c r="F2512" s="85">
        <v>43872</v>
      </c>
      <c r="G2512" s="82">
        <v>1.948</v>
      </c>
      <c r="H2512" s="83">
        <f t="shared" si="117"/>
        <v>1948</v>
      </c>
      <c r="I2512" s="84">
        <f t="shared" si="118"/>
        <v>2.2546296296296293E-2</v>
      </c>
      <c r="J2512" s="83">
        <v>0.68200000000000005</v>
      </c>
      <c r="K2512" s="83" t="s">
        <v>277</v>
      </c>
      <c r="L2512" s="83">
        <v>0.41</v>
      </c>
      <c r="M2512" s="83" t="s">
        <v>277</v>
      </c>
      <c r="N2512" s="84">
        <f t="shared" si="119"/>
        <v>1.1145462962962964</v>
      </c>
    </row>
    <row r="2513" spans="2:14">
      <c r="B2513" s="83"/>
      <c r="C2513" s="80">
        <v>10044187</v>
      </c>
      <c r="D2513" s="80">
        <v>10019674</v>
      </c>
      <c r="E2513" s="79" t="s">
        <v>276</v>
      </c>
      <c r="F2513" s="85">
        <v>43873</v>
      </c>
      <c r="G2513" s="82">
        <v>1.762</v>
      </c>
      <c r="H2513" s="83">
        <f t="shared" si="117"/>
        <v>1762</v>
      </c>
      <c r="I2513" s="84">
        <f t="shared" si="118"/>
        <v>2.0393518518518516E-2</v>
      </c>
      <c r="J2513" s="83">
        <v>0.56000000000000005</v>
      </c>
      <c r="K2513" s="83" t="s">
        <v>277</v>
      </c>
      <c r="L2513" s="83">
        <v>0.377</v>
      </c>
      <c r="M2513" s="83" t="s">
        <v>277</v>
      </c>
      <c r="N2513" s="84">
        <f t="shared" si="119"/>
        <v>0.95739351851851862</v>
      </c>
    </row>
    <row r="2514" spans="2:14">
      <c r="B2514" s="83"/>
      <c r="C2514" s="80">
        <v>10044187</v>
      </c>
      <c r="D2514" s="80">
        <v>10019674</v>
      </c>
      <c r="E2514" s="79" t="s">
        <v>276</v>
      </c>
      <c r="F2514" s="85">
        <v>43874</v>
      </c>
      <c r="G2514" s="82">
        <v>1.9430000000000001</v>
      </c>
      <c r="H2514" s="83">
        <f t="shared" si="117"/>
        <v>1943</v>
      </c>
      <c r="I2514" s="84">
        <f t="shared" si="118"/>
        <v>2.2488425925925926E-2</v>
      </c>
      <c r="J2514" s="83">
        <v>2.5299999999999998</v>
      </c>
      <c r="K2514" s="83" t="s">
        <v>277</v>
      </c>
      <c r="L2514" s="83">
        <v>0.53200000000000003</v>
      </c>
      <c r="M2514" s="83" t="s">
        <v>277</v>
      </c>
      <c r="N2514" s="84">
        <f t="shared" si="119"/>
        <v>3.084488425925926</v>
      </c>
    </row>
    <row r="2515" spans="2:14">
      <c r="B2515" s="83"/>
      <c r="C2515" s="80">
        <v>10044187</v>
      </c>
      <c r="D2515" s="80">
        <v>10019674</v>
      </c>
      <c r="E2515" s="79" t="s">
        <v>276</v>
      </c>
      <c r="F2515" s="85">
        <v>43875</v>
      </c>
      <c r="G2515" s="82">
        <v>1.889</v>
      </c>
      <c r="H2515" s="83">
        <f t="shared" si="117"/>
        <v>1889</v>
      </c>
      <c r="I2515" s="84">
        <f t="shared" si="118"/>
        <v>2.1863425925925925E-2</v>
      </c>
      <c r="J2515" s="83">
        <v>0.622</v>
      </c>
      <c r="K2515" s="83" t="s">
        <v>277</v>
      </c>
      <c r="L2515" s="83">
        <v>0.19600000000000001</v>
      </c>
      <c r="M2515" s="83" t="s">
        <v>277</v>
      </c>
      <c r="N2515" s="84">
        <f t="shared" si="119"/>
        <v>0.83986342592592589</v>
      </c>
    </row>
    <row r="2516" spans="2:14">
      <c r="B2516" s="83"/>
      <c r="C2516" s="80">
        <v>10044187</v>
      </c>
      <c r="D2516" s="80">
        <v>10019674</v>
      </c>
      <c r="E2516" s="79" t="s">
        <v>276</v>
      </c>
      <c r="F2516" s="85">
        <v>43876</v>
      </c>
      <c r="G2516" s="82">
        <v>2.4540000000000002</v>
      </c>
      <c r="H2516" s="83">
        <f t="shared" si="117"/>
        <v>2454</v>
      </c>
      <c r="I2516" s="84">
        <f t="shared" si="118"/>
        <v>2.8402777777777777E-2</v>
      </c>
      <c r="J2516" s="83">
        <v>1.4</v>
      </c>
      <c r="K2516" s="83" t="s">
        <v>277</v>
      </c>
      <c r="L2516" s="83">
        <v>0.25900000000000001</v>
      </c>
      <c r="M2516" s="83" t="s">
        <v>277</v>
      </c>
      <c r="N2516" s="84">
        <f t="shared" si="119"/>
        <v>1.6874027777777778</v>
      </c>
    </row>
    <row r="2517" spans="2:14">
      <c r="B2517" s="83"/>
      <c r="C2517" s="80">
        <v>10044187</v>
      </c>
      <c r="D2517" s="80">
        <v>10019674</v>
      </c>
      <c r="E2517" s="79" t="s">
        <v>276</v>
      </c>
      <c r="F2517" s="85">
        <v>43877</v>
      </c>
      <c r="G2517" s="82">
        <v>1.8</v>
      </c>
      <c r="H2517" s="83">
        <f t="shared" si="117"/>
        <v>1800</v>
      </c>
      <c r="I2517" s="84">
        <f t="shared" si="118"/>
        <v>2.0833333333333332E-2</v>
      </c>
      <c r="J2517" s="83">
        <v>7.58</v>
      </c>
      <c r="K2517" s="83" t="s">
        <v>277</v>
      </c>
      <c r="L2517" s="83">
        <v>0.39100000000000001</v>
      </c>
      <c r="M2517" s="83" t="s">
        <v>277</v>
      </c>
      <c r="N2517" s="84">
        <f t="shared" si="119"/>
        <v>7.9918333333333331</v>
      </c>
    </row>
    <row r="2518" spans="2:14">
      <c r="B2518" s="83"/>
      <c r="C2518" s="80">
        <v>10044187</v>
      </c>
      <c r="D2518" s="80">
        <v>10019674</v>
      </c>
      <c r="E2518" s="79" t="s">
        <v>276</v>
      </c>
      <c r="F2518" s="85">
        <v>43878</v>
      </c>
      <c r="G2518" s="82">
        <v>1.2789999999999999</v>
      </c>
      <c r="H2518" s="83">
        <f t="shared" si="117"/>
        <v>1279</v>
      </c>
      <c r="I2518" s="84">
        <f t="shared" si="118"/>
        <v>1.4803240740740738E-2</v>
      </c>
      <c r="J2518" s="83">
        <v>1.38</v>
      </c>
      <c r="K2518" s="83" t="s">
        <v>277</v>
      </c>
      <c r="L2518" s="83">
        <v>0.23599999999999999</v>
      </c>
      <c r="M2518" s="83" t="s">
        <v>277</v>
      </c>
      <c r="N2518" s="84">
        <f t="shared" si="119"/>
        <v>1.6308032407407407</v>
      </c>
    </row>
    <row r="2519" spans="2:14">
      <c r="B2519" s="83"/>
      <c r="C2519" s="80">
        <v>10044187</v>
      </c>
      <c r="D2519" s="80">
        <v>10019674</v>
      </c>
      <c r="E2519" s="79" t="s">
        <v>276</v>
      </c>
      <c r="F2519" s="85">
        <v>43879</v>
      </c>
      <c r="G2519" s="82">
        <v>2.0550000000000002</v>
      </c>
      <c r="H2519" s="83">
        <f t="shared" si="117"/>
        <v>2055</v>
      </c>
      <c r="I2519" s="84">
        <f t="shared" si="118"/>
        <v>2.3784722222222221E-2</v>
      </c>
      <c r="J2519" s="83">
        <v>0.91500000000000004</v>
      </c>
      <c r="K2519" s="83" t="s">
        <v>277</v>
      </c>
      <c r="L2519" s="83">
        <v>0.40699999999999997</v>
      </c>
      <c r="M2519" s="83" t="s">
        <v>277</v>
      </c>
      <c r="N2519" s="84">
        <f t="shared" si="119"/>
        <v>1.3457847222222223</v>
      </c>
    </row>
    <row r="2520" spans="2:14">
      <c r="B2520" s="83"/>
      <c r="C2520" s="80">
        <v>10044187</v>
      </c>
      <c r="D2520" s="80">
        <v>10019674</v>
      </c>
      <c r="E2520" s="79" t="s">
        <v>276</v>
      </c>
      <c r="F2520" s="85">
        <v>43880</v>
      </c>
      <c r="G2520" s="82">
        <v>2.4159999999999999</v>
      </c>
      <c r="H2520" s="83">
        <f t="shared" si="117"/>
        <v>2416</v>
      </c>
      <c r="I2520" s="84">
        <f t="shared" si="118"/>
        <v>2.796296296296296E-2</v>
      </c>
      <c r="J2520" s="83">
        <v>0.877</v>
      </c>
      <c r="K2520" s="83" t="s">
        <v>277</v>
      </c>
      <c r="L2520" s="83">
        <v>0.41299999999999998</v>
      </c>
      <c r="M2520" s="83" t="s">
        <v>277</v>
      </c>
      <c r="N2520" s="84">
        <f t="shared" si="119"/>
        <v>1.317962962962963</v>
      </c>
    </row>
    <row r="2521" spans="2:14">
      <c r="B2521" s="83"/>
      <c r="C2521" s="80">
        <v>10044187</v>
      </c>
      <c r="D2521" s="80">
        <v>10019674</v>
      </c>
      <c r="E2521" s="79" t="s">
        <v>276</v>
      </c>
      <c r="F2521" s="85">
        <v>43881</v>
      </c>
      <c r="G2521" s="82">
        <v>1.7605</v>
      </c>
      <c r="H2521" s="83">
        <f t="shared" si="117"/>
        <v>1760.5</v>
      </c>
      <c r="I2521" s="84">
        <f t="shared" si="118"/>
        <v>2.0376157407407405E-2</v>
      </c>
      <c r="J2521" s="83">
        <v>1.17</v>
      </c>
      <c r="K2521" s="83" t="s">
        <v>277</v>
      </c>
      <c r="L2521" s="83">
        <v>0.496</v>
      </c>
      <c r="M2521" s="83" t="s">
        <v>277</v>
      </c>
      <c r="N2521" s="84">
        <f t="shared" si="119"/>
        <v>1.6863761574074074</v>
      </c>
    </row>
    <row r="2522" spans="2:14">
      <c r="B2522" s="83"/>
      <c r="C2522" s="80">
        <v>10044187</v>
      </c>
      <c r="D2522" s="80">
        <v>10019674</v>
      </c>
      <c r="E2522" s="79" t="s">
        <v>276</v>
      </c>
      <c r="F2522" s="85">
        <v>43882</v>
      </c>
      <c r="G2522" s="82">
        <v>1.7605</v>
      </c>
      <c r="H2522" s="83">
        <f t="shared" si="117"/>
        <v>1760.5</v>
      </c>
      <c r="I2522" s="84">
        <f t="shared" si="118"/>
        <v>2.0376157407407405E-2</v>
      </c>
      <c r="J2522" s="83">
        <v>0.72499999999999998</v>
      </c>
      <c r="K2522" s="83" t="s">
        <v>277</v>
      </c>
      <c r="L2522" s="83">
        <v>0.4</v>
      </c>
      <c r="M2522" s="83" t="s">
        <v>277</v>
      </c>
      <c r="N2522" s="84">
        <f t="shared" si="119"/>
        <v>1.1453761574074073</v>
      </c>
    </row>
    <row r="2523" spans="2:14">
      <c r="B2523" s="83"/>
      <c r="C2523" s="80">
        <v>10044187</v>
      </c>
      <c r="D2523" s="80">
        <v>10019674</v>
      </c>
      <c r="E2523" s="79" t="s">
        <v>276</v>
      </c>
      <c r="F2523" s="85">
        <v>43883</v>
      </c>
      <c r="G2523" s="82">
        <v>2.0009999999999999</v>
      </c>
      <c r="H2523" s="83">
        <f t="shared" si="117"/>
        <v>2001</v>
      </c>
      <c r="I2523" s="84">
        <f t="shared" si="118"/>
        <v>2.315972222222222E-2</v>
      </c>
      <c r="J2523" s="83">
        <v>0.55100000000000005</v>
      </c>
      <c r="K2523" s="83" t="s">
        <v>277</v>
      </c>
      <c r="L2523" s="83">
        <v>0.51100000000000001</v>
      </c>
      <c r="M2523" s="83" t="s">
        <v>277</v>
      </c>
      <c r="N2523" s="84">
        <f t="shared" si="119"/>
        <v>1.0851597222222222</v>
      </c>
    </row>
    <row r="2524" spans="2:14">
      <c r="B2524" s="83"/>
      <c r="C2524" s="80">
        <v>10044187</v>
      </c>
      <c r="D2524" s="80">
        <v>10019674</v>
      </c>
      <c r="E2524" s="79" t="s">
        <v>276</v>
      </c>
      <c r="F2524" s="85">
        <v>43884</v>
      </c>
      <c r="G2524" s="82">
        <v>1.8140000000000001</v>
      </c>
      <c r="H2524" s="83">
        <f t="shared" si="117"/>
        <v>1814</v>
      </c>
      <c r="I2524" s="84">
        <f t="shared" si="118"/>
        <v>2.0995370370370369E-2</v>
      </c>
      <c r="J2524" s="83">
        <v>0.51200000000000001</v>
      </c>
      <c r="K2524" s="83" t="s">
        <v>277</v>
      </c>
      <c r="L2524" s="83">
        <v>0.46300000000000002</v>
      </c>
      <c r="M2524" s="83" t="s">
        <v>277</v>
      </c>
      <c r="N2524" s="84">
        <f t="shared" si="119"/>
        <v>0.99599537037037034</v>
      </c>
    </row>
    <row r="2525" spans="2:14">
      <c r="B2525" s="83"/>
      <c r="C2525" s="80">
        <v>10044187</v>
      </c>
      <c r="D2525" s="80">
        <v>10019674</v>
      </c>
      <c r="E2525" s="79" t="s">
        <v>276</v>
      </c>
      <c r="F2525" s="85">
        <v>43885</v>
      </c>
      <c r="G2525" s="82">
        <v>2.008</v>
      </c>
      <c r="H2525" s="83">
        <f t="shared" si="117"/>
        <v>2008</v>
      </c>
      <c r="I2525" s="84">
        <f t="shared" si="118"/>
        <v>2.3240740740740739E-2</v>
      </c>
      <c r="J2525" s="83">
        <v>0.99</v>
      </c>
      <c r="K2525" s="83" t="s">
        <v>277</v>
      </c>
      <c r="L2525" s="83">
        <v>0.42599999999999999</v>
      </c>
      <c r="M2525" s="83" t="s">
        <v>277</v>
      </c>
      <c r="N2525" s="84">
        <f t="shared" si="119"/>
        <v>1.4392407407407406</v>
      </c>
    </row>
    <row r="2526" spans="2:14">
      <c r="B2526" s="83"/>
      <c r="C2526" s="80">
        <v>10044187</v>
      </c>
      <c r="D2526" s="80">
        <v>10019674</v>
      </c>
      <c r="E2526" s="79" t="s">
        <v>276</v>
      </c>
      <c r="F2526" s="85">
        <v>43886</v>
      </c>
      <c r="G2526" s="82">
        <v>1.782</v>
      </c>
      <c r="H2526" s="83">
        <f t="shared" si="117"/>
        <v>1782</v>
      </c>
      <c r="I2526" s="84">
        <f t="shared" si="118"/>
        <v>2.0624999999999998E-2</v>
      </c>
      <c r="J2526" s="83">
        <v>0.57199999999999995</v>
      </c>
      <c r="K2526" s="83" t="s">
        <v>277</v>
      </c>
      <c r="L2526" s="83">
        <v>0.56799999999999995</v>
      </c>
      <c r="M2526" s="83" t="s">
        <v>277</v>
      </c>
      <c r="N2526" s="84">
        <f t="shared" si="119"/>
        <v>1.160625</v>
      </c>
    </row>
    <row r="2527" spans="2:14">
      <c r="B2527" s="83"/>
      <c r="C2527" s="80">
        <v>10044187</v>
      </c>
      <c r="D2527" s="80">
        <v>10019674</v>
      </c>
      <c r="E2527" s="79" t="s">
        <v>276</v>
      </c>
      <c r="F2527" s="85">
        <v>43887</v>
      </c>
      <c r="G2527" s="82">
        <v>1.9810000000000001</v>
      </c>
      <c r="H2527" s="83">
        <f t="shared" si="117"/>
        <v>1981</v>
      </c>
      <c r="I2527" s="84">
        <f t="shared" si="118"/>
        <v>2.2928240740740739E-2</v>
      </c>
      <c r="J2527" s="83">
        <v>0.47299999999999998</v>
      </c>
      <c r="K2527" s="83" t="s">
        <v>277</v>
      </c>
      <c r="L2527" s="83">
        <v>0.54800000000000004</v>
      </c>
      <c r="M2527" s="83" t="s">
        <v>277</v>
      </c>
      <c r="N2527" s="84">
        <f t="shared" si="119"/>
        <v>1.0439282407407409</v>
      </c>
    </row>
    <row r="2528" spans="2:14">
      <c r="B2528" s="83"/>
      <c r="C2528" s="80">
        <v>10044187</v>
      </c>
      <c r="D2528" s="80">
        <v>10019674</v>
      </c>
      <c r="E2528" s="79" t="s">
        <v>276</v>
      </c>
      <c r="F2528" s="85">
        <v>43888</v>
      </c>
      <c r="G2528" s="82">
        <v>1.9490000000000001</v>
      </c>
      <c r="H2528" s="83">
        <f t="shared" si="117"/>
        <v>1949</v>
      </c>
      <c r="I2528" s="84">
        <f t="shared" si="118"/>
        <v>2.255787037037037E-2</v>
      </c>
      <c r="J2528" s="83">
        <v>1.23</v>
      </c>
      <c r="K2528" s="83" t="s">
        <v>277</v>
      </c>
      <c r="L2528" s="83">
        <v>0.51400000000000001</v>
      </c>
      <c r="M2528" s="83" t="s">
        <v>277</v>
      </c>
      <c r="N2528" s="84">
        <f t="shared" si="119"/>
        <v>1.7665578703703704</v>
      </c>
    </row>
    <row r="2529" spans="2:14">
      <c r="B2529" s="83"/>
      <c r="C2529" s="80">
        <v>10044187</v>
      </c>
      <c r="D2529" s="80">
        <v>10019674</v>
      </c>
      <c r="E2529" s="79" t="s">
        <v>276</v>
      </c>
      <c r="F2529" s="85">
        <v>43889</v>
      </c>
      <c r="G2529" s="82">
        <v>2.4900000000000002</v>
      </c>
      <c r="H2529" s="83">
        <f t="shared" si="117"/>
        <v>2490</v>
      </c>
      <c r="I2529" s="84">
        <f t="shared" si="118"/>
        <v>2.8819444444444446E-2</v>
      </c>
      <c r="J2529" s="83">
        <v>1.64</v>
      </c>
      <c r="K2529" s="83" t="s">
        <v>277</v>
      </c>
      <c r="L2529" s="83">
        <v>0.42899999999999999</v>
      </c>
      <c r="M2529" s="83" t="s">
        <v>277</v>
      </c>
      <c r="N2529" s="84">
        <f t="shared" si="119"/>
        <v>2.0978194444444442</v>
      </c>
    </row>
    <row r="2530" spans="2:14">
      <c r="B2530" s="83"/>
      <c r="C2530" s="80">
        <v>10044187</v>
      </c>
      <c r="D2530" s="80">
        <v>10019674</v>
      </c>
      <c r="E2530" s="79" t="s">
        <v>276</v>
      </c>
      <c r="F2530" s="85">
        <v>43890</v>
      </c>
      <c r="G2530" s="82">
        <v>1.78</v>
      </c>
      <c r="H2530" s="83">
        <f t="shared" si="117"/>
        <v>1780</v>
      </c>
      <c r="I2530" s="84">
        <f t="shared" si="118"/>
        <v>2.060185185185185E-2</v>
      </c>
      <c r="J2530" s="83">
        <v>3.76</v>
      </c>
      <c r="K2530" s="83" t="s">
        <v>277</v>
      </c>
      <c r="L2530" s="83">
        <v>0.503</v>
      </c>
      <c r="M2530" s="83" t="s">
        <v>277</v>
      </c>
      <c r="N2530" s="84">
        <f t="shared" si="119"/>
        <v>4.2836018518518513</v>
      </c>
    </row>
    <row r="2531" spans="2:14">
      <c r="B2531" s="83"/>
      <c r="C2531" s="80">
        <v>10044187</v>
      </c>
      <c r="D2531" s="80">
        <v>10019674</v>
      </c>
      <c r="E2531" s="79" t="s">
        <v>276</v>
      </c>
      <c r="F2531" s="85">
        <v>43891</v>
      </c>
      <c r="G2531" s="82">
        <v>1.536</v>
      </c>
      <c r="H2531" s="83">
        <f t="shared" si="117"/>
        <v>1536</v>
      </c>
      <c r="I2531" s="84">
        <f t="shared" si="118"/>
        <v>1.7777777777777778E-2</v>
      </c>
      <c r="J2531" s="83">
        <v>1.25</v>
      </c>
      <c r="K2531" s="83" t="s">
        <v>277</v>
      </c>
      <c r="L2531" s="83">
        <v>0.30099999999999999</v>
      </c>
      <c r="M2531" s="83" t="s">
        <v>277</v>
      </c>
      <c r="N2531" s="84">
        <f t="shared" si="119"/>
        <v>1.5687777777777776</v>
      </c>
    </row>
    <row r="2532" spans="2:14">
      <c r="B2532" s="83"/>
      <c r="C2532" s="80">
        <v>10044187</v>
      </c>
      <c r="D2532" s="80">
        <v>10019674</v>
      </c>
      <c r="E2532" s="79" t="s">
        <v>276</v>
      </c>
      <c r="F2532" s="85">
        <v>43892</v>
      </c>
      <c r="G2532" s="82">
        <v>2.032</v>
      </c>
      <c r="H2532" s="83">
        <f t="shared" si="117"/>
        <v>2032</v>
      </c>
      <c r="I2532" s="84">
        <f t="shared" si="118"/>
        <v>2.3518518518518518E-2</v>
      </c>
      <c r="J2532" s="83">
        <v>1.39</v>
      </c>
      <c r="K2532" s="83" t="s">
        <v>277</v>
      </c>
      <c r="L2532" s="83">
        <v>0.56699999999999995</v>
      </c>
      <c r="M2532" s="83" t="s">
        <v>277</v>
      </c>
      <c r="N2532" s="84">
        <f t="shared" si="119"/>
        <v>1.9805185185185183</v>
      </c>
    </row>
    <row r="2533" spans="2:14">
      <c r="B2533" s="83"/>
      <c r="C2533" s="80">
        <v>10044187</v>
      </c>
      <c r="D2533" s="80">
        <v>10019674</v>
      </c>
      <c r="E2533" s="79" t="s">
        <v>276</v>
      </c>
      <c r="F2533" s="85">
        <v>43893</v>
      </c>
      <c r="G2533" s="82">
        <v>2.04</v>
      </c>
      <c r="H2533" s="83">
        <f t="shared" si="117"/>
        <v>2040</v>
      </c>
      <c r="I2533" s="84">
        <f t="shared" si="118"/>
        <v>2.361111111111111E-2</v>
      </c>
      <c r="J2533" s="83">
        <v>0.66200000000000003</v>
      </c>
      <c r="K2533" s="83" t="s">
        <v>277</v>
      </c>
      <c r="L2533" s="83">
        <v>0.59099999999999997</v>
      </c>
      <c r="M2533" s="83" t="s">
        <v>277</v>
      </c>
      <c r="N2533" s="84">
        <f t="shared" si="119"/>
        <v>1.2766111111111111</v>
      </c>
    </row>
    <row r="2534" spans="2:14">
      <c r="B2534" s="83"/>
      <c r="C2534" s="80">
        <v>10044187</v>
      </c>
      <c r="D2534" s="80">
        <v>10019674</v>
      </c>
      <c r="E2534" s="79" t="s">
        <v>276</v>
      </c>
      <c r="F2534" s="85">
        <v>43894</v>
      </c>
      <c r="G2534" s="82">
        <v>1.88</v>
      </c>
      <c r="H2534" s="83">
        <f t="shared" si="117"/>
        <v>1880</v>
      </c>
      <c r="I2534" s="84">
        <f t="shared" si="118"/>
        <v>2.1759259259259256E-2</v>
      </c>
      <c r="J2534" s="83">
        <v>0.73399999999999999</v>
      </c>
      <c r="K2534" s="83" t="s">
        <v>277</v>
      </c>
      <c r="L2534" s="83">
        <v>0.35299999999999998</v>
      </c>
      <c r="M2534" s="83" t="s">
        <v>277</v>
      </c>
      <c r="N2534" s="84">
        <f t="shared" si="119"/>
        <v>1.1087592592592592</v>
      </c>
    </row>
    <row r="2535" spans="2:14">
      <c r="B2535" s="83"/>
      <c r="C2535" s="80">
        <v>10044187</v>
      </c>
      <c r="D2535" s="80">
        <v>10019674</v>
      </c>
      <c r="E2535" s="79" t="s">
        <v>276</v>
      </c>
      <c r="F2535" s="85">
        <v>43895</v>
      </c>
      <c r="G2535" s="82">
        <v>2.2290000000000001</v>
      </c>
      <c r="H2535" s="83">
        <f t="shared" si="117"/>
        <v>2229</v>
      </c>
      <c r="I2535" s="84">
        <f t="shared" si="118"/>
        <v>2.5798611111111109E-2</v>
      </c>
      <c r="J2535" s="83">
        <v>2.41</v>
      </c>
      <c r="K2535" s="83" t="s">
        <v>277</v>
      </c>
      <c r="L2535" s="83">
        <v>0.72799999999999998</v>
      </c>
      <c r="M2535" s="83" t="s">
        <v>277</v>
      </c>
      <c r="N2535" s="84">
        <f t="shared" si="119"/>
        <v>3.1637986111111109</v>
      </c>
    </row>
    <row r="2536" spans="2:14">
      <c r="B2536" s="83"/>
      <c r="C2536" s="80">
        <v>10044187</v>
      </c>
      <c r="D2536" s="80">
        <v>10019674</v>
      </c>
      <c r="E2536" s="79" t="s">
        <v>276</v>
      </c>
      <c r="F2536" s="85">
        <v>43896</v>
      </c>
      <c r="G2536" s="82">
        <v>1.53</v>
      </c>
      <c r="H2536" s="83">
        <f t="shared" si="117"/>
        <v>1530</v>
      </c>
      <c r="I2536" s="84">
        <f t="shared" si="118"/>
        <v>1.7708333333333333E-2</v>
      </c>
      <c r="J2536" s="83">
        <v>1.07</v>
      </c>
      <c r="K2536" s="83" t="s">
        <v>277</v>
      </c>
      <c r="L2536" s="83">
        <v>0.623</v>
      </c>
      <c r="M2536" s="83" t="s">
        <v>277</v>
      </c>
      <c r="N2536" s="84">
        <f t="shared" si="119"/>
        <v>1.7107083333333335</v>
      </c>
    </row>
    <row r="2537" spans="2:14">
      <c r="B2537" s="83"/>
      <c r="C2537" s="80">
        <v>10044187</v>
      </c>
      <c r="D2537" s="80">
        <v>10019674</v>
      </c>
      <c r="E2537" s="79" t="s">
        <v>276</v>
      </c>
      <c r="F2537" s="85">
        <v>43897</v>
      </c>
      <c r="G2537" s="82">
        <v>1.827</v>
      </c>
      <c r="H2537" s="83">
        <f t="shared" si="117"/>
        <v>1827</v>
      </c>
      <c r="I2537" s="84">
        <f t="shared" si="118"/>
        <v>2.1145833333333332E-2</v>
      </c>
      <c r="J2537" s="83">
        <v>0.53500000000000003</v>
      </c>
      <c r="K2537" s="83" t="s">
        <v>277</v>
      </c>
      <c r="L2537" s="83">
        <v>0.48499999999999999</v>
      </c>
      <c r="M2537" s="83" t="s">
        <v>277</v>
      </c>
      <c r="N2537" s="84">
        <f t="shared" si="119"/>
        <v>1.0411458333333332</v>
      </c>
    </row>
    <row r="2538" spans="2:14">
      <c r="B2538" s="83"/>
      <c r="C2538" s="80">
        <v>10044187</v>
      </c>
      <c r="D2538" s="80">
        <v>10019674</v>
      </c>
      <c r="E2538" s="79" t="s">
        <v>276</v>
      </c>
      <c r="F2538" s="85">
        <v>43898</v>
      </c>
      <c r="G2538" s="82">
        <v>2.0289999999999999</v>
      </c>
      <c r="H2538" s="83">
        <f t="shared" si="117"/>
        <v>2029</v>
      </c>
      <c r="I2538" s="84">
        <f t="shared" si="118"/>
        <v>2.3483796296296294E-2</v>
      </c>
      <c r="J2538" s="83">
        <v>0.65600000000000003</v>
      </c>
      <c r="K2538" s="83" t="s">
        <v>277</v>
      </c>
      <c r="L2538" s="83">
        <v>0.49299999999999999</v>
      </c>
      <c r="M2538" s="83" t="s">
        <v>277</v>
      </c>
      <c r="N2538" s="84">
        <f t="shared" si="119"/>
        <v>1.1724837962962962</v>
      </c>
    </row>
    <row r="2539" spans="2:14">
      <c r="B2539" s="83"/>
      <c r="C2539" s="80">
        <v>10044187</v>
      </c>
      <c r="D2539" s="80">
        <v>10019674</v>
      </c>
      <c r="E2539" s="79" t="s">
        <v>276</v>
      </c>
      <c r="F2539" s="85">
        <v>43899</v>
      </c>
      <c r="G2539" s="82">
        <v>1.9039999999999999</v>
      </c>
      <c r="H2539" s="83">
        <f t="shared" si="117"/>
        <v>1904</v>
      </c>
      <c r="I2539" s="84">
        <f t="shared" si="118"/>
        <v>2.2037037037037036E-2</v>
      </c>
      <c r="J2539" s="83">
        <v>1.46</v>
      </c>
      <c r="K2539" s="83" t="s">
        <v>277</v>
      </c>
      <c r="L2539" s="83">
        <v>0.40400000000000003</v>
      </c>
      <c r="M2539" s="83" t="s">
        <v>277</v>
      </c>
      <c r="N2539" s="84">
        <f t="shared" si="119"/>
        <v>1.886037037037037</v>
      </c>
    </row>
    <row r="2540" spans="2:14">
      <c r="B2540" s="83"/>
      <c r="C2540" s="80">
        <v>10044187</v>
      </c>
      <c r="D2540" s="80">
        <v>10019674</v>
      </c>
      <c r="E2540" s="79" t="s">
        <v>276</v>
      </c>
      <c r="F2540" s="85">
        <v>43900</v>
      </c>
      <c r="G2540" s="82">
        <v>2.129</v>
      </c>
      <c r="H2540" s="83">
        <f t="shared" si="117"/>
        <v>2129</v>
      </c>
      <c r="I2540" s="84">
        <f t="shared" si="118"/>
        <v>2.4641203703703703E-2</v>
      </c>
      <c r="J2540" s="83">
        <v>1.7</v>
      </c>
      <c r="K2540" s="83" t="s">
        <v>277</v>
      </c>
      <c r="L2540" s="83">
        <v>0.44600000000000001</v>
      </c>
      <c r="M2540" s="83" t="s">
        <v>277</v>
      </c>
      <c r="N2540" s="84">
        <f t="shared" si="119"/>
        <v>2.1706412037037035</v>
      </c>
    </row>
    <row r="2541" spans="2:14">
      <c r="B2541" s="83"/>
      <c r="C2541" s="80">
        <v>10044187</v>
      </c>
      <c r="D2541" s="80">
        <v>10019674</v>
      </c>
      <c r="E2541" s="79" t="s">
        <v>276</v>
      </c>
      <c r="F2541" s="85">
        <v>43901</v>
      </c>
      <c r="G2541" s="82">
        <v>1.85</v>
      </c>
      <c r="H2541" s="83">
        <f t="shared" si="117"/>
        <v>1850</v>
      </c>
      <c r="I2541" s="84">
        <f t="shared" si="118"/>
        <v>2.1412037037037035E-2</v>
      </c>
      <c r="J2541" s="83">
        <v>0.65200000000000002</v>
      </c>
      <c r="K2541" s="83" t="s">
        <v>277</v>
      </c>
      <c r="L2541" s="83">
        <v>0.42</v>
      </c>
      <c r="M2541" s="83" t="s">
        <v>277</v>
      </c>
      <c r="N2541" s="84">
        <f t="shared" si="119"/>
        <v>1.093412037037037</v>
      </c>
    </row>
    <row r="2542" spans="2:14">
      <c r="B2542" s="83"/>
      <c r="C2542" s="80">
        <v>10044187</v>
      </c>
      <c r="D2542" s="80">
        <v>10019674</v>
      </c>
      <c r="E2542" s="79" t="s">
        <v>276</v>
      </c>
      <c r="F2542" s="85">
        <v>43902</v>
      </c>
      <c r="G2542" s="82">
        <v>2.0129999999999999</v>
      </c>
      <c r="H2542" s="83">
        <f t="shared" si="117"/>
        <v>2013</v>
      </c>
      <c r="I2542" s="84">
        <f t="shared" si="118"/>
        <v>2.3298611111111107E-2</v>
      </c>
      <c r="J2542" s="83">
        <v>0.48099999999999998</v>
      </c>
      <c r="K2542" s="83" t="s">
        <v>277</v>
      </c>
      <c r="L2542" s="83">
        <v>0.372</v>
      </c>
      <c r="M2542" s="83" t="s">
        <v>277</v>
      </c>
      <c r="N2542" s="84">
        <f t="shared" si="119"/>
        <v>0.87629861111111107</v>
      </c>
    </row>
    <row r="2543" spans="2:14">
      <c r="B2543" s="83"/>
      <c r="C2543" s="80">
        <v>10044187</v>
      </c>
      <c r="D2543" s="80">
        <v>10019674</v>
      </c>
      <c r="E2543" s="79" t="s">
        <v>276</v>
      </c>
      <c r="F2543" s="85">
        <v>43903</v>
      </c>
      <c r="G2543" s="82">
        <v>1.7430000000000001</v>
      </c>
      <c r="H2543" s="83">
        <f t="shared" si="117"/>
        <v>1743</v>
      </c>
      <c r="I2543" s="84">
        <f t="shared" si="118"/>
        <v>2.0173611111111111E-2</v>
      </c>
      <c r="J2543" s="83">
        <v>0.376</v>
      </c>
      <c r="K2543" s="83" t="s">
        <v>277</v>
      </c>
      <c r="L2543" s="83">
        <v>0.33600000000000002</v>
      </c>
      <c r="M2543" s="83" t="s">
        <v>277</v>
      </c>
      <c r="N2543" s="84">
        <f t="shared" si="119"/>
        <v>0.73217361111111112</v>
      </c>
    </row>
    <row r="2544" spans="2:14">
      <c r="B2544" s="83"/>
      <c r="C2544" s="80">
        <v>10044187</v>
      </c>
      <c r="D2544" s="80">
        <v>10019674</v>
      </c>
      <c r="E2544" s="79" t="s">
        <v>276</v>
      </c>
      <c r="F2544" s="85">
        <v>43904</v>
      </c>
      <c r="G2544" s="82">
        <v>1.893</v>
      </c>
      <c r="H2544" s="83">
        <f t="shared" si="117"/>
        <v>1893</v>
      </c>
      <c r="I2544" s="84">
        <f t="shared" si="118"/>
        <v>2.1909722222222219E-2</v>
      </c>
      <c r="J2544" s="83">
        <v>0.57799999999999996</v>
      </c>
      <c r="K2544" s="83" t="s">
        <v>277</v>
      </c>
      <c r="L2544" s="83">
        <v>0.371</v>
      </c>
      <c r="M2544" s="83" t="s">
        <v>277</v>
      </c>
      <c r="N2544" s="84">
        <f t="shared" si="119"/>
        <v>0.97090972222222216</v>
      </c>
    </row>
    <row r="2545" spans="2:14">
      <c r="B2545" s="83"/>
      <c r="C2545" s="80">
        <v>10044187</v>
      </c>
      <c r="D2545" s="80">
        <v>10019674</v>
      </c>
      <c r="E2545" s="79" t="s">
        <v>276</v>
      </c>
      <c r="F2545" s="85">
        <v>43905</v>
      </c>
      <c r="G2545" s="82">
        <v>1.8380000000000001</v>
      </c>
      <c r="H2545" s="83">
        <f t="shared" si="117"/>
        <v>1838</v>
      </c>
      <c r="I2545" s="84">
        <f t="shared" si="118"/>
        <v>2.1273148148148149E-2</v>
      </c>
      <c r="J2545" s="83">
        <v>0.53500000000000003</v>
      </c>
      <c r="K2545" s="83" t="s">
        <v>277</v>
      </c>
      <c r="L2545" s="83">
        <v>0.34</v>
      </c>
      <c r="M2545" s="83" t="s">
        <v>277</v>
      </c>
      <c r="N2545" s="84">
        <f t="shared" si="119"/>
        <v>0.89627314814814829</v>
      </c>
    </row>
    <row r="2546" spans="2:14">
      <c r="B2546" s="83"/>
      <c r="C2546" s="80">
        <v>10044187</v>
      </c>
      <c r="D2546" s="80">
        <v>10019674</v>
      </c>
      <c r="E2546" s="79" t="s">
        <v>276</v>
      </c>
      <c r="F2546" s="85">
        <v>43906</v>
      </c>
      <c r="G2546" s="82">
        <v>2</v>
      </c>
      <c r="H2546" s="83">
        <f t="shared" si="117"/>
        <v>2000</v>
      </c>
      <c r="I2546" s="84">
        <f t="shared" si="118"/>
        <v>2.3148148148148147E-2</v>
      </c>
      <c r="J2546" s="83">
        <v>0.39100000000000001</v>
      </c>
      <c r="K2546" s="83" t="s">
        <v>277</v>
      </c>
      <c r="L2546" s="83">
        <v>0.32100000000000001</v>
      </c>
      <c r="M2546" s="83" t="s">
        <v>277</v>
      </c>
      <c r="N2546" s="84">
        <f t="shared" si="119"/>
        <v>0.73514814814814811</v>
      </c>
    </row>
    <row r="2547" spans="2:14">
      <c r="B2547" s="83"/>
      <c r="C2547" s="80">
        <v>10044187</v>
      </c>
      <c r="D2547" s="80">
        <v>10019674</v>
      </c>
      <c r="E2547" s="79" t="s">
        <v>276</v>
      </c>
      <c r="F2547" s="85">
        <v>43907</v>
      </c>
      <c r="G2547" s="82">
        <v>2.0790000000000002</v>
      </c>
      <c r="H2547" s="83">
        <f t="shared" si="117"/>
        <v>2079</v>
      </c>
      <c r="I2547" s="84">
        <f t="shared" si="118"/>
        <v>2.4062500000000001E-2</v>
      </c>
      <c r="J2547" s="83">
        <v>0.33600000000000002</v>
      </c>
      <c r="K2547" s="83" t="s">
        <v>277</v>
      </c>
      <c r="L2547" s="83">
        <v>0.34</v>
      </c>
      <c r="M2547" s="83" t="s">
        <v>277</v>
      </c>
      <c r="N2547" s="84">
        <f t="shared" si="119"/>
        <v>0.70006250000000003</v>
      </c>
    </row>
    <row r="2548" spans="2:14">
      <c r="B2548" s="83"/>
      <c r="C2548" s="80">
        <v>10044187</v>
      </c>
      <c r="D2548" s="80">
        <v>10019674</v>
      </c>
      <c r="E2548" s="79" t="s">
        <v>276</v>
      </c>
      <c r="F2548" s="85">
        <v>43908</v>
      </c>
      <c r="G2548" s="82">
        <v>2.0510000000000002</v>
      </c>
      <c r="H2548" s="83">
        <f t="shared" si="117"/>
        <v>2051</v>
      </c>
      <c r="I2548" s="84">
        <f t="shared" si="118"/>
        <v>2.3738425925925927E-2</v>
      </c>
      <c r="J2548" s="83">
        <v>0.34599999999999997</v>
      </c>
      <c r="K2548" s="83" t="s">
        <v>277</v>
      </c>
      <c r="L2548" s="83">
        <v>0.30399999999999999</v>
      </c>
      <c r="M2548" s="83" t="s">
        <v>277</v>
      </c>
      <c r="N2548" s="84">
        <f t="shared" si="119"/>
        <v>0.67373842592592581</v>
      </c>
    </row>
    <row r="2549" spans="2:14">
      <c r="B2549" s="83"/>
      <c r="C2549" s="80">
        <v>10044187</v>
      </c>
      <c r="D2549" s="80">
        <v>10019674</v>
      </c>
      <c r="E2549" s="79" t="s">
        <v>276</v>
      </c>
      <c r="F2549" s="85">
        <v>43909</v>
      </c>
      <c r="G2549" s="82">
        <v>1.75</v>
      </c>
      <c r="H2549" s="83">
        <f t="shared" si="117"/>
        <v>1750</v>
      </c>
      <c r="I2549" s="84">
        <f t="shared" si="118"/>
        <v>2.0254629629629629E-2</v>
      </c>
      <c r="J2549" s="83">
        <v>0.317</v>
      </c>
      <c r="K2549" s="83" t="s">
        <v>277</v>
      </c>
      <c r="L2549" s="83">
        <v>0.32800000000000001</v>
      </c>
      <c r="M2549" s="83" t="s">
        <v>277</v>
      </c>
      <c r="N2549" s="84">
        <f t="shared" si="119"/>
        <v>0.66525462962962967</v>
      </c>
    </row>
    <row r="2550" spans="2:14">
      <c r="B2550" s="83"/>
      <c r="C2550" s="80">
        <v>10044187</v>
      </c>
      <c r="D2550" s="80">
        <v>10019674</v>
      </c>
      <c r="E2550" s="79" t="s">
        <v>276</v>
      </c>
      <c r="F2550" s="85">
        <v>43910</v>
      </c>
      <c r="G2550" s="82">
        <v>2.0489999999999999</v>
      </c>
      <c r="H2550" s="83">
        <f t="shared" si="117"/>
        <v>2049</v>
      </c>
      <c r="I2550" s="84">
        <f t="shared" si="118"/>
        <v>2.3715277777777776E-2</v>
      </c>
      <c r="J2550" s="83">
        <v>0.27700000000000002</v>
      </c>
      <c r="K2550" s="83" t="s">
        <v>277</v>
      </c>
      <c r="L2550" s="83">
        <v>0.316</v>
      </c>
      <c r="M2550" s="83" t="s">
        <v>277</v>
      </c>
      <c r="N2550" s="84">
        <f t="shared" si="119"/>
        <v>0.61671527777777779</v>
      </c>
    </row>
    <row r="2551" spans="2:14">
      <c r="B2551" s="83"/>
      <c r="C2551" s="80">
        <v>10044187</v>
      </c>
      <c r="D2551" s="80">
        <v>10019674</v>
      </c>
      <c r="E2551" s="79" t="s">
        <v>276</v>
      </c>
      <c r="F2551" s="85">
        <v>43911</v>
      </c>
      <c r="G2551" s="82">
        <v>1.8049999999999999</v>
      </c>
      <c r="H2551" s="83">
        <f t="shared" si="117"/>
        <v>1805</v>
      </c>
      <c r="I2551" s="84">
        <f t="shared" si="118"/>
        <v>2.08912037037037E-2</v>
      </c>
      <c r="J2551" s="83">
        <v>0.22900000000000001</v>
      </c>
      <c r="K2551" s="83" t="s">
        <v>277</v>
      </c>
      <c r="L2551" s="83">
        <v>0.3</v>
      </c>
      <c r="M2551" s="83" t="s">
        <v>277</v>
      </c>
      <c r="N2551" s="84">
        <f t="shared" si="119"/>
        <v>0.5498912037037037</v>
      </c>
    </row>
    <row r="2552" spans="2:14">
      <c r="B2552" s="83"/>
      <c r="C2552" s="80">
        <v>10044187</v>
      </c>
      <c r="D2552" s="80">
        <v>10019674</v>
      </c>
      <c r="E2552" s="79" t="s">
        <v>276</v>
      </c>
      <c r="F2552" s="85">
        <v>43912</v>
      </c>
      <c r="G2552" s="82">
        <v>1.984</v>
      </c>
      <c r="H2552" s="83">
        <f t="shared" si="117"/>
        <v>1984</v>
      </c>
      <c r="I2552" s="84">
        <f t="shared" si="118"/>
        <v>2.2962962962962963E-2</v>
      </c>
      <c r="J2552" s="83">
        <v>0.26800000000000002</v>
      </c>
      <c r="K2552" s="83" t="s">
        <v>277</v>
      </c>
      <c r="L2552" s="83">
        <v>0.29499999999999998</v>
      </c>
      <c r="M2552" s="83" t="s">
        <v>277</v>
      </c>
      <c r="N2552" s="84">
        <f t="shared" si="119"/>
        <v>0.58596296296296302</v>
      </c>
    </row>
    <row r="2553" spans="2:14">
      <c r="B2553" s="83"/>
      <c r="C2553" s="80">
        <v>10044187</v>
      </c>
      <c r="D2553" s="80">
        <v>10019674</v>
      </c>
      <c r="E2553" s="79" t="s">
        <v>276</v>
      </c>
      <c r="F2553" s="85">
        <v>43913</v>
      </c>
      <c r="G2553" s="82">
        <v>1.9</v>
      </c>
      <c r="H2553" s="83">
        <f t="shared" si="117"/>
        <v>1900</v>
      </c>
      <c r="I2553" s="84">
        <f t="shared" si="118"/>
        <v>2.1990740740740738E-2</v>
      </c>
      <c r="J2553" s="83">
        <v>0.19700000000000001</v>
      </c>
      <c r="K2553" s="83" t="s">
        <v>277</v>
      </c>
      <c r="L2553" s="83">
        <v>0.34300000000000003</v>
      </c>
      <c r="M2553" s="83" t="s">
        <v>277</v>
      </c>
      <c r="N2553" s="84">
        <f t="shared" si="119"/>
        <v>0.56199074074074074</v>
      </c>
    </row>
    <row r="2554" spans="2:14">
      <c r="B2554" s="83"/>
      <c r="C2554" s="80">
        <v>10044187</v>
      </c>
      <c r="D2554" s="80">
        <v>10019674</v>
      </c>
      <c r="E2554" s="79" t="s">
        <v>276</v>
      </c>
      <c r="F2554" s="85">
        <v>43914</v>
      </c>
      <c r="G2554" s="82">
        <v>1.6180000000000001</v>
      </c>
      <c r="H2554" s="83">
        <f t="shared" si="117"/>
        <v>1618</v>
      </c>
      <c r="I2554" s="84">
        <f t="shared" si="118"/>
        <v>1.8726851851851852E-2</v>
      </c>
      <c r="J2554" s="83">
        <v>0.19</v>
      </c>
      <c r="K2554" s="83" t="s">
        <v>277</v>
      </c>
      <c r="L2554" s="83">
        <v>0.40600000000000003</v>
      </c>
      <c r="M2554" s="83" t="s">
        <v>277</v>
      </c>
      <c r="N2554" s="84">
        <f t="shared" si="119"/>
        <v>0.61472685185185183</v>
      </c>
    </row>
    <row r="2555" spans="2:14">
      <c r="B2555" s="83"/>
      <c r="C2555" s="80">
        <v>10044187</v>
      </c>
      <c r="D2555" s="80">
        <v>10019674</v>
      </c>
      <c r="E2555" s="79" t="s">
        <v>276</v>
      </c>
      <c r="F2555" s="85">
        <v>43915</v>
      </c>
      <c r="G2555" s="82">
        <v>1.81</v>
      </c>
      <c r="H2555" s="83">
        <f t="shared" si="117"/>
        <v>1810</v>
      </c>
      <c r="I2555" s="84">
        <f t="shared" si="118"/>
        <v>2.0949074074074075E-2</v>
      </c>
      <c r="J2555" s="83">
        <v>0.188</v>
      </c>
      <c r="K2555" s="83" t="s">
        <v>277</v>
      </c>
      <c r="L2555" s="83">
        <v>0.434</v>
      </c>
      <c r="M2555" s="83" t="s">
        <v>277</v>
      </c>
      <c r="N2555" s="84">
        <f t="shared" si="119"/>
        <v>0.64294907407407409</v>
      </c>
    </row>
    <row r="2556" spans="2:14">
      <c r="B2556" s="83"/>
      <c r="C2556" s="80">
        <v>10044187</v>
      </c>
      <c r="D2556" s="80">
        <v>10019674</v>
      </c>
      <c r="E2556" s="79" t="s">
        <v>276</v>
      </c>
      <c r="F2556" s="85">
        <v>43916</v>
      </c>
      <c r="G2556" s="82">
        <v>1.776</v>
      </c>
      <c r="H2556" s="83">
        <f t="shared" si="117"/>
        <v>1776</v>
      </c>
      <c r="I2556" s="84">
        <f t="shared" si="118"/>
        <v>2.0555555555555556E-2</v>
      </c>
      <c r="J2556" s="83">
        <v>0.18099999999999999</v>
      </c>
      <c r="K2556" s="83" t="s">
        <v>277</v>
      </c>
      <c r="L2556" s="83">
        <v>0.44800000000000001</v>
      </c>
      <c r="M2556" s="83" t="s">
        <v>277</v>
      </c>
      <c r="N2556" s="84">
        <f t="shared" si="119"/>
        <v>0.64955555555555555</v>
      </c>
    </row>
    <row r="2557" spans="2:14">
      <c r="B2557" s="83"/>
      <c r="C2557" s="80">
        <v>10044187</v>
      </c>
      <c r="D2557" s="80">
        <v>10019674</v>
      </c>
      <c r="E2557" s="79" t="s">
        <v>276</v>
      </c>
      <c r="F2557" s="85">
        <v>43917</v>
      </c>
      <c r="G2557" s="82">
        <v>1.913</v>
      </c>
      <c r="H2557" s="83">
        <f t="shared" si="117"/>
        <v>1913</v>
      </c>
      <c r="I2557" s="84">
        <f t="shared" si="118"/>
        <v>2.2141203703703701E-2</v>
      </c>
      <c r="J2557" s="83">
        <v>0.16</v>
      </c>
      <c r="K2557" s="83" t="s">
        <v>277</v>
      </c>
      <c r="L2557" s="83">
        <v>0.42799999999999999</v>
      </c>
      <c r="M2557" s="83" t="s">
        <v>277</v>
      </c>
      <c r="N2557" s="84">
        <f t="shared" si="119"/>
        <v>0.61014120370370373</v>
      </c>
    </row>
    <row r="2558" spans="2:14">
      <c r="B2558" s="83"/>
      <c r="C2558" s="80">
        <v>10044187</v>
      </c>
      <c r="D2558" s="80">
        <v>10019674</v>
      </c>
      <c r="E2558" s="79" t="s">
        <v>276</v>
      </c>
      <c r="F2558" s="85">
        <v>43918</v>
      </c>
      <c r="G2558" s="82">
        <v>1.5569999999999999</v>
      </c>
      <c r="H2558" s="83">
        <f t="shared" si="117"/>
        <v>1557</v>
      </c>
      <c r="I2558" s="84">
        <f t="shared" si="118"/>
        <v>1.8020833333333333E-2</v>
      </c>
      <c r="J2558" s="83">
        <v>0.215</v>
      </c>
      <c r="K2558" s="83" t="s">
        <v>277</v>
      </c>
      <c r="L2558" s="83">
        <v>0.439</v>
      </c>
      <c r="M2558" s="83" t="s">
        <v>277</v>
      </c>
      <c r="N2558" s="84">
        <f t="shared" si="119"/>
        <v>0.67202083333333329</v>
      </c>
    </row>
    <row r="2559" spans="2:14">
      <c r="B2559" s="83"/>
      <c r="C2559" s="80">
        <v>10044187</v>
      </c>
      <c r="D2559" s="80">
        <v>10019674</v>
      </c>
      <c r="E2559" s="79" t="s">
        <v>276</v>
      </c>
      <c r="F2559" s="85">
        <v>43919</v>
      </c>
      <c r="G2559" s="82">
        <v>1.724</v>
      </c>
      <c r="H2559" s="83">
        <f t="shared" si="117"/>
        <v>1724</v>
      </c>
      <c r="I2559" s="84">
        <f t="shared" si="118"/>
        <v>1.9953703703703703E-2</v>
      </c>
      <c r="J2559" s="83">
        <v>0.21199999999999999</v>
      </c>
      <c r="K2559" s="83" t="s">
        <v>277</v>
      </c>
      <c r="L2559" s="83">
        <v>0.43099999999999999</v>
      </c>
      <c r="M2559" s="83" t="s">
        <v>277</v>
      </c>
      <c r="N2559" s="84">
        <f t="shared" si="119"/>
        <v>0.66295370370370366</v>
      </c>
    </row>
    <row r="2560" spans="2:14">
      <c r="B2560" s="83"/>
      <c r="C2560" s="80">
        <v>10044187</v>
      </c>
      <c r="D2560" s="80">
        <v>10019674</v>
      </c>
      <c r="E2560" s="79" t="s">
        <v>276</v>
      </c>
      <c r="F2560" s="85">
        <v>43920</v>
      </c>
      <c r="G2560" s="82">
        <v>1.7070000000000001</v>
      </c>
      <c r="H2560" s="83">
        <f t="shared" si="117"/>
        <v>1707</v>
      </c>
      <c r="I2560" s="84">
        <f t="shared" si="118"/>
        <v>1.9756944444444445E-2</v>
      </c>
      <c r="J2560" s="83">
        <v>0.2</v>
      </c>
      <c r="K2560" s="83" t="s">
        <v>277</v>
      </c>
      <c r="L2560" s="83">
        <v>0.42599999999999999</v>
      </c>
      <c r="M2560" s="83" t="s">
        <v>277</v>
      </c>
      <c r="N2560" s="84">
        <f t="shared" si="119"/>
        <v>0.64575694444444443</v>
      </c>
    </row>
    <row r="2561" spans="2:14">
      <c r="B2561" s="83"/>
      <c r="C2561" s="80">
        <v>10044187</v>
      </c>
      <c r="D2561" s="80">
        <v>10019674</v>
      </c>
      <c r="E2561" s="79" t="s">
        <v>276</v>
      </c>
      <c r="F2561" s="85">
        <v>43921</v>
      </c>
      <c r="G2561" s="82">
        <v>1.8979999999999999</v>
      </c>
      <c r="H2561" s="83">
        <f t="shared" si="117"/>
        <v>1898</v>
      </c>
      <c r="I2561" s="84">
        <f t="shared" si="118"/>
        <v>2.1967592592592591E-2</v>
      </c>
      <c r="J2561" s="83">
        <v>0.19400000000000001</v>
      </c>
      <c r="K2561" s="83" t="s">
        <v>277</v>
      </c>
      <c r="L2561" s="83">
        <v>0.42899999999999999</v>
      </c>
      <c r="M2561" s="83" t="s">
        <v>277</v>
      </c>
      <c r="N2561" s="84">
        <f t="shared" si="119"/>
        <v>0.64496759259259262</v>
      </c>
    </row>
  </sheetData>
  <mergeCells count="1">
    <mergeCell ref="B2:C2"/>
  </mergeCells>
  <pageMargins left="0.7" right="0.7" top="0.75" bottom="0.75" header="0.3" footer="0.3"/>
  <pageSetup paperSize="9"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EAReceivedDate xmlns="eebef177-55b5-4448-a5fb-28ea454417ee">2022-03-31T23:00:00+00:00</EAReceivedDate>
    <ga477587807b4e8dbd9d142e03c014fa xmlns="dbe221e7-66db-4bdb-a92c-aa517c005f15">
      <Terms xmlns="http://schemas.microsoft.com/office/infopath/2007/PartnerControls">
        <TermInfo xmlns="http://schemas.microsoft.com/office/infopath/2007/PartnerControls">
          <TermName xmlns="http://schemas.microsoft.com/office/infopath/2007/PartnerControls">Crane C039036</TermName>
          <TermId xmlns="http://schemas.microsoft.com/office/infopath/2007/PartnerControls">0f572c78-2724-45ef-84e7-b1392180ee08</TermId>
        </TermInfo>
      </Terms>
    </ga477587807b4e8dbd9d142e03c014fa>
    <PermitNumber xmlns="eebef177-55b5-4448-a5fb-28ea454417ee">TH0390036028</PermitNumber>
    <bf174f8632e04660b372cf372c1956fe xmlns="dbe221e7-66db-4bdb-a92c-aa517c005f15">
      <Terms xmlns="http://schemas.microsoft.com/office/infopath/2007/PartnerControls"/>
    </bf174f8632e04660b372cf372c1956fe>
    <CessationDate xmlns="eebef177-55b5-4448-a5fb-28ea454417ee" xsi:nil="true"/>
    <NationalSecurity xmlns="eebef177-55b5-4448-a5fb-28ea454417ee">No</NationalSecurity>
    <OtherReference xmlns="eebef177-55b5-4448-a5fb-28ea454417ee">TH/039/0036/028</OtherReference>
    <EventLink xmlns="5ffd8e36-f429-4edc-ab50-c5be84842779" xsi:nil="true"/>
    <Customer_x002f_OperatorName xmlns="eebef177-55b5-4448-a5fb-28ea454417ee">Environment Agency</Customer_x002f_OperatorName>
    <m63bd5d2e6554c968a3f4ff9289590fe xmlns="dbe221e7-66db-4bdb-a92c-aa517c005f15">
      <Terms xmlns="http://schemas.microsoft.com/office/infopath/2007/PartnerControls"/>
    </m63bd5d2e6554c968a3f4ff9289590fe>
    <ncb1594ff73b435992550f571a78c184 xmlns="dbe221e7-66db-4bdb-a92c-aa517c005f15">
      <Terms xmlns="http://schemas.microsoft.com/office/infopath/2007/PartnerControls">
        <TermInfo xmlns="http://schemas.microsoft.com/office/infopath/2007/PartnerControls">
          <TermName xmlns="http://schemas.microsoft.com/office/infopath/2007/PartnerControls">WRL</TermName>
          <TermId xmlns="http://schemas.microsoft.com/office/infopath/2007/PartnerControls">bd202f26-02bf-4176-9b32-e1bd2b02f29d</TermId>
        </TermInfo>
      </Terms>
    </ncb1594ff73b435992550f571a78c184>
    <d22401b98bfe4ec6b8dacbec81c66a1e xmlns="dbe221e7-66db-4bdb-a92c-aa517c005f15">
      <Terms xmlns="http://schemas.microsoft.com/office/infopath/2007/PartnerControls"/>
    </d22401b98bfe4ec6b8dacbec81c66a1e>
    <DocumentDate xmlns="eebef177-55b5-4448-a5fb-28ea454417ee">2022-03-31T23:00:00+00:00</DocumentDate>
    <CurrentPermit xmlns="eebef177-55b5-4448-a5fb-28ea454417ee">N/A - Do not select for New Permits</CurrentPermit>
    <c52c737aaa794145b5e1ab0b33580095 xmlns="dbe221e7-66db-4bdb-a92c-aa517c005f15">
      <Terms xmlns="http://schemas.microsoft.com/office/infopath/2007/PartnerControls">
        <TermInfo xmlns="http://schemas.microsoft.com/office/infopath/2007/PartnerControls">
          <TermName xmlns="http://schemas.microsoft.com/office/infopath/2007/PartnerControls">Internal Only</TermName>
          <TermId xmlns="http://schemas.microsoft.com/office/infopath/2007/PartnerControls">8ea715af-5874-4d14-8309-f46c5fa3b3b6</TermId>
        </TermInfo>
      </Terms>
    </c52c737aaa794145b5e1ab0b33580095>
    <f91636ce86a943e5a85e589048b494b2 xmlns="dbe221e7-66db-4bdb-a92c-aa517c005f15">
      <Terms xmlns="http://schemas.microsoft.com/office/infopath/2007/PartnerControls">
        <TermInfo xmlns="http://schemas.microsoft.com/office/infopath/2007/PartnerControls">
          <TermName xmlns="http://schemas.microsoft.com/office/infopath/2007/PartnerControls">Water Abstraction - Transfer</TermName>
          <TermId xmlns="http://schemas.microsoft.com/office/infopath/2007/PartnerControls">ddbd26cc-375b-403c-8ce3-3b86810944e3</TermId>
        </TermInfo>
      </Terms>
    </f91636ce86a943e5a85e589048b494b2>
    <mb0b523b12654e57a98fd73f451222f6 xmlns="dbe221e7-66db-4bdb-a92c-aa517c005f15">
      <Terms xmlns="http://schemas.microsoft.com/office/infopath/2007/PartnerControls"/>
    </mb0b523b12654e57a98fd73f451222f6>
    <d3564be703db47eda46ec138bc1ba091 xmlns="dbe221e7-66db-4bdb-a92c-aa517c005f15">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EPRNumber xmlns="eebef177-55b5-4448-a5fb-28ea454417ee" xsi:nil="true"/>
    <FacilityAddressPostcode xmlns="eebef177-55b5-4448-a5fb-28ea454417ee">BS1 5AH</FacilityAddressPostcode>
    <ed3cfd1978f244c4af5dc9d642a18018 xmlns="dbe221e7-66db-4bdb-a92c-aa517c005f15">
      <Terms xmlns="http://schemas.microsoft.com/office/infopath/2007/PartnerControls"/>
    </ed3cfd1978f244c4af5dc9d642a18018>
    <TaxCatchAll xmlns="662745e8-e224-48e8-a2e3-254862b8c2f5">
      <Value>32</Value>
      <Value>14</Value>
      <Value>81</Value>
      <Value>42</Value>
      <Value>225</Value>
      <Value>69</Value>
      <Value>34</Value>
    </TaxCatchAll>
    <ExternalAuthor xmlns="eebef177-55b5-4448-a5fb-28ea454417ee">Natasha Gibbs</ExternalAuthor>
    <SiteName xmlns="eebef177-55b5-4448-a5fb-28ea454417ee">SurfaceWater</SiteName>
    <p517ccc45a7e4674ae144f9410147bb3 xmlns="dbe221e7-66db-4bdb-a92c-aa517c005f15">
      <Terms xmlns="http://schemas.microsoft.com/office/infopath/2007/PartnerControls">
        <TermInfo xmlns="http://schemas.microsoft.com/office/infopath/2007/PartnerControls">
          <TermName xmlns="http://schemas.microsoft.com/office/infopath/2007/PartnerControls">Water Resources</TermName>
          <TermId xmlns="http://schemas.microsoft.com/office/infopath/2007/PartnerControls">94767c5d-4f56-493e-9829-68dadae3df2d</TermId>
        </TermInfo>
      </Terms>
    </p517ccc45a7e4674ae144f9410147bb3>
    <FacilityAddress xmlns="eebef177-55b5-4448-a5fb-28ea454417ee">Deanery Road, Bristol</FacilityAddress>
    <la34db7254a948be973d9738b9f07ba7 xmlns="dbe221e7-66db-4bdb-a92c-aa517c005f15">
      <Terms xmlns="http://schemas.microsoft.com/office/infopath/2007/PartnerControls">
        <TermInfo xmlns="http://schemas.microsoft.com/office/infopath/2007/PartnerControls">
          <TermName xmlns="http://schemas.microsoft.com/office/infopath/2007/PartnerControls">Bespoke</TermName>
          <TermId xmlns="http://schemas.microsoft.com/office/infopath/2007/PartnerControls">743fbb82-64b4-442a-8bac-afa632175399</TermId>
        </TermInfo>
      </Terms>
    </la34db7254a948be973d9738b9f07ba7>
    <lcf76f155ced4ddcb4097134ff3c332f xmlns="5cc6c8e1-61f0-4421-8ec4-372bcd4e7399">
      <Terms xmlns="http://schemas.microsoft.com/office/infopath/2007/PartnerControls"/>
    </lcf76f155ced4ddcb4097134ff3c332f>
    <_Flow_SignoffStatus xmlns="5cc6c8e1-61f0-4421-8ec4-372bcd4e739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Permit File" ma:contentTypeID="0x0101000E9AD557692E154F9D2697C8C6432F7600F36F633FE9FB4F46BF1F48F67E6435FB" ma:contentTypeVersion="48" ma:contentTypeDescription="Create a new document." ma:contentTypeScope="" ma:versionID="f28f0e25fcd551cbcb4606de3a60329c">
  <xsd:schema xmlns:xsd="http://www.w3.org/2001/XMLSchema" xmlns:xs="http://www.w3.org/2001/XMLSchema" xmlns:p="http://schemas.microsoft.com/office/2006/metadata/properties" xmlns:ns2="dbe221e7-66db-4bdb-a92c-aa517c005f15" xmlns:ns3="662745e8-e224-48e8-a2e3-254862b8c2f5" xmlns:ns4="eebef177-55b5-4448-a5fb-28ea454417ee" xmlns:ns5="5ffd8e36-f429-4edc-ab50-c5be84842779" xmlns:ns6="5cc6c8e1-61f0-4421-8ec4-372bcd4e7399" targetNamespace="http://schemas.microsoft.com/office/2006/metadata/properties" ma:root="true" ma:fieldsID="72a4d99b5c152d234453c1f0db8176da" ns2:_="" ns3:_="" ns4:_="" ns5:_="" ns6:_="">
    <xsd:import namespace="dbe221e7-66db-4bdb-a92c-aa517c005f15"/>
    <xsd:import namespace="662745e8-e224-48e8-a2e3-254862b8c2f5"/>
    <xsd:import namespace="eebef177-55b5-4448-a5fb-28ea454417ee"/>
    <xsd:import namespace="5ffd8e36-f429-4edc-ab50-c5be84842779"/>
    <xsd:import namespace="5cc6c8e1-61f0-4421-8ec4-372bcd4e7399"/>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AutoTags" minOccurs="0"/>
                <xsd:element ref="ns6:MediaServiceOCR" minOccurs="0"/>
                <xsd:element ref="ns6:MediaServiceGenerationTime" minOccurs="0"/>
                <xsd:element ref="ns6:MediaServiceEventHashCode" minOccurs="0"/>
                <xsd:element ref="ns6:MediaServiceDateTaken" minOccurs="0"/>
                <xsd:element ref="ns6:MediaServiceAutoKeyPoints" minOccurs="0"/>
                <xsd:element ref="ns6:MediaServiceKeyPoints" minOccurs="0"/>
                <xsd:element ref="ns6:MediaServiceLocation" minOccurs="0"/>
                <xsd:element ref="ns6:MediaLengthInSeconds" minOccurs="0"/>
                <xsd:element ref="ns6:lcf76f155ced4ddcb4097134ff3c332f" minOccurs="0"/>
                <xsd:element ref="ns2:SharedWithUsers" minOccurs="0"/>
                <xsd:element ref="ns2:SharedWithDetails" minOccurs="0"/>
                <xsd:element ref="ns6:_Flow_SignoffStatus"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e221e7-66db-4bdb-a92c-aa517c005f15"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1;#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1;#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6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43e4e61-1be0-4b06-bd98-8598df83c830}" ma:internalName="TaxCatchAll" ma:showField="CatchAllData" ma:web="dbe221e7-66db-4bdb-a92c-aa517c005f1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43e4e61-1be0-4b06-bd98-8598df83c830}" ma:internalName="TaxCatchAllLabel" ma:readOnly="true" ma:showField="CatchAllDataLabel" ma:web="dbe221e7-66db-4bdb-a92c-aa517c005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cc6c8e1-61f0-4421-8ec4-372bcd4e7399"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AutoTags" ma:index="50" nillable="true" ma:displayName="Tags" ma:internalName="MediaServiceAutoTags" ma:readOnly="true">
      <xsd:simpleType>
        <xsd:restriction base="dms:Text"/>
      </xsd:simpleType>
    </xsd:element>
    <xsd:element name="MediaServiceOCR" ma:index="51" nillable="true" ma:displayName="Extracted Text" ma:internalName="MediaServiceOCR" ma:readOnly="true">
      <xsd:simpleType>
        <xsd:restriction base="dms:Note">
          <xsd:maxLength value="255"/>
        </xsd:restriction>
      </xsd:simpleType>
    </xsd:element>
    <xsd:element name="MediaServiceGenerationTime" ma:index="52" nillable="true" ma:displayName="MediaServiceGenerationTime" ma:hidden="true" ma:internalName="MediaServiceGenerationTime" ma:readOnly="true">
      <xsd:simpleType>
        <xsd:restriction base="dms:Text"/>
      </xsd:simpleType>
    </xsd:element>
    <xsd:element name="MediaServiceEventHashCode" ma:index="53" nillable="true" ma:displayName="MediaServiceEventHashCode" ma:hidden="true" ma:internalName="MediaServiceEventHashCode" ma:readOnly="true">
      <xsd:simpleType>
        <xsd:restriction base="dms:Text"/>
      </xsd:simpleType>
    </xsd:element>
    <xsd:element name="MediaServiceDateTaken" ma:index="54" nillable="true" ma:displayName="MediaServiceDateTaken" ma:hidden="true" ma:internalName="MediaServiceDateTaken" ma:readOnly="true">
      <xsd:simpleType>
        <xsd:restriction base="dms:Text"/>
      </xsd:simpleType>
    </xsd:element>
    <xsd:element name="MediaServiceAutoKeyPoints" ma:index="55" nillable="true" ma:displayName="MediaServiceAutoKeyPoints" ma:hidden="true" ma:internalName="MediaServiceAutoKeyPoints" ma:readOnly="true">
      <xsd:simpleType>
        <xsd:restriction base="dms:Note"/>
      </xsd:simpleType>
    </xsd:element>
    <xsd:element name="MediaServiceKeyPoints" ma:index="56" nillable="true" ma:displayName="KeyPoints" ma:internalName="MediaServiceKeyPoints" ma:readOnly="true">
      <xsd:simpleType>
        <xsd:restriction base="dms:Note">
          <xsd:maxLength value="255"/>
        </xsd:restriction>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MediaLengthInSeconds" ma:hidden="true" ma:internalName="MediaLengthInSeconds" ma:readOnly="true">
      <xsd:simpleType>
        <xsd:restriction base="dms:Unknown"/>
      </xsd:simpleType>
    </xsd:element>
    <xsd:element name="lcf76f155ced4ddcb4097134ff3c332f" ma:index="60"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_Flow_SignoffStatus" ma:index="63" nillable="true" ma:displayName="Sign-off status" ma:internalName="Sign_x002d_off_x0020_status">
      <xsd:simpleType>
        <xsd:restriction base="dms:Text"/>
      </xsd:simpleType>
    </xsd:element>
    <xsd:element name="MediaServiceObjectDetectorVersions" ma:index="6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6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31C859-70E8-453D-B35C-48B6A456B00C}">
  <ds:schemaRefs>
    <ds:schemaRef ds:uri="http://schemas.microsoft.com/sharepoint/v3/contenttype/forms"/>
  </ds:schemaRefs>
</ds:datastoreItem>
</file>

<file path=customXml/itemProps2.xml><?xml version="1.0" encoding="utf-8"?>
<ds:datastoreItem xmlns:ds="http://schemas.openxmlformats.org/officeDocument/2006/customXml" ds:itemID="{7F316E3A-1F91-4886-8CC4-F6ECE9993285}">
  <ds:schemaRefs>
    <ds:schemaRef ds:uri="http://schemas.microsoft.com/office/2006/metadata/properties"/>
    <ds:schemaRef ds:uri="http://schemas.microsoft.com/office/infopath/2007/PartnerControls"/>
    <ds:schemaRef ds:uri="eebef177-55b5-4448-a5fb-28ea454417ee"/>
    <ds:schemaRef ds:uri="dbe221e7-66db-4bdb-a92c-aa517c005f15"/>
    <ds:schemaRef ds:uri="5ffd8e36-f429-4edc-ab50-c5be84842779"/>
    <ds:schemaRef ds:uri="662745e8-e224-48e8-a2e3-254862b8c2f5"/>
    <ds:schemaRef ds:uri="5cc6c8e1-61f0-4421-8ec4-372bcd4e7399"/>
  </ds:schemaRefs>
</ds:datastoreItem>
</file>

<file path=customXml/itemProps3.xml><?xml version="1.0" encoding="utf-8"?>
<ds:datastoreItem xmlns:ds="http://schemas.openxmlformats.org/officeDocument/2006/customXml" ds:itemID="{B8DC1D80-8598-4848-B470-128ADDE8B9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e221e7-66db-4bdb-a92c-aa517c005f15"/>
    <ds:schemaRef ds:uri="662745e8-e224-48e8-a2e3-254862b8c2f5"/>
    <ds:schemaRef ds:uri="eebef177-55b5-4448-a5fb-28ea454417ee"/>
    <ds:schemaRef ds:uri="5ffd8e36-f429-4edc-ab50-c5be84842779"/>
    <ds:schemaRef ds:uri="5cc6c8e1-61f0-4421-8ec4-372bcd4e73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Cover</vt:lpstr>
      <vt:lpstr>Description</vt:lpstr>
      <vt:lpstr>Model Log</vt:lpstr>
      <vt:lpstr>Flows</vt:lpstr>
      <vt:lpstr>Set up_FPDD11A</vt:lpstr>
      <vt:lpstr>Results_summary_FPDD11A</vt:lpstr>
      <vt:lpstr>Model_results_CRANE_FP_DD_11A</vt:lpstr>
      <vt:lpstr>Flow Duration Analysis</vt:lpstr>
      <vt:lpstr>Compiled data </vt:lpstr>
      <vt:lpstr>Results_summary_FPDD11A!Print_Area</vt:lpstr>
      <vt:lpstr>Cover!Print_Titles</vt:lpstr>
      <vt:lpstr>Description!Print_Titles</vt:lpstr>
    </vt:vector>
  </TitlesOfParts>
  <Manager>(Admin) Automated File Processing User</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Crane_DD fishpass_11A_V1</dc:title>
  <dc:subject/>
  <dc:creator>Toha, S.Emay</dc:creator>
  <cp:keywords/>
  <dc:description>MEREWAY FISH PASS DD (11A) - MAR 2021</dc:description>
  <cp:lastModifiedBy>Bratley, Faye</cp:lastModifiedBy>
  <cp:revision/>
  <dcterms:created xsi:type="dcterms:W3CDTF">2019-01-11T13:43:13Z</dcterms:created>
  <dcterms:modified xsi:type="dcterms:W3CDTF">2024-01-25T12:57:09Z</dcterms:modified>
  <cp:category>P01</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0x0101000E9AD557692E154F9D2697C8C6432F7600F36F633FE9FB4F46BF1F48F67E6435FB</vt:lpwstr>
  </property>
  <property fmtid="{D5CDD505-2E9C-101B-9397-08002B2CF9AE}" pid="3" name="PermitDocumentType">
    <vt:lpwstr/>
  </property>
  <property fmtid="{D5CDD505-2E9C-101B-9397-08002B2CF9AE}" pid="4" name="TypeofPermit">
    <vt:lpwstr>32;#Bespoke|743fbb82-64b4-442a-8bac-afa632175399</vt:lpwstr>
  </property>
  <property fmtid="{D5CDD505-2E9C-101B-9397-08002B2CF9AE}" pid="5" name="DisclosureStatus">
    <vt:lpwstr>42;#Internal Only|8ea715af-5874-4d14-8309-f46c5fa3b3b6</vt:lpwstr>
  </property>
  <property fmtid="{D5CDD505-2E9C-101B-9397-08002B2CF9AE}" pid="6" name="RegulatedActivitySub-Class">
    <vt:lpwstr>81;#Water Abstraction - Transfer|ddbd26cc-375b-403c-8ce3-3b86810944e3</vt:lpwstr>
  </property>
  <property fmtid="{D5CDD505-2E9C-101B-9397-08002B2CF9AE}" pid="7" name="EventType1">
    <vt:lpwstr/>
  </property>
  <property fmtid="{D5CDD505-2E9C-101B-9397-08002B2CF9AE}" pid="8" name="ActivityGrouping">
    <vt:lpwstr>14;#Application ＆ Associated Docs|5eadfd3c-6deb-44e1-b7e1-16accd427bec</vt:lpwstr>
  </property>
  <property fmtid="{D5CDD505-2E9C-101B-9397-08002B2CF9AE}" pid="9" name="RegulatedActivityClass">
    <vt:lpwstr>69;#Water Resources|94767c5d-4f56-493e-9829-68dadae3df2d</vt:lpwstr>
  </property>
  <property fmtid="{D5CDD505-2E9C-101B-9397-08002B2CF9AE}" pid="10" name="Catchment">
    <vt:lpwstr>225;#Crane C039036|0f572c78-2724-45ef-84e7-b1392180ee08</vt:lpwstr>
  </property>
  <property fmtid="{D5CDD505-2E9C-101B-9397-08002B2CF9AE}" pid="11" name="MajorProjectID">
    <vt:lpwstr/>
  </property>
  <property fmtid="{D5CDD505-2E9C-101B-9397-08002B2CF9AE}" pid="12" name="StandardRulesID">
    <vt:lpwstr/>
  </property>
  <property fmtid="{D5CDD505-2E9C-101B-9397-08002B2CF9AE}" pid="13" name="CessationStatus">
    <vt:lpwstr/>
  </property>
  <property fmtid="{D5CDD505-2E9C-101B-9397-08002B2CF9AE}" pid="14" name="Regime">
    <vt:lpwstr>34;#WRL|bd202f26-02bf-4176-9b32-e1bd2b02f29d</vt:lpwstr>
  </property>
</Properties>
</file>