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NEW ACL\PROJECTS\9532, Dove Valley Park, Derby - NMP &amp; NIA Review\9532 - Dove Valley Park Derby - V1.0 - NIA &amp; NMP -1st Issue PACKAGE ISSUE to EA\"/>
    </mc:Choice>
  </mc:AlternateContent>
  <xr:revisionPtr revIDLastSave="0" documentId="13_ncr:1_{B1EF27EF-C9C7-4188-B371-3AA8C5303C6D}" xr6:coauthVersionLast="40" xr6:coauthVersionMax="47" xr10:uidLastSave="{00000000-0000-0000-0000-000000000000}"/>
  <bookViews>
    <workbookView xWindow="-105" yWindow="-105" windowWidth="23250" windowHeight="12570" firstSheet="3" activeTab="8" xr2:uid="{C92E9F09-C150-4AB4-B48B-EA92F4B510C5}"/>
  </bookViews>
  <sheets>
    <sheet name="Provided Noise Source Code" sheetId="1" r:id="rId1"/>
    <sheet name="Indoor Noise Level Prediction" sheetId="2" r:id="rId2"/>
    <sheet name="Noise Sources" sheetId="3" r:id="rId3"/>
    <sheet name="Line Sources - Vehicle movement" sheetId="5" r:id="rId4"/>
    <sheet name="Buildings Heights" sheetId="6" r:id="rId5"/>
    <sheet name="Area Noise Sources - Roof &amp; Chi" sheetId="7" r:id="rId6"/>
    <sheet name="Vertical Noise Sources - Walls" sheetId="8" r:id="rId7"/>
    <sheet name="Point Sources" sheetId="9" r:id="rId8"/>
    <sheet name="Receivers" sheetId="11" r:id="rId9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" i="2" l="1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E4" i="2" l="1"/>
  <c r="P4" i="2" s="1"/>
  <c r="E5" i="2"/>
  <c r="P5" i="2" s="1"/>
  <c r="E6" i="2"/>
  <c r="E7" i="2"/>
  <c r="E8" i="2"/>
  <c r="E9" i="2"/>
  <c r="P9" i="2" s="1"/>
  <c r="E10" i="2"/>
  <c r="E11" i="2"/>
  <c r="E12" i="2"/>
  <c r="P12" i="2" s="1"/>
  <c r="E13" i="2"/>
  <c r="P13" i="2" s="1"/>
  <c r="E14" i="2"/>
  <c r="P14" i="2" s="1"/>
  <c r="E15" i="2"/>
  <c r="P15" i="2" s="1"/>
  <c r="E16" i="2"/>
  <c r="P16" i="2" s="1"/>
  <c r="E17" i="2"/>
  <c r="P17" i="2" s="1"/>
  <c r="E18" i="2"/>
  <c r="E19" i="2"/>
  <c r="E20" i="2"/>
  <c r="P20" i="2" s="1"/>
  <c r="E21" i="2"/>
  <c r="P21" i="2" s="1"/>
  <c r="E22" i="2"/>
  <c r="E23" i="2"/>
  <c r="P23" i="2" s="1"/>
  <c r="P18" i="2"/>
  <c r="P19" i="2"/>
  <c r="P6" i="2"/>
  <c r="P7" i="2"/>
  <c r="P8" i="2"/>
  <c r="P10" i="2"/>
  <c r="P22" i="2"/>
  <c r="P11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F23" i="2"/>
  <c r="G23" i="2" s="1"/>
  <c r="F22" i="2"/>
  <c r="G22" i="2" s="1"/>
  <c r="F4" i="2"/>
  <c r="G4" i="2" s="1"/>
  <c r="F5" i="2"/>
  <c r="G5" i="2" s="1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S4" i="2" l="1"/>
  <c r="M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I6" i="2"/>
  <c r="J6" i="2" s="1"/>
  <c r="L6" i="2" s="1"/>
  <c r="Q6" i="2" s="1"/>
  <c r="R6" i="2" s="1"/>
  <c r="I7" i="2"/>
  <c r="J7" i="2" s="1"/>
  <c r="L7" i="2" s="1"/>
  <c r="Q7" i="2" s="1"/>
  <c r="R7" i="2" s="1"/>
  <c r="I8" i="2"/>
  <c r="J8" i="2" s="1"/>
  <c r="L8" i="2" s="1"/>
  <c r="Q8" i="2" s="1"/>
  <c r="R8" i="2" s="1"/>
  <c r="I10" i="2"/>
  <c r="J10" i="2" s="1"/>
  <c r="L10" i="2" s="1"/>
  <c r="Q10" i="2" s="1"/>
  <c r="R10" i="2" s="1"/>
  <c r="I11" i="2"/>
  <c r="J11" i="2" s="1"/>
  <c r="L11" i="2" s="1"/>
  <c r="Q11" i="2" s="1"/>
  <c r="R11" i="2" s="1"/>
  <c r="I12" i="2"/>
  <c r="J12" i="2" s="1"/>
  <c r="L12" i="2" s="1"/>
  <c r="Q12" i="2" s="1"/>
  <c r="R12" i="2" s="1"/>
  <c r="I14" i="2"/>
  <c r="J14" i="2" s="1"/>
  <c r="L14" i="2" s="1"/>
  <c r="Q14" i="2" s="1"/>
  <c r="R14" i="2" s="1"/>
  <c r="I15" i="2"/>
  <c r="J15" i="2" s="1"/>
  <c r="L15" i="2" s="1"/>
  <c r="Q15" i="2" s="1"/>
  <c r="R15" i="2" s="1"/>
  <c r="I16" i="2"/>
  <c r="J16" i="2" s="1"/>
  <c r="L16" i="2" s="1"/>
  <c r="Q16" i="2" s="1"/>
  <c r="R16" i="2" s="1"/>
  <c r="I17" i="2"/>
  <c r="J17" i="2" s="1"/>
  <c r="L17" i="2" s="1"/>
  <c r="Q17" i="2" s="1"/>
  <c r="R17" i="2" s="1"/>
  <c r="I18" i="2"/>
  <c r="J18" i="2" s="1"/>
  <c r="L18" i="2" s="1"/>
  <c r="Q18" i="2" s="1"/>
  <c r="R18" i="2" s="1"/>
  <c r="I19" i="2"/>
  <c r="J19" i="2" s="1"/>
  <c r="L19" i="2" s="1"/>
  <c r="Q19" i="2" s="1"/>
  <c r="R19" i="2" s="1"/>
  <c r="I20" i="2"/>
  <c r="J20" i="2" s="1"/>
  <c r="L20" i="2" s="1"/>
  <c r="Q20" i="2" s="1"/>
  <c r="R20" i="2" s="1"/>
  <c r="I21" i="2"/>
  <c r="J21" i="2" s="1"/>
  <c r="L21" i="2" s="1"/>
  <c r="Q21" i="2" s="1"/>
  <c r="R21" i="2" s="1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I4" i="2"/>
  <c r="J4" i="2" s="1"/>
  <c r="L4" i="2" s="1"/>
  <c r="Q4" i="2" s="1"/>
  <c r="R4" i="2" s="1"/>
  <c r="I9" i="2"/>
  <c r="J9" i="2" s="1"/>
  <c r="L9" i="2" s="1"/>
  <c r="Q9" i="2" s="1"/>
  <c r="R9" i="2" s="1"/>
  <c r="I13" i="2"/>
  <c r="J13" i="2" s="1"/>
  <c r="L13" i="2" s="1"/>
  <c r="Q13" i="2" s="1"/>
  <c r="R13" i="2" s="1"/>
  <c r="I22" i="2"/>
  <c r="J22" i="2" s="1"/>
  <c r="L22" i="2" s="1"/>
  <c r="Q22" i="2" s="1"/>
  <c r="R22" i="2" s="1"/>
  <c r="I23" i="2"/>
  <c r="J23" i="2" s="1"/>
  <c r="L23" i="2" s="1"/>
  <c r="Q23" i="2" s="1"/>
  <c r="R23" i="2" s="1"/>
  <c r="T4" i="2" l="1"/>
  <c r="U4" i="2" s="1"/>
  <c r="T12" i="2"/>
  <c r="U12" i="2" s="1"/>
  <c r="T6" i="2"/>
  <c r="U6" i="2" s="1"/>
  <c r="T15" i="2"/>
  <c r="U15" i="2" s="1"/>
  <c r="T14" i="2"/>
  <c r="U14" i="2" s="1"/>
  <c r="T20" i="2"/>
  <c r="U20" i="2" s="1"/>
  <c r="T21" i="2"/>
  <c r="U21" i="2" s="1"/>
  <c r="T22" i="2"/>
  <c r="U22" i="2" s="1"/>
  <c r="T11" i="2"/>
  <c r="U11" i="2" s="1"/>
  <c r="T13" i="2"/>
  <c r="U13" i="2" s="1"/>
  <c r="T19" i="2"/>
  <c r="U19" i="2" s="1"/>
  <c r="T10" i="2"/>
  <c r="U10" i="2" s="1"/>
  <c r="T9" i="2"/>
  <c r="U9" i="2" s="1"/>
  <c r="T18" i="2"/>
  <c r="U18" i="2" s="1"/>
  <c r="T8" i="2"/>
  <c r="U8" i="2" s="1"/>
  <c r="T17" i="2"/>
  <c r="U17" i="2" s="1"/>
  <c r="T7" i="2"/>
  <c r="U7" i="2" s="1"/>
  <c r="T23" i="2"/>
  <c r="U23" i="2" s="1"/>
  <c r="T16" i="2"/>
  <c r="U16" i="2" s="1"/>
  <c r="I5" i="2"/>
  <c r="J5" i="2" s="1"/>
  <c r="L5" i="2" s="1"/>
  <c r="Q5" i="2" s="1"/>
  <c r="R5" i="2" s="1"/>
  <c r="T5" i="2" s="1"/>
  <c r="U5" i="2" s="1"/>
</calcChain>
</file>

<file path=xl/sharedStrings.xml><?xml version="1.0" encoding="utf-8"?>
<sst xmlns="http://schemas.openxmlformats.org/spreadsheetml/2006/main" count="1668" uniqueCount="389">
  <si>
    <t>NS02</t>
  </si>
  <si>
    <t>NS03</t>
  </si>
  <si>
    <t>NS04</t>
  </si>
  <si>
    <t>NS05</t>
  </si>
  <si>
    <t>NS06</t>
  </si>
  <si>
    <t>NS07</t>
  </si>
  <si>
    <t>NS08</t>
  </si>
  <si>
    <t>NS09</t>
  </si>
  <si>
    <t>NS10</t>
  </si>
  <si>
    <t>NS11</t>
  </si>
  <si>
    <t>NS12</t>
  </si>
  <si>
    <t>NS13</t>
  </si>
  <si>
    <t>NS14</t>
  </si>
  <si>
    <t>NS15</t>
  </si>
  <si>
    <t>NS16</t>
  </si>
  <si>
    <t>NS17</t>
  </si>
  <si>
    <t>NS20</t>
  </si>
  <si>
    <t>NS23</t>
  </si>
  <si>
    <t>NS25</t>
  </si>
  <si>
    <t>NS26</t>
  </si>
  <si>
    <t>NS27</t>
  </si>
  <si>
    <t>NS28</t>
  </si>
  <si>
    <t>NS29</t>
  </si>
  <si>
    <t>NS31</t>
  </si>
  <si>
    <t xml:space="preserve"> warehouse, telpher </t>
  </si>
  <si>
    <t xml:space="preserve">steam / boiler room </t>
  </si>
  <si>
    <t xml:space="preserve"> compressed air, LP</t>
  </si>
  <si>
    <t>process technology, general</t>
  </si>
  <si>
    <t>process technology, CIP</t>
  </si>
  <si>
    <t>process technolgy, valve island</t>
  </si>
  <si>
    <t>pulver solution</t>
  </si>
  <si>
    <t>water house</t>
  </si>
  <si>
    <t xml:space="preserve">incoming warehouse, raw auxiliary operating 
materials </t>
  </si>
  <si>
    <t xml:space="preserve">filling and packing line, mixer &amp; flash 
pasteurizer </t>
  </si>
  <si>
    <t xml:space="preserve">sugar dissolver </t>
  </si>
  <si>
    <t>low voltage distribution</t>
  </si>
  <si>
    <t xml:space="preserve"> warehouse, general </t>
  </si>
  <si>
    <t xml:space="preserve"> filling and packing line, general</t>
  </si>
  <si>
    <t xml:space="preserve"> sugar delivery </t>
  </si>
  <si>
    <t xml:space="preserve"> ventilating systems </t>
  </si>
  <si>
    <t>compressed air, hp</t>
  </si>
  <si>
    <t xml:space="preserve">chiller </t>
  </si>
  <si>
    <t xml:space="preserve"> filling and packing line, preform supply</t>
  </si>
  <si>
    <t>workshop, general</t>
  </si>
  <si>
    <t>filling and packing line, filling unit</t>
  </si>
  <si>
    <t>filling and packing line, foil shrinking unit</t>
  </si>
  <si>
    <t>filling and packing line, blowing station</t>
  </si>
  <si>
    <t xml:space="preserve">water treatment </t>
  </si>
  <si>
    <t>Unit/ Area</t>
  </si>
  <si>
    <t>Noise Source Code</t>
  </si>
  <si>
    <t>Name</t>
  </si>
  <si>
    <t>M.</t>
  </si>
  <si>
    <t>ID</t>
  </si>
  <si>
    <t>Result. PWL</t>
  </si>
  <si>
    <t>Result. PWL''</t>
  </si>
  <si>
    <t>Lw / Li</t>
  </si>
  <si>
    <t>Correction</t>
  </si>
  <si>
    <t>Sound Reduction</t>
  </si>
  <si>
    <t>Attenuation</t>
  </si>
  <si>
    <t>Operating Time</t>
  </si>
  <si>
    <t>K0</t>
  </si>
  <si>
    <t>Freq.</t>
  </si>
  <si>
    <t>Direct.</t>
  </si>
  <si>
    <t>Moving Pt. Src</t>
  </si>
  <si>
    <t>Day</t>
  </si>
  <si>
    <t>Evening</t>
  </si>
  <si>
    <t>Night</t>
  </si>
  <si>
    <t>Type</t>
  </si>
  <si>
    <t>Value</t>
  </si>
  <si>
    <t>norm.</t>
  </si>
  <si>
    <t>R</t>
  </si>
  <si>
    <t>Area</t>
  </si>
  <si>
    <t>Special</t>
  </si>
  <si>
    <t>Number</t>
  </si>
  <si>
    <t>(dBA)</t>
  </si>
  <si>
    <t>dB(A)</t>
  </si>
  <si>
    <t>(m²)</t>
  </si>
  <si>
    <t>(min)</t>
  </si>
  <si>
    <t>(dB)</t>
  </si>
  <si>
    <t>(Hz)</t>
  </si>
  <si>
    <t>Warehouse &amp; Logistics</t>
  </si>
  <si>
    <t xml:space="preserve"> </t>
  </si>
  <si>
    <t>Li</t>
  </si>
  <si>
    <t>(none)</t>
  </si>
  <si>
    <t>NS26-Workshop</t>
  </si>
  <si>
    <t>NS06 - CIP</t>
  </si>
  <si>
    <t>Syrup &amp; Control Room</t>
  </si>
  <si>
    <t>NS12++NS05</t>
  </si>
  <si>
    <t>Folls &amp; LAbels _Raw Aux Operating Materials</t>
  </si>
  <si>
    <t>NS25++NS10</t>
  </si>
  <si>
    <t>Water Treatment</t>
  </si>
  <si>
    <t>NS31++NS09</t>
  </si>
  <si>
    <t>Concrete Powder / Raw Materials</t>
  </si>
  <si>
    <t>NS08++NS05</t>
  </si>
  <si>
    <t>NS10++NS25</t>
  </si>
  <si>
    <t>Incoming Goods</t>
  </si>
  <si>
    <t>Sugar Dissolver</t>
  </si>
  <si>
    <t>NS20++NS04</t>
  </si>
  <si>
    <t>Filling / Emptying Zone</t>
  </si>
  <si>
    <t>Boiler Room</t>
  </si>
  <si>
    <t>Cooling Central</t>
  </si>
  <si>
    <t>Noise Source(s) Code</t>
  </si>
  <si>
    <t>NS14++NS02</t>
  </si>
  <si>
    <t>Lw</t>
  </si>
  <si>
    <t>NS11 (x4)++NS15 (X4)++NS27 (x4)++NS29 (X4)</t>
  </si>
  <si>
    <t>Compressed Air LP/HP</t>
  </si>
  <si>
    <t>AVT 1+AVT 2</t>
  </si>
  <si>
    <t>AVT 3 +AVT 4</t>
  </si>
  <si>
    <t>Assumed Ceiling Height</t>
  </si>
  <si>
    <t>(m)</t>
  </si>
  <si>
    <t>Resultant Sound Power Level</t>
  </si>
  <si>
    <t>Room's Name</t>
  </si>
  <si>
    <t>Total Assumed Ceiling Area</t>
  </si>
  <si>
    <t>Total Floor Area</t>
  </si>
  <si>
    <t>Total Room's Wall Area</t>
  </si>
  <si>
    <t>Assumed Room's Absorption Coeficient Alfa (reflective)</t>
  </si>
  <si>
    <t>α</t>
  </si>
  <si>
    <t>Room's Volume</t>
  </si>
  <si>
    <t>Assumed Distance to Receiver (Worst Case)</t>
  </si>
  <si>
    <t>Q Factor (Directivity)</t>
  </si>
  <si>
    <t>Sound Power within Room</t>
  </si>
  <si>
    <t>Total Room's Surface Area (S)</t>
  </si>
  <si>
    <t>Equivalent Absoprtion Area (A)</t>
  </si>
  <si>
    <t>Direct sound pressure level</t>
  </si>
  <si>
    <t>Reverberant sound pressure level</t>
  </si>
  <si>
    <t xml:space="preserve">Indoor Sound Pressure Level </t>
  </si>
  <si>
    <t>Conveyor Loop + Outgoing Goods</t>
  </si>
  <si>
    <t>Raw Auxiliary Operating</t>
  </si>
  <si>
    <t>Server Room (wall only)</t>
  </si>
  <si>
    <r>
      <t xml:space="preserve">Total sound absorbtion (A=S * </t>
    </r>
    <r>
      <rPr>
        <b/>
        <sz val="10"/>
        <color theme="1"/>
        <rFont val="Calibri"/>
        <family val="2"/>
      </rPr>
      <t>α</t>
    </r>
    <r>
      <rPr>
        <b/>
        <vertAlign val="subscript"/>
        <sz val="10"/>
        <color theme="1"/>
        <rFont val="Tahoma"/>
        <family val="2"/>
      </rPr>
      <t>avg</t>
    </r>
    <r>
      <rPr>
        <b/>
        <sz val="10"/>
        <color theme="1"/>
        <rFont val="Tahoma"/>
        <family val="2"/>
      </rPr>
      <t>)</t>
    </r>
  </si>
  <si>
    <r>
      <t>Room Constant (A/(1-(</t>
    </r>
    <r>
      <rPr>
        <b/>
        <sz val="10"/>
        <color theme="1"/>
        <rFont val="Calibri"/>
        <family val="2"/>
      </rPr>
      <t>α</t>
    </r>
    <r>
      <rPr>
        <b/>
        <vertAlign val="subscript"/>
        <sz val="10"/>
        <color theme="1"/>
        <rFont val="Calibri"/>
        <family val="2"/>
      </rPr>
      <t>avg</t>
    </r>
    <r>
      <rPr>
        <b/>
        <sz val="10"/>
        <color theme="1"/>
        <rFont val="Tahoma"/>
        <family val="2"/>
      </rPr>
      <t>)</t>
    </r>
  </si>
  <si>
    <r>
      <t>(m</t>
    </r>
    <r>
      <rPr>
        <b/>
        <vertAlign val="superscript"/>
        <sz val="10"/>
        <color theme="1"/>
        <rFont val="Tahoma"/>
        <family val="2"/>
      </rPr>
      <t>3</t>
    </r>
    <r>
      <rPr>
        <b/>
        <sz val="10"/>
        <color theme="1"/>
        <rFont val="Tahoma"/>
        <family val="2"/>
      </rPr>
      <t>)</t>
    </r>
  </si>
  <si>
    <t>Folls &amp; Labels + Raw Aux Operating Materials</t>
  </si>
  <si>
    <t>Source</t>
  </si>
  <si>
    <t>Weight.</t>
  </si>
  <si>
    <t>A</t>
  </si>
  <si>
    <t>lin</t>
  </si>
  <si>
    <t>NS17 - Ventilating System (AHU)</t>
  </si>
  <si>
    <t>AHU</t>
  </si>
  <si>
    <t>NS16- Sugar Delivery</t>
  </si>
  <si>
    <t>Sugar</t>
  </si>
  <si>
    <t>NS23 - Chiller</t>
  </si>
  <si>
    <t>CHILLER</t>
  </si>
  <si>
    <t>NS14-Warehouse, General</t>
  </si>
  <si>
    <t>Warehouse</t>
  </si>
  <si>
    <t>NS02 - Warehouse, telpher</t>
  </si>
  <si>
    <t>Telpher</t>
  </si>
  <si>
    <t>NS26 - Workshop</t>
  </si>
  <si>
    <t>Workshop</t>
  </si>
  <si>
    <t>NS06 - Process Technology, CIP</t>
  </si>
  <si>
    <t>CIP</t>
  </si>
  <si>
    <t>NS05 - Process Technology, General</t>
  </si>
  <si>
    <t>NS12 - Sugar Dissolver</t>
  </si>
  <si>
    <t>NS10 - Incoming Warehouse, Raw materials</t>
  </si>
  <si>
    <t>NS25 - Filling and packing line, perform supply</t>
  </si>
  <si>
    <t>NS09 - Water House</t>
  </si>
  <si>
    <t>NS31 - Water Treatment</t>
  </si>
  <si>
    <t>NS08 - Pulver Solution</t>
  </si>
  <si>
    <t>NS04 - Compressed Air</t>
  </si>
  <si>
    <t>NS20 - Compressed Air, Hp</t>
  </si>
  <si>
    <t>Ns03 - Boiler Room</t>
  </si>
  <si>
    <t>NS13 - Low Voltage distribution</t>
  </si>
  <si>
    <t>AHU-01-Casing</t>
  </si>
  <si>
    <t>AHU_01_Casing</t>
  </si>
  <si>
    <t>Lw (c)</t>
  </si>
  <si>
    <t>AHU-01-ATMOSPHERIC-supply-fan</t>
  </si>
  <si>
    <t>AHU_01_ATMOSPHERIC_supply_fan</t>
  </si>
  <si>
    <t>AHU-01-ATMOSPHERIC-extract-fan</t>
  </si>
  <si>
    <t>AHU_01_ATMOSPHERIC_extract_fan</t>
  </si>
  <si>
    <t>AHU-02-Casing</t>
  </si>
  <si>
    <t>AHU_02_Casing</t>
  </si>
  <si>
    <t>AHU-02-ATMOSPHERIC-supply-fan</t>
  </si>
  <si>
    <t>AHU_02_ATMOSPHERIC_supply_fan</t>
  </si>
  <si>
    <t>AHU-02-ATMOSPHERIC-extract-fan</t>
  </si>
  <si>
    <t>AHU_02_ATMOSPHERIC_extract_fan</t>
  </si>
  <si>
    <t>AHU-03-Casing</t>
  </si>
  <si>
    <t>AHU_03_Casing</t>
  </si>
  <si>
    <t>AHU-03-ATMOSPHERIC-supply-fan</t>
  </si>
  <si>
    <t>AHU_03_ATMOSPHERIC_supply_fan</t>
  </si>
  <si>
    <t>AHU-03-ATMOSPHERIC-extract-fan</t>
  </si>
  <si>
    <t>AHU_03_ATMOSPHERIC_extract_fan</t>
  </si>
  <si>
    <t>AHU-04-Casing</t>
  </si>
  <si>
    <t>AHU-04-ATMOSPHERIC-supply-fan</t>
  </si>
  <si>
    <t>AHU-04-ATMOSPHERIC-extract-fan</t>
  </si>
  <si>
    <t>AHU-05-Casing</t>
  </si>
  <si>
    <t>AHU-05-ATMOSPHERIC-supply-fan</t>
  </si>
  <si>
    <t>AHU-05-ATMOSPHERIC-extract-fan</t>
  </si>
  <si>
    <t>AHU-06-Casing</t>
  </si>
  <si>
    <t>AHU-06-ATMOSPHERIC-supply-fan</t>
  </si>
  <si>
    <t>AHU-06-ATMOSPHERIC-extract-fan</t>
  </si>
  <si>
    <t>AHU-07-Casing</t>
  </si>
  <si>
    <t>AHU_07_Casing</t>
  </si>
  <si>
    <t>AHU-07-ATMOSPHERIC-supply-fan</t>
  </si>
  <si>
    <t>AHU_07_ATMOSPHERIC_supply_fan</t>
  </si>
  <si>
    <t>AHU-07-ATMOSPHERIC-extract-fan</t>
  </si>
  <si>
    <t>AHU_07_ATMOSPHERIC_extract_fan</t>
  </si>
  <si>
    <t>AHU-08-Casing</t>
  </si>
  <si>
    <t>AHU_08_Casing</t>
  </si>
  <si>
    <t>AHU-08-ATMOSPHERIC-supply-fan</t>
  </si>
  <si>
    <t>AHU_08_ATMOSPHERIC_supply_fan</t>
  </si>
  <si>
    <t>AHU-08-ATMOSPHERIC-extract-fan</t>
  </si>
  <si>
    <t>AHU_08_ATMOSPHERIC_extract_fan</t>
  </si>
  <si>
    <t>AHU-09-Casing</t>
  </si>
  <si>
    <t>AHU_09_Casing</t>
  </si>
  <si>
    <t>AHU-09-ATMOSPHERIC-supply-fan</t>
  </si>
  <si>
    <t>AHU_09_ATMOSPHERIC_supply_fan</t>
  </si>
  <si>
    <t>AHU-09-ATMOSPHERIC-extract-fan</t>
  </si>
  <si>
    <t>AHU_09_ATMOSPHERIC_extract_fan</t>
  </si>
  <si>
    <t>SF-01-Casing</t>
  </si>
  <si>
    <t>SF_01_Casing</t>
  </si>
  <si>
    <t>SF-01-ATMOSPHERIC-supply-fan</t>
  </si>
  <si>
    <t>SF_01_ATMOSPHERIC_supply_fan</t>
  </si>
  <si>
    <t>EF-01-Casing</t>
  </si>
  <si>
    <t>EF_01_Casing</t>
  </si>
  <si>
    <t>EF-01-ATMOSPHERIC-extract-fan</t>
  </si>
  <si>
    <t>EF_01_ATMOSPHERIC_extract_fan</t>
  </si>
  <si>
    <t>SF-02-Casing</t>
  </si>
  <si>
    <t>SF_02_Casing</t>
  </si>
  <si>
    <t>SF-02-ATMOSPHERIC-supply-fan</t>
  </si>
  <si>
    <t>SF_02_ATMOSPHERIC_supply_fan</t>
  </si>
  <si>
    <t>EF-02-Casing</t>
  </si>
  <si>
    <t>EF_02_Casing</t>
  </si>
  <si>
    <t>EF-02-ATMOSPHERIC-extract-fan</t>
  </si>
  <si>
    <t>EF_02_ATMOSPHERIC_extract_fan</t>
  </si>
  <si>
    <t>EF-03-Casing</t>
  </si>
  <si>
    <t>EF_03_Casing</t>
  </si>
  <si>
    <t>EF-03-ATMOSPHERIC-extract-fan</t>
  </si>
  <si>
    <t>EF_03_ATMOSPHERIC_extract_fan</t>
  </si>
  <si>
    <t>EF-04-Casing</t>
  </si>
  <si>
    <t>EF_04_Casing</t>
  </si>
  <si>
    <t>EF-04-ATMOSPHERIC-extract-fan</t>
  </si>
  <si>
    <t>EF_04_ATMOSPHERIC_extract_fan</t>
  </si>
  <si>
    <t>EF-05-Casing</t>
  </si>
  <si>
    <t>EF_05_Casing</t>
  </si>
  <si>
    <t>EF-05-ATMOSPHERIC-extract-fan</t>
  </si>
  <si>
    <t>EF_05_ATMOSPHERIC_extract_fan</t>
  </si>
  <si>
    <t>COND-01-Northern-Offices-Condenser-Compound</t>
  </si>
  <si>
    <t>COND_01</t>
  </si>
  <si>
    <t>Daikin-REYQ24U (REYQ16U)+(REYQ8U)</t>
  </si>
  <si>
    <t>COND-02-Western-Condenser-Compound</t>
  </si>
  <si>
    <t>COND_02</t>
  </si>
  <si>
    <t>Daikin-REYQ18U</t>
  </si>
  <si>
    <t>COND-03-Office</t>
  </si>
  <si>
    <t>COND_03</t>
  </si>
  <si>
    <t>Daikin-RXM</t>
  </si>
  <si>
    <t>COND-04-Server Room</t>
  </si>
  <si>
    <t>COND_04</t>
  </si>
  <si>
    <t>Daikin-RZAG</t>
  </si>
  <si>
    <t>COND-05-Server Room</t>
  </si>
  <si>
    <t>COND_05</t>
  </si>
  <si>
    <t>COND-06-IT Storage</t>
  </si>
  <si>
    <t>COND_06</t>
  </si>
  <si>
    <t>COND-07-IT Storage</t>
  </si>
  <si>
    <t>COND_07</t>
  </si>
  <si>
    <t>COND-08-UPS Room</t>
  </si>
  <si>
    <t>COND_08</t>
  </si>
  <si>
    <t>DMOUCD021E</t>
  </si>
  <si>
    <t>COND-09-Server Room</t>
  </si>
  <si>
    <t>COND_09</t>
  </si>
  <si>
    <t>DMOUCD021</t>
  </si>
  <si>
    <t>COND-10-Server Room</t>
  </si>
  <si>
    <t>COND_10</t>
  </si>
  <si>
    <t>Depart</t>
  </si>
  <si>
    <t>Lidl Arrive</t>
  </si>
  <si>
    <t>Arrive</t>
  </si>
  <si>
    <t>Unloading</t>
  </si>
  <si>
    <t>Result. PWL'</t>
  </si>
  <si>
    <t>Speed</t>
  </si>
  <si>
    <t>(km/h)</t>
  </si>
  <si>
    <t>In going Goods</t>
  </si>
  <si>
    <t>PWL-Pt</t>
  </si>
  <si>
    <t>CO2/N2 H2O Vehicle Supply</t>
  </si>
  <si>
    <t>Out going Goods</t>
  </si>
  <si>
    <t>RB</t>
  </si>
  <si>
    <t>Residents</t>
  </si>
  <si>
    <t>Absorption</t>
  </si>
  <si>
    <t>Height</t>
  </si>
  <si>
    <t>Begin</t>
  </si>
  <si>
    <t>Existing Industrial Building</t>
  </si>
  <si>
    <t>x</t>
  </si>
  <si>
    <t>r</t>
  </si>
  <si>
    <t>ACL_Proposed Industry</t>
  </si>
  <si>
    <t>ACL_Existing Buildings</t>
  </si>
  <si>
    <t>Nearest Residential</t>
  </si>
  <si>
    <t>Loading Dock 1</t>
  </si>
  <si>
    <t>Loading Dock 2</t>
  </si>
  <si>
    <t>Loading Dock 3</t>
  </si>
  <si>
    <t>Loading Dock 4</t>
  </si>
  <si>
    <t>Loading Dock 5</t>
  </si>
  <si>
    <t>Loading Dock 6</t>
  </si>
  <si>
    <t>Loading Dock 7</t>
  </si>
  <si>
    <t>Loading Dock 8</t>
  </si>
  <si>
    <t>Loading Dock 9</t>
  </si>
  <si>
    <t>Loading Dock 10</t>
  </si>
  <si>
    <t>Loading Dock 11</t>
  </si>
  <si>
    <t>Loading Dock 12</t>
  </si>
  <si>
    <t>Loading Dock 13</t>
  </si>
  <si>
    <t>Loading Dock 14</t>
  </si>
  <si>
    <t>Loading Dock 15</t>
  </si>
  <si>
    <t>Loading Dock 16</t>
  </si>
  <si>
    <t>Loading Dock 17</t>
  </si>
  <si>
    <t>Loading Dock 18</t>
  </si>
  <si>
    <t>Loading Dock 19</t>
  </si>
  <si>
    <t>Loading Dock 20</t>
  </si>
  <si>
    <t>Loading Dock 21</t>
  </si>
  <si>
    <t>Loading Dock 22</t>
  </si>
  <si>
    <t>Loading Dock 23</t>
  </si>
  <si>
    <t>Receiver 2</t>
  </si>
  <si>
    <t>Receiver 1</t>
  </si>
  <si>
    <t>ACL_Proposed Industry Silos</t>
  </si>
  <si>
    <t>Receiver 3</t>
  </si>
  <si>
    <t>Proposed Phase 1 &amp; 2, used in report</t>
  </si>
  <si>
    <t>AHU_04_Casing</t>
  </si>
  <si>
    <t>AHU_04_ATMOSPHERIC_supply_fan</t>
  </si>
  <si>
    <t>AHU_04_ATMOSPHERIC_extract_fan</t>
  </si>
  <si>
    <t>AHU_05_Casing</t>
  </si>
  <si>
    <t>AHU_05_ATMOSPHERIC_supply_fan</t>
  </si>
  <si>
    <t>AHU_05_ATMOSPHERIC_extract_fan</t>
  </si>
  <si>
    <t>AHU_06_Casing</t>
  </si>
  <si>
    <t>AHU_06_ATMOSPHERIC_supply_fan</t>
  </si>
  <si>
    <t>AHU_06_ATMOSPHERIC_extract_fan</t>
  </si>
  <si>
    <t>Coordinates</t>
  </si>
  <si>
    <t>X</t>
  </si>
  <si>
    <t>Y</t>
  </si>
  <si>
    <t>Z</t>
  </si>
  <si>
    <t>NC40</t>
  </si>
  <si>
    <t>g</t>
  </si>
  <si>
    <t>AHU-07-ATMOSPHERIC-extract-fan - Assumed Phase 2</t>
  </si>
  <si>
    <t>AHU-07-ATMOSPHERIC-supply-fan - Assumed Phase 2</t>
  </si>
  <si>
    <t>AHU-07-Casing - Assumed Phase 2</t>
  </si>
  <si>
    <t>AHU-08-ATMOSPHERIC-extract-fan - Assumed Phase 2</t>
  </si>
  <si>
    <t>AHU-08-ATMOSPHERIC-supply-fan - Assumed Phase 2</t>
  </si>
  <si>
    <t>AHU-08-Casing - Assumed Phase 2</t>
  </si>
  <si>
    <t>AHU-09-ATMOSPHERIC-extract-fan - Assumed Phase 2</t>
  </si>
  <si>
    <t>AHU-09-ATMOSPHERIC-supply-fan - Assumed Phase 2</t>
  </si>
  <si>
    <t>AHU-09-Casing - Assumed Phase 2</t>
  </si>
  <si>
    <t>Delivery Unloading</t>
  </si>
  <si>
    <t>EF-01-ATMOSPHERIC-extract-fan - Assumed Phase 2</t>
  </si>
  <si>
    <t>EF-01-Casing - Assumed Phase 2</t>
  </si>
  <si>
    <t>SF-01-ATMOSPHERIC-supply-fan - Assumed Phase 2</t>
  </si>
  <si>
    <t>SF-01-Casing - Assumed Phase 2</t>
  </si>
  <si>
    <t>AHU-04-Casing - Assumed Phase 2</t>
  </si>
  <si>
    <t>AHU-05-Casing - Assumed Phase 2</t>
  </si>
  <si>
    <t>AHU-06-Casing - Assumed Phase 2</t>
  </si>
  <si>
    <t>AHU-04-ATMOSPHERIC-supply-fan - Assumed Phase 2</t>
  </si>
  <si>
    <t>AHU-04-ATMOSPHERIC-extract-fan - Assumed Phase 2</t>
  </si>
  <si>
    <t>AHU-05-ATMOSPHERIC-extract-fan - Assumed Phase 2</t>
  </si>
  <si>
    <t>AHU-05-ATMOSPHERIC-supply-fan - Assumed Phase 2</t>
  </si>
  <si>
    <t>AHU-06-ATMOSPHERIC-supply-fan - Assumed Phase 2</t>
  </si>
  <si>
    <t>AHU-06-ATMOSPHERIC-extract-fan - Assumed Phase 2</t>
  </si>
  <si>
    <t>Dalair Ltd</t>
  </si>
  <si>
    <t>Level Lr</t>
  </si>
  <si>
    <t>Limit. Value</t>
  </si>
  <si>
    <t>Land Use</t>
  </si>
  <si>
    <t>Auto</t>
  </si>
  <si>
    <t>Noise Type</t>
  </si>
  <si>
    <t>Total</t>
  </si>
  <si>
    <t>Level</t>
  </si>
  <si>
    <t>Excess Levels</t>
  </si>
  <si>
    <t>Floor Height</t>
  </si>
  <si>
    <t>Round up</t>
  </si>
  <si>
    <t>Atribute Height Code</t>
  </si>
  <si>
    <t>From</t>
  </si>
  <si>
    <t>To</t>
  </si>
  <si>
    <t>Ø</t>
  </si>
  <si>
    <t>EG</t>
  </si>
  <si>
    <t>OG-OG</t>
  </si>
  <si>
    <t>Floor</t>
  </si>
  <si>
    <t>Roads</t>
  </si>
  <si>
    <t>Building Evaluation Receivers</t>
  </si>
  <si>
    <t>Individual Receivers</t>
  </si>
  <si>
    <t>Old Site Layout</t>
  </si>
  <si>
    <t>Sound Pressure Level (dBA) @ 1m</t>
  </si>
  <si>
    <t>Cumulative Sound Pressure Level</t>
  </si>
  <si>
    <t>Silo Dry Air Generator &amp; Injector</t>
  </si>
  <si>
    <t>89++80</t>
  </si>
  <si>
    <t>Silo Filter</t>
  </si>
  <si>
    <t>NS07 - Process technolgy, valve island</t>
  </si>
  <si>
    <t>Receiver 4</t>
  </si>
  <si>
    <t>Woodland Farm</t>
  </si>
  <si>
    <t>Chillers Area N23 at 32 oC &amp; Attenuation</t>
  </si>
  <si>
    <t>COND-01-Northern-Offices-Condenser-Compound &amp; Attenuation</t>
  </si>
  <si>
    <t>Silo_Filter@18m height</t>
  </si>
  <si>
    <t>1/3 Oktave Spectrum (dB)</t>
  </si>
  <si>
    <t>REF-01-Chilled-Concentrate-Storage</t>
  </si>
  <si>
    <t>REF-01</t>
  </si>
  <si>
    <t>Mastair</t>
  </si>
  <si>
    <t>Lidl Depart</t>
  </si>
  <si>
    <t>Lidl Unloading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</si>
</sst>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Tahoma"/>
      <family val="2"/>
    </font>
    <font>
      <sz val="12"/>
      <color rgb="FFFF0000"/>
      <name val="Tahoma"/>
      <family val="2"/>
    </font>
    <font>
      <b/>
      <sz val="12"/>
      <color theme="1"/>
      <name val="Tahoma"/>
      <family val="2"/>
    </font>
    <font>
      <b/>
      <sz val="10"/>
      <color theme="1"/>
      <name val="Tahoma"/>
      <family val="2"/>
    </font>
    <font>
      <b/>
      <sz val="10"/>
      <color theme="1"/>
      <name val="Calibri"/>
      <family val="2"/>
    </font>
    <font>
      <b/>
      <vertAlign val="subscript"/>
      <sz val="10"/>
      <color theme="1"/>
      <name val="Tahoma"/>
      <family val="2"/>
    </font>
    <font>
      <b/>
      <vertAlign val="subscript"/>
      <sz val="10"/>
      <color theme="1"/>
      <name val="Calibri"/>
      <family val="2"/>
    </font>
    <font>
      <b/>
      <vertAlign val="superscript"/>
      <sz val="10"/>
      <color theme="1"/>
      <name val="Tahoma"/>
      <family val="2"/>
    </font>
    <font>
      <sz val="10"/>
      <color theme="1"/>
      <name val="Tahoma"/>
      <family val="2"/>
    </font>
    <font>
      <sz val="10"/>
      <color rgb="FFFF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20" fontId="0" fillId="0" borderId="0" xfId="0" applyNumberFormat="1"/>
    <xf numFmtId="46" fontId="0" fillId="0" borderId="0" xfId="0" applyNumberFormat="1"/>
    <xf numFmtId="0" fontId="0" fillId="0" borderId="0" xfId="0" applyAlignment="1">
      <alignment horizontal="center" vertical="center"/>
    </xf>
    <xf numFmtId="1" fontId="0" fillId="0" borderId="0" xfId="0" applyNumberFormat="1"/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 vertical="center"/>
    </xf>
    <xf numFmtId="2" fontId="8" fillId="0" borderId="5" xfId="0" applyNumberFormat="1" applyFont="1" applyBorder="1" applyAlignment="1">
      <alignment horizontal="center" vertical="center"/>
    </xf>
    <xf numFmtId="1" fontId="8" fillId="0" borderId="6" xfId="0" quotePrefix="1" applyNumberFormat="1" applyFont="1" applyBorder="1" applyAlignment="1">
      <alignment horizontal="center" vertical="center"/>
    </xf>
    <xf numFmtId="1" fontId="8" fillId="0" borderId="4" xfId="0" quotePrefix="1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1" fontId="9" fillId="0" borderId="5" xfId="0" applyNumberFormat="1" applyFont="1" applyBorder="1" applyAlignment="1">
      <alignment horizontal="center" vertical="center"/>
    </xf>
    <xf numFmtId="2" fontId="9" fillId="0" borderId="5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20" fontId="0" fillId="0" borderId="5" xfId="0" applyNumberFormat="1" applyBorder="1" applyAlignment="1">
      <alignment horizontal="center" vertical="center"/>
    </xf>
    <xf numFmtId="0" fontId="0" fillId="0" borderId="5" xfId="0" applyBorder="1"/>
    <xf numFmtId="0" fontId="2" fillId="0" borderId="5" xfId="0" applyFont="1" applyBorder="1"/>
    <xf numFmtId="0" fontId="0" fillId="0" borderId="12" xfId="0" applyBorder="1"/>
    <xf numFmtId="0" fontId="0" fillId="0" borderId="13" xfId="0" applyBorder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6" xfId="0" applyFont="1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/>
    <xf numFmtId="0" fontId="0" fillId="0" borderId="5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1" fontId="8" fillId="0" borderId="15" xfId="0" applyNumberFormat="1" applyFont="1" applyBorder="1" applyAlignment="1">
      <alignment horizontal="center" vertical="center"/>
    </xf>
    <xf numFmtId="2" fontId="8" fillId="0" borderId="4" xfId="0" applyNumberFormat="1" applyFont="1" applyBorder="1" applyAlignment="1">
      <alignment horizontal="center" vertical="center"/>
    </xf>
    <xf numFmtId="1" fontId="8" fillId="2" borderId="6" xfId="0" applyNumberFormat="1" applyFont="1" applyFill="1" applyBorder="1" applyAlignment="1">
      <alignment horizontal="center" vertical="center"/>
    </xf>
    <xf numFmtId="1" fontId="9" fillId="2" borderId="6" xfId="0" applyNumberFormat="1" applyFont="1" applyFill="1" applyBorder="1" applyAlignment="1">
      <alignment horizontal="center" vertical="center"/>
    </xf>
    <xf numFmtId="0" fontId="2" fillId="0" borderId="16" xfId="0" applyFont="1" applyBorder="1"/>
    <xf numFmtId="0" fontId="2" fillId="0" borderId="17" xfId="0" applyFon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" xfId="0" applyBorder="1"/>
    <xf numFmtId="0" fontId="2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171450</xdr:rowOff>
    </xdr:from>
    <xdr:to>
      <xdr:col>3</xdr:col>
      <xdr:colOff>76280</xdr:colOff>
      <xdr:row>55</xdr:row>
      <xdr:rowOff>140698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5D9EE-8665-4191-B736-1CA313D06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05450"/>
          <a:ext cx="8544005" cy="5499463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4</xdr:row>
      <xdr:rowOff>57150</xdr:rowOff>
    </xdr:from>
    <xdr:to>
      <xdr:col>16</xdr:col>
      <xdr:colOff>696501</xdr:colOff>
      <xdr:row>38</xdr:row>
      <xdr:rowOff>79149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1F3325-058B-40A2-908C-15D71FE9B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15850" y="819150"/>
          <a:ext cx="6009546" cy="6879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11</xdr:col>
      <xdr:colOff>66727</xdr:colOff>
      <xdr:row>163</xdr:row>
      <xdr:rowOff>58476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E8574E-7F57-4BAC-A948-A53847B02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620500"/>
          <a:ext cx="14819047" cy="19866666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18</xdr:row>
      <xdr:rowOff>0</xdr:rowOff>
    </xdr:from>
    <xdr:to>
      <xdr:col>8</xdr:col>
      <xdr:colOff>1437</xdr:colOff>
      <xdr:row>24</xdr:row>
      <xdr:rowOff>190333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9AC805-6313-4BB9-87D4-73D7A8CA9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81950" y="3810000"/>
          <a:ext cx="3742857" cy="13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549738</xdr:colOff>
      <xdr:row>0</xdr:row>
      <xdr:rowOff>218515</xdr:rowOff>
    </xdr:from>
    <xdr:to>
      <xdr:col>35</xdr:col>
      <xdr:colOff>112031</xdr:colOff>
      <xdr:row>61</xdr:row>
      <xdr:rowOff>45121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284BE3-D833-4F9D-97AC-0C4C3C66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17532" y="218515"/>
          <a:ext cx="9322618" cy="12043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D45F2-888C-4E0F-8D2E-5A87B68108C9}">
  <dimension ref="A1:L58"/>
  <sheetViews>
    <sheetView zoomScaleNormal="100" workbookViewId="0">
      <selection activeCell="B7" sqref="B7"/>
    </sheetView>
  </sheetViews>
  <sheetFormatPr defaultRowHeight="15" x14ac:dyDescent="0.2"/>
  <cols>
    <col min="1" max="1" width="31" style="3" bestFit="1" customWidth="1"/>
    <col min="2" max="2" width="37" style="3" bestFit="1" customWidth="1"/>
    <col min="3" max="3" width="32.77734375" style="3" bestFit="1" customWidth="1"/>
    <col min="7" max="7" width="9.6640625" bestFit="1" customWidth="1"/>
    <col min="8" max="8" width="8.21875" bestFit="1" customWidth="1"/>
  </cols>
  <sheetData>
    <row r="1" spans="1:9" x14ac:dyDescent="0.2">
      <c r="A1" s="53" t="s">
        <v>49</v>
      </c>
      <c r="B1" s="53" t="s">
        <v>48</v>
      </c>
      <c r="C1" s="53" t="s">
        <v>372</v>
      </c>
      <c r="H1" s="4"/>
    </row>
    <row r="2" spans="1:9" x14ac:dyDescent="0.2">
      <c r="A2" s="6" t="s">
        <v>0</v>
      </c>
      <c r="B2" s="6" t="s">
        <v>24</v>
      </c>
      <c r="C2" s="6">
        <v>89</v>
      </c>
      <c r="E2" s="1"/>
      <c r="G2" s="2"/>
    </row>
    <row r="3" spans="1:9" x14ac:dyDescent="0.2">
      <c r="A3" s="6" t="s">
        <v>1</v>
      </c>
      <c r="B3" s="6" t="s">
        <v>25</v>
      </c>
      <c r="C3" s="6">
        <v>69</v>
      </c>
      <c r="G3" s="1"/>
      <c r="I3" s="2"/>
    </row>
    <row r="4" spans="1:9" x14ac:dyDescent="0.2">
      <c r="A4" s="6" t="s">
        <v>2</v>
      </c>
      <c r="B4" s="6" t="s">
        <v>26</v>
      </c>
      <c r="C4" s="6">
        <v>86</v>
      </c>
      <c r="F4" s="1"/>
      <c r="H4" s="2"/>
    </row>
    <row r="5" spans="1:9" x14ac:dyDescent="0.2">
      <c r="A5" s="6" t="s">
        <v>3</v>
      </c>
      <c r="B5" s="6" t="s">
        <v>27</v>
      </c>
      <c r="C5" s="6">
        <v>63</v>
      </c>
      <c r="F5" s="1"/>
      <c r="H5" s="2"/>
    </row>
    <row r="6" spans="1:9" x14ac:dyDescent="0.2">
      <c r="A6" s="6" t="s">
        <v>4</v>
      </c>
      <c r="B6" s="6" t="s">
        <v>28</v>
      </c>
      <c r="C6" s="6">
        <v>69</v>
      </c>
      <c r="F6" s="1"/>
      <c r="H6" s="2"/>
    </row>
    <row r="7" spans="1:9" x14ac:dyDescent="0.2">
      <c r="A7" s="6" t="s">
        <v>5</v>
      </c>
      <c r="B7" s="6" t="s">
        <v>29</v>
      </c>
      <c r="C7" s="6">
        <v>85</v>
      </c>
      <c r="G7" s="1"/>
      <c r="I7" s="2"/>
    </row>
    <row r="8" spans="1:9" x14ac:dyDescent="0.2">
      <c r="A8" s="6" t="s">
        <v>6</v>
      </c>
      <c r="B8" s="6" t="s">
        <v>30</v>
      </c>
      <c r="C8" s="6">
        <v>63</v>
      </c>
      <c r="E8" s="1"/>
      <c r="G8" s="2"/>
    </row>
    <row r="9" spans="1:9" x14ac:dyDescent="0.2">
      <c r="A9" s="6" t="s">
        <v>7</v>
      </c>
      <c r="B9" s="6" t="s">
        <v>31</v>
      </c>
      <c r="C9" s="6">
        <v>68</v>
      </c>
      <c r="E9" s="1"/>
      <c r="G9" s="2"/>
    </row>
    <row r="10" spans="1:9" ht="30" x14ac:dyDescent="0.2">
      <c r="A10" s="6" t="s">
        <v>8</v>
      </c>
      <c r="B10" s="35" t="s">
        <v>32</v>
      </c>
      <c r="C10" s="6">
        <v>70</v>
      </c>
      <c r="E10" s="4"/>
    </row>
    <row r="11" spans="1:9" ht="30" x14ac:dyDescent="0.2">
      <c r="A11" s="6" t="s">
        <v>9</v>
      </c>
      <c r="B11" s="35" t="s">
        <v>33</v>
      </c>
      <c r="C11" s="6">
        <v>85</v>
      </c>
    </row>
    <row r="12" spans="1:9" x14ac:dyDescent="0.2">
      <c r="A12" s="6" t="s">
        <v>10</v>
      </c>
      <c r="B12" s="6" t="s">
        <v>34</v>
      </c>
      <c r="C12" s="6">
        <v>80</v>
      </c>
    </row>
    <row r="13" spans="1:9" x14ac:dyDescent="0.2">
      <c r="A13" s="6" t="s">
        <v>11</v>
      </c>
      <c r="B13" s="36" t="s">
        <v>35</v>
      </c>
      <c r="C13" s="6">
        <v>80</v>
      </c>
      <c r="D13" s="2"/>
    </row>
    <row r="14" spans="1:9" x14ac:dyDescent="0.2">
      <c r="A14" s="6" t="s">
        <v>12</v>
      </c>
      <c r="B14" s="6" t="s">
        <v>36</v>
      </c>
      <c r="C14" s="6">
        <v>63</v>
      </c>
    </row>
    <row r="15" spans="1:9" x14ac:dyDescent="0.2">
      <c r="A15" s="6" t="s">
        <v>13</v>
      </c>
      <c r="B15" s="6" t="s">
        <v>37</v>
      </c>
      <c r="C15" s="6">
        <v>85</v>
      </c>
    </row>
    <row r="16" spans="1:9" x14ac:dyDescent="0.2">
      <c r="A16" s="6" t="s">
        <v>14</v>
      </c>
      <c r="B16" s="6" t="s">
        <v>38</v>
      </c>
      <c r="C16" s="6">
        <v>89</v>
      </c>
    </row>
    <row r="17" spans="1:12" x14ac:dyDescent="0.2">
      <c r="A17" s="6" t="s">
        <v>15</v>
      </c>
      <c r="B17" s="6" t="s">
        <v>39</v>
      </c>
      <c r="C17" s="6">
        <v>60</v>
      </c>
    </row>
    <row r="18" spans="1:12" x14ac:dyDescent="0.2">
      <c r="A18" s="6" t="s">
        <v>16</v>
      </c>
      <c r="B18" s="36" t="s">
        <v>40</v>
      </c>
      <c r="C18" s="6">
        <v>85</v>
      </c>
      <c r="D18" s="2"/>
    </row>
    <row r="19" spans="1:12" x14ac:dyDescent="0.2">
      <c r="A19" s="6" t="s">
        <v>17</v>
      </c>
      <c r="B19" s="6" t="s">
        <v>41</v>
      </c>
      <c r="C19" s="55">
        <v>90</v>
      </c>
      <c r="E19" s="1"/>
      <c r="G19" s="2"/>
    </row>
    <row r="20" spans="1:12" x14ac:dyDescent="0.2">
      <c r="A20" s="6" t="s">
        <v>18</v>
      </c>
      <c r="B20" s="6" t="s">
        <v>42</v>
      </c>
      <c r="C20" s="6">
        <v>79</v>
      </c>
      <c r="F20" s="1"/>
      <c r="H20" s="2"/>
    </row>
    <row r="21" spans="1:12" x14ac:dyDescent="0.2">
      <c r="A21" s="6" t="s">
        <v>19</v>
      </c>
      <c r="B21" s="6" t="s">
        <v>43</v>
      </c>
      <c r="C21" s="6">
        <v>80</v>
      </c>
      <c r="E21" s="1"/>
      <c r="G21" s="2"/>
    </row>
    <row r="22" spans="1:12" x14ac:dyDescent="0.2">
      <c r="A22" s="6" t="s">
        <v>20</v>
      </c>
      <c r="B22" s="6" t="s">
        <v>44</v>
      </c>
      <c r="C22" s="6">
        <v>90</v>
      </c>
      <c r="H22" s="1"/>
      <c r="J22" s="2"/>
    </row>
    <row r="23" spans="1:12" x14ac:dyDescent="0.2">
      <c r="A23" s="6" t="s">
        <v>21</v>
      </c>
      <c r="B23" s="6" t="s">
        <v>45</v>
      </c>
      <c r="C23" s="6">
        <v>83</v>
      </c>
      <c r="E23" s="1"/>
      <c r="G23" s="1"/>
    </row>
    <row r="24" spans="1:12" x14ac:dyDescent="0.2">
      <c r="A24" s="6" t="s">
        <v>22</v>
      </c>
      <c r="B24" s="6" t="s">
        <v>46</v>
      </c>
      <c r="C24" s="6">
        <v>87</v>
      </c>
      <c r="E24" s="1"/>
      <c r="G24" s="2"/>
    </row>
    <row r="25" spans="1:12" x14ac:dyDescent="0.2">
      <c r="A25" s="6" t="s">
        <v>23</v>
      </c>
      <c r="B25" s="6" t="s">
        <v>47</v>
      </c>
      <c r="C25" s="6">
        <v>84</v>
      </c>
      <c r="F25" s="1"/>
      <c r="H25" s="2"/>
    </row>
    <row r="26" spans="1:12" x14ac:dyDescent="0.2">
      <c r="D26" s="1"/>
      <c r="F26" s="2"/>
    </row>
    <row r="27" spans="1:12" x14ac:dyDescent="0.2">
      <c r="A27" s="57" t="s">
        <v>371</v>
      </c>
      <c r="I27" s="1"/>
      <c r="K27" s="2"/>
    </row>
    <row r="28" spans="1:12" x14ac:dyDescent="0.2">
      <c r="E28" s="1"/>
      <c r="G28" s="2"/>
    </row>
    <row r="29" spans="1:12" x14ac:dyDescent="0.2">
      <c r="I29" s="1"/>
      <c r="K29" s="2"/>
    </row>
    <row r="30" spans="1:12" x14ac:dyDescent="0.2">
      <c r="J30" s="1"/>
      <c r="L30" s="2"/>
    </row>
    <row r="31" spans="1:12" x14ac:dyDescent="0.2">
      <c r="I31" s="1"/>
      <c r="K31" s="2"/>
    </row>
    <row r="32" spans="1:12" x14ac:dyDescent="0.2">
      <c r="E32" s="1"/>
      <c r="G32" s="2"/>
    </row>
    <row r="58" spans="1:1" x14ac:dyDescent="0.2">
      <c r="A58" s="56" t="s">
        <v>311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D1C5F-6CF7-4A0D-9628-0411D398E4EF}">
  <dimension ref="A1:U46"/>
  <sheetViews>
    <sheetView zoomScale="85" zoomScaleNormal="85" workbookViewId="0">
      <selection activeCell="U23" sqref="A1:U23"/>
    </sheetView>
  </sheetViews>
  <sheetFormatPr defaultColWidth="8.77734375" defaultRowHeight="15" x14ac:dyDescent="0.2"/>
  <cols>
    <col min="1" max="1" width="38.5546875" style="3" customWidth="1"/>
    <col min="2" max="2" width="8.77734375" style="3" customWidth="1"/>
    <col min="3" max="3" width="43.5546875" style="3" customWidth="1"/>
    <col min="4" max="5" width="12.77734375" style="3" customWidth="1"/>
    <col min="6" max="10" width="8.77734375" style="3" customWidth="1"/>
    <col min="11" max="11" width="9.44140625" style="3" customWidth="1"/>
    <col min="12" max="12" width="10.44140625" style="3" customWidth="1"/>
    <col min="13" max="13" width="8.77734375" style="3" customWidth="1"/>
    <col min="14" max="14" width="10.33203125" style="3" customWidth="1"/>
    <col min="15" max="15" width="10.88671875" style="3" customWidth="1"/>
    <col min="16" max="16" width="8.77734375" style="3" customWidth="1"/>
    <col min="17" max="17" width="10.109375" style="3" customWidth="1"/>
    <col min="18" max="19" width="8.77734375" style="3" customWidth="1"/>
    <col min="20" max="20" width="11" style="3" customWidth="1"/>
    <col min="21" max="16384" width="8.77734375" style="3"/>
  </cols>
  <sheetData>
    <row r="1" spans="1:21" ht="76.5" x14ac:dyDescent="0.2">
      <c r="A1" s="31" t="s">
        <v>111</v>
      </c>
      <c r="B1" s="7" t="s">
        <v>103</v>
      </c>
      <c r="C1" s="8"/>
      <c r="D1" s="9" t="s">
        <v>373</v>
      </c>
      <c r="E1" s="58" t="s">
        <v>110</v>
      </c>
      <c r="F1" s="10" t="s">
        <v>113</v>
      </c>
      <c r="G1" s="11" t="s">
        <v>112</v>
      </c>
      <c r="H1" s="11" t="s">
        <v>108</v>
      </c>
      <c r="I1" s="11" t="s">
        <v>114</v>
      </c>
      <c r="J1" s="9" t="s">
        <v>121</v>
      </c>
      <c r="K1" s="10" t="s">
        <v>115</v>
      </c>
      <c r="L1" s="11" t="s">
        <v>129</v>
      </c>
      <c r="M1" s="9" t="s">
        <v>117</v>
      </c>
      <c r="N1" s="10" t="s">
        <v>118</v>
      </c>
      <c r="O1" s="11" t="s">
        <v>119</v>
      </c>
      <c r="P1" s="11" t="s">
        <v>120</v>
      </c>
      <c r="Q1" s="11" t="s">
        <v>122</v>
      </c>
      <c r="R1" s="11" t="s">
        <v>130</v>
      </c>
      <c r="S1" s="11" t="s">
        <v>123</v>
      </c>
      <c r="T1" s="11" t="s">
        <v>124</v>
      </c>
      <c r="U1" s="9" t="s">
        <v>125</v>
      </c>
    </row>
    <row r="2" spans="1:21" x14ac:dyDescent="0.2">
      <c r="A2" s="32"/>
      <c r="B2" s="12" t="s">
        <v>67</v>
      </c>
      <c r="C2" s="13" t="s">
        <v>101</v>
      </c>
      <c r="D2" s="14" t="s">
        <v>75</v>
      </c>
      <c r="E2" s="59"/>
      <c r="F2" s="12" t="s">
        <v>76</v>
      </c>
      <c r="G2" s="13" t="s">
        <v>76</v>
      </c>
      <c r="H2" s="13" t="s">
        <v>109</v>
      </c>
      <c r="I2" s="13" t="s">
        <v>76</v>
      </c>
      <c r="J2" s="14" t="s">
        <v>76</v>
      </c>
      <c r="K2" s="15" t="s">
        <v>116</v>
      </c>
      <c r="L2" s="13" t="s">
        <v>76</v>
      </c>
      <c r="M2" s="14" t="s">
        <v>131</v>
      </c>
      <c r="N2" s="12" t="s">
        <v>109</v>
      </c>
      <c r="O2" s="13"/>
      <c r="P2" s="13" t="s">
        <v>75</v>
      </c>
      <c r="Q2" s="13" t="s">
        <v>76</v>
      </c>
      <c r="R2" s="13"/>
      <c r="S2" s="13" t="s">
        <v>74</v>
      </c>
      <c r="T2" s="13" t="s">
        <v>74</v>
      </c>
      <c r="U2" s="14" t="s">
        <v>74</v>
      </c>
    </row>
    <row r="3" spans="1:21" x14ac:dyDescent="0.2">
      <c r="A3" s="32"/>
      <c r="B3" s="16"/>
      <c r="C3" s="17"/>
      <c r="D3" s="18"/>
      <c r="E3" s="60"/>
      <c r="F3" s="16"/>
      <c r="G3" s="17"/>
      <c r="H3" s="17"/>
      <c r="I3" s="17"/>
      <c r="J3" s="18"/>
      <c r="K3" s="16"/>
      <c r="L3" s="17"/>
      <c r="M3" s="18"/>
      <c r="N3" s="16"/>
      <c r="O3" s="17"/>
      <c r="P3" s="17"/>
      <c r="Q3" s="17"/>
      <c r="R3" s="17"/>
      <c r="S3" s="17"/>
      <c r="T3" s="17"/>
      <c r="U3" s="18"/>
    </row>
    <row r="4" spans="1:21" x14ac:dyDescent="0.2">
      <c r="A4" s="33" t="s">
        <v>80</v>
      </c>
      <c r="B4" s="16" t="s">
        <v>103</v>
      </c>
      <c r="C4" s="17" t="s">
        <v>102</v>
      </c>
      <c r="D4" s="19">
        <f>10*LOG(10^(('Provided Noise Source Code'!C14)/10)+10^(('Provided Noise Source Code'!C2)/10))</f>
        <v>89.010895305999625</v>
      </c>
      <c r="E4" s="61">
        <f>D4+8</f>
        <v>97.010895305999625</v>
      </c>
      <c r="F4" s="20">
        <f>14387.68+15948.69</f>
        <v>30336.370000000003</v>
      </c>
      <c r="G4" s="21">
        <f>F4</f>
        <v>30336.370000000003</v>
      </c>
      <c r="H4" s="22">
        <v>20.5</v>
      </c>
      <c r="I4" s="21">
        <f>SQRT(F4)*H4*4</f>
        <v>14282.218030824206</v>
      </c>
      <c r="J4" s="19">
        <f>F4+G4+I4</f>
        <v>74954.958030824215</v>
      </c>
      <c r="K4" s="16">
        <v>0.1</v>
      </c>
      <c r="L4" s="21">
        <f>K4*J4</f>
        <v>7495.4958030824218</v>
      </c>
      <c r="M4" s="19">
        <f>F4*H4</f>
        <v>621895.58500000008</v>
      </c>
      <c r="N4" s="62">
        <f t="shared" ref="N4:N22" si="0">H4/2</f>
        <v>10.25</v>
      </c>
      <c r="O4" s="17">
        <v>2</v>
      </c>
      <c r="P4" s="21">
        <f>E4</f>
        <v>97.010895305999625</v>
      </c>
      <c r="Q4" s="21">
        <f>L4</f>
        <v>7495.4958030824218</v>
      </c>
      <c r="R4" s="21">
        <f>Q4/(1-K4)</f>
        <v>8328.3286700915796</v>
      </c>
      <c r="S4" s="21">
        <f>P4+(10*LOG(O4/(4*PI()*(POWER(N4,2)))))</f>
        <v>68.814619314583013</v>
      </c>
      <c r="T4" s="21">
        <f>P4+(10*LOG(4/R4))</f>
        <v>63.825916660413725</v>
      </c>
      <c r="U4" s="63">
        <f>10*LOG((POWER(10,(S4/10)))+(POWER(10,(T4/10))))</f>
        <v>70.01064670061767</v>
      </c>
    </row>
    <row r="5" spans="1:21" x14ac:dyDescent="0.2">
      <c r="A5" s="33" t="s">
        <v>126</v>
      </c>
      <c r="B5" s="16" t="s">
        <v>103</v>
      </c>
      <c r="C5" s="17" t="s">
        <v>12</v>
      </c>
      <c r="D5" s="19">
        <f>'Provided Noise Source Code'!C14</f>
        <v>63</v>
      </c>
      <c r="E5" s="61">
        <f t="shared" ref="E5:E23" si="1">D5+8</f>
        <v>71</v>
      </c>
      <c r="F5" s="20">
        <f>15498.69+2280.89</f>
        <v>17779.580000000002</v>
      </c>
      <c r="G5" s="21">
        <f t="shared" ref="G5:G23" si="2">F5</f>
        <v>17779.580000000002</v>
      </c>
      <c r="H5" s="22">
        <v>10.199999999999999</v>
      </c>
      <c r="I5" s="21">
        <f t="shared" ref="I5:I23" si="3">SQRT(F5)*H5*4</f>
        <v>5440.2757330120685</v>
      </c>
      <c r="J5" s="19">
        <f t="shared" ref="J5:J23" si="4">F5+G5+I5</f>
        <v>40999.435733012069</v>
      </c>
      <c r="K5" s="16">
        <v>0.1</v>
      </c>
      <c r="L5" s="21">
        <f t="shared" ref="L5:L23" si="5">K5*J5</f>
        <v>4099.9435733012069</v>
      </c>
      <c r="M5" s="19">
        <f t="shared" ref="M5:M23" si="6">F5*H5</f>
        <v>181351.71600000001</v>
      </c>
      <c r="N5" s="62">
        <f t="shared" si="0"/>
        <v>5.0999999999999996</v>
      </c>
      <c r="O5" s="17">
        <v>2</v>
      </c>
      <c r="P5" s="21">
        <f t="shared" ref="P5:P23" si="7">E5</f>
        <v>71</v>
      </c>
      <c r="Q5" s="21">
        <f t="shared" ref="Q5:Q23" si="8">L5</f>
        <v>4099.9435733012069</v>
      </c>
      <c r="R5" s="21">
        <f t="shared" ref="R5:R23" si="9">Q5/(1-K5)</f>
        <v>4555.4928592235628</v>
      </c>
      <c r="S5" s="21">
        <f>P5+(10*LOG(O5/(4*PI()*(POWER(N5,2)))))</f>
        <v>48.866797794460119</v>
      </c>
      <c r="T5" s="21">
        <f t="shared" ref="T5:T23" si="10">P5+(10*LOG(4/R5))</f>
        <v>40.435246211140282</v>
      </c>
      <c r="U5" s="63">
        <f t="shared" ref="U5:U23" si="11">10*LOG((POWER(10,(S5/10)))+(POWER(10,(T5/10))))</f>
        <v>49.449150624972305</v>
      </c>
    </row>
    <row r="6" spans="1:21" x14ac:dyDescent="0.2">
      <c r="A6" s="33" t="s">
        <v>84</v>
      </c>
      <c r="B6" s="16" t="s">
        <v>103</v>
      </c>
      <c r="C6" s="17" t="s">
        <v>19</v>
      </c>
      <c r="D6" s="19">
        <f>'Provided Noise Source Code'!C21</f>
        <v>80</v>
      </c>
      <c r="E6" s="61">
        <f t="shared" si="1"/>
        <v>88</v>
      </c>
      <c r="F6" s="20">
        <v>238.96</v>
      </c>
      <c r="G6" s="21">
        <f t="shared" si="2"/>
        <v>238.96</v>
      </c>
      <c r="H6" s="22">
        <v>10.199999999999999</v>
      </c>
      <c r="I6" s="21">
        <f t="shared" si="3"/>
        <v>630.69990835578847</v>
      </c>
      <c r="J6" s="19">
        <f t="shared" si="4"/>
        <v>1108.6199083557885</v>
      </c>
      <c r="K6" s="16">
        <v>0.1</v>
      </c>
      <c r="L6" s="21">
        <f t="shared" si="5"/>
        <v>110.86199083557887</v>
      </c>
      <c r="M6" s="19">
        <f t="shared" si="6"/>
        <v>2437.3919999999998</v>
      </c>
      <c r="N6" s="62">
        <f t="shared" si="0"/>
        <v>5.0999999999999996</v>
      </c>
      <c r="O6" s="17">
        <v>2</v>
      </c>
      <c r="P6" s="21">
        <f t="shared" si="7"/>
        <v>88</v>
      </c>
      <c r="Q6" s="21">
        <f t="shared" si="8"/>
        <v>110.86199083557887</v>
      </c>
      <c r="R6" s="21">
        <f t="shared" si="9"/>
        <v>123.17998981730985</v>
      </c>
      <c r="S6" s="21">
        <f t="shared" ref="S6:S23" si="12">P6+(10*LOG(O6/(4*PI()*(POWER(N6,2)))))</f>
        <v>65.866797794460126</v>
      </c>
      <c r="T6" s="21">
        <f t="shared" si="10"/>
        <v>73.115198274747357</v>
      </c>
      <c r="U6" s="63">
        <f t="shared" si="11"/>
        <v>73.864950041159545</v>
      </c>
    </row>
    <row r="7" spans="1:21" x14ac:dyDescent="0.2">
      <c r="A7" s="33" t="s">
        <v>85</v>
      </c>
      <c r="B7" s="16" t="s">
        <v>103</v>
      </c>
      <c r="C7" s="17" t="s">
        <v>4</v>
      </c>
      <c r="D7" s="19">
        <f>'Provided Noise Source Code'!C6</f>
        <v>69</v>
      </c>
      <c r="E7" s="61">
        <f t="shared" si="1"/>
        <v>77</v>
      </c>
      <c r="F7" s="20">
        <v>191.66</v>
      </c>
      <c r="G7" s="21">
        <f t="shared" si="2"/>
        <v>191.66</v>
      </c>
      <c r="H7" s="22">
        <v>10.199999999999999</v>
      </c>
      <c r="I7" s="21">
        <f t="shared" si="3"/>
        <v>564.84059910739415</v>
      </c>
      <c r="J7" s="19">
        <f t="shared" si="4"/>
        <v>948.16059910739409</v>
      </c>
      <c r="K7" s="16">
        <v>0.1</v>
      </c>
      <c r="L7" s="21">
        <f t="shared" si="5"/>
        <v>94.816059910739412</v>
      </c>
      <c r="M7" s="19">
        <f t="shared" si="6"/>
        <v>1954.9319999999998</v>
      </c>
      <c r="N7" s="62">
        <f t="shared" si="0"/>
        <v>5.0999999999999996</v>
      </c>
      <c r="O7" s="17">
        <v>2</v>
      </c>
      <c r="P7" s="21">
        <f t="shared" si="7"/>
        <v>77</v>
      </c>
      <c r="Q7" s="21">
        <f t="shared" si="8"/>
        <v>94.816059910739412</v>
      </c>
      <c r="R7" s="21">
        <f t="shared" si="9"/>
        <v>105.35117767859934</v>
      </c>
      <c r="S7" s="21">
        <f t="shared" si="12"/>
        <v>54.866797794460119</v>
      </c>
      <c r="T7" s="21">
        <f t="shared" si="10"/>
        <v>62.79420596552724</v>
      </c>
      <c r="U7" s="63">
        <f t="shared" si="11"/>
        <v>63.443129303203037</v>
      </c>
    </row>
    <row r="8" spans="1:21" x14ac:dyDescent="0.2">
      <c r="A8" s="33" t="s">
        <v>86</v>
      </c>
      <c r="B8" s="16" t="s">
        <v>103</v>
      </c>
      <c r="C8" s="17" t="s">
        <v>87</v>
      </c>
      <c r="D8" s="19">
        <f>10*LOG(10^(('Provided Noise Source Code'!C12)/10)+10^(('Provided Noise Source Code'!C5)/10))</f>
        <v>80.085799992300366</v>
      </c>
      <c r="E8" s="61">
        <f t="shared" si="1"/>
        <v>88.085799992300366</v>
      </c>
      <c r="F8" s="20">
        <v>548.22</v>
      </c>
      <c r="G8" s="21">
        <f t="shared" si="2"/>
        <v>548.22</v>
      </c>
      <c r="H8" s="22">
        <v>10.199999999999999</v>
      </c>
      <c r="I8" s="21">
        <f t="shared" si="3"/>
        <v>955.2952113352186</v>
      </c>
      <c r="J8" s="19">
        <f t="shared" si="4"/>
        <v>2051.7352113352185</v>
      </c>
      <c r="K8" s="16">
        <v>0.1</v>
      </c>
      <c r="L8" s="21">
        <f t="shared" si="5"/>
        <v>205.17352113352186</v>
      </c>
      <c r="M8" s="19">
        <f t="shared" si="6"/>
        <v>5591.8440000000001</v>
      </c>
      <c r="N8" s="62">
        <f t="shared" si="0"/>
        <v>5.0999999999999996</v>
      </c>
      <c r="O8" s="17">
        <v>2</v>
      </c>
      <c r="P8" s="21">
        <f t="shared" si="7"/>
        <v>88.085799992300366</v>
      </c>
      <c r="Q8" s="21">
        <f t="shared" si="8"/>
        <v>205.17352113352186</v>
      </c>
      <c r="R8" s="21">
        <f t="shared" si="9"/>
        <v>227.97057903724649</v>
      </c>
      <c r="S8" s="21">
        <f t="shared" si="12"/>
        <v>65.952597786760492</v>
      </c>
      <c r="T8" s="21">
        <f t="shared" si="10"/>
        <v>70.527611882340281</v>
      </c>
      <c r="U8" s="63">
        <f t="shared" si="11"/>
        <v>71.826886055625224</v>
      </c>
    </row>
    <row r="9" spans="1:21" x14ac:dyDescent="0.2">
      <c r="A9" s="33" t="s">
        <v>127</v>
      </c>
      <c r="B9" s="16" t="s">
        <v>103</v>
      </c>
      <c r="C9" s="17" t="s">
        <v>89</v>
      </c>
      <c r="D9" s="19">
        <f>10*LOG(10^(('Provided Noise Source Code'!C20)/10)+10^(('Provided Noise Source Code'!C10)/10))</f>
        <v>79.514969420252314</v>
      </c>
      <c r="E9" s="61">
        <f t="shared" si="1"/>
        <v>87.514969420252314</v>
      </c>
      <c r="F9" s="20">
        <v>1485.75</v>
      </c>
      <c r="G9" s="21">
        <f t="shared" si="2"/>
        <v>1485.75</v>
      </c>
      <c r="H9" s="22">
        <v>10.199999999999999</v>
      </c>
      <c r="I9" s="21">
        <f t="shared" si="3"/>
        <v>1572.6534519721754</v>
      </c>
      <c r="J9" s="19">
        <f t="shared" si="4"/>
        <v>4544.1534519721754</v>
      </c>
      <c r="K9" s="16">
        <v>0.1</v>
      </c>
      <c r="L9" s="21">
        <f t="shared" si="5"/>
        <v>454.41534519721756</v>
      </c>
      <c r="M9" s="19">
        <f t="shared" si="6"/>
        <v>15154.65</v>
      </c>
      <c r="N9" s="62">
        <f t="shared" si="0"/>
        <v>5.0999999999999996</v>
      </c>
      <c r="O9" s="17">
        <v>2</v>
      </c>
      <c r="P9" s="21">
        <f t="shared" si="7"/>
        <v>87.514969420252314</v>
      </c>
      <c r="Q9" s="21">
        <f t="shared" si="8"/>
        <v>454.41534519721756</v>
      </c>
      <c r="R9" s="21">
        <f t="shared" si="9"/>
        <v>504.90593910801948</v>
      </c>
      <c r="S9" s="21">
        <f t="shared" si="12"/>
        <v>65.381767214712426</v>
      </c>
      <c r="T9" s="21">
        <f t="shared" si="10"/>
        <v>66.503464541081527</v>
      </c>
      <c r="U9" s="63">
        <f t="shared" si="11"/>
        <v>68.989029669722129</v>
      </c>
    </row>
    <row r="10" spans="1:21" x14ac:dyDescent="0.2">
      <c r="A10" s="33" t="s">
        <v>90</v>
      </c>
      <c r="B10" s="16" t="s">
        <v>103</v>
      </c>
      <c r="C10" s="17" t="s">
        <v>91</v>
      </c>
      <c r="D10" s="19">
        <f>10*LOG(10^(('Provided Noise Source Code'!C25)/10)+10^(('Provided Noise Source Code'!C9)/10))</f>
        <v>84.107742255119575</v>
      </c>
      <c r="E10" s="61">
        <f t="shared" si="1"/>
        <v>92.107742255119575</v>
      </c>
      <c r="F10" s="20">
        <v>611.71</v>
      </c>
      <c r="G10" s="21">
        <f t="shared" si="2"/>
        <v>611.71</v>
      </c>
      <c r="H10" s="22">
        <v>10.199999999999999</v>
      </c>
      <c r="I10" s="21">
        <f t="shared" si="3"/>
        <v>1009.097088688695</v>
      </c>
      <c r="J10" s="19">
        <f t="shared" si="4"/>
        <v>2232.5170886886949</v>
      </c>
      <c r="K10" s="16">
        <v>0.1</v>
      </c>
      <c r="L10" s="21">
        <f t="shared" si="5"/>
        <v>223.25170886886951</v>
      </c>
      <c r="M10" s="19">
        <f t="shared" si="6"/>
        <v>6239.442</v>
      </c>
      <c r="N10" s="62">
        <f t="shared" si="0"/>
        <v>5.0999999999999996</v>
      </c>
      <c r="O10" s="17">
        <v>2</v>
      </c>
      <c r="P10" s="21">
        <f t="shared" si="7"/>
        <v>92.107742255119575</v>
      </c>
      <c r="Q10" s="21">
        <f t="shared" si="8"/>
        <v>223.25170886886951</v>
      </c>
      <c r="R10" s="21">
        <f t="shared" si="9"/>
        <v>248.05745429874389</v>
      </c>
      <c r="S10" s="21">
        <f t="shared" si="12"/>
        <v>69.974540049579701</v>
      </c>
      <c r="T10" s="21">
        <f t="shared" si="10"/>
        <v>74.182819344208781</v>
      </c>
      <c r="U10" s="63">
        <f t="shared" si="11"/>
        <v>75.579927154741313</v>
      </c>
    </row>
    <row r="11" spans="1:21" x14ac:dyDescent="0.2">
      <c r="A11" s="33" t="s">
        <v>90</v>
      </c>
      <c r="B11" s="16" t="s">
        <v>103</v>
      </c>
      <c r="C11" s="17" t="s">
        <v>91</v>
      </c>
      <c r="D11" s="19">
        <f>10*LOG(10^(('Provided Noise Source Code'!C25)/10)+10^(('Provided Noise Source Code'!C9)/10))</f>
        <v>84.107742255119575</v>
      </c>
      <c r="E11" s="61">
        <f t="shared" si="1"/>
        <v>92.107742255119575</v>
      </c>
      <c r="F11" s="20">
        <v>314.3</v>
      </c>
      <c r="G11" s="21">
        <f t="shared" si="2"/>
        <v>314.3</v>
      </c>
      <c r="H11" s="22">
        <v>10.199999999999999</v>
      </c>
      <c r="I11" s="21">
        <f t="shared" si="3"/>
        <v>723.32313111084727</v>
      </c>
      <c r="J11" s="19">
        <f t="shared" si="4"/>
        <v>1351.9231311108474</v>
      </c>
      <c r="K11" s="16">
        <v>0.1</v>
      </c>
      <c r="L11" s="21">
        <f t="shared" si="5"/>
        <v>135.19231311108476</v>
      </c>
      <c r="M11" s="19">
        <f t="shared" si="6"/>
        <v>3205.8599999999997</v>
      </c>
      <c r="N11" s="62">
        <f t="shared" si="0"/>
        <v>5.0999999999999996</v>
      </c>
      <c r="O11" s="17">
        <v>2</v>
      </c>
      <c r="P11" s="21">
        <f t="shared" si="7"/>
        <v>92.107742255119575</v>
      </c>
      <c r="Q11" s="21">
        <f t="shared" si="8"/>
        <v>135.19231311108476</v>
      </c>
      <c r="R11" s="21">
        <f t="shared" si="9"/>
        <v>150.21368123453863</v>
      </c>
      <c r="S11" s="21">
        <f t="shared" si="12"/>
        <v>69.974540049579701</v>
      </c>
      <c r="T11" s="21">
        <f t="shared" si="10"/>
        <v>76.361247274868319</v>
      </c>
      <c r="U11" s="63">
        <f t="shared" si="11"/>
        <v>77.259553395157695</v>
      </c>
    </row>
    <row r="12" spans="1:21" x14ac:dyDescent="0.2">
      <c r="A12" s="33" t="s">
        <v>92</v>
      </c>
      <c r="B12" s="16" t="s">
        <v>103</v>
      </c>
      <c r="C12" s="17" t="s">
        <v>93</v>
      </c>
      <c r="D12" s="19">
        <f>10*LOG(10^(('Provided Noise Source Code'!C8)/10)+10^(('Provided Noise Source Code'!C5)/10))</f>
        <v>66.010299956639813</v>
      </c>
      <c r="E12" s="61">
        <f t="shared" si="1"/>
        <v>74.010299956639813</v>
      </c>
      <c r="F12" s="20">
        <v>486.81</v>
      </c>
      <c r="G12" s="21">
        <f t="shared" si="2"/>
        <v>486.81</v>
      </c>
      <c r="H12" s="22">
        <v>10.199999999999999</v>
      </c>
      <c r="I12" s="21">
        <f t="shared" si="3"/>
        <v>900.20186536131985</v>
      </c>
      <c r="J12" s="19">
        <f t="shared" si="4"/>
        <v>1873.8218653613199</v>
      </c>
      <c r="K12" s="16">
        <v>0.1</v>
      </c>
      <c r="L12" s="21">
        <f t="shared" si="5"/>
        <v>187.382186536132</v>
      </c>
      <c r="M12" s="19">
        <f t="shared" si="6"/>
        <v>4965.4619999999995</v>
      </c>
      <c r="N12" s="62">
        <f t="shared" si="0"/>
        <v>5.0999999999999996</v>
      </c>
      <c r="O12" s="17">
        <v>2</v>
      </c>
      <c r="P12" s="21">
        <f t="shared" si="7"/>
        <v>74.010299956639813</v>
      </c>
      <c r="Q12" s="21">
        <f t="shared" si="8"/>
        <v>187.382186536132</v>
      </c>
      <c r="R12" s="21">
        <f t="shared" si="9"/>
        <v>208.20242948459111</v>
      </c>
      <c r="S12" s="21">
        <f t="shared" si="12"/>
        <v>51.877097751099932</v>
      </c>
      <c r="T12" s="21">
        <f t="shared" si="10"/>
        <v>56.846041940672066</v>
      </c>
      <c r="U12" s="63">
        <f t="shared" si="11"/>
        <v>58.046833968249736</v>
      </c>
    </row>
    <row r="13" spans="1:21" x14ac:dyDescent="0.2">
      <c r="A13" s="33" t="s">
        <v>132</v>
      </c>
      <c r="B13" s="16" t="s">
        <v>103</v>
      </c>
      <c r="C13" s="17" t="s">
        <v>94</v>
      </c>
      <c r="D13" s="23">
        <f>10*LOG(10^(('Provided Noise Source Code'!C10)/10)+10^(('Provided Noise Source Code'!C20)/10))</f>
        <v>79.514969420252314</v>
      </c>
      <c r="E13" s="61">
        <f t="shared" si="1"/>
        <v>87.514969420252314</v>
      </c>
      <c r="F13" s="24">
        <v>1485.75</v>
      </c>
      <c r="G13" s="21">
        <f t="shared" si="2"/>
        <v>1485.75</v>
      </c>
      <c r="H13" s="22">
        <v>10.199999999999999</v>
      </c>
      <c r="I13" s="21">
        <f t="shared" si="3"/>
        <v>1572.6534519721754</v>
      </c>
      <c r="J13" s="19">
        <f t="shared" si="4"/>
        <v>4544.1534519721754</v>
      </c>
      <c r="K13" s="16">
        <v>0.1</v>
      </c>
      <c r="L13" s="21">
        <f t="shared" si="5"/>
        <v>454.41534519721756</v>
      </c>
      <c r="M13" s="19">
        <f t="shared" si="6"/>
        <v>15154.65</v>
      </c>
      <c r="N13" s="62">
        <f t="shared" si="0"/>
        <v>5.0999999999999996</v>
      </c>
      <c r="O13" s="17">
        <v>2</v>
      </c>
      <c r="P13" s="21">
        <f t="shared" si="7"/>
        <v>87.514969420252314</v>
      </c>
      <c r="Q13" s="21">
        <f t="shared" si="8"/>
        <v>454.41534519721756</v>
      </c>
      <c r="R13" s="21">
        <f t="shared" si="9"/>
        <v>504.90593910801948</v>
      </c>
      <c r="S13" s="21">
        <f t="shared" si="12"/>
        <v>65.381767214712426</v>
      </c>
      <c r="T13" s="21">
        <f t="shared" si="10"/>
        <v>66.503464541081527</v>
      </c>
      <c r="U13" s="63">
        <f t="shared" si="11"/>
        <v>68.989029669722129</v>
      </c>
    </row>
    <row r="14" spans="1:21" x14ac:dyDescent="0.2">
      <c r="A14" s="33" t="s">
        <v>95</v>
      </c>
      <c r="B14" s="16" t="s">
        <v>103</v>
      </c>
      <c r="C14" s="17" t="s">
        <v>8</v>
      </c>
      <c r="D14" s="19">
        <f>'Provided Noise Source Code'!C10</f>
        <v>70</v>
      </c>
      <c r="E14" s="61">
        <f t="shared" si="1"/>
        <v>78</v>
      </c>
      <c r="F14" s="20">
        <v>299.68</v>
      </c>
      <c r="G14" s="21">
        <f t="shared" si="2"/>
        <v>299.68</v>
      </c>
      <c r="H14" s="22">
        <v>10.199999999999999</v>
      </c>
      <c r="I14" s="21">
        <f t="shared" si="3"/>
        <v>706.29973467360162</v>
      </c>
      <c r="J14" s="19">
        <f t="shared" si="4"/>
        <v>1305.6597346736016</v>
      </c>
      <c r="K14" s="16">
        <v>0.1</v>
      </c>
      <c r="L14" s="21">
        <f t="shared" si="5"/>
        <v>130.56597346736018</v>
      </c>
      <c r="M14" s="19">
        <f t="shared" si="6"/>
        <v>3056.7359999999999</v>
      </c>
      <c r="N14" s="62">
        <f t="shared" si="0"/>
        <v>5.0999999999999996</v>
      </c>
      <c r="O14" s="17">
        <v>2</v>
      </c>
      <c r="P14" s="21">
        <f t="shared" si="7"/>
        <v>78</v>
      </c>
      <c r="Q14" s="21">
        <f t="shared" si="8"/>
        <v>130.56597346736018</v>
      </c>
      <c r="R14" s="21">
        <f t="shared" si="9"/>
        <v>145.07330385262242</v>
      </c>
      <c r="S14" s="21">
        <f t="shared" si="12"/>
        <v>55.866797794460119</v>
      </c>
      <c r="T14" s="21">
        <f t="shared" si="10"/>
        <v>62.404724896840378</v>
      </c>
      <c r="U14" s="63">
        <f t="shared" si="11"/>
        <v>63.275172327738012</v>
      </c>
    </row>
    <row r="15" spans="1:21" x14ac:dyDescent="0.2">
      <c r="A15" s="33" t="s">
        <v>96</v>
      </c>
      <c r="B15" s="16" t="s">
        <v>103</v>
      </c>
      <c r="C15" s="17" t="s">
        <v>10</v>
      </c>
      <c r="D15" s="19">
        <f>'Provided Noise Source Code'!C12</f>
        <v>80</v>
      </c>
      <c r="E15" s="61">
        <f t="shared" si="1"/>
        <v>88</v>
      </c>
      <c r="F15" s="20">
        <v>84.5</v>
      </c>
      <c r="G15" s="21">
        <f t="shared" si="2"/>
        <v>84.5</v>
      </c>
      <c r="H15" s="22">
        <v>10.199999999999999</v>
      </c>
      <c r="I15" s="21">
        <f t="shared" si="3"/>
        <v>375.04943674134478</v>
      </c>
      <c r="J15" s="19">
        <f t="shared" si="4"/>
        <v>544.04943674134483</v>
      </c>
      <c r="K15" s="16">
        <v>0.1</v>
      </c>
      <c r="L15" s="21">
        <f t="shared" si="5"/>
        <v>54.404943674134486</v>
      </c>
      <c r="M15" s="19">
        <f t="shared" si="6"/>
        <v>861.9</v>
      </c>
      <c r="N15" s="62">
        <f t="shared" si="0"/>
        <v>5.0999999999999996</v>
      </c>
      <c r="O15" s="17">
        <v>2</v>
      </c>
      <c r="P15" s="21">
        <f t="shared" si="7"/>
        <v>88</v>
      </c>
      <c r="Q15" s="21">
        <f t="shared" si="8"/>
        <v>54.404943674134486</v>
      </c>
      <c r="R15" s="21">
        <f t="shared" si="9"/>
        <v>60.44993741570498</v>
      </c>
      <c r="S15" s="21">
        <f t="shared" si="12"/>
        <v>65.866797794460126</v>
      </c>
      <c r="T15" s="21">
        <f t="shared" si="10"/>
        <v>76.206641357594279</v>
      </c>
      <c r="U15" s="63">
        <f t="shared" si="11"/>
        <v>76.59074907088177</v>
      </c>
    </row>
    <row r="16" spans="1:21" x14ac:dyDescent="0.2">
      <c r="A16" s="33" t="s">
        <v>105</v>
      </c>
      <c r="B16" s="16" t="s">
        <v>103</v>
      </c>
      <c r="C16" s="17" t="s">
        <v>97</v>
      </c>
      <c r="D16" s="19">
        <f>10*LOG(10^(('Provided Noise Source Code'!C18)/10)+10^(('Provided Noise Source Code'!C4)/10))</f>
        <v>88.539018910438671</v>
      </c>
      <c r="E16" s="61">
        <f t="shared" si="1"/>
        <v>96.539018910438671</v>
      </c>
      <c r="F16" s="20">
        <v>301.36</v>
      </c>
      <c r="G16" s="21">
        <f t="shared" si="2"/>
        <v>301.36</v>
      </c>
      <c r="H16" s="22">
        <v>6.8</v>
      </c>
      <c r="I16" s="21">
        <f t="shared" si="3"/>
        <v>472.18447920277941</v>
      </c>
      <c r="J16" s="19">
        <f t="shared" si="4"/>
        <v>1074.9044792027794</v>
      </c>
      <c r="K16" s="16">
        <v>0.1</v>
      </c>
      <c r="L16" s="21">
        <f t="shared" si="5"/>
        <v>107.49044792027794</v>
      </c>
      <c r="M16" s="19">
        <f t="shared" si="6"/>
        <v>2049.248</v>
      </c>
      <c r="N16" s="62">
        <f t="shared" si="0"/>
        <v>3.4</v>
      </c>
      <c r="O16" s="17">
        <v>2</v>
      </c>
      <c r="P16" s="21">
        <f t="shared" si="7"/>
        <v>96.539018910438671</v>
      </c>
      <c r="Q16" s="21">
        <f t="shared" si="8"/>
        <v>107.49044792027794</v>
      </c>
      <c r="R16" s="21">
        <f t="shared" si="9"/>
        <v>119.43383102253105</v>
      </c>
      <c r="S16" s="21">
        <f t="shared" si="12"/>
        <v>77.927641886012424</v>
      </c>
      <c r="T16" s="21">
        <f>P16+(10*LOG(4/R16))</f>
        <v>81.788345191858724</v>
      </c>
      <c r="U16" s="63">
        <f t="shared" si="11"/>
        <v>83.283871232497177</v>
      </c>
    </row>
    <row r="17" spans="1:21" x14ac:dyDescent="0.2">
      <c r="A17" s="33" t="s">
        <v>105</v>
      </c>
      <c r="B17" s="16" t="s">
        <v>103</v>
      </c>
      <c r="C17" s="17" t="s">
        <v>97</v>
      </c>
      <c r="D17" s="19">
        <f>10*LOG(10^(('Provided Noise Source Code'!C18)/10)+10^(('Provided Noise Source Code'!C4)/10))</f>
        <v>88.539018910438671</v>
      </c>
      <c r="E17" s="61">
        <f t="shared" si="1"/>
        <v>96.539018910438671</v>
      </c>
      <c r="F17" s="20">
        <v>255.52</v>
      </c>
      <c r="G17" s="21">
        <f t="shared" si="2"/>
        <v>255.52</v>
      </c>
      <c r="H17" s="22">
        <v>6.8</v>
      </c>
      <c r="I17" s="21">
        <f t="shared" si="3"/>
        <v>434.79180857049272</v>
      </c>
      <c r="J17" s="19">
        <f t="shared" si="4"/>
        <v>945.83180857049274</v>
      </c>
      <c r="K17" s="16">
        <v>0.1</v>
      </c>
      <c r="L17" s="21">
        <f t="shared" si="5"/>
        <v>94.583180857049285</v>
      </c>
      <c r="M17" s="19">
        <f t="shared" si="6"/>
        <v>1737.5360000000001</v>
      </c>
      <c r="N17" s="62">
        <f t="shared" si="0"/>
        <v>3.4</v>
      </c>
      <c r="O17" s="17">
        <v>2</v>
      </c>
      <c r="P17" s="21">
        <f t="shared" si="7"/>
        <v>96.539018910438671</v>
      </c>
      <c r="Q17" s="21">
        <f t="shared" si="8"/>
        <v>94.583180857049285</v>
      </c>
      <c r="R17" s="21">
        <f t="shared" si="9"/>
        <v>105.0924231744992</v>
      </c>
      <c r="S17" s="21">
        <f t="shared" si="12"/>
        <v>77.927641886012424</v>
      </c>
      <c r="T17" s="21">
        <f t="shared" si="10"/>
        <v>82.343904764494141</v>
      </c>
      <c r="U17" s="63">
        <f t="shared" si="11"/>
        <v>83.684786086761875</v>
      </c>
    </row>
    <row r="18" spans="1:21" s="5" customFormat="1" hidden="1" x14ac:dyDescent="0.2">
      <c r="A18" s="34" t="s">
        <v>98</v>
      </c>
      <c r="B18" s="25" t="s">
        <v>103</v>
      </c>
      <c r="C18" s="26" t="s">
        <v>5</v>
      </c>
      <c r="D18" s="27">
        <f>'Provided Noise Source Code'!C7</f>
        <v>85</v>
      </c>
      <c r="E18" s="61">
        <f t="shared" si="1"/>
        <v>93</v>
      </c>
      <c r="F18" s="28">
        <v>207.54</v>
      </c>
      <c r="G18" s="29">
        <f t="shared" si="2"/>
        <v>207.54</v>
      </c>
      <c r="H18" s="30">
        <v>12.65</v>
      </c>
      <c r="I18" s="29">
        <f t="shared" si="3"/>
        <v>728.95618139912904</v>
      </c>
      <c r="J18" s="27">
        <f t="shared" si="4"/>
        <v>1144.036181399129</v>
      </c>
      <c r="K18" s="16">
        <v>0.1</v>
      </c>
      <c r="L18" s="29">
        <f t="shared" si="5"/>
        <v>114.40361813991291</v>
      </c>
      <c r="M18" s="27">
        <f t="shared" si="6"/>
        <v>2625.3809999999999</v>
      </c>
      <c r="N18" s="62">
        <f t="shared" si="0"/>
        <v>6.3250000000000002</v>
      </c>
      <c r="O18" s="26">
        <v>2</v>
      </c>
      <c r="P18" s="21">
        <f t="shared" si="7"/>
        <v>93</v>
      </c>
      <c r="Q18" s="29">
        <f t="shared" si="8"/>
        <v>114.40361813991291</v>
      </c>
      <c r="R18" s="29">
        <f t="shared" si="9"/>
        <v>127.11513126656989</v>
      </c>
      <c r="S18" s="29">
        <f t="shared" si="12"/>
        <v>68.996990719461735</v>
      </c>
      <c r="T18" s="29">
        <f t="shared" si="10"/>
        <v>77.978627410537172</v>
      </c>
      <c r="U18" s="64">
        <f t="shared" si="11"/>
        <v>78.495653998149109</v>
      </c>
    </row>
    <row r="19" spans="1:21" x14ac:dyDescent="0.2">
      <c r="A19" s="33" t="s">
        <v>99</v>
      </c>
      <c r="B19" s="16" t="s">
        <v>103</v>
      </c>
      <c r="C19" s="17" t="s">
        <v>1</v>
      </c>
      <c r="D19" s="19">
        <f>'Provided Noise Source Code'!C3</f>
        <v>69</v>
      </c>
      <c r="E19" s="61">
        <f t="shared" si="1"/>
        <v>77</v>
      </c>
      <c r="F19" s="20">
        <v>209.28</v>
      </c>
      <c r="G19" s="21">
        <f t="shared" si="2"/>
        <v>209.28</v>
      </c>
      <c r="H19" s="22">
        <v>6.8</v>
      </c>
      <c r="I19" s="21">
        <f t="shared" si="3"/>
        <v>393.48915512374668</v>
      </c>
      <c r="J19" s="19">
        <f t="shared" si="4"/>
        <v>812.04915512374669</v>
      </c>
      <c r="K19" s="16">
        <v>0.1</v>
      </c>
      <c r="L19" s="21">
        <f t="shared" si="5"/>
        <v>81.204915512374669</v>
      </c>
      <c r="M19" s="19">
        <f t="shared" si="6"/>
        <v>1423.104</v>
      </c>
      <c r="N19" s="62">
        <f t="shared" si="0"/>
        <v>3.4</v>
      </c>
      <c r="O19" s="17">
        <v>2</v>
      </c>
      <c r="P19" s="21">
        <f t="shared" si="7"/>
        <v>77</v>
      </c>
      <c r="Q19" s="21">
        <f t="shared" si="8"/>
        <v>81.204915512374669</v>
      </c>
      <c r="R19" s="21">
        <f t="shared" si="9"/>
        <v>90.227683902638518</v>
      </c>
      <c r="S19" s="21">
        <f t="shared" si="12"/>
        <v>58.388622975573746</v>
      </c>
      <c r="T19" s="21">
        <f t="shared" si="10"/>
        <v>63.467201819289784</v>
      </c>
      <c r="U19" s="63">
        <f t="shared" si="11"/>
        <v>64.641762842582779</v>
      </c>
    </row>
    <row r="20" spans="1:21" x14ac:dyDescent="0.2">
      <c r="A20" s="33" t="s">
        <v>100</v>
      </c>
      <c r="B20" s="16" t="s">
        <v>103</v>
      </c>
      <c r="C20" s="17" t="s">
        <v>17</v>
      </c>
      <c r="D20" s="19">
        <f>'Provided Noise Source Code'!C19</f>
        <v>90</v>
      </c>
      <c r="E20" s="61">
        <f t="shared" si="1"/>
        <v>98</v>
      </c>
      <c r="F20" s="20">
        <v>300.18</v>
      </c>
      <c r="G20" s="21">
        <f t="shared" si="2"/>
        <v>300.18</v>
      </c>
      <c r="H20" s="22">
        <v>6.8</v>
      </c>
      <c r="I20" s="21">
        <f t="shared" si="3"/>
        <v>471.25913381068801</v>
      </c>
      <c r="J20" s="19">
        <f t="shared" si="4"/>
        <v>1071.619133810688</v>
      </c>
      <c r="K20" s="16">
        <v>0.1</v>
      </c>
      <c r="L20" s="21">
        <f t="shared" si="5"/>
        <v>107.16191338106881</v>
      </c>
      <c r="M20" s="19">
        <f t="shared" si="6"/>
        <v>2041.2239999999999</v>
      </c>
      <c r="N20" s="62">
        <f t="shared" si="0"/>
        <v>3.4</v>
      </c>
      <c r="O20" s="17">
        <v>2</v>
      </c>
      <c r="P20" s="21">
        <f t="shared" si="7"/>
        <v>98</v>
      </c>
      <c r="Q20" s="21">
        <f t="shared" si="8"/>
        <v>107.16191338106881</v>
      </c>
      <c r="R20" s="21">
        <f t="shared" si="9"/>
        <v>119.06879264563202</v>
      </c>
      <c r="S20" s="21">
        <f t="shared" si="12"/>
        <v>79.388622975573753</v>
      </c>
      <c r="T20" s="21">
        <f t="shared" si="10"/>
        <v>83.262620414132229</v>
      </c>
      <c r="U20" s="63">
        <f t="shared" si="11"/>
        <v>84.754277746702115</v>
      </c>
    </row>
    <row r="21" spans="1:21" x14ac:dyDescent="0.2">
      <c r="A21" s="33" t="s">
        <v>128</v>
      </c>
      <c r="B21" s="16" t="s">
        <v>103</v>
      </c>
      <c r="C21" s="17" t="s">
        <v>11</v>
      </c>
      <c r="D21" s="19">
        <f>'Provided Noise Source Code'!C13</f>
        <v>80</v>
      </c>
      <c r="E21" s="61">
        <f t="shared" si="1"/>
        <v>88</v>
      </c>
      <c r="F21" s="20">
        <v>132.24</v>
      </c>
      <c r="G21" s="21">
        <f t="shared" si="2"/>
        <v>132.24</v>
      </c>
      <c r="H21" s="22">
        <v>6.8</v>
      </c>
      <c r="I21" s="21">
        <f t="shared" si="3"/>
        <v>312.78817368947955</v>
      </c>
      <c r="J21" s="19">
        <f t="shared" si="4"/>
        <v>577.26817368947957</v>
      </c>
      <c r="K21" s="16">
        <v>0.1</v>
      </c>
      <c r="L21" s="21">
        <f t="shared" si="5"/>
        <v>57.726817368947962</v>
      </c>
      <c r="M21" s="19">
        <f t="shared" si="6"/>
        <v>899.23200000000008</v>
      </c>
      <c r="N21" s="62">
        <f t="shared" si="0"/>
        <v>3.4</v>
      </c>
      <c r="O21" s="17">
        <v>2</v>
      </c>
      <c r="P21" s="21">
        <f t="shared" si="7"/>
        <v>88</v>
      </c>
      <c r="Q21" s="21">
        <f t="shared" si="8"/>
        <v>57.726817368947962</v>
      </c>
      <c r="R21" s="21">
        <f t="shared" si="9"/>
        <v>64.140908187719958</v>
      </c>
      <c r="S21" s="21">
        <f t="shared" si="12"/>
        <v>69.388622975573753</v>
      </c>
      <c r="T21" s="21">
        <f t="shared" si="10"/>
        <v>75.949248864040328</v>
      </c>
      <c r="U21" s="63">
        <f t="shared" si="11"/>
        <v>76.815582559060857</v>
      </c>
    </row>
    <row r="22" spans="1:21" x14ac:dyDescent="0.2">
      <c r="A22" s="33" t="s">
        <v>106</v>
      </c>
      <c r="B22" s="16" t="s">
        <v>103</v>
      </c>
      <c r="C22" s="17" t="s">
        <v>104</v>
      </c>
      <c r="D22" s="19">
        <f>10*LOG(10^(('Provided Noise Source Code'!C11)/10)+10^(('Provided Noise Source Code'!C11)/10)+10^(('Provided Noise Source Code'!C11)/10)+10^(('Provided Noise Source Code'!C11)/10)+10^(('Provided Noise Source Code'!C15)/10)+10^(('Provided Noise Source Code'!C15)/10)+10^(('Provided Noise Source Code'!C15)/10)+10^(('Provided Noise Source Code'!C15)/10)+10^(('Provided Noise Source Code'!C22)/10)+10^(('Provided Noise Source Code'!C22)/10)+10^(('Provided Noise Source Code'!C22)/10)+10^(('Provided Noise Source Code'!C22)/10)+10^(('Provided Noise Source Code'!C23)/10)+10^(('Provided Noise Source Code'!C23)/10)+10^(('Provided Noise Source Code'!C23)/10)+10^(('Provided Noise Source Code'!C23)/10)+10^(('Provided Noise Source Code'!C24)/10)+10^(('Provided Noise Source Code'!C24)/10)+10^(('Provided Noise Source Code'!C24)/10)+10^(('Provided Noise Source Code'!C24)/10))</f>
        <v>99.700061882764373</v>
      </c>
      <c r="E22" s="61">
        <f t="shared" si="1"/>
        <v>107.70006188276437</v>
      </c>
      <c r="F22" s="20">
        <f>2967.1+2713.37</f>
        <v>5680.4699999999993</v>
      </c>
      <c r="G22" s="21">
        <f t="shared" si="2"/>
        <v>5680.4699999999993</v>
      </c>
      <c r="H22" s="22">
        <v>10.199999999999999</v>
      </c>
      <c r="I22" s="21">
        <f t="shared" si="3"/>
        <v>3075.0508257262995</v>
      </c>
      <c r="J22" s="19">
        <f t="shared" si="4"/>
        <v>14435.990825726298</v>
      </c>
      <c r="K22" s="16">
        <v>0.1</v>
      </c>
      <c r="L22" s="21">
        <f t="shared" si="5"/>
        <v>1443.5990825726299</v>
      </c>
      <c r="M22" s="19">
        <f t="shared" si="6"/>
        <v>57940.793999999987</v>
      </c>
      <c r="N22" s="62">
        <f t="shared" si="0"/>
        <v>5.0999999999999996</v>
      </c>
      <c r="O22" s="17">
        <v>2</v>
      </c>
      <c r="P22" s="21">
        <f t="shared" si="7"/>
        <v>107.70006188276437</v>
      </c>
      <c r="Q22" s="21">
        <f t="shared" si="8"/>
        <v>1443.5990825726299</v>
      </c>
      <c r="R22" s="21">
        <f t="shared" si="9"/>
        <v>1603.9989806362553</v>
      </c>
      <c r="S22" s="21">
        <f t="shared" si="12"/>
        <v>85.5668596772245</v>
      </c>
      <c r="T22" s="21">
        <f t="shared" si="10"/>
        <v>81.668620916563739</v>
      </c>
      <c r="U22" s="63">
        <f t="shared" si="11"/>
        <v>87.051484166874161</v>
      </c>
    </row>
    <row r="23" spans="1:21" x14ac:dyDescent="0.2">
      <c r="A23" s="33" t="s">
        <v>107</v>
      </c>
      <c r="B23" s="16" t="s">
        <v>103</v>
      </c>
      <c r="C23" s="17" t="s">
        <v>104</v>
      </c>
      <c r="D23" s="19">
        <f>10*LOG(10^(('Provided Noise Source Code'!C11)/10)+10^(('Provided Noise Source Code'!C11)/10)+10^(('Provided Noise Source Code'!C11)/10)+10^(('Provided Noise Source Code'!C11)/10)+10^(('Provided Noise Source Code'!C15)/10)+10^(('Provided Noise Source Code'!C15)/10)+10^(('Provided Noise Source Code'!C15)/10)+10^(('Provided Noise Source Code'!C15)/10)+10^(('Provided Noise Source Code'!C22)/10)+10^(('Provided Noise Source Code'!C22)/10)+10^(('Provided Noise Source Code'!C22)/10)+10^(('Provided Noise Source Code'!C22)/10)+10^(('Provided Noise Source Code'!C23)/10)+10^(('Provided Noise Source Code'!C23)/10)+10^(('Provided Noise Source Code'!C23)/10)+10^(('Provided Noise Source Code'!C23)/10)+10^(('Provided Noise Source Code'!C24)/10)+10^(('Provided Noise Source Code'!C24)/10)+10^(('Provided Noise Source Code'!C24)/10)+10^(('Provided Noise Source Code'!C24)/10))</f>
        <v>99.700061882764373</v>
      </c>
      <c r="E23" s="61">
        <f t="shared" si="1"/>
        <v>107.70006188276437</v>
      </c>
      <c r="F23" s="20">
        <f>3200.82+3190.5</f>
        <v>6391.32</v>
      </c>
      <c r="G23" s="21">
        <f t="shared" si="2"/>
        <v>6391.32</v>
      </c>
      <c r="H23" s="22">
        <v>10.199999999999999</v>
      </c>
      <c r="I23" s="21">
        <f t="shared" si="3"/>
        <v>3261.7858490097101</v>
      </c>
      <c r="J23" s="19">
        <f t="shared" si="4"/>
        <v>16044.425849009709</v>
      </c>
      <c r="K23" s="16">
        <v>0.1</v>
      </c>
      <c r="L23" s="21">
        <f t="shared" si="5"/>
        <v>1604.442584900971</v>
      </c>
      <c r="M23" s="19">
        <f t="shared" si="6"/>
        <v>65191.463999999993</v>
      </c>
      <c r="N23" s="62">
        <f>H23/2</f>
        <v>5.0999999999999996</v>
      </c>
      <c r="O23" s="17">
        <v>2</v>
      </c>
      <c r="P23" s="21">
        <f t="shared" si="7"/>
        <v>107.70006188276437</v>
      </c>
      <c r="Q23" s="21">
        <f t="shared" si="8"/>
        <v>1604.442584900971</v>
      </c>
      <c r="R23" s="21">
        <f t="shared" si="9"/>
        <v>1782.7139832233011</v>
      </c>
      <c r="S23" s="21">
        <f t="shared" si="12"/>
        <v>85.5668596772245</v>
      </c>
      <c r="T23" s="21">
        <f t="shared" si="10"/>
        <v>81.209845085949581</v>
      </c>
      <c r="U23" s="63">
        <f t="shared" si="11"/>
        <v>86.923558434196977</v>
      </c>
    </row>
    <row r="46" spans="1:1" x14ac:dyDescent="0.2">
      <c r="A46" s="5"/>
    </row>
  </sheetData>
  <pageMargins left="0.7" right="0.7" top="0.75" bottom="0.75" header="0.3" footer="0.3"/>
  <pageSetup paperSize="9" orientation="portrait" horizontalDpi="4294967293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D84B5-A498-4050-9FFA-329AFC6DB1D6}">
  <dimension ref="A1:AI78"/>
  <sheetViews>
    <sheetView topLeftCell="A38" zoomScale="85" zoomScaleNormal="85" workbookViewId="0">
      <selection activeCell="A35" sqref="A35:AH77"/>
    </sheetView>
  </sheetViews>
  <sheetFormatPr defaultColWidth="8.88671875" defaultRowHeight="15" x14ac:dyDescent="0.2"/>
  <cols>
    <col min="1" max="1" width="41.33203125" style="37" bestFit="1" customWidth="1"/>
    <col min="2" max="2" width="31" style="37" bestFit="1" customWidth="1"/>
    <col min="3" max="4" width="8.88671875" style="37"/>
    <col min="5" max="8" width="0" style="37" hidden="1" customWidth="1"/>
    <col min="9" max="9" width="8.88671875" style="37"/>
    <col min="10" max="11" width="0" style="37" hidden="1" customWidth="1"/>
    <col min="12" max="12" width="8.88671875" style="37"/>
    <col min="13" max="14" width="0" style="37" hidden="1" customWidth="1"/>
    <col min="15" max="15" width="8.88671875" style="37"/>
    <col min="16" max="16" width="34.109375" style="37" hidden="1" customWidth="1"/>
    <col min="17" max="17" width="0" style="37" hidden="1" customWidth="1"/>
    <col min="18" max="18" width="8.88671875" style="37"/>
    <col min="19" max="19" width="0" style="37" hidden="1" customWidth="1"/>
    <col min="20" max="20" width="42.21875" style="37" hidden="1" customWidth="1"/>
    <col min="21" max="21" width="8.88671875" style="37"/>
    <col min="22" max="23" width="0" style="37" hidden="1" customWidth="1"/>
    <col min="24" max="24" width="8.88671875" style="37"/>
    <col min="25" max="26" width="0" style="37" hidden="1" customWidth="1"/>
    <col min="27" max="27" width="8.88671875" style="37"/>
    <col min="28" max="29" width="0" style="37" hidden="1" customWidth="1"/>
    <col min="30" max="30" width="8.88671875" style="37"/>
    <col min="31" max="31" width="0" style="37" hidden="1" customWidth="1"/>
    <col min="32" max="33" width="8.88671875" style="37"/>
    <col min="34" max="35" width="34.109375" style="37" bestFit="1" customWidth="1"/>
    <col min="36" max="16384" width="8.88671875" style="37"/>
  </cols>
  <sheetData>
    <row r="1" spans="1:35" x14ac:dyDescent="0.2">
      <c r="A1" s="41" t="s">
        <v>50</v>
      </c>
      <c r="B1" s="42" t="s">
        <v>52</v>
      </c>
      <c r="C1" s="42" t="s">
        <v>67</v>
      </c>
      <c r="D1" s="42" t="s">
        <v>383</v>
      </c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3"/>
      <c r="Q1" s="69"/>
      <c r="R1" s="70"/>
      <c r="S1" s="70"/>
      <c r="T1" s="41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3" t="s">
        <v>133</v>
      </c>
      <c r="AI1" s="65"/>
    </row>
    <row r="2" spans="1:35" x14ac:dyDescent="0.2">
      <c r="A2" s="44"/>
      <c r="B2" s="38"/>
      <c r="C2" s="38"/>
      <c r="D2" s="38" t="s">
        <v>134</v>
      </c>
      <c r="E2" s="38">
        <v>25</v>
      </c>
      <c r="F2" s="38">
        <v>31.5</v>
      </c>
      <c r="G2" s="38">
        <v>40</v>
      </c>
      <c r="H2" s="38">
        <v>50</v>
      </c>
      <c r="I2" s="38">
        <v>63</v>
      </c>
      <c r="J2" s="38">
        <v>80</v>
      </c>
      <c r="K2" s="38">
        <v>100</v>
      </c>
      <c r="L2" s="38">
        <v>125</v>
      </c>
      <c r="M2" s="38">
        <v>160</v>
      </c>
      <c r="N2" s="38">
        <v>200</v>
      </c>
      <c r="O2" s="38">
        <v>250</v>
      </c>
      <c r="P2" s="45">
        <v>315</v>
      </c>
      <c r="Q2" s="39">
        <v>400</v>
      </c>
      <c r="R2" s="37">
        <v>500</v>
      </c>
      <c r="S2" s="37">
        <v>630</v>
      </c>
      <c r="T2" s="44">
        <v>800</v>
      </c>
      <c r="U2" s="38">
        <v>1000</v>
      </c>
      <c r="V2" s="38">
        <v>1250</v>
      </c>
      <c r="W2" s="38">
        <v>1600</v>
      </c>
      <c r="X2" s="38">
        <v>2000</v>
      </c>
      <c r="Y2" s="38">
        <v>2500</v>
      </c>
      <c r="Z2" s="38">
        <v>3150</v>
      </c>
      <c r="AA2" s="38">
        <v>4000</v>
      </c>
      <c r="AB2" s="38">
        <v>5000</v>
      </c>
      <c r="AC2" s="38">
        <v>6300</v>
      </c>
      <c r="AD2" s="38">
        <v>8000</v>
      </c>
      <c r="AE2" s="38">
        <v>10000</v>
      </c>
      <c r="AF2" s="38" t="s">
        <v>135</v>
      </c>
      <c r="AG2" s="38" t="s">
        <v>136</v>
      </c>
      <c r="AH2" s="45"/>
      <c r="AI2" s="66"/>
    </row>
    <row r="3" spans="1:35" x14ac:dyDescent="0.2">
      <c r="A3" s="46" t="s">
        <v>137</v>
      </c>
      <c r="B3" s="37" t="s">
        <v>138</v>
      </c>
      <c r="C3" s="37" t="s">
        <v>103</v>
      </c>
      <c r="D3" s="37" t="s">
        <v>135</v>
      </c>
      <c r="F3" s="37">
        <v>0</v>
      </c>
      <c r="I3" s="37">
        <v>0</v>
      </c>
      <c r="L3" s="37">
        <v>0</v>
      </c>
      <c r="O3" s="37">
        <v>0</v>
      </c>
      <c r="P3" s="47"/>
      <c r="Q3" s="39"/>
      <c r="R3" s="37">
        <v>60</v>
      </c>
      <c r="T3" s="46"/>
      <c r="U3" s="37">
        <v>0</v>
      </c>
      <c r="X3" s="37">
        <v>0</v>
      </c>
      <c r="AA3" s="37">
        <v>0</v>
      </c>
      <c r="AD3" s="37">
        <v>0</v>
      </c>
      <c r="AF3" s="37">
        <v>60</v>
      </c>
      <c r="AG3" s="37">
        <v>63.2</v>
      </c>
      <c r="AH3" s="47"/>
      <c r="AI3" s="67"/>
    </row>
    <row r="4" spans="1:35" x14ac:dyDescent="0.2">
      <c r="A4" s="46" t="s">
        <v>139</v>
      </c>
      <c r="B4" s="37" t="s">
        <v>140</v>
      </c>
      <c r="C4" s="37" t="s">
        <v>103</v>
      </c>
      <c r="D4" s="37" t="s">
        <v>135</v>
      </c>
      <c r="F4" s="37">
        <v>0</v>
      </c>
      <c r="I4" s="37">
        <v>0</v>
      </c>
      <c r="L4" s="37">
        <v>0</v>
      </c>
      <c r="O4" s="37">
        <v>0</v>
      </c>
      <c r="P4" s="47"/>
      <c r="Q4" s="39"/>
      <c r="R4" s="37">
        <v>89</v>
      </c>
      <c r="T4" s="46"/>
      <c r="U4" s="37">
        <v>0</v>
      </c>
      <c r="X4" s="37">
        <v>0</v>
      </c>
      <c r="AA4" s="37">
        <v>0</v>
      </c>
      <c r="AD4" s="37">
        <v>0</v>
      </c>
      <c r="AF4" s="37">
        <v>89</v>
      </c>
      <c r="AG4" s="37">
        <v>92.2</v>
      </c>
      <c r="AH4" s="47"/>
      <c r="AI4" s="67"/>
    </row>
    <row r="5" spans="1:35" x14ac:dyDescent="0.2">
      <c r="A5" s="46" t="s">
        <v>141</v>
      </c>
      <c r="B5" s="37" t="s">
        <v>142</v>
      </c>
      <c r="C5" s="37" t="s">
        <v>103</v>
      </c>
      <c r="D5" s="37" t="s">
        <v>135</v>
      </c>
      <c r="F5" s="37">
        <v>0</v>
      </c>
      <c r="I5" s="37">
        <v>0</v>
      </c>
      <c r="L5" s="37">
        <v>0</v>
      </c>
      <c r="O5" s="37">
        <v>0</v>
      </c>
      <c r="P5" s="47"/>
      <c r="Q5" s="39"/>
      <c r="R5" s="37">
        <v>85</v>
      </c>
      <c r="T5" s="46"/>
      <c r="U5" s="37">
        <v>0</v>
      </c>
      <c r="X5" s="37">
        <v>0</v>
      </c>
      <c r="AA5" s="37">
        <v>0</v>
      </c>
      <c r="AD5" s="37">
        <v>0</v>
      </c>
      <c r="AF5" s="37">
        <v>85</v>
      </c>
      <c r="AG5" s="37">
        <v>88.2</v>
      </c>
      <c r="AH5" s="47"/>
      <c r="AI5" s="67"/>
    </row>
    <row r="6" spans="1:35" x14ac:dyDescent="0.2">
      <c r="A6" s="46" t="s">
        <v>143</v>
      </c>
      <c r="B6" s="37" t="s">
        <v>144</v>
      </c>
      <c r="C6" s="37" t="s">
        <v>103</v>
      </c>
      <c r="D6" s="37" t="s">
        <v>135</v>
      </c>
      <c r="F6" s="37">
        <v>0</v>
      </c>
      <c r="I6" s="37">
        <v>0</v>
      </c>
      <c r="L6" s="37">
        <v>0</v>
      </c>
      <c r="O6" s="37">
        <v>0</v>
      </c>
      <c r="P6" s="47"/>
      <c r="Q6" s="39"/>
      <c r="R6" s="37">
        <v>63</v>
      </c>
      <c r="T6" s="46"/>
      <c r="U6" s="37">
        <v>0</v>
      </c>
      <c r="X6" s="37">
        <v>0</v>
      </c>
      <c r="AA6" s="37">
        <v>0</v>
      </c>
      <c r="AD6" s="37">
        <v>0</v>
      </c>
      <c r="AF6" s="37">
        <v>63</v>
      </c>
      <c r="AG6" s="37">
        <v>66.2</v>
      </c>
      <c r="AH6" s="47"/>
      <c r="AI6" s="67"/>
    </row>
    <row r="7" spans="1:35" x14ac:dyDescent="0.2">
      <c r="A7" s="46" t="s">
        <v>145</v>
      </c>
      <c r="B7" s="37" t="s">
        <v>146</v>
      </c>
      <c r="C7" s="37" t="s">
        <v>103</v>
      </c>
      <c r="D7" s="37" t="s">
        <v>135</v>
      </c>
      <c r="F7" s="37">
        <v>0</v>
      </c>
      <c r="I7" s="37">
        <v>0</v>
      </c>
      <c r="L7" s="37">
        <v>0</v>
      </c>
      <c r="O7" s="37">
        <v>0</v>
      </c>
      <c r="P7" s="47"/>
      <c r="Q7" s="39"/>
      <c r="R7" s="37">
        <v>89</v>
      </c>
      <c r="T7" s="46"/>
      <c r="U7" s="37">
        <v>0</v>
      </c>
      <c r="X7" s="37">
        <v>0</v>
      </c>
      <c r="AA7" s="37">
        <v>0</v>
      </c>
      <c r="AD7" s="37">
        <v>0</v>
      </c>
      <c r="AF7" s="37">
        <v>89</v>
      </c>
      <c r="AG7" s="37">
        <v>92.2</v>
      </c>
      <c r="AH7" s="47"/>
      <c r="AI7" s="67"/>
    </row>
    <row r="8" spans="1:35" x14ac:dyDescent="0.2">
      <c r="A8" s="46" t="s">
        <v>147</v>
      </c>
      <c r="B8" s="37" t="s">
        <v>148</v>
      </c>
      <c r="C8" s="37" t="s">
        <v>103</v>
      </c>
      <c r="D8" s="37" t="s">
        <v>135</v>
      </c>
      <c r="F8" s="37">
        <v>0</v>
      </c>
      <c r="I8" s="37">
        <v>0</v>
      </c>
      <c r="L8" s="37">
        <v>0</v>
      </c>
      <c r="O8" s="37">
        <v>0</v>
      </c>
      <c r="P8" s="47"/>
      <c r="Q8" s="39"/>
      <c r="R8" s="37">
        <v>80</v>
      </c>
      <c r="T8" s="46"/>
      <c r="U8" s="37">
        <v>0</v>
      </c>
      <c r="X8" s="37">
        <v>0</v>
      </c>
      <c r="AA8" s="37">
        <v>0</v>
      </c>
      <c r="AD8" s="37">
        <v>0</v>
      </c>
      <c r="AF8" s="37">
        <v>80</v>
      </c>
      <c r="AG8" s="37">
        <v>83.2</v>
      </c>
      <c r="AH8" s="47"/>
      <c r="AI8" s="67"/>
    </row>
    <row r="9" spans="1:35" x14ac:dyDescent="0.2">
      <c r="A9" s="46" t="s">
        <v>149</v>
      </c>
      <c r="B9" s="37" t="s">
        <v>150</v>
      </c>
      <c r="C9" s="37" t="s">
        <v>103</v>
      </c>
      <c r="D9" s="37" t="s">
        <v>135</v>
      </c>
      <c r="F9" s="37">
        <v>0</v>
      </c>
      <c r="I9" s="37">
        <v>0</v>
      </c>
      <c r="L9" s="37">
        <v>0</v>
      </c>
      <c r="O9" s="37">
        <v>0</v>
      </c>
      <c r="P9" s="47"/>
      <c r="Q9" s="39"/>
      <c r="R9" s="37">
        <v>69</v>
      </c>
      <c r="T9" s="46"/>
      <c r="U9" s="37">
        <v>0</v>
      </c>
      <c r="X9" s="37">
        <v>0</v>
      </c>
      <c r="AA9" s="37">
        <v>0</v>
      </c>
      <c r="AD9" s="37">
        <v>0</v>
      </c>
      <c r="AF9" s="37">
        <v>69</v>
      </c>
      <c r="AG9" s="37">
        <v>72.2</v>
      </c>
      <c r="AH9" s="47"/>
      <c r="AI9" s="67"/>
    </row>
    <row r="10" spans="1:35" x14ac:dyDescent="0.2">
      <c r="A10" s="46" t="s">
        <v>151</v>
      </c>
      <c r="B10" s="37" t="s">
        <v>3</v>
      </c>
      <c r="C10" s="37" t="s">
        <v>103</v>
      </c>
      <c r="D10" s="37" t="s">
        <v>135</v>
      </c>
      <c r="F10" s="37">
        <v>0</v>
      </c>
      <c r="I10" s="37">
        <v>0</v>
      </c>
      <c r="L10" s="37">
        <v>0</v>
      </c>
      <c r="O10" s="37">
        <v>0</v>
      </c>
      <c r="P10" s="47"/>
      <c r="Q10" s="39"/>
      <c r="R10" s="37">
        <v>63</v>
      </c>
      <c r="T10" s="46"/>
      <c r="U10" s="37">
        <v>0</v>
      </c>
      <c r="X10" s="37">
        <v>0</v>
      </c>
      <c r="AA10" s="37">
        <v>0</v>
      </c>
      <c r="AD10" s="37">
        <v>0</v>
      </c>
      <c r="AF10" s="37">
        <v>63</v>
      </c>
      <c r="AG10" s="37">
        <v>66.2</v>
      </c>
      <c r="AH10" s="47"/>
      <c r="AI10" s="67"/>
    </row>
    <row r="11" spans="1:35" x14ac:dyDescent="0.2">
      <c r="A11" s="46" t="s">
        <v>152</v>
      </c>
      <c r="B11" s="37" t="s">
        <v>10</v>
      </c>
      <c r="C11" s="37" t="s">
        <v>103</v>
      </c>
      <c r="D11" s="37" t="s">
        <v>135</v>
      </c>
      <c r="F11" s="37">
        <v>0</v>
      </c>
      <c r="I11" s="37">
        <v>0</v>
      </c>
      <c r="L11" s="37">
        <v>0</v>
      </c>
      <c r="O11" s="37">
        <v>0</v>
      </c>
      <c r="P11" s="47"/>
      <c r="Q11" s="39"/>
      <c r="R11" s="37">
        <v>80</v>
      </c>
      <c r="T11" s="46"/>
      <c r="U11" s="37">
        <v>0</v>
      </c>
      <c r="X11" s="37">
        <v>0</v>
      </c>
      <c r="AA11" s="37">
        <v>0</v>
      </c>
      <c r="AD11" s="37">
        <v>0</v>
      </c>
      <c r="AF11" s="37">
        <v>80</v>
      </c>
      <c r="AG11" s="37">
        <v>83.2</v>
      </c>
      <c r="AH11" s="47"/>
      <c r="AI11" s="67"/>
    </row>
    <row r="12" spans="1:35" x14ac:dyDescent="0.2">
      <c r="A12" s="46" t="s">
        <v>153</v>
      </c>
      <c r="B12" s="37" t="s">
        <v>8</v>
      </c>
      <c r="C12" s="37" t="s">
        <v>103</v>
      </c>
      <c r="D12" s="37" t="s">
        <v>135</v>
      </c>
      <c r="F12" s="37">
        <v>0</v>
      </c>
      <c r="I12" s="37">
        <v>0</v>
      </c>
      <c r="L12" s="37">
        <v>0</v>
      </c>
      <c r="O12" s="37">
        <v>0</v>
      </c>
      <c r="P12" s="47"/>
      <c r="Q12" s="39"/>
      <c r="R12" s="37">
        <v>70</v>
      </c>
      <c r="T12" s="46"/>
      <c r="U12" s="37">
        <v>0</v>
      </c>
      <c r="X12" s="37">
        <v>0</v>
      </c>
      <c r="AA12" s="37">
        <v>0</v>
      </c>
      <c r="AD12" s="37">
        <v>0</v>
      </c>
      <c r="AF12" s="37">
        <v>70</v>
      </c>
      <c r="AG12" s="37">
        <v>73.2</v>
      </c>
      <c r="AH12" s="47"/>
      <c r="AI12" s="67"/>
    </row>
    <row r="13" spans="1:35" x14ac:dyDescent="0.2">
      <c r="A13" s="46" t="s">
        <v>154</v>
      </c>
      <c r="B13" s="37" t="s">
        <v>18</v>
      </c>
      <c r="C13" s="37" t="s">
        <v>103</v>
      </c>
      <c r="D13" s="37" t="s">
        <v>135</v>
      </c>
      <c r="F13" s="37">
        <v>0</v>
      </c>
      <c r="I13" s="37">
        <v>0</v>
      </c>
      <c r="L13" s="37">
        <v>0</v>
      </c>
      <c r="O13" s="37">
        <v>0</v>
      </c>
      <c r="P13" s="47"/>
      <c r="Q13" s="39"/>
      <c r="R13" s="37">
        <v>79</v>
      </c>
      <c r="T13" s="46"/>
      <c r="U13" s="37">
        <v>0</v>
      </c>
      <c r="X13" s="37">
        <v>0</v>
      </c>
      <c r="AA13" s="37">
        <v>0</v>
      </c>
      <c r="AD13" s="37">
        <v>0</v>
      </c>
      <c r="AF13" s="37">
        <v>79</v>
      </c>
      <c r="AG13" s="37">
        <v>82.2</v>
      </c>
      <c r="AH13" s="47"/>
      <c r="AI13" s="67"/>
    </row>
    <row r="14" spans="1:35" x14ac:dyDescent="0.2">
      <c r="A14" s="46" t="s">
        <v>155</v>
      </c>
      <c r="B14" s="37" t="s">
        <v>7</v>
      </c>
      <c r="C14" s="37" t="s">
        <v>103</v>
      </c>
      <c r="D14" s="37" t="s">
        <v>135</v>
      </c>
      <c r="F14" s="37">
        <v>0</v>
      </c>
      <c r="I14" s="37">
        <v>0</v>
      </c>
      <c r="L14" s="37">
        <v>0</v>
      </c>
      <c r="O14" s="37">
        <v>0</v>
      </c>
      <c r="P14" s="47"/>
      <c r="Q14" s="39"/>
      <c r="R14" s="37">
        <v>68</v>
      </c>
      <c r="T14" s="46"/>
      <c r="U14" s="37">
        <v>0</v>
      </c>
      <c r="X14" s="37">
        <v>0</v>
      </c>
      <c r="AA14" s="37">
        <v>0</v>
      </c>
      <c r="AD14" s="37">
        <v>0</v>
      </c>
      <c r="AF14" s="37">
        <v>68</v>
      </c>
      <c r="AG14" s="37">
        <v>71.2</v>
      </c>
      <c r="AH14" s="47"/>
      <c r="AI14" s="67"/>
    </row>
    <row r="15" spans="1:35" x14ac:dyDescent="0.2">
      <c r="A15" s="46" t="s">
        <v>156</v>
      </c>
      <c r="B15" s="37" t="s">
        <v>23</v>
      </c>
      <c r="C15" s="37" t="s">
        <v>103</v>
      </c>
      <c r="D15" s="37" t="s">
        <v>135</v>
      </c>
      <c r="F15" s="37">
        <v>0</v>
      </c>
      <c r="I15" s="37">
        <v>0</v>
      </c>
      <c r="L15" s="37">
        <v>0</v>
      </c>
      <c r="O15" s="37">
        <v>0</v>
      </c>
      <c r="P15" s="47"/>
      <c r="Q15" s="39"/>
      <c r="R15" s="37">
        <v>84</v>
      </c>
      <c r="T15" s="46"/>
      <c r="U15" s="37">
        <v>0</v>
      </c>
      <c r="X15" s="37">
        <v>0</v>
      </c>
      <c r="AA15" s="37">
        <v>0</v>
      </c>
      <c r="AD15" s="37">
        <v>0</v>
      </c>
      <c r="AF15" s="37">
        <v>84</v>
      </c>
      <c r="AG15" s="37">
        <v>87.2</v>
      </c>
      <c r="AH15" s="47"/>
      <c r="AI15" s="67"/>
    </row>
    <row r="16" spans="1:35" x14ac:dyDescent="0.2">
      <c r="A16" s="46" t="s">
        <v>157</v>
      </c>
      <c r="B16" s="37" t="s">
        <v>6</v>
      </c>
      <c r="C16" s="37" t="s">
        <v>103</v>
      </c>
      <c r="D16" s="37" t="s">
        <v>135</v>
      </c>
      <c r="F16" s="37">
        <v>0</v>
      </c>
      <c r="I16" s="37">
        <v>0</v>
      </c>
      <c r="L16" s="37">
        <v>0</v>
      </c>
      <c r="O16" s="37">
        <v>0</v>
      </c>
      <c r="P16" s="47"/>
      <c r="Q16" s="39"/>
      <c r="R16" s="37">
        <v>63</v>
      </c>
      <c r="T16" s="46"/>
      <c r="U16" s="37">
        <v>0</v>
      </c>
      <c r="X16" s="37">
        <v>0</v>
      </c>
      <c r="AA16" s="37">
        <v>0</v>
      </c>
      <c r="AD16" s="37">
        <v>0</v>
      </c>
      <c r="AF16" s="37">
        <v>63</v>
      </c>
      <c r="AG16" s="37">
        <v>66.2</v>
      </c>
      <c r="AH16" s="47"/>
      <c r="AI16" s="67"/>
    </row>
    <row r="17" spans="1:35" x14ac:dyDescent="0.2">
      <c r="A17" s="46" t="s">
        <v>158</v>
      </c>
      <c r="B17" s="37" t="s">
        <v>2</v>
      </c>
      <c r="C17" s="37" t="s">
        <v>103</v>
      </c>
      <c r="D17" s="37" t="s">
        <v>135</v>
      </c>
      <c r="F17" s="37">
        <v>0</v>
      </c>
      <c r="I17" s="37">
        <v>0</v>
      </c>
      <c r="L17" s="37">
        <v>0</v>
      </c>
      <c r="O17" s="37">
        <v>0</v>
      </c>
      <c r="P17" s="47"/>
      <c r="Q17" s="39"/>
      <c r="R17" s="37">
        <v>86</v>
      </c>
      <c r="T17" s="46"/>
      <c r="U17" s="37">
        <v>0</v>
      </c>
      <c r="X17" s="37">
        <v>0</v>
      </c>
      <c r="AA17" s="37">
        <v>0</v>
      </c>
      <c r="AD17" s="37">
        <v>0</v>
      </c>
      <c r="AF17" s="37">
        <v>86</v>
      </c>
      <c r="AG17" s="37">
        <v>89.2</v>
      </c>
      <c r="AH17" s="47"/>
      <c r="AI17" s="67"/>
    </row>
    <row r="18" spans="1:35" x14ac:dyDescent="0.2">
      <c r="A18" s="46" t="s">
        <v>159</v>
      </c>
      <c r="B18" s="37" t="s">
        <v>16</v>
      </c>
      <c r="C18" s="37" t="s">
        <v>103</v>
      </c>
      <c r="D18" s="37" t="s">
        <v>135</v>
      </c>
      <c r="F18" s="37">
        <v>0</v>
      </c>
      <c r="I18" s="37">
        <v>0</v>
      </c>
      <c r="L18" s="37">
        <v>0</v>
      </c>
      <c r="O18" s="37">
        <v>0</v>
      </c>
      <c r="P18" s="47"/>
      <c r="Q18" s="39"/>
      <c r="R18" s="37">
        <v>85</v>
      </c>
      <c r="T18" s="46"/>
      <c r="U18" s="37">
        <v>0</v>
      </c>
      <c r="X18" s="37">
        <v>0</v>
      </c>
      <c r="AA18" s="37">
        <v>0</v>
      </c>
      <c r="AD18" s="37">
        <v>0</v>
      </c>
      <c r="AF18" s="37">
        <v>85</v>
      </c>
      <c r="AG18" s="37">
        <v>88.2</v>
      </c>
      <c r="AH18" s="47"/>
      <c r="AI18" s="67"/>
    </row>
    <row r="19" spans="1:35" x14ac:dyDescent="0.2">
      <c r="A19" s="46" t="s">
        <v>377</v>
      </c>
      <c r="B19" s="37" t="s">
        <v>5</v>
      </c>
      <c r="C19" s="37" t="s">
        <v>103</v>
      </c>
      <c r="D19" s="37" t="s">
        <v>135</v>
      </c>
      <c r="F19" s="37">
        <v>0</v>
      </c>
      <c r="I19" s="37">
        <v>0</v>
      </c>
      <c r="L19" s="37">
        <v>0</v>
      </c>
      <c r="O19" s="37">
        <v>0</v>
      </c>
      <c r="P19" s="47"/>
      <c r="Q19" s="39"/>
      <c r="R19" s="37">
        <v>85</v>
      </c>
      <c r="T19" s="46"/>
      <c r="U19" s="37">
        <v>0</v>
      </c>
      <c r="X19" s="37">
        <v>0</v>
      </c>
      <c r="AA19" s="37">
        <v>0</v>
      </c>
      <c r="AD19" s="37">
        <v>0</v>
      </c>
      <c r="AF19" s="37">
        <v>85</v>
      </c>
      <c r="AG19" s="37">
        <v>88.2</v>
      </c>
      <c r="AH19" s="47"/>
      <c r="AI19" s="67"/>
    </row>
    <row r="20" spans="1:35" x14ac:dyDescent="0.2">
      <c r="A20" s="46" t="s">
        <v>160</v>
      </c>
      <c r="B20" s="37" t="s">
        <v>1</v>
      </c>
      <c r="C20" s="37" t="s">
        <v>103</v>
      </c>
      <c r="D20" s="37" t="s">
        <v>135</v>
      </c>
      <c r="F20" s="37">
        <v>0</v>
      </c>
      <c r="I20" s="37">
        <v>0</v>
      </c>
      <c r="L20" s="37">
        <v>0</v>
      </c>
      <c r="O20" s="37">
        <v>0</v>
      </c>
      <c r="P20" s="47"/>
      <c r="Q20" s="39"/>
      <c r="R20" s="37">
        <v>69</v>
      </c>
      <c r="T20" s="46"/>
      <c r="U20" s="37">
        <v>0</v>
      </c>
      <c r="X20" s="37">
        <v>0</v>
      </c>
      <c r="AA20" s="37">
        <v>0</v>
      </c>
      <c r="AD20" s="37">
        <v>0</v>
      </c>
      <c r="AF20" s="37">
        <v>69</v>
      </c>
      <c r="AG20" s="37">
        <v>72.2</v>
      </c>
      <c r="AH20" s="47"/>
      <c r="AI20" s="67"/>
    </row>
    <row r="21" spans="1:35" x14ac:dyDescent="0.2">
      <c r="A21" s="46" t="s">
        <v>141</v>
      </c>
      <c r="B21" s="37" t="s">
        <v>17</v>
      </c>
      <c r="C21" s="37" t="s">
        <v>103</v>
      </c>
      <c r="D21" s="37" t="s">
        <v>135</v>
      </c>
      <c r="F21" s="37">
        <v>0</v>
      </c>
      <c r="I21" s="37">
        <v>0</v>
      </c>
      <c r="L21" s="37">
        <v>0</v>
      </c>
      <c r="O21" s="37">
        <v>0</v>
      </c>
      <c r="P21" s="47"/>
      <c r="Q21" s="39"/>
      <c r="R21" s="37">
        <v>85</v>
      </c>
      <c r="T21" s="46"/>
      <c r="U21" s="37">
        <v>0</v>
      </c>
      <c r="X21" s="37">
        <v>0</v>
      </c>
      <c r="AA21" s="37">
        <v>0</v>
      </c>
      <c r="AD21" s="37">
        <v>0</v>
      </c>
      <c r="AF21" s="37">
        <v>85</v>
      </c>
      <c r="AG21" s="37">
        <v>88.2</v>
      </c>
      <c r="AH21" s="47"/>
      <c r="AI21" s="67"/>
    </row>
    <row r="22" spans="1:35" x14ac:dyDescent="0.2">
      <c r="A22" s="46" t="s">
        <v>161</v>
      </c>
      <c r="B22" s="37" t="s">
        <v>11</v>
      </c>
      <c r="C22" s="37" t="s">
        <v>103</v>
      </c>
      <c r="D22" s="37" t="s">
        <v>135</v>
      </c>
      <c r="F22" s="37">
        <v>0</v>
      </c>
      <c r="I22" s="37">
        <v>0</v>
      </c>
      <c r="L22" s="37">
        <v>0</v>
      </c>
      <c r="O22" s="37">
        <v>0</v>
      </c>
      <c r="P22" s="47"/>
      <c r="Q22" s="39"/>
      <c r="R22" s="37">
        <v>80</v>
      </c>
      <c r="T22" s="46"/>
      <c r="U22" s="37">
        <v>0</v>
      </c>
      <c r="X22" s="37">
        <v>0</v>
      </c>
      <c r="AA22" s="37">
        <v>0</v>
      </c>
      <c r="AD22" s="37">
        <v>0</v>
      </c>
      <c r="AF22" s="37">
        <v>80</v>
      </c>
      <c r="AG22" s="37">
        <v>83.2</v>
      </c>
      <c r="AH22" s="47"/>
      <c r="AI22" s="67"/>
    </row>
    <row r="23" spans="1:35" x14ac:dyDescent="0.2">
      <c r="A23" s="46" t="s">
        <v>162</v>
      </c>
      <c r="B23" s="37" t="s">
        <v>163</v>
      </c>
      <c r="C23" s="37" t="s">
        <v>164</v>
      </c>
      <c r="F23" s="37">
        <v>8</v>
      </c>
      <c r="I23" s="37">
        <v>67</v>
      </c>
      <c r="L23" s="37">
        <v>74</v>
      </c>
      <c r="O23" s="37">
        <v>62</v>
      </c>
      <c r="P23" s="47"/>
      <c r="Q23" s="39"/>
      <c r="R23" s="37">
        <v>63</v>
      </c>
      <c r="T23" s="46"/>
      <c r="U23" s="37">
        <v>54</v>
      </c>
      <c r="X23" s="37">
        <v>48</v>
      </c>
      <c r="AA23" s="37">
        <v>40</v>
      </c>
      <c r="AD23" s="37">
        <v>49</v>
      </c>
      <c r="AF23" s="37">
        <v>63.4</v>
      </c>
      <c r="AG23" s="37">
        <v>75.3</v>
      </c>
      <c r="AH23" s="47" t="s">
        <v>350</v>
      </c>
      <c r="AI23" s="67"/>
    </row>
    <row r="24" spans="1:35" x14ac:dyDescent="0.2">
      <c r="A24" s="46" t="s">
        <v>165</v>
      </c>
      <c r="B24" s="37" t="s">
        <v>166</v>
      </c>
      <c r="C24" s="37" t="s">
        <v>103</v>
      </c>
      <c r="F24" s="37">
        <v>0</v>
      </c>
      <c r="I24" s="37">
        <v>74</v>
      </c>
      <c r="L24" s="37">
        <v>77</v>
      </c>
      <c r="O24" s="37">
        <v>76</v>
      </c>
      <c r="P24" s="47"/>
      <c r="Q24" s="39"/>
      <c r="R24" s="37">
        <v>73</v>
      </c>
      <c r="T24" s="46"/>
      <c r="U24" s="37">
        <v>68</v>
      </c>
      <c r="X24" s="37">
        <v>66</v>
      </c>
      <c r="AA24" s="37">
        <v>64</v>
      </c>
      <c r="AD24" s="37">
        <v>62</v>
      </c>
      <c r="AF24" s="37">
        <v>75.099999999999994</v>
      </c>
      <c r="AG24" s="37">
        <v>81.7</v>
      </c>
      <c r="AH24" s="47" t="s">
        <v>350</v>
      </c>
      <c r="AI24" s="67"/>
    </row>
    <row r="25" spans="1:35" x14ac:dyDescent="0.2">
      <c r="A25" s="46" t="s">
        <v>167</v>
      </c>
      <c r="B25" s="37" t="s">
        <v>168</v>
      </c>
      <c r="C25" s="37" t="s">
        <v>103</v>
      </c>
      <c r="F25" s="37">
        <v>0</v>
      </c>
      <c r="I25" s="37">
        <v>75</v>
      </c>
      <c r="L25" s="37">
        <v>85</v>
      </c>
      <c r="O25" s="37">
        <v>82</v>
      </c>
      <c r="P25" s="47"/>
      <c r="Q25" s="39"/>
      <c r="R25" s="37">
        <v>81</v>
      </c>
      <c r="T25" s="46"/>
      <c r="U25" s="37">
        <v>80</v>
      </c>
      <c r="X25" s="37">
        <v>79</v>
      </c>
      <c r="AA25" s="37">
        <v>76</v>
      </c>
      <c r="AD25" s="37">
        <v>71</v>
      </c>
      <c r="AF25" s="37">
        <v>85.5</v>
      </c>
      <c r="AG25" s="37">
        <v>89.4</v>
      </c>
      <c r="AH25" s="47" t="s">
        <v>350</v>
      </c>
      <c r="AI25" s="67"/>
    </row>
    <row r="26" spans="1:35" x14ac:dyDescent="0.2">
      <c r="A26" s="46" t="s">
        <v>169</v>
      </c>
      <c r="B26" s="37" t="s">
        <v>170</v>
      </c>
      <c r="C26" s="37" t="s">
        <v>164</v>
      </c>
      <c r="F26" s="37">
        <v>8</v>
      </c>
      <c r="I26" s="37">
        <v>68</v>
      </c>
      <c r="L26" s="37">
        <v>73</v>
      </c>
      <c r="O26" s="37">
        <v>65</v>
      </c>
      <c r="P26" s="47"/>
      <c r="Q26" s="39"/>
      <c r="R26" s="37">
        <v>64</v>
      </c>
      <c r="T26" s="46"/>
      <c r="U26" s="37">
        <v>58</v>
      </c>
      <c r="X26" s="37">
        <v>54</v>
      </c>
      <c r="AA26" s="37">
        <v>48</v>
      </c>
      <c r="AD26" s="37">
        <v>54</v>
      </c>
      <c r="AF26" s="37">
        <v>65.3</v>
      </c>
      <c r="AG26" s="37">
        <v>75.2</v>
      </c>
      <c r="AH26" s="47" t="s">
        <v>350</v>
      </c>
      <c r="AI26" s="67"/>
    </row>
    <row r="27" spans="1:35" x14ac:dyDescent="0.2">
      <c r="A27" s="46" t="s">
        <v>171</v>
      </c>
      <c r="B27" s="37" t="s">
        <v>172</v>
      </c>
      <c r="C27" s="37" t="s">
        <v>103</v>
      </c>
      <c r="F27" s="37">
        <v>0</v>
      </c>
      <c r="I27" s="37">
        <v>70</v>
      </c>
      <c r="L27" s="37">
        <v>81</v>
      </c>
      <c r="O27" s="37">
        <v>77</v>
      </c>
      <c r="P27" s="47"/>
      <c r="Q27" s="39"/>
      <c r="R27" s="37">
        <v>73</v>
      </c>
      <c r="T27" s="46"/>
      <c r="U27" s="37">
        <v>70</v>
      </c>
      <c r="X27" s="37">
        <v>67</v>
      </c>
      <c r="AA27" s="37">
        <v>63</v>
      </c>
      <c r="AD27" s="37">
        <v>61</v>
      </c>
      <c r="AF27" s="37">
        <v>76</v>
      </c>
      <c r="AG27" s="37">
        <v>83.5</v>
      </c>
      <c r="AH27" s="47" t="s">
        <v>350</v>
      </c>
      <c r="AI27" s="67"/>
    </row>
    <row r="28" spans="1:35" x14ac:dyDescent="0.2">
      <c r="A28" s="46" t="s">
        <v>173</v>
      </c>
      <c r="B28" s="37" t="s">
        <v>174</v>
      </c>
      <c r="C28" s="37" t="s">
        <v>103</v>
      </c>
      <c r="F28" s="37">
        <v>0</v>
      </c>
      <c r="I28" s="37">
        <v>77</v>
      </c>
      <c r="L28" s="37">
        <v>85</v>
      </c>
      <c r="O28" s="37">
        <v>82</v>
      </c>
      <c r="P28" s="47"/>
      <c r="Q28" s="39"/>
      <c r="R28" s="37">
        <v>81</v>
      </c>
      <c r="T28" s="46"/>
      <c r="U28" s="37">
        <v>81</v>
      </c>
      <c r="X28" s="37">
        <v>79</v>
      </c>
      <c r="AA28" s="37">
        <v>77</v>
      </c>
      <c r="AD28" s="37">
        <v>72</v>
      </c>
      <c r="AF28" s="37">
        <v>86</v>
      </c>
      <c r="AG28" s="37">
        <v>89.6</v>
      </c>
      <c r="AH28" s="47" t="s">
        <v>350</v>
      </c>
      <c r="AI28" s="67"/>
    </row>
    <row r="29" spans="1:35" x14ac:dyDescent="0.2">
      <c r="A29" s="46" t="s">
        <v>175</v>
      </c>
      <c r="B29" s="37" t="s">
        <v>176</v>
      </c>
      <c r="C29" s="37" t="s">
        <v>164</v>
      </c>
      <c r="F29" s="37">
        <v>8</v>
      </c>
      <c r="I29" s="37">
        <v>66</v>
      </c>
      <c r="L29" s="37">
        <v>75</v>
      </c>
      <c r="O29" s="37">
        <v>63</v>
      </c>
      <c r="P29" s="47"/>
      <c r="Q29" s="39"/>
      <c r="R29" s="37">
        <v>64</v>
      </c>
      <c r="T29" s="46"/>
      <c r="U29" s="37">
        <v>56</v>
      </c>
      <c r="X29" s="37">
        <v>49</v>
      </c>
      <c r="AA29" s="37">
        <v>40</v>
      </c>
      <c r="AD29" s="37">
        <v>48</v>
      </c>
      <c r="AF29" s="37">
        <v>64.5</v>
      </c>
      <c r="AG29" s="37">
        <v>76.099999999999994</v>
      </c>
      <c r="AH29" s="47" t="s">
        <v>350</v>
      </c>
      <c r="AI29" s="67"/>
    </row>
    <row r="30" spans="1:35" x14ac:dyDescent="0.2">
      <c r="A30" s="46" t="s">
        <v>177</v>
      </c>
      <c r="B30" s="37" t="s">
        <v>178</v>
      </c>
      <c r="C30" s="37" t="s">
        <v>103</v>
      </c>
      <c r="F30" s="37">
        <v>0</v>
      </c>
      <c r="I30" s="37">
        <v>69</v>
      </c>
      <c r="L30" s="37">
        <v>83</v>
      </c>
      <c r="O30" s="37">
        <v>77</v>
      </c>
      <c r="P30" s="47"/>
      <c r="Q30" s="39"/>
      <c r="R30" s="37">
        <v>73</v>
      </c>
      <c r="T30" s="46"/>
      <c r="U30" s="37">
        <v>70</v>
      </c>
      <c r="X30" s="37">
        <v>67</v>
      </c>
      <c r="AA30" s="37">
        <v>63</v>
      </c>
      <c r="AD30" s="37">
        <v>60</v>
      </c>
      <c r="AF30" s="37">
        <v>76.2</v>
      </c>
      <c r="AG30" s="37">
        <v>84.7</v>
      </c>
      <c r="AH30" s="47" t="s">
        <v>350</v>
      </c>
      <c r="AI30" s="67"/>
    </row>
    <row r="31" spans="1:35" x14ac:dyDescent="0.2">
      <c r="A31" s="46" t="s">
        <v>179</v>
      </c>
      <c r="B31" s="37" t="s">
        <v>180</v>
      </c>
      <c r="C31" s="37" t="s">
        <v>103</v>
      </c>
      <c r="F31" s="37">
        <v>0</v>
      </c>
      <c r="I31" s="37">
        <v>76</v>
      </c>
      <c r="L31" s="37">
        <v>86</v>
      </c>
      <c r="O31" s="37">
        <v>79</v>
      </c>
      <c r="P31" s="47"/>
      <c r="Q31" s="39"/>
      <c r="R31" s="37">
        <v>80</v>
      </c>
      <c r="T31" s="46"/>
      <c r="U31" s="37">
        <v>77</v>
      </c>
      <c r="X31" s="37">
        <v>73</v>
      </c>
      <c r="AA31" s="37">
        <v>69</v>
      </c>
      <c r="AD31" s="37">
        <v>66</v>
      </c>
      <c r="AF31" s="37">
        <v>82</v>
      </c>
      <c r="AG31" s="37">
        <v>88.4</v>
      </c>
      <c r="AH31" s="47" t="s">
        <v>350</v>
      </c>
      <c r="AI31" s="67"/>
    </row>
    <row r="32" spans="1:35" x14ac:dyDescent="0.2">
      <c r="A32" s="46" t="s">
        <v>181</v>
      </c>
      <c r="B32" s="37" t="s">
        <v>312</v>
      </c>
      <c r="C32" s="37" t="s">
        <v>164</v>
      </c>
      <c r="F32" s="37">
        <v>8</v>
      </c>
      <c r="I32" s="37">
        <v>81</v>
      </c>
      <c r="L32" s="37">
        <v>84</v>
      </c>
      <c r="O32" s="37">
        <v>77</v>
      </c>
      <c r="P32" s="47"/>
      <c r="Q32" s="39"/>
      <c r="R32" s="37">
        <v>81</v>
      </c>
      <c r="T32" s="46"/>
      <c r="U32" s="37">
        <v>74</v>
      </c>
      <c r="X32" s="37">
        <v>70</v>
      </c>
      <c r="AA32" s="37">
        <v>60</v>
      </c>
      <c r="AD32" s="37">
        <v>66</v>
      </c>
      <c r="AF32" s="37">
        <v>80.599999999999994</v>
      </c>
      <c r="AG32" s="37">
        <v>87.7</v>
      </c>
      <c r="AH32" s="47" t="s">
        <v>350</v>
      </c>
      <c r="AI32" s="67"/>
    </row>
    <row r="33" spans="1:35" x14ac:dyDescent="0.2">
      <c r="A33" s="46" t="s">
        <v>182</v>
      </c>
      <c r="B33" s="37" t="s">
        <v>313</v>
      </c>
      <c r="C33" s="37" t="s">
        <v>103</v>
      </c>
      <c r="F33" s="37">
        <v>0</v>
      </c>
      <c r="I33" s="37">
        <v>78</v>
      </c>
      <c r="L33" s="37">
        <v>90</v>
      </c>
      <c r="O33" s="37">
        <v>85</v>
      </c>
      <c r="P33" s="47"/>
      <c r="Q33" s="39"/>
      <c r="R33" s="37">
        <v>84</v>
      </c>
      <c r="T33" s="46"/>
      <c r="U33" s="37">
        <v>88</v>
      </c>
      <c r="X33" s="37">
        <v>87</v>
      </c>
      <c r="AA33" s="37">
        <v>83</v>
      </c>
      <c r="AD33" s="37">
        <v>79</v>
      </c>
      <c r="AF33" s="37">
        <v>92.5</v>
      </c>
      <c r="AG33" s="37">
        <v>94.8</v>
      </c>
      <c r="AH33" s="47" t="s">
        <v>350</v>
      </c>
      <c r="AI33" s="67"/>
    </row>
    <row r="34" spans="1:35" ht="15.75" thickBot="1" x14ac:dyDescent="0.25">
      <c r="A34" s="46" t="s">
        <v>183</v>
      </c>
      <c r="B34" s="37" t="s">
        <v>314</v>
      </c>
      <c r="C34" s="37" t="s">
        <v>103</v>
      </c>
      <c r="F34" s="37">
        <v>0</v>
      </c>
      <c r="I34" s="37">
        <v>83</v>
      </c>
      <c r="L34" s="37">
        <v>91</v>
      </c>
      <c r="O34" s="37">
        <v>89</v>
      </c>
      <c r="P34" s="47"/>
      <c r="Q34" s="39"/>
      <c r="R34" s="37">
        <v>93</v>
      </c>
      <c r="T34" s="46"/>
      <c r="U34" s="37">
        <v>92</v>
      </c>
      <c r="X34" s="37">
        <v>90</v>
      </c>
      <c r="AA34" s="37">
        <v>84</v>
      </c>
      <c r="AD34" s="37">
        <v>79</v>
      </c>
      <c r="AF34" s="37">
        <v>96.4</v>
      </c>
      <c r="AG34" s="37">
        <v>98.6</v>
      </c>
      <c r="AH34" s="47" t="s">
        <v>350</v>
      </c>
      <c r="AI34" s="67"/>
    </row>
    <row r="35" spans="1:35" x14ac:dyDescent="0.2">
      <c r="A35" s="46" t="s">
        <v>184</v>
      </c>
      <c r="B35" s="37" t="s">
        <v>315</v>
      </c>
      <c r="C35" s="37" t="s">
        <v>164</v>
      </c>
      <c r="F35" s="37">
        <v>8</v>
      </c>
      <c r="I35" s="37">
        <v>82</v>
      </c>
      <c r="L35" s="37">
        <v>82</v>
      </c>
      <c r="O35" s="37">
        <v>80</v>
      </c>
      <c r="P35" s="47"/>
      <c r="Q35" s="39"/>
      <c r="R35" s="37">
        <v>81</v>
      </c>
      <c r="T35" s="41"/>
      <c r="U35" s="37">
        <v>73</v>
      </c>
      <c r="X35" s="37">
        <v>69</v>
      </c>
      <c r="AA35" s="37">
        <v>60</v>
      </c>
      <c r="AD35" s="37">
        <v>65</v>
      </c>
      <c r="AF35" s="37">
        <v>80.5</v>
      </c>
      <c r="AG35" s="37">
        <v>87.6</v>
      </c>
      <c r="AH35" s="47" t="s">
        <v>350</v>
      </c>
      <c r="AI35" s="65"/>
    </row>
    <row r="36" spans="1:35" x14ac:dyDescent="0.2">
      <c r="A36" s="46" t="s">
        <v>185</v>
      </c>
      <c r="B36" s="37" t="s">
        <v>316</v>
      </c>
      <c r="C36" s="37" t="s">
        <v>103</v>
      </c>
      <c r="F36" s="37">
        <v>0</v>
      </c>
      <c r="I36" s="37">
        <v>79</v>
      </c>
      <c r="L36" s="37">
        <v>88</v>
      </c>
      <c r="O36" s="37">
        <v>89</v>
      </c>
      <c r="P36" s="47"/>
      <c r="Q36" s="39"/>
      <c r="R36" s="37">
        <v>85</v>
      </c>
      <c r="T36" s="44"/>
      <c r="U36" s="37">
        <v>87</v>
      </c>
      <c r="X36" s="37">
        <v>86</v>
      </c>
      <c r="AA36" s="37">
        <v>82</v>
      </c>
      <c r="AD36" s="37">
        <v>79</v>
      </c>
      <c r="AF36" s="37">
        <v>91.9</v>
      </c>
      <c r="AG36" s="37">
        <v>94.7</v>
      </c>
      <c r="AH36" s="47" t="s">
        <v>350</v>
      </c>
      <c r="AI36" s="66"/>
    </row>
    <row r="37" spans="1:35" x14ac:dyDescent="0.2">
      <c r="A37" s="46" t="s">
        <v>186</v>
      </c>
      <c r="B37" s="37" t="s">
        <v>317</v>
      </c>
      <c r="C37" s="37" t="s">
        <v>103</v>
      </c>
      <c r="F37" s="37">
        <v>0</v>
      </c>
      <c r="I37" s="37">
        <v>84</v>
      </c>
      <c r="L37" s="37">
        <v>91</v>
      </c>
      <c r="O37" s="37">
        <v>91</v>
      </c>
      <c r="P37" s="47"/>
      <c r="Q37" s="39"/>
      <c r="R37" s="37">
        <v>94</v>
      </c>
      <c r="T37" s="46"/>
      <c r="U37" s="37">
        <v>91</v>
      </c>
      <c r="X37" s="37">
        <v>89</v>
      </c>
      <c r="AA37" s="37">
        <v>84</v>
      </c>
      <c r="AD37" s="37">
        <v>79</v>
      </c>
      <c r="AF37" s="37">
        <v>96.1</v>
      </c>
      <c r="AG37" s="37">
        <v>98.8</v>
      </c>
      <c r="AH37" s="47" t="s">
        <v>350</v>
      </c>
      <c r="AI37" s="67"/>
    </row>
    <row r="38" spans="1:35" x14ac:dyDescent="0.2">
      <c r="A38" s="46" t="s">
        <v>187</v>
      </c>
      <c r="B38" s="37" t="s">
        <v>318</v>
      </c>
      <c r="C38" s="37" t="s">
        <v>164</v>
      </c>
      <c r="F38" s="37">
        <v>8</v>
      </c>
      <c r="I38" s="37">
        <v>76</v>
      </c>
      <c r="L38" s="37">
        <v>75</v>
      </c>
      <c r="O38" s="37">
        <v>75</v>
      </c>
      <c r="P38" s="47"/>
      <c r="Q38" s="39"/>
      <c r="R38" s="37">
        <v>78</v>
      </c>
      <c r="T38" s="46"/>
      <c r="U38" s="37">
        <v>72</v>
      </c>
      <c r="X38" s="37">
        <v>68</v>
      </c>
      <c r="AA38" s="37">
        <v>60</v>
      </c>
      <c r="AD38" s="37">
        <v>65</v>
      </c>
      <c r="AF38" s="37">
        <v>78</v>
      </c>
      <c r="AG38" s="37">
        <v>82.8</v>
      </c>
      <c r="AH38" s="47" t="s">
        <v>350</v>
      </c>
      <c r="AI38" s="67"/>
    </row>
    <row r="39" spans="1:35" x14ac:dyDescent="0.2">
      <c r="A39" s="46" t="s">
        <v>188</v>
      </c>
      <c r="B39" s="37" t="s">
        <v>319</v>
      </c>
      <c r="C39" s="37" t="s">
        <v>103</v>
      </c>
      <c r="F39" s="37">
        <v>0</v>
      </c>
      <c r="I39" s="37">
        <v>73</v>
      </c>
      <c r="L39" s="37">
        <v>80</v>
      </c>
      <c r="O39" s="37">
        <v>87</v>
      </c>
      <c r="P39" s="47"/>
      <c r="Q39" s="39"/>
      <c r="R39" s="37">
        <v>82</v>
      </c>
      <c r="T39" s="46"/>
      <c r="U39" s="37">
        <v>85</v>
      </c>
      <c r="X39" s="37">
        <v>85</v>
      </c>
      <c r="AA39" s="37">
        <v>81</v>
      </c>
      <c r="AD39" s="37">
        <v>78</v>
      </c>
      <c r="AF39" s="37">
        <v>90.4</v>
      </c>
      <c r="AG39" s="37">
        <v>92</v>
      </c>
      <c r="AH39" s="47" t="s">
        <v>350</v>
      </c>
      <c r="AI39" s="67"/>
    </row>
    <row r="40" spans="1:35" x14ac:dyDescent="0.2">
      <c r="A40" s="46" t="s">
        <v>189</v>
      </c>
      <c r="B40" s="37" t="s">
        <v>320</v>
      </c>
      <c r="C40" s="37" t="s">
        <v>103</v>
      </c>
      <c r="F40" s="37">
        <v>0</v>
      </c>
      <c r="I40" s="37">
        <v>80</v>
      </c>
      <c r="L40" s="37">
        <v>88</v>
      </c>
      <c r="O40" s="37">
        <v>91</v>
      </c>
      <c r="P40" s="47"/>
      <c r="Q40" s="39"/>
      <c r="R40" s="37">
        <v>91</v>
      </c>
      <c r="T40" s="46"/>
      <c r="U40" s="37">
        <v>88</v>
      </c>
      <c r="X40" s="37">
        <v>86</v>
      </c>
      <c r="AA40" s="37">
        <v>80</v>
      </c>
      <c r="AD40" s="37">
        <v>74</v>
      </c>
      <c r="AF40" s="37">
        <v>93.2</v>
      </c>
      <c r="AG40" s="37">
        <v>96.4</v>
      </c>
      <c r="AH40" s="47" t="s">
        <v>350</v>
      </c>
      <c r="AI40" s="67"/>
    </row>
    <row r="41" spans="1:35" x14ac:dyDescent="0.2">
      <c r="A41" s="46" t="s">
        <v>190</v>
      </c>
      <c r="B41" s="37" t="s">
        <v>191</v>
      </c>
      <c r="C41" s="37" t="s">
        <v>164</v>
      </c>
      <c r="F41" s="37">
        <v>8</v>
      </c>
      <c r="I41" s="37">
        <v>78</v>
      </c>
      <c r="L41" s="37">
        <v>81</v>
      </c>
      <c r="O41" s="37">
        <v>77</v>
      </c>
      <c r="P41" s="47"/>
      <c r="Q41" s="39"/>
      <c r="R41" s="37">
        <v>80</v>
      </c>
      <c r="T41" s="46"/>
      <c r="U41" s="37">
        <v>71</v>
      </c>
      <c r="X41" s="37">
        <v>67</v>
      </c>
      <c r="AA41" s="37">
        <v>57</v>
      </c>
      <c r="AD41" s="37">
        <v>64</v>
      </c>
      <c r="AF41" s="37">
        <v>79</v>
      </c>
      <c r="AG41" s="37">
        <v>85.5</v>
      </c>
      <c r="AH41" s="47" t="s">
        <v>350</v>
      </c>
      <c r="AI41" s="67"/>
    </row>
    <row r="42" spans="1:35" x14ac:dyDescent="0.2">
      <c r="A42" s="46" t="s">
        <v>192</v>
      </c>
      <c r="B42" s="37" t="s">
        <v>193</v>
      </c>
      <c r="C42" s="37" t="s">
        <v>103</v>
      </c>
      <c r="F42" s="37">
        <v>0</v>
      </c>
      <c r="I42" s="37">
        <v>76</v>
      </c>
      <c r="L42" s="37">
        <v>88</v>
      </c>
      <c r="O42" s="37">
        <v>86</v>
      </c>
      <c r="P42" s="47"/>
      <c r="Q42" s="39"/>
      <c r="R42" s="37">
        <v>84</v>
      </c>
      <c r="T42" s="46"/>
      <c r="U42" s="37">
        <v>85</v>
      </c>
      <c r="X42" s="37">
        <v>83</v>
      </c>
      <c r="AA42" s="37">
        <v>79</v>
      </c>
      <c r="AD42" s="37">
        <v>77</v>
      </c>
      <c r="AF42" s="37">
        <v>89.6</v>
      </c>
      <c r="AG42" s="37">
        <v>92.9</v>
      </c>
      <c r="AH42" s="47" t="s">
        <v>350</v>
      </c>
      <c r="AI42" s="67"/>
    </row>
    <row r="43" spans="1:35" x14ac:dyDescent="0.2">
      <c r="A43" s="46" t="s">
        <v>194</v>
      </c>
      <c r="B43" s="37" t="s">
        <v>195</v>
      </c>
      <c r="C43" s="37" t="s">
        <v>103</v>
      </c>
      <c r="F43" s="37">
        <v>0</v>
      </c>
      <c r="I43" s="37">
        <v>80</v>
      </c>
      <c r="L43" s="37">
        <v>88</v>
      </c>
      <c r="O43" s="37">
        <v>91</v>
      </c>
      <c r="P43" s="47"/>
      <c r="Q43" s="39"/>
      <c r="R43" s="37">
        <v>91</v>
      </c>
      <c r="T43" s="46"/>
      <c r="U43" s="37">
        <v>88</v>
      </c>
      <c r="X43" s="37">
        <v>87</v>
      </c>
      <c r="AA43" s="37">
        <v>81</v>
      </c>
      <c r="AD43" s="37">
        <v>76</v>
      </c>
      <c r="AF43" s="37">
        <v>93.6</v>
      </c>
      <c r="AG43" s="37">
        <v>96.6</v>
      </c>
      <c r="AH43" s="47" t="s">
        <v>350</v>
      </c>
      <c r="AI43" s="67"/>
    </row>
    <row r="44" spans="1:35" x14ac:dyDescent="0.2">
      <c r="A44" s="46" t="s">
        <v>196</v>
      </c>
      <c r="B44" s="37" t="s">
        <v>197</v>
      </c>
      <c r="C44" s="37" t="s">
        <v>164</v>
      </c>
      <c r="F44" s="37">
        <v>8</v>
      </c>
      <c r="I44" s="37">
        <v>75</v>
      </c>
      <c r="L44" s="37">
        <v>80</v>
      </c>
      <c r="O44" s="37">
        <v>75</v>
      </c>
      <c r="P44" s="47"/>
      <c r="Q44" s="39"/>
      <c r="R44" s="37">
        <v>80</v>
      </c>
      <c r="T44" s="46"/>
      <c r="U44" s="37">
        <v>72</v>
      </c>
      <c r="X44" s="37">
        <v>69</v>
      </c>
      <c r="AA44" s="37">
        <v>57</v>
      </c>
      <c r="AD44" s="37">
        <v>64</v>
      </c>
      <c r="AF44" s="37">
        <v>79.2</v>
      </c>
      <c r="AG44" s="37">
        <v>84.6</v>
      </c>
      <c r="AH44" s="47" t="s">
        <v>350</v>
      </c>
      <c r="AI44" s="67"/>
    </row>
    <row r="45" spans="1:35" x14ac:dyDescent="0.2">
      <c r="A45" s="46" t="s">
        <v>198</v>
      </c>
      <c r="B45" s="37" t="s">
        <v>199</v>
      </c>
      <c r="C45" s="37" t="s">
        <v>103</v>
      </c>
      <c r="F45" s="37">
        <v>0</v>
      </c>
      <c r="I45" s="37">
        <v>73</v>
      </c>
      <c r="L45" s="37">
        <v>84</v>
      </c>
      <c r="O45" s="37">
        <v>82</v>
      </c>
      <c r="P45" s="47"/>
      <c r="Q45" s="39"/>
      <c r="R45" s="37">
        <v>84</v>
      </c>
      <c r="T45" s="46"/>
      <c r="U45" s="37">
        <v>86</v>
      </c>
      <c r="X45" s="37">
        <v>85</v>
      </c>
      <c r="AA45" s="37">
        <v>79</v>
      </c>
      <c r="AD45" s="37">
        <v>77</v>
      </c>
      <c r="AF45" s="37">
        <v>90.4</v>
      </c>
      <c r="AG45" s="37">
        <v>91.8</v>
      </c>
      <c r="AH45" s="47" t="s">
        <v>350</v>
      </c>
      <c r="AI45" s="67"/>
    </row>
    <row r="46" spans="1:35" x14ac:dyDescent="0.2">
      <c r="A46" s="46" t="s">
        <v>200</v>
      </c>
      <c r="B46" s="37" t="s">
        <v>201</v>
      </c>
      <c r="C46" s="37" t="s">
        <v>103</v>
      </c>
      <c r="F46" s="37">
        <v>0</v>
      </c>
      <c r="I46" s="37">
        <v>79</v>
      </c>
      <c r="L46" s="37">
        <v>89</v>
      </c>
      <c r="O46" s="37">
        <v>92</v>
      </c>
      <c r="P46" s="47"/>
      <c r="Q46" s="39"/>
      <c r="R46" s="37">
        <v>92</v>
      </c>
      <c r="T46" s="46"/>
      <c r="U46" s="37">
        <v>87</v>
      </c>
      <c r="X46" s="37">
        <v>86</v>
      </c>
      <c r="AA46" s="37">
        <v>79</v>
      </c>
      <c r="AD46" s="37">
        <v>76</v>
      </c>
      <c r="AF46" s="37">
        <v>93.3</v>
      </c>
      <c r="AG46" s="37">
        <v>97</v>
      </c>
      <c r="AH46" s="47" t="s">
        <v>350</v>
      </c>
      <c r="AI46" s="67"/>
    </row>
    <row r="47" spans="1:35" x14ac:dyDescent="0.2">
      <c r="A47" s="46" t="s">
        <v>202</v>
      </c>
      <c r="B47" s="37" t="s">
        <v>203</v>
      </c>
      <c r="C47" s="37" t="s">
        <v>164</v>
      </c>
      <c r="F47" s="37">
        <v>8</v>
      </c>
      <c r="I47" s="37">
        <v>74</v>
      </c>
      <c r="L47" s="37">
        <v>76</v>
      </c>
      <c r="O47" s="37">
        <v>72</v>
      </c>
      <c r="P47" s="47"/>
      <c r="Q47" s="39"/>
      <c r="R47" s="37">
        <v>76</v>
      </c>
      <c r="T47" s="46"/>
      <c r="U47" s="37">
        <v>69</v>
      </c>
      <c r="X47" s="37">
        <v>65</v>
      </c>
      <c r="AA47" s="37">
        <v>56</v>
      </c>
      <c r="AD47" s="37">
        <v>62</v>
      </c>
      <c r="AF47" s="37">
        <v>75.599999999999994</v>
      </c>
      <c r="AG47" s="37">
        <v>81.2</v>
      </c>
      <c r="AH47" s="47" t="s">
        <v>350</v>
      </c>
      <c r="AI47" s="67"/>
    </row>
    <row r="48" spans="1:35" x14ac:dyDescent="0.2">
      <c r="A48" s="46" t="s">
        <v>204</v>
      </c>
      <c r="B48" s="37" t="s">
        <v>205</v>
      </c>
      <c r="C48" s="37" t="s">
        <v>103</v>
      </c>
      <c r="F48" s="37">
        <v>0</v>
      </c>
      <c r="I48" s="37">
        <v>72</v>
      </c>
      <c r="L48" s="37">
        <v>83</v>
      </c>
      <c r="O48" s="37">
        <v>84</v>
      </c>
      <c r="P48" s="47"/>
      <c r="Q48" s="39"/>
      <c r="R48" s="37">
        <v>80</v>
      </c>
      <c r="T48" s="46"/>
      <c r="U48" s="37">
        <v>83</v>
      </c>
      <c r="X48" s="37">
        <v>82</v>
      </c>
      <c r="AA48" s="37">
        <v>78</v>
      </c>
      <c r="AD48" s="37">
        <v>75</v>
      </c>
      <c r="AF48" s="37">
        <v>87.8</v>
      </c>
      <c r="AG48" s="37">
        <v>90.1</v>
      </c>
      <c r="AH48" s="47" t="s">
        <v>350</v>
      </c>
      <c r="AI48" s="67"/>
    </row>
    <row r="49" spans="1:35" x14ac:dyDescent="0.2">
      <c r="A49" s="46" t="s">
        <v>206</v>
      </c>
      <c r="B49" s="37" t="s">
        <v>207</v>
      </c>
      <c r="C49" s="37" t="s">
        <v>103</v>
      </c>
      <c r="F49" s="37">
        <v>0</v>
      </c>
      <c r="I49" s="37">
        <v>76</v>
      </c>
      <c r="L49" s="37">
        <v>85</v>
      </c>
      <c r="O49" s="37">
        <v>85</v>
      </c>
      <c r="P49" s="47"/>
      <c r="Q49" s="39"/>
      <c r="R49" s="37">
        <v>88</v>
      </c>
      <c r="T49" s="46"/>
      <c r="U49" s="37">
        <v>88</v>
      </c>
      <c r="X49" s="37">
        <v>86</v>
      </c>
      <c r="AA49" s="37">
        <v>80</v>
      </c>
      <c r="AD49" s="37">
        <v>76</v>
      </c>
      <c r="AF49" s="37">
        <v>92.2</v>
      </c>
      <c r="AG49" s="37">
        <v>93.9</v>
      </c>
      <c r="AH49" s="47" t="s">
        <v>350</v>
      </c>
      <c r="AI49" s="67"/>
    </row>
    <row r="50" spans="1:35" x14ac:dyDescent="0.2">
      <c r="A50" s="46" t="s">
        <v>208</v>
      </c>
      <c r="B50" s="37" t="s">
        <v>209</v>
      </c>
      <c r="C50" s="37" t="s">
        <v>164</v>
      </c>
      <c r="F50" s="37">
        <v>8</v>
      </c>
      <c r="I50" s="37">
        <v>70</v>
      </c>
      <c r="L50" s="37">
        <v>70</v>
      </c>
      <c r="O50" s="37">
        <v>71</v>
      </c>
      <c r="P50" s="47"/>
      <c r="Q50" s="39"/>
      <c r="R50" s="37">
        <v>72</v>
      </c>
      <c r="T50" s="46"/>
      <c r="U50" s="37">
        <v>65</v>
      </c>
      <c r="X50" s="37">
        <v>57</v>
      </c>
      <c r="AA50" s="37">
        <v>49</v>
      </c>
      <c r="AD50" s="37">
        <v>57</v>
      </c>
      <c r="AF50" s="37">
        <v>71.400000000000006</v>
      </c>
      <c r="AG50" s="37">
        <v>77.2</v>
      </c>
      <c r="AH50" s="47" t="s">
        <v>350</v>
      </c>
      <c r="AI50" s="67"/>
    </row>
    <row r="51" spans="1:35" x14ac:dyDescent="0.2">
      <c r="A51" s="46" t="s">
        <v>210</v>
      </c>
      <c r="B51" s="37" t="s">
        <v>211</v>
      </c>
      <c r="C51" s="37" t="s">
        <v>103</v>
      </c>
      <c r="F51" s="37">
        <v>0</v>
      </c>
      <c r="I51" s="37">
        <v>74</v>
      </c>
      <c r="L51" s="37">
        <v>80</v>
      </c>
      <c r="O51" s="37">
        <v>87</v>
      </c>
      <c r="P51" s="47"/>
      <c r="Q51" s="39"/>
      <c r="R51" s="37">
        <v>82</v>
      </c>
      <c r="T51" s="46"/>
      <c r="U51" s="37">
        <v>82</v>
      </c>
      <c r="X51" s="37">
        <v>80</v>
      </c>
      <c r="AA51" s="37">
        <v>76</v>
      </c>
      <c r="AD51" s="37">
        <v>75</v>
      </c>
      <c r="AF51" s="37">
        <v>87.1</v>
      </c>
      <c r="AG51" s="37">
        <v>90.5</v>
      </c>
      <c r="AH51" s="47" t="s">
        <v>350</v>
      </c>
      <c r="AI51" s="67"/>
    </row>
    <row r="52" spans="1:35" x14ac:dyDescent="0.2">
      <c r="A52" s="46" t="s">
        <v>212</v>
      </c>
      <c r="B52" s="37" t="s">
        <v>213</v>
      </c>
      <c r="C52" s="37" t="s">
        <v>164</v>
      </c>
      <c r="F52" s="37">
        <v>8</v>
      </c>
      <c r="I52" s="37">
        <v>67</v>
      </c>
      <c r="L52" s="37">
        <v>73</v>
      </c>
      <c r="O52" s="37">
        <v>69</v>
      </c>
      <c r="P52" s="47"/>
      <c r="Q52" s="39"/>
      <c r="R52" s="37">
        <v>70</v>
      </c>
      <c r="T52" s="46"/>
      <c r="U52" s="37">
        <v>64</v>
      </c>
      <c r="X52" s="37">
        <v>56</v>
      </c>
      <c r="AA52" s="37">
        <v>48</v>
      </c>
      <c r="AD52" s="37">
        <v>56</v>
      </c>
      <c r="AF52" s="37">
        <v>69.900000000000006</v>
      </c>
      <c r="AG52" s="37">
        <v>76.599999999999994</v>
      </c>
      <c r="AH52" s="47" t="s">
        <v>350</v>
      </c>
      <c r="AI52" s="67"/>
    </row>
    <row r="53" spans="1:35" x14ac:dyDescent="0.2">
      <c r="A53" s="46" t="s">
        <v>214</v>
      </c>
      <c r="B53" s="37" t="s">
        <v>215</v>
      </c>
      <c r="C53" s="37" t="s">
        <v>103</v>
      </c>
      <c r="F53" s="37">
        <v>0</v>
      </c>
      <c r="I53" s="37">
        <v>79</v>
      </c>
      <c r="L53" s="37">
        <v>88</v>
      </c>
      <c r="O53" s="37">
        <v>89</v>
      </c>
      <c r="P53" s="47"/>
      <c r="Q53" s="39"/>
      <c r="R53" s="37">
        <v>90</v>
      </c>
      <c r="T53" s="46"/>
      <c r="U53" s="37">
        <v>90</v>
      </c>
      <c r="X53" s="37">
        <v>84</v>
      </c>
      <c r="AA53" s="37">
        <v>80</v>
      </c>
      <c r="AD53" s="37">
        <v>77</v>
      </c>
      <c r="AF53" s="37">
        <v>93.2</v>
      </c>
      <c r="AG53" s="37">
        <v>95.9</v>
      </c>
      <c r="AH53" s="47" t="s">
        <v>350</v>
      </c>
      <c r="AI53" s="67"/>
    </row>
    <row r="54" spans="1:35" x14ac:dyDescent="0.2">
      <c r="A54" s="46" t="s">
        <v>216</v>
      </c>
      <c r="B54" s="37" t="s">
        <v>217</v>
      </c>
      <c r="C54" s="37" t="s">
        <v>164</v>
      </c>
      <c r="F54" s="37">
        <v>8</v>
      </c>
      <c r="I54" s="37">
        <v>70</v>
      </c>
      <c r="L54" s="37">
        <v>74</v>
      </c>
      <c r="O54" s="37">
        <v>71</v>
      </c>
      <c r="P54" s="47"/>
      <c r="Q54" s="39"/>
      <c r="R54" s="37">
        <v>73</v>
      </c>
      <c r="T54" s="46"/>
      <c r="U54" s="37">
        <v>64</v>
      </c>
      <c r="X54" s="37">
        <v>59</v>
      </c>
      <c r="AA54" s="37">
        <v>50</v>
      </c>
      <c r="AD54" s="37">
        <v>56</v>
      </c>
      <c r="AF54" s="37">
        <v>72</v>
      </c>
      <c r="AG54" s="37">
        <v>78.5</v>
      </c>
      <c r="AH54" s="47" t="s">
        <v>350</v>
      </c>
      <c r="AI54" s="67"/>
    </row>
    <row r="55" spans="1:35" x14ac:dyDescent="0.2">
      <c r="A55" s="46" t="s">
        <v>218</v>
      </c>
      <c r="B55" s="37" t="s">
        <v>219</v>
      </c>
      <c r="C55" s="37" t="s">
        <v>103</v>
      </c>
      <c r="F55" s="37">
        <v>0</v>
      </c>
      <c r="I55" s="37">
        <v>75</v>
      </c>
      <c r="L55" s="37">
        <v>86</v>
      </c>
      <c r="O55" s="37">
        <v>86</v>
      </c>
      <c r="P55" s="47"/>
      <c r="Q55" s="39"/>
      <c r="R55" s="37">
        <v>82</v>
      </c>
      <c r="T55" s="46"/>
      <c r="U55" s="37">
        <v>84</v>
      </c>
      <c r="X55" s="37">
        <v>82</v>
      </c>
      <c r="AA55" s="37">
        <v>78</v>
      </c>
      <c r="AD55" s="37">
        <v>75</v>
      </c>
      <c r="AF55" s="37">
        <v>88.5</v>
      </c>
      <c r="AG55" s="37">
        <v>91.7</v>
      </c>
      <c r="AH55" s="47" t="s">
        <v>350</v>
      </c>
      <c r="AI55" s="67"/>
    </row>
    <row r="56" spans="1:35" x14ac:dyDescent="0.2">
      <c r="A56" s="46" t="s">
        <v>220</v>
      </c>
      <c r="B56" s="37" t="s">
        <v>221</v>
      </c>
      <c r="C56" s="37" t="s">
        <v>164</v>
      </c>
      <c r="F56" s="37">
        <v>8</v>
      </c>
      <c r="I56" s="37">
        <v>68</v>
      </c>
      <c r="L56" s="37">
        <v>73</v>
      </c>
      <c r="O56" s="37">
        <v>72</v>
      </c>
      <c r="P56" s="47"/>
      <c r="Q56" s="39"/>
      <c r="R56" s="37">
        <v>70</v>
      </c>
      <c r="T56" s="46"/>
      <c r="U56" s="37">
        <v>61</v>
      </c>
      <c r="X56" s="37">
        <v>57</v>
      </c>
      <c r="AA56" s="37">
        <v>47</v>
      </c>
      <c r="AD56" s="37">
        <v>53</v>
      </c>
      <c r="AF56" s="37">
        <v>69.8</v>
      </c>
      <c r="AG56" s="37">
        <v>77.3</v>
      </c>
      <c r="AH56" s="47" t="s">
        <v>350</v>
      </c>
      <c r="AI56" s="67"/>
    </row>
    <row r="57" spans="1:35" x14ac:dyDescent="0.2">
      <c r="A57" s="46" t="s">
        <v>222</v>
      </c>
      <c r="B57" s="37" t="s">
        <v>223</v>
      </c>
      <c r="C57" s="37" t="s">
        <v>103</v>
      </c>
      <c r="F57" s="37">
        <v>0</v>
      </c>
      <c r="I57" s="37">
        <v>80</v>
      </c>
      <c r="L57" s="37">
        <v>88</v>
      </c>
      <c r="O57" s="37">
        <v>92</v>
      </c>
      <c r="P57" s="47"/>
      <c r="Q57" s="39"/>
      <c r="R57" s="37">
        <v>90</v>
      </c>
      <c r="T57" s="46"/>
      <c r="U57" s="37">
        <v>87</v>
      </c>
      <c r="X57" s="37">
        <v>85</v>
      </c>
      <c r="AA57" s="37">
        <v>79</v>
      </c>
      <c r="AD57" s="37">
        <v>74</v>
      </c>
      <c r="AF57" s="37">
        <v>92.4</v>
      </c>
      <c r="AG57" s="37">
        <v>96.3</v>
      </c>
      <c r="AH57" s="47" t="s">
        <v>350</v>
      </c>
      <c r="AI57" s="67"/>
    </row>
    <row r="58" spans="1:35" x14ac:dyDescent="0.2">
      <c r="A58" s="46" t="s">
        <v>224</v>
      </c>
      <c r="B58" s="37" t="s">
        <v>225</v>
      </c>
      <c r="C58" s="37" t="s">
        <v>164</v>
      </c>
      <c r="F58" s="37">
        <v>8</v>
      </c>
      <c r="I58" s="37">
        <v>68</v>
      </c>
      <c r="L58" s="37">
        <v>73</v>
      </c>
      <c r="O58" s="37">
        <v>72</v>
      </c>
      <c r="P58" s="47"/>
      <c r="Q58" s="39"/>
      <c r="R58" s="37">
        <v>70</v>
      </c>
      <c r="T58" s="46"/>
      <c r="U58" s="37">
        <v>61</v>
      </c>
      <c r="X58" s="37">
        <v>57</v>
      </c>
      <c r="AA58" s="37">
        <v>47</v>
      </c>
      <c r="AD58" s="37">
        <v>53</v>
      </c>
      <c r="AF58" s="37">
        <v>69.8</v>
      </c>
      <c r="AG58" s="37">
        <v>77.3</v>
      </c>
      <c r="AH58" s="47" t="s">
        <v>350</v>
      </c>
      <c r="AI58" s="67"/>
    </row>
    <row r="59" spans="1:35" x14ac:dyDescent="0.2">
      <c r="A59" s="46" t="s">
        <v>226</v>
      </c>
      <c r="B59" s="37" t="s">
        <v>227</v>
      </c>
      <c r="C59" s="37" t="s">
        <v>103</v>
      </c>
      <c r="F59" s="37">
        <v>0</v>
      </c>
      <c r="I59" s="37">
        <v>80</v>
      </c>
      <c r="L59" s="37">
        <v>88</v>
      </c>
      <c r="O59" s="37">
        <v>92</v>
      </c>
      <c r="P59" s="47"/>
      <c r="Q59" s="39"/>
      <c r="R59" s="37">
        <v>90</v>
      </c>
      <c r="T59" s="46"/>
      <c r="U59" s="37">
        <v>87</v>
      </c>
      <c r="X59" s="37">
        <v>85</v>
      </c>
      <c r="AA59" s="37">
        <v>79</v>
      </c>
      <c r="AD59" s="37">
        <v>74</v>
      </c>
      <c r="AF59" s="37">
        <v>92.4</v>
      </c>
      <c r="AG59" s="37">
        <v>96.3</v>
      </c>
      <c r="AH59" s="47" t="s">
        <v>350</v>
      </c>
      <c r="AI59" s="67"/>
    </row>
    <row r="60" spans="1:35" x14ac:dyDescent="0.2">
      <c r="A60" s="46" t="s">
        <v>228</v>
      </c>
      <c r="B60" s="37" t="s">
        <v>229</v>
      </c>
      <c r="C60" s="37" t="s">
        <v>164</v>
      </c>
      <c r="F60" s="37">
        <v>8</v>
      </c>
      <c r="I60" s="37">
        <v>68</v>
      </c>
      <c r="L60" s="37">
        <v>73</v>
      </c>
      <c r="O60" s="37">
        <v>72</v>
      </c>
      <c r="P60" s="47"/>
      <c r="Q60" s="39"/>
      <c r="R60" s="37">
        <v>70</v>
      </c>
      <c r="T60" s="46"/>
      <c r="U60" s="37">
        <v>61</v>
      </c>
      <c r="X60" s="37">
        <v>57</v>
      </c>
      <c r="AA60" s="37">
        <v>47</v>
      </c>
      <c r="AD60" s="37">
        <v>53</v>
      </c>
      <c r="AF60" s="37">
        <v>69.8</v>
      </c>
      <c r="AG60" s="37">
        <v>77.3</v>
      </c>
      <c r="AH60" s="47" t="s">
        <v>350</v>
      </c>
      <c r="AI60" s="67"/>
    </row>
    <row r="61" spans="1:35" x14ac:dyDescent="0.2">
      <c r="A61" s="46" t="s">
        <v>230</v>
      </c>
      <c r="B61" s="37" t="s">
        <v>231</v>
      </c>
      <c r="C61" s="37" t="s">
        <v>103</v>
      </c>
      <c r="F61" s="37">
        <v>0</v>
      </c>
      <c r="I61" s="37">
        <v>80</v>
      </c>
      <c r="L61" s="37">
        <v>88</v>
      </c>
      <c r="O61" s="37">
        <v>92</v>
      </c>
      <c r="P61" s="47"/>
      <c r="Q61" s="39"/>
      <c r="R61" s="37">
        <v>90</v>
      </c>
      <c r="T61" s="46"/>
      <c r="U61" s="37">
        <v>87</v>
      </c>
      <c r="X61" s="37">
        <v>85</v>
      </c>
      <c r="AA61" s="37">
        <v>79</v>
      </c>
      <c r="AD61" s="37">
        <v>74</v>
      </c>
      <c r="AF61" s="37">
        <v>92.4</v>
      </c>
      <c r="AG61" s="37">
        <v>96.3</v>
      </c>
      <c r="AH61" s="47" t="s">
        <v>350</v>
      </c>
      <c r="AI61" s="67"/>
    </row>
    <row r="62" spans="1:35" x14ac:dyDescent="0.2">
      <c r="A62" s="46" t="s">
        <v>232</v>
      </c>
      <c r="B62" s="37" t="s">
        <v>233</v>
      </c>
      <c r="C62" s="37" t="s">
        <v>164</v>
      </c>
      <c r="F62" s="37">
        <v>8</v>
      </c>
      <c r="I62" s="37">
        <v>68</v>
      </c>
      <c r="L62" s="37">
        <v>73</v>
      </c>
      <c r="O62" s="37">
        <v>72</v>
      </c>
      <c r="R62" s="37">
        <v>70</v>
      </c>
      <c r="U62" s="37">
        <v>61</v>
      </c>
      <c r="X62" s="37">
        <v>57</v>
      </c>
      <c r="AA62" s="37">
        <v>47</v>
      </c>
      <c r="AD62" s="37">
        <v>53</v>
      </c>
      <c r="AF62" s="37">
        <v>69.8</v>
      </c>
      <c r="AG62" s="37">
        <v>77.3</v>
      </c>
      <c r="AH62" s="47" t="s">
        <v>350</v>
      </c>
      <c r="AI62" s="67"/>
    </row>
    <row r="63" spans="1:35" x14ac:dyDescent="0.2">
      <c r="A63" s="46" t="s">
        <v>234</v>
      </c>
      <c r="B63" s="37" t="s">
        <v>235</v>
      </c>
      <c r="C63" s="37" t="s">
        <v>103</v>
      </c>
      <c r="F63" s="37">
        <v>0</v>
      </c>
      <c r="I63" s="37">
        <v>80</v>
      </c>
      <c r="L63" s="37">
        <v>88</v>
      </c>
      <c r="O63" s="37">
        <v>92</v>
      </c>
      <c r="R63" s="37">
        <v>90</v>
      </c>
      <c r="U63" s="37">
        <v>87</v>
      </c>
      <c r="X63" s="37">
        <v>85</v>
      </c>
      <c r="AA63" s="37">
        <v>79</v>
      </c>
      <c r="AD63" s="37">
        <v>74</v>
      </c>
      <c r="AF63" s="37">
        <v>92.4</v>
      </c>
      <c r="AG63" s="37">
        <v>96.3</v>
      </c>
      <c r="AH63" s="47" t="s">
        <v>350</v>
      </c>
      <c r="AI63" s="67"/>
    </row>
    <row r="64" spans="1:35" x14ac:dyDescent="0.2">
      <c r="A64" s="46" t="s">
        <v>236</v>
      </c>
      <c r="B64" s="37" t="s">
        <v>237</v>
      </c>
      <c r="C64" s="37" t="s">
        <v>103</v>
      </c>
      <c r="D64" s="37" t="s">
        <v>135</v>
      </c>
      <c r="F64" s="37">
        <v>0</v>
      </c>
      <c r="I64" s="37">
        <v>0</v>
      </c>
      <c r="L64" s="37">
        <v>0</v>
      </c>
      <c r="O64" s="37">
        <v>0</v>
      </c>
      <c r="R64" s="37">
        <v>86.3</v>
      </c>
      <c r="U64" s="37">
        <v>0</v>
      </c>
      <c r="X64" s="37">
        <v>0</v>
      </c>
      <c r="AA64" s="37">
        <v>0</v>
      </c>
      <c r="AD64" s="37">
        <v>0</v>
      </c>
      <c r="AF64" s="37">
        <v>86.3</v>
      </c>
      <c r="AG64" s="37">
        <v>89.5</v>
      </c>
      <c r="AH64" s="47" t="s">
        <v>238</v>
      </c>
      <c r="AI64" s="67"/>
    </row>
    <row r="65" spans="1:35" ht="15.75" thickBot="1" x14ac:dyDescent="0.25">
      <c r="A65" s="46" t="s">
        <v>239</v>
      </c>
      <c r="B65" s="37" t="s">
        <v>240</v>
      </c>
      <c r="C65" s="37" t="s">
        <v>103</v>
      </c>
      <c r="D65" s="37" t="s">
        <v>135</v>
      </c>
      <c r="F65" s="37">
        <v>0</v>
      </c>
      <c r="I65" s="37">
        <v>0</v>
      </c>
      <c r="L65" s="37">
        <v>0</v>
      </c>
      <c r="O65" s="37">
        <v>0</v>
      </c>
      <c r="R65" s="37">
        <v>83.8</v>
      </c>
      <c r="U65" s="37">
        <v>0</v>
      </c>
      <c r="X65" s="37">
        <v>0</v>
      </c>
      <c r="AA65" s="37">
        <v>0</v>
      </c>
      <c r="AD65" s="37">
        <v>0</v>
      </c>
      <c r="AF65" s="37">
        <v>83.8</v>
      </c>
      <c r="AG65" s="37">
        <v>87</v>
      </c>
      <c r="AH65" s="47" t="s">
        <v>241</v>
      </c>
      <c r="AI65" s="67"/>
    </row>
    <row r="66" spans="1:35" x14ac:dyDescent="0.2">
      <c r="A66" s="46" t="s">
        <v>242</v>
      </c>
      <c r="B66" s="37" t="s">
        <v>243</v>
      </c>
      <c r="C66" s="37" t="s">
        <v>103</v>
      </c>
      <c r="D66" s="37" t="s">
        <v>135</v>
      </c>
      <c r="F66" s="37">
        <v>0</v>
      </c>
      <c r="I66" s="37">
        <v>0</v>
      </c>
      <c r="L66" s="37">
        <v>0</v>
      </c>
      <c r="O66" s="37">
        <v>0</v>
      </c>
      <c r="R66" s="37">
        <v>62</v>
      </c>
      <c r="U66" s="37">
        <v>0</v>
      </c>
      <c r="X66" s="37">
        <v>0</v>
      </c>
      <c r="AA66" s="37">
        <v>0</v>
      </c>
      <c r="AD66" s="37">
        <v>0</v>
      </c>
      <c r="AF66" s="37">
        <v>62</v>
      </c>
      <c r="AG66" s="37">
        <v>65.2</v>
      </c>
      <c r="AH66" s="47" t="s">
        <v>244</v>
      </c>
      <c r="AI66" s="65"/>
    </row>
    <row r="67" spans="1:35" x14ac:dyDescent="0.2">
      <c r="A67" s="46" t="s">
        <v>245</v>
      </c>
      <c r="B67" s="37" t="s">
        <v>246</v>
      </c>
      <c r="C67" s="37" t="s">
        <v>103</v>
      </c>
      <c r="D67" s="37" t="s">
        <v>135</v>
      </c>
      <c r="F67" s="37">
        <v>0</v>
      </c>
      <c r="I67" s="37">
        <v>0</v>
      </c>
      <c r="L67" s="37">
        <v>0</v>
      </c>
      <c r="O67" s="37">
        <v>0</v>
      </c>
      <c r="R67" s="37">
        <v>70</v>
      </c>
      <c r="U67" s="37">
        <v>0</v>
      </c>
      <c r="X67" s="37">
        <v>0</v>
      </c>
      <c r="AA67" s="37">
        <v>0</v>
      </c>
      <c r="AD67" s="37">
        <v>0</v>
      </c>
      <c r="AF67" s="37">
        <v>70</v>
      </c>
      <c r="AG67" s="37">
        <v>73.2</v>
      </c>
      <c r="AH67" s="47" t="s">
        <v>247</v>
      </c>
      <c r="AI67" s="66"/>
    </row>
    <row r="68" spans="1:35" x14ac:dyDescent="0.2">
      <c r="A68" s="46" t="s">
        <v>248</v>
      </c>
      <c r="B68" s="37" t="s">
        <v>249</v>
      </c>
      <c r="C68" s="37" t="s">
        <v>103</v>
      </c>
      <c r="D68" s="37" t="s">
        <v>135</v>
      </c>
      <c r="F68" s="37">
        <v>0</v>
      </c>
      <c r="I68" s="37">
        <v>0</v>
      </c>
      <c r="L68" s="37">
        <v>0</v>
      </c>
      <c r="O68" s="37">
        <v>0</v>
      </c>
      <c r="P68" s="47"/>
      <c r="Q68" s="39"/>
      <c r="R68" s="37">
        <v>70</v>
      </c>
      <c r="T68" s="46"/>
      <c r="U68" s="37">
        <v>0</v>
      </c>
      <c r="X68" s="37">
        <v>0</v>
      </c>
      <c r="AA68" s="37">
        <v>0</v>
      </c>
      <c r="AD68" s="37">
        <v>0</v>
      </c>
      <c r="AF68" s="37">
        <v>70</v>
      </c>
      <c r="AG68" s="37">
        <v>73.2</v>
      </c>
      <c r="AH68" s="47" t="s">
        <v>247</v>
      </c>
      <c r="AI68" s="67"/>
    </row>
    <row r="69" spans="1:35" x14ac:dyDescent="0.2">
      <c r="A69" s="46" t="s">
        <v>250</v>
      </c>
      <c r="B69" s="37" t="s">
        <v>251</v>
      </c>
      <c r="C69" s="37" t="s">
        <v>103</v>
      </c>
      <c r="D69" s="37" t="s">
        <v>135</v>
      </c>
      <c r="F69" s="37">
        <v>0</v>
      </c>
      <c r="I69" s="37">
        <v>0</v>
      </c>
      <c r="L69" s="37">
        <v>0</v>
      </c>
      <c r="O69" s="37">
        <v>0</v>
      </c>
      <c r="P69" s="47"/>
      <c r="Q69" s="39"/>
      <c r="R69" s="37">
        <v>70</v>
      </c>
      <c r="T69" s="46"/>
      <c r="U69" s="37">
        <v>0</v>
      </c>
      <c r="X69" s="37">
        <v>0</v>
      </c>
      <c r="AA69" s="37">
        <v>0</v>
      </c>
      <c r="AD69" s="37">
        <v>0</v>
      </c>
      <c r="AF69" s="37">
        <v>70</v>
      </c>
      <c r="AG69" s="37">
        <v>73.2</v>
      </c>
      <c r="AH69" s="47" t="s">
        <v>247</v>
      </c>
      <c r="AI69" s="67"/>
    </row>
    <row r="70" spans="1:35" x14ac:dyDescent="0.2">
      <c r="A70" s="46" t="s">
        <v>252</v>
      </c>
      <c r="B70" s="37" t="s">
        <v>253</v>
      </c>
      <c r="C70" s="37" t="s">
        <v>103</v>
      </c>
      <c r="D70" s="37" t="s">
        <v>135</v>
      </c>
      <c r="F70" s="37">
        <v>0</v>
      </c>
      <c r="I70" s="37">
        <v>0</v>
      </c>
      <c r="L70" s="37">
        <v>0</v>
      </c>
      <c r="O70" s="37">
        <v>0</v>
      </c>
      <c r="P70" s="47"/>
      <c r="Q70" s="39"/>
      <c r="R70" s="37">
        <v>70</v>
      </c>
      <c r="T70" s="46"/>
      <c r="U70" s="37">
        <v>0</v>
      </c>
      <c r="X70" s="37">
        <v>0</v>
      </c>
      <c r="AA70" s="37">
        <v>0</v>
      </c>
      <c r="AD70" s="37">
        <v>0</v>
      </c>
      <c r="AF70" s="37">
        <v>70</v>
      </c>
      <c r="AG70" s="37">
        <v>73.2</v>
      </c>
      <c r="AH70" s="47" t="s">
        <v>247</v>
      </c>
      <c r="AI70" s="67"/>
    </row>
    <row r="71" spans="1:35" x14ac:dyDescent="0.2">
      <c r="A71" s="46" t="s">
        <v>254</v>
      </c>
      <c r="B71" s="37" t="s">
        <v>255</v>
      </c>
      <c r="C71" s="37" t="s">
        <v>103</v>
      </c>
      <c r="D71" s="37" t="s">
        <v>135</v>
      </c>
      <c r="F71" s="37">
        <v>0</v>
      </c>
      <c r="I71" s="37">
        <v>0</v>
      </c>
      <c r="L71" s="37">
        <v>0</v>
      </c>
      <c r="O71" s="37">
        <v>0</v>
      </c>
      <c r="P71" s="47"/>
      <c r="Q71" s="39"/>
      <c r="R71" s="37">
        <v>62</v>
      </c>
      <c r="T71" s="46"/>
      <c r="U71" s="37">
        <v>0</v>
      </c>
      <c r="X71" s="37">
        <v>0</v>
      </c>
      <c r="AA71" s="37">
        <v>0</v>
      </c>
      <c r="AD71" s="37">
        <v>0</v>
      </c>
      <c r="AF71" s="37">
        <v>62</v>
      </c>
      <c r="AG71" s="37">
        <v>65.2</v>
      </c>
      <c r="AH71" s="47" t="s">
        <v>256</v>
      </c>
      <c r="AI71" s="67"/>
    </row>
    <row r="72" spans="1:35" x14ac:dyDescent="0.2">
      <c r="A72" s="46" t="s">
        <v>257</v>
      </c>
      <c r="B72" s="37" t="s">
        <v>258</v>
      </c>
      <c r="C72" s="37" t="s">
        <v>103</v>
      </c>
      <c r="D72" s="37" t="s">
        <v>135</v>
      </c>
      <c r="F72" s="37">
        <v>0</v>
      </c>
      <c r="I72" s="37">
        <v>0</v>
      </c>
      <c r="L72" s="37">
        <v>0</v>
      </c>
      <c r="O72" s="37">
        <v>0</v>
      </c>
      <c r="P72" s="47"/>
      <c r="Q72" s="39"/>
      <c r="R72" s="37">
        <v>70</v>
      </c>
      <c r="T72" s="46"/>
      <c r="U72" s="37">
        <v>0</v>
      </c>
      <c r="X72" s="37">
        <v>0</v>
      </c>
      <c r="AA72" s="37">
        <v>0</v>
      </c>
      <c r="AD72" s="37">
        <v>0</v>
      </c>
      <c r="AF72" s="37">
        <v>70</v>
      </c>
      <c r="AG72" s="37">
        <v>73.2</v>
      </c>
      <c r="AH72" s="47" t="s">
        <v>259</v>
      </c>
      <c r="AI72" s="67"/>
    </row>
    <row r="73" spans="1:35" x14ac:dyDescent="0.2">
      <c r="A73" s="46" t="s">
        <v>260</v>
      </c>
      <c r="B73" s="37" t="s">
        <v>261</v>
      </c>
      <c r="C73" s="37" t="s">
        <v>103</v>
      </c>
      <c r="D73" s="37" t="s">
        <v>135</v>
      </c>
      <c r="F73" s="37">
        <v>0</v>
      </c>
      <c r="I73" s="37">
        <v>0</v>
      </c>
      <c r="L73" s="37">
        <v>0</v>
      </c>
      <c r="O73" s="37">
        <v>0</v>
      </c>
      <c r="P73" s="47"/>
      <c r="Q73" s="39"/>
      <c r="R73" s="37">
        <v>70</v>
      </c>
      <c r="T73" s="46"/>
      <c r="U73" s="37">
        <v>0</v>
      </c>
      <c r="X73" s="37">
        <v>0</v>
      </c>
      <c r="AA73" s="37">
        <v>0</v>
      </c>
      <c r="AD73" s="37">
        <v>0</v>
      </c>
      <c r="AF73" s="37">
        <v>70</v>
      </c>
      <c r="AG73" s="37">
        <v>73.2</v>
      </c>
      <c r="AH73" s="47" t="s">
        <v>259</v>
      </c>
      <c r="AI73" s="67"/>
    </row>
    <row r="74" spans="1:35" x14ac:dyDescent="0.2">
      <c r="A74" s="46" t="s">
        <v>384</v>
      </c>
      <c r="B74" s="37" t="s">
        <v>385</v>
      </c>
      <c r="C74" s="37" t="s">
        <v>164</v>
      </c>
      <c r="D74" s="37" t="s">
        <v>135</v>
      </c>
      <c r="F74" s="37">
        <v>28</v>
      </c>
      <c r="I74" s="37">
        <v>28</v>
      </c>
      <c r="L74" s="37">
        <v>28</v>
      </c>
      <c r="O74" s="37">
        <v>28</v>
      </c>
      <c r="P74" s="47"/>
      <c r="Q74" s="39"/>
      <c r="R74" s="37">
        <v>72</v>
      </c>
      <c r="T74" s="46"/>
      <c r="U74" s="37">
        <v>28</v>
      </c>
      <c r="X74" s="37">
        <v>28</v>
      </c>
      <c r="AA74" s="37">
        <v>28</v>
      </c>
      <c r="AD74" s="37">
        <v>28</v>
      </c>
      <c r="AF74" s="37">
        <v>72</v>
      </c>
      <c r="AG74" s="37">
        <v>75.900000000000006</v>
      </c>
      <c r="AH74" s="47" t="s">
        <v>386</v>
      </c>
      <c r="AI74" s="67"/>
    </row>
    <row r="75" spans="1:35" x14ac:dyDescent="0.2">
      <c r="A75" s="40" t="s">
        <v>387</v>
      </c>
      <c r="B75" s="40" t="s">
        <v>262</v>
      </c>
      <c r="C75" s="40" t="s">
        <v>164</v>
      </c>
      <c r="D75" s="40"/>
      <c r="E75" s="40"/>
      <c r="F75" s="40"/>
      <c r="G75" s="40"/>
      <c r="H75" s="40"/>
      <c r="I75" s="40">
        <v>104</v>
      </c>
      <c r="J75" s="40"/>
      <c r="K75" s="40"/>
      <c r="L75" s="40">
        <v>94</v>
      </c>
      <c r="M75" s="40"/>
      <c r="N75" s="40"/>
      <c r="O75" s="40">
        <v>92</v>
      </c>
      <c r="P75" s="40"/>
      <c r="Q75" s="40"/>
      <c r="R75" s="40">
        <v>93</v>
      </c>
      <c r="S75" s="40"/>
      <c r="T75" s="68"/>
      <c r="U75" s="40">
        <v>93</v>
      </c>
      <c r="V75" s="40"/>
      <c r="W75" s="40"/>
      <c r="X75" s="40">
        <v>90</v>
      </c>
      <c r="Y75" s="40"/>
      <c r="Z75" s="40"/>
      <c r="AA75" s="40">
        <v>83</v>
      </c>
      <c r="AB75" s="40"/>
      <c r="AC75" s="40"/>
      <c r="AD75" s="40">
        <v>74</v>
      </c>
      <c r="AE75" s="40"/>
      <c r="AF75" s="40">
        <v>96.9</v>
      </c>
      <c r="AG75" s="40">
        <v>105.4</v>
      </c>
      <c r="AH75" s="40"/>
      <c r="AI75" s="47"/>
    </row>
    <row r="76" spans="1:35" x14ac:dyDescent="0.2">
      <c r="A76" s="37" t="s">
        <v>263</v>
      </c>
      <c r="B76" s="37" t="s">
        <v>264</v>
      </c>
      <c r="C76" s="37" t="s">
        <v>164</v>
      </c>
      <c r="I76" s="37">
        <v>111</v>
      </c>
      <c r="L76" s="37">
        <v>97</v>
      </c>
      <c r="O76" s="37">
        <v>91</v>
      </c>
      <c r="R76" s="37">
        <v>92</v>
      </c>
      <c r="T76" s="46"/>
      <c r="U76" s="37">
        <v>92</v>
      </c>
      <c r="X76" s="37">
        <v>89</v>
      </c>
      <c r="AA76" s="37">
        <v>83</v>
      </c>
      <c r="AD76" s="37">
        <v>73</v>
      </c>
      <c r="AF76" s="37">
        <v>96.3</v>
      </c>
      <c r="AG76" s="37">
        <v>111.3</v>
      </c>
      <c r="AI76" s="47"/>
    </row>
    <row r="77" spans="1:35" x14ac:dyDescent="0.2">
      <c r="A77" s="37" t="s">
        <v>388</v>
      </c>
      <c r="B77" s="37" t="s">
        <v>265</v>
      </c>
      <c r="C77" s="37" t="s">
        <v>164</v>
      </c>
      <c r="I77" s="37">
        <v>91</v>
      </c>
      <c r="L77" s="37">
        <v>85</v>
      </c>
      <c r="O77" s="37">
        <v>79</v>
      </c>
      <c r="R77" s="37">
        <v>79</v>
      </c>
      <c r="T77" s="46"/>
      <c r="U77" s="37">
        <v>77</v>
      </c>
      <c r="X77" s="37">
        <v>75</v>
      </c>
      <c r="AA77" s="37">
        <v>71</v>
      </c>
      <c r="AD77" s="37">
        <v>53</v>
      </c>
      <c r="AF77" s="37">
        <v>82.2</v>
      </c>
      <c r="AG77" s="37">
        <v>92.6</v>
      </c>
      <c r="AI77" s="47"/>
    </row>
    <row r="78" spans="1:35" ht="15.75" thickBot="1" x14ac:dyDescent="0.25">
      <c r="T78" s="48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5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2F4B8-9F1D-4A47-AC88-88B767283D45}">
  <dimension ref="A1:AB9"/>
  <sheetViews>
    <sheetView workbookViewId="0">
      <selection activeCell="F21" sqref="F21"/>
    </sheetView>
  </sheetViews>
  <sheetFormatPr defaultRowHeight="15" x14ac:dyDescent="0.2"/>
  <cols>
    <col min="1" max="1" width="23.77734375" bestFit="1" customWidth="1"/>
  </cols>
  <sheetData>
    <row r="1" spans="1:28" x14ac:dyDescent="0.2">
      <c r="A1" s="52" t="s">
        <v>50</v>
      </c>
      <c r="B1" s="52" t="s">
        <v>51</v>
      </c>
      <c r="C1" s="52" t="s">
        <v>52</v>
      </c>
      <c r="D1" s="52" t="s">
        <v>53</v>
      </c>
      <c r="E1" s="52"/>
      <c r="F1" s="52"/>
      <c r="G1" s="52" t="s">
        <v>266</v>
      </c>
      <c r="H1" s="52"/>
      <c r="I1" s="52"/>
      <c r="J1" s="52" t="s">
        <v>55</v>
      </c>
      <c r="K1" s="52"/>
      <c r="L1" s="52"/>
      <c r="M1" s="52" t="s">
        <v>56</v>
      </c>
      <c r="N1" s="52"/>
      <c r="O1" s="52"/>
      <c r="P1" s="52" t="s">
        <v>57</v>
      </c>
      <c r="Q1" s="52"/>
      <c r="R1" s="52" t="s">
        <v>58</v>
      </c>
      <c r="S1" s="52" t="s">
        <v>59</v>
      </c>
      <c r="T1" s="52"/>
      <c r="U1" s="52"/>
      <c r="V1" s="52" t="s">
        <v>60</v>
      </c>
      <c r="W1" s="52" t="s">
        <v>61</v>
      </c>
      <c r="X1" s="52" t="s">
        <v>62</v>
      </c>
      <c r="Y1" s="52" t="s">
        <v>63</v>
      </c>
      <c r="Z1" s="52"/>
      <c r="AA1" s="52"/>
      <c r="AB1" s="52"/>
    </row>
    <row r="2" spans="1:28" x14ac:dyDescent="0.2">
      <c r="A2" s="52"/>
      <c r="B2" s="52"/>
      <c r="C2" s="52"/>
      <c r="D2" s="52" t="s">
        <v>64</v>
      </c>
      <c r="E2" s="52" t="s">
        <v>65</v>
      </c>
      <c r="F2" s="52" t="s">
        <v>66</v>
      </c>
      <c r="G2" s="52" t="s">
        <v>64</v>
      </c>
      <c r="H2" s="52" t="s">
        <v>65</v>
      </c>
      <c r="I2" s="52" t="s">
        <v>66</v>
      </c>
      <c r="J2" s="52" t="s">
        <v>67</v>
      </c>
      <c r="K2" s="52" t="s">
        <v>68</v>
      </c>
      <c r="L2" s="52" t="s">
        <v>69</v>
      </c>
      <c r="M2" s="52" t="s">
        <v>64</v>
      </c>
      <c r="N2" s="52" t="s">
        <v>65</v>
      </c>
      <c r="O2" s="52" t="s">
        <v>66</v>
      </c>
      <c r="P2" s="52" t="s">
        <v>70</v>
      </c>
      <c r="Q2" s="52" t="s">
        <v>71</v>
      </c>
      <c r="R2" s="52"/>
      <c r="S2" s="52" t="s">
        <v>64</v>
      </c>
      <c r="T2" s="52" t="s">
        <v>72</v>
      </c>
      <c r="U2" s="52" t="s">
        <v>66</v>
      </c>
      <c r="V2" s="52"/>
      <c r="W2" s="52"/>
      <c r="X2" s="52"/>
      <c r="Y2" s="52" t="s">
        <v>73</v>
      </c>
      <c r="Z2" s="52"/>
      <c r="AA2" s="52"/>
      <c r="AB2" s="52" t="s">
        <v>267</v>
      </c>
    </row>
    <row r="3" spans="1:28" x14ac:dyDescent="0.2">
      <c r="A3" s="52"/>
      <c r="B3" s="52"/>
      <c r="C3" s="52"/>
      <c r="D3" s="52" t="s">
        <v>74</v>
      </c>
      <c r="E3" s="52" t="s">
        <v>74</v>
      </c>
      <c r="F3" s="52" t="s">
        <v>74</v>
      </c>
      <c r="G3" s="52" t="s">
        <v>74</v>
      </c>
      <c r="H3" s="52" t="s">
        <v>74</v>
      </c>
      <c r="I3" s="52" t="s">
        <v>74</v>
      </c>
      <c r="J3" s="52"/>
      <c r="K3" s="52"/>
      <c r="L3" s="52" t="s">
        <v>75</v>
      </c>
      <c r="M3" s="52" t="s">
        <v>75</v>
      </c>
      <c r="N3" s="52" t="s">
        <v>75</v>
      </c>
      <c r="O3" s="52" t="s">
        <v>75</v>
      </c>
      <c r="P3" s="52"/>
      <c r="Q3" s="52" t="s">
        <v>76</v>
      </c>
      <c r="R3" s="52"/>
      <c r="S3" s="52" t="s">
        <v>77</v>
      </c>
      <c r="T3" s="52" t="s">
        <v>77</v>
      </c>
      <c r="U3" s="52" t="s">
        <v>77</v>
      </c>
      <c r="V3" s="52" t="s">
        <v>78</v>
      </c>
      <c r="W3" s="52" t="s">
        <v>79</v>
      </c>
      <c r="X3" s="52"/>
      <c r="Y3" s="52" t="s">
        <v>64</v>
      </c>
      <c r="Z3" s="52" t="s">
        <v>65</v>
      </c>
      <c r="AA3" s="52" t="s">
        <v>66</v>
      </c>
      <c r="AB3" s="52" t="s">
        <v>268</v>
      </c>
    </row>
    <row r="4" spans="1:28" x14ac:dyDescent="0.2">
      <c r="A4" s="52" t="s">
        <v>269</v>
      </c>
      <c r="B4" s="52" t="s">
        <v>81</v>
      </c>
      <c r="C4" s="52"/>
      <c r="D4" s="52">
        <v>93.3</v>
      </c>
      <c r="E4" s="52">
        <v>-15.7</v>
      </c>
      <c r="F4" s="52">
        <v>87.3</v>
      </c>
      <c r="G4" s="52">
        <v>65.3</v>
      </c>
      <c r="H4" s="52">
        <v>-43.7</v>
      </c>
      <c r="I4" s="52">
        <v>59.3</v>
      </c>
      <c r="J4" s="52" t="s">
        <v>270</v>
      </c>
      <c r="K4" s="52" t="s">
        <v>264</v>
      </c>
      <c r="L4" s="52"/>
      <c r="M4" s="52">
        <v>41</v>
      </c>
      <c r="N4" s="52">
        <v>0</v>
      </c>
      <c r="O4" s="52">
        <v>10</v>
      </c>
      <c r="P4" s="52"/>
      <c r="Q4" s="52"/>
      <c r="R4" s="52"/>
      <c r="S4" s="52"/>
      <c r="T4" s="52"/>
      <c r="U4" s="52"/>
      <c r="V4" s="52">
        <v>0</v>
      </c>
      <c r="W4" s="52"/>
      <c r="X4" s="52" t="s">
        <v>83</v>
      </c>
      <c r="Y4" s="52">
        <v>8</v>
      </c>
      <c r="Z4" s="52">
        <v>0</v>
      </c>
      <c r="AA4" s="52">
        <v>2</v>
      </c>
      <c r="AB4" s="52">
        <v>10</v>
      </c>
    </row>
    <row r="5" spans="1:28" x14ac:dyDescent="0.2">
      <c r="A5" s="52" t="s">
        <v>95</v>
      </c>
      <c r="B5" s="52" t="s">
        <v>81</v>
      </c>
      <c r="C5" s="52"/>
      <c r="D5" s="52">
        <v>88.6</v>
      </c>
      <c r="E5" s="52">
        <v>-17.5</v>
      </c>
      <c r="F5" s="52">
        <v>82.5</v>
      </c>
      <c r="G5" s="52">
        <v>62.3</v>
      </c>
      <c r="H5" s="52">
        <v>-43.7</v>
      </c>
      <c r="I5" s="52">
        <v>56.3</v>
      </c>
      <c r="J5" s="52" t="s">
        <v>270</v>
      </c>
      <c r="K5" s="52" t="s">
        <v>264</v>
      </c>
      <c r="L5" s="52"/>
      <c r="M5" s="52">
        <v>41</v>
      </c>
      <c r="N5" s="52">
        <v>0</v>
      </c>
      <c r="O5" s="52">
        <v>10</v>
      </c>
      <c r="P5" s="52"/>
      <c r="Q5" s="52"/>
      <c r="R5" s="52"/>
      <c r="S5" s="52"/>
      <c r="T5" s="52"/>
      <c r="U5" s="52"/>
      <c r="V5" s="52">
        <v>0</v>
      </c>
      <c r="W5" s="52"/>
      <c r="X5" s="52" t="s">
        <v>83</v>
      </c>
      <c r="Y5" s="52">
        <v>4</v>
      </c>
      <c r="Z5" s="52">
        <v>0</v>
      </c>
      <c r="AA5" s="52">
        <v>1</v>
      </c>
      <c r="AB5" s="52">
        <v>10</v>
      </c>
    </row>
    <row r="6" spans="1:28" x14ac:dyDescent="0.2">
      <c r="A6" s="52" t="s">
        <v>271</v>
      </c>
      <c r="B6" s="52" t="s">
        <v>81</v>
      </c>
      <c r="C6" s="52"/>
      <c r="D6" s="52">
        <v>85.9</v>
      </c>
      <c r="E6" s="52">
        <v>-14.1</v>
      </c>
      <c r="F6" s="52">
        <v>85.9</v>
      </c>
      <c r="G6" s="52">
        <v>56.3</v>
      </c>
      <c r="H6" s="52">
        <v>-43.7</v>
      </c>
      <c r="I6" s="52">
        <v>56.3</v>
      </c>
      <c r="J6" s="52" t="s">
        <v>270</v>
      </c>
      <c r="K6" s="52" t="s">
        <v>264</v>
      </c>
      <c r="L6" s="52"/>
      <c r="M6" s="52">
        <v>41</v>
      </c>
      <c r="N6" s="52">
        <v>0</v>
      </c>
      <c r="O6" s="52">
        <v>10</v>
      </c>
      <c r="P6" s="52"/>
      <c r="Q6" s="52"/>
      <c r="R6" s="52"/>
      <c r="S6" s="52"/>
      <c r="T6" s="52"/>
      <c r="U6" s="52"/>
      <c r="V6" s="52">
        <v>0</v>
      </c>
      <c r="W6" s="52"/>
      <c r="X6" s="52" t="s">
        <v>83</v>
      </c>
      <c r="Y6" s="52">
        <v>1</v>
      </c>
      <c r="Z6" s="52">
        <v>0</v>
      </c>
      <c r="AA6" s="52">
        <v>1</v>
      </c>
      <c r="AB6" s="52">
        <v>10</v>
      </c>
    </row>
    <row r="7" spans="1:28" x14ac:dyDescent="0.2">
      <c r="A7" s="52" t="s">
        <v>272</v>
      </c>
      <c r="B7" s="52" t="s">
        <v>81</v>
      </c>
      <c r="C7" s="52"/>
      <c r="D7" s="52">
        <v>96.7</v>
      </c>
      <c r="E7" s="52">
        <v>-17.100000000000001</v>
      </c>
      <c r="F7" s="52">
        <v>93.7</v>
      </c>
      <c r="G7" s="52">
        <v>70.7</v>
      </c>
      <c r="H7" s="52">
        <v>-43.1</v>
      </c>
      <c r="I7" s="52">
        <v>67.7</v>
      </c>
      <c r="J7" s="52" t="s">
        <v>270</v>
      </c>
      <c r="K7" s="52" t="s">
        <v>262</v>
      </c>
      <c r="L7" s="52"/>
      <c r="M7" s="52">
        <v>41</v>
      </c>
      <c r="N7" s="52">
        <v>0</v>
      </c>
      <c r="O7" s="52">
        <v>10</v>
      </c>
      <c r="P7" s="52"/>
      <c r="Q7" s="52"/>
      <c r="R7" s="52"/>
      <c r="S7" s="52"/>
      <c r="T7" s="52"/>
      <c r="U7" s="52"/>
      <c r="V7" s="52">
        <v>0</v>
      </c>
      <c r="W7" s="52"/>
      <c r="X7" s="52" t="s">
        <v>83</v>
      </c>
      <c r="Y7" s="52">
        <v>24</v>
      </c>
      <c r="Z7" s="52">
        <v>0</v>
      </c>
      <c r="AA7" s="52">
        <v>12</v>
      </c>
      <c r="AB7" s="52">
        <v>10</v>
      </c>
    </row>
    <row r="8" spans="1:28" x14ac:dyDescent="0.2">
      <c r="A8" s="52" t="s">
        <v>269</v>
      </c>
      <c r="B8" s="52" t="s">
        <v>81</v>
      </c>
      <c r="C8" s="52"/>
      <c r="D8" s="52">
        <v>93.6</v>
      </c>
      <c r="E8" s="52">
        <v>-15.5</v>
      </c>
      <c r="F8" s="52">
        <v>87.5</v>
      </c>
      <c r="G8" s="52">
        <v>65.3</v>
      </c>
      <c r="H8" s="52">
        <v>-43.7</v>
      </c>
      <c r="I8" s="52">
        <v>59.3</v>
      </c>
      <c r="J8" s="52" t="s">
        <v>270</v>
      </c>
      <c r="K8" s="52" t="s">
        <v>264</v>
      </c>
      <c r="L8" s="52"/>
      <c r="M8" s="52">
        <v>41</v>
      </c>
      <c r="N8" s="52">
        <v>0</v>
      </c>
      <c r="O8" s="52">
        <v>10</v>
      </c>
      <c r="P8" s="52"/>
      <c r="Q8" s="52"/>
      <c r="R8" s="52"/>
      <c r="S8" s="52"/>
      <c r="T8" s="52"/>
      <c r="U8" s="52"/>
      <c r="V8" s="52">
        <v>0</v>
      </c>
      <c r="W8" s="52"/>
      <c r="X8" s="52" t="s">
        <v>83</v>
      </c>
      <c r="Y8" s="52">
        <v>8</v>
      </c>
      <c r="Z8" s="52">
        <v>0</v>
      </c>
      <c r="AA8" s="52">
        <v>2</v>
      </c>
      <c r="AB8" s="52">
        <v>10</v>
      </c>
    </row>
    <row r="9" spans="1:28" x14ac:dyDescent="0.2">
      <c r="A9" s="52" t="s">
        <v>269</v>
      </c>
      <c r="B9" s="52" t="s">
        <v>81</v>
      </c>
      <c r="C9" s="52"/>
      <c r="D9" s="52">
        <v>93.3</v>
      </c>
      <c r="E9" s="52">
        <v>-15.7</v>
      </c>
      <c r="F9" s="52">
        <v>87.3</v>
      </c>
      <c r="G9" s="52">
        <v>65.3</v>
      </c>
      <c r="H9" s="52">
        <v>-43.7</v>
      </c>
      <c r="I9" s="52">
        <v>59.3</v>
      </c>
      <c r="J9" s="52" t="s">
        <v>270</v>
      </c>
      <c r="K9" s="52" t="s">
        <v>264</v>
      </c>
      <c r="L9" s="52"/>
      <c r="M9" s="52">
        <v>41</v>
      </c>
      <c r="N9" s="52">
        <v>0</v>
      </c>
      <c r="O9" s="52">
        <v>10</v>
      </c>
      <c r="P9" s="52"/>
      <c r="Q9" s="52"/>
      <c r="R9" s="52"/>
      <c r="S9" s="52"/>
      <c r="T9" s="52"/>
      <c r="U9" s="52"/>
      <c r="V9" s="52">
        <v>0</v>
      </c>
      <c r="W9" s="52"/>
      <c r="X9" s="52" t="s">
        <v>83</v>
      </c>
      <c r="Y9" s="52">
        <v>8</v>
      </c>
      <c r="Z9" s="52">
        <v>0</v>
      </c>
      <c r="AA9" s="52">
        <v>2</v>
      </c>
      <c r="AB9" s="52">
        <v>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7BD5C-1F9A-4FB6-91A8-B8F9FFC159BD}">
  <dimension ref="A1:J33"/>
  <sheetViews>
    <sheetView workbookViewId="0">
      <selection activeCell="J33" sqref="A1:J33"/>
    </sheetView>
  </sheetViews>
  <sheetFormatPr defaultRowHeight="15" x14ac:dyDescent="0.2"/>
  <cols>
    <col min="3" max="3" width="22.33203125" bestFit="1" customWidth="1"/>
    <col min="9" max="9" width="10.21875" bestFit="1" customWidth="1"/>
    <col min="10" max="10" width="10.6640625" bestFit="1" customWidth="1"/>
  </cols>
  <sheetData>
    <row r="1" spans="1:10" x14ac:dyDescent="0.2">
      <c r="A1" s="6" t="s">
        <v>50</v>
      </c>
      <c r="B1" s="6" t="s">
        <v>51</v>
      </c>
      <c r="C1" s="6" t="s">
        <v>52</v>
      </c>
      <c r="D1" s="6" t="s">
        <v>273</v>
      </c>
      <c r="E1" s="6" t="s">
        <v>274</v>
      </c>
      <c r="F1" s="6" t="s">
        <v>275</v>
      </c>
      <c r="G1" s="6" t="s">
        <v>276</v>
      </c>
      <c r="H1" s="6"/>
      <c r="I1" s="6"/>
      <c r="J1" s="6"/>
    </row>
    <row r="2" spans="1:10" x14ac:dyDescent="0.2">
      <c r="A2" s="6"/>
      <c r="B2" s="6"/>
      <c r="C2" s="6"/>
      <c r="D2" s="6"/>
      <c r="E2" s="6"/>
      <c r="F2" s="6"/>
      <c r="G2" s="6" t="s">
        <v>277</v>
      </c>
      <c r="H2" s="6"/>
      <c r="I2" s="6"/>
      <c r="J2" s="6"/>
    </row>
    <row r="3" spans="1:10" x14ac:dyDescent="0.2">
      <c r="A3" s="6"/>
      <c r="B3" s="6"/>
      <c r="C3" s="6"/>
      <c r="D3" s="6"/>
      <c r="E3" s="6"/>
      <c r="F3" s="6"/>
      <c r="G3" s="6" t="s">
        <v>109</v>
      </c>
      <c r="H3" s="6"/>
      <c r="I3" s="6"/>
      <c r="J3" s="6"/>
    </row>
    <row r="4" spans="1:10" x14ac:dyDescent="0.2">
      <c r="A4" s="6"/>
      <c r="B4" s="6" t="s">
        <v>81</v>
      </c>
      <c r="C4" s="6" t="s">
        <v>278</v>
      </c>
      <c r="D4" s="6" t="s">
        <v>279</v>
      </c>
      <c r="E4" s="6">
        <v>0</v>
      </c>
      <c r="F4" s="6">
        <v>0.21</v>
      </c>
      <c r="G4" s="6">
        <v>15</v>
      </c>
      <c r="H4" s="6" t="s">
        <v>280</v>
      </c>
      <c r="I4" s="6">
        <v>420033</v>
      </c>
      <c r="J4" s="6">
        <v>332288</v>
      </c>
    </row>
    <row r="5" spans="1:10" x14ac:dyDescent="0.2">
      <c r="A5" s="6"/>
      <c r="B5" s="6" t="s">
        <v>81</v>
      </c>
      <c r="C5" s="6" t="s">
        <v>278</v>
      </c>
      <c r="D5" s="6" t="s">
        <v>279</v>
      </c>
      <c r="E5" s="6">
        <v>0</v>
      </c>
      <c r="F5" s="6">
        <v>0.21</v>
      </c>
      <c r="G5" s="6">
        <v>15</v>
      </c>
      <c r="H5" s="6" t="s">
        <v>280</v>
      </c>
      <c r="I5" s="6">
        <v>419916</v>
      </c>
      <c r="J5" s="6">
        <v>332446</v>
      </c>
    </row>
    <row r="6" spans="1:10" x14ac:dyDescent="0.2">
      <c r="A6" s="6"/>
      <c r="B6" s="6" t="s">
        <v>81</v>
      </c>
      <c r="C6" s="6" t="s">
        <v>278</v>
      </c>
      <c r="D6" s="6" t="s">
        <v>279</v>
      </c>
      <c r="E6" s="6">
        <v>0</v>
      </c>
      <c r="F6" s="6">
        <v>0.21</v>
      </c>
      <c r="G6" s="6">
        <v>7</v>
      </c>
      <c r="H6" s="6" t="s">
        <v>280</v>
      </c>
      <c r="I6" s="6">
        <v>419832</v>
      </c>
      <c r="J6" s="6">
        <v>332475</v>
      </c>
    </row>
    <row r="7" spans="1:10" x14ac:dyDescent="0.2">
      <c r="A7" s="6"/>
      <c r="B7" s="6" t="s">
        <v>81</v>
      </c>
      <c r="C7" s="6" t="s">
        <v>278</v>
      </c>
      <c r="D7" s="6" t="s">
        <v>279</v>
      </c>
      <c r="E7" s="6">
        <v>0</v>
      </c>
      <c r="F7" s="6">
        <v>0.21</v>
      </c>
      <c r="G7" s="6">
        <v>7</v>
      </c>
      <c r="H7" s="6" t="s">
        <v>280</v>
      </c>
      <c r="I7" s="6">
        <v>419880</v>
      </c>
      <c r="J7" s="6">
        <v>332519</v>
      </c>
    </row>
    <row r="8" spans="1:10" x14ac:dyDescent="0.2">
      <c r="A8" s="6"/>
      <c r="B8" s="6" t="s">
        <v>81</v>
      </c>
      <c r="C8" s="6" t="s">
        <v>278</v>
      </c>
      <c r="D8" s="6" t="s">
        <v>279</v>
      </c>
      <c r="E8" s="6">
        <v>0</v>
      </c>
      <c r="F8" s="6">
        <v>0.21</v>
      </c>
      <c r="G8" s="6">
        <v>7</v>
      </c>
      <c r="H8" s="6" t="s">
        <v>280</v>
      </c>
      <c r="I8" s="6">
        <v>419884</v>
      </c>
      <c r="J8" s="6">
        <v>332543</v>
      </c>
    </row>
    <row r="9" spans="1:10" x14ac:dyDescent="0.2">
      <c r="A9" s="6"/>
      <c r="B9" s="6" t="s">
        <v>81</v>
      </c>
      <c r="C9" s="6" t="s">
        <v>278</v>
      </c>
      <c r="D9" s="6" t="s">
        <v>279</v>
      </c>
      <c r="E9" s="6">
        <v>0</v>
      </c>
      <c r="F9" s="6">
        <v>0.21</v>
      </c>
      <c r="G9" s="6">
        <v>7</v>
      </c>
      <c r="H9" s="6" t="s">
        <v>280</v>
      </c>
      <c r="I9" s="6">
        <v>419802</v>
      </c>
      <c r="J9" s="6">
        <v>332383</v>
      </c>
    </row>
    <row r="10" spans="1:10" x14ac:dyDescent="0.2">
      <c r="A10" s="6"/>
      <c r="B10" s="6" t="s">
        <v>81</v>
      </c>
      <c r="C10" s="6" t="s">
        <v>278</v>
      </c>
      <c r="D10" s="6" t="s">
        <v>279</v>
      </c>
      <c r="E10" s="6">
        <v>0</v>
      </c>
      <c r="F10" s="6">
        <v>0.21</v>
      </c>
      <c r="G10" s="6">
        <v>7</v>
      </c>
      <c r="H10" s="6" t="s">
        <v>280</v>
      </c>
      <c r="I10" s="6">
        <v>420376</v>
      </c>
      <c r="J10" s="6">
        <v>332204</v>
      </c>
    </row>
    <row r="11" spans="1:10" x14ac:dyDescent="0.2">
      <c r="A11" s="6"/>
      <c r="B11" s="6" t="s">
        <v>81</v>
      </c>
      <c r="C11" s="6" t="s">
        <v>278</v>
      </c>
      <c r="D11" s="6" t="s">
        <v>279</v>
      </c>
      <c r="E11" s="6">
        <v>0</v>
      </c>
      <c r="F11" s="6">
        <v>0.37</v>
      </c>
      <c r="G11" s="6">
        <v>7</v>
      </c>
      <c r="H11" s="6" t="s">
        <v>280</v>
      </c>
      <c r="I11" s="6">
        <v>420264</v>
      </c>
      <c r="J11" s="6">
        <v>332806</v>
      </c>
    </row>
    <row r="12" spans="1:10" x14ac:dyDescent="0.2">
      <c r="A12" s="6" t="s">
        <v>307</v>
      </c>
      <c r="B12" s="6" t="s">
        <v>81</v>
      </c>
      <c r="C12" s="6" t="s">
        <v>283</v>
      </c>
      <c r="D12" s="6" t="s">
        <v>279</v>
      </c>
      <c r="E12" s="6">
        <v>0</v>
      </c>
      <c r="F12" s="6">
        <v>0.37</v>
      </c>
      <c r="G12" s="6">
        <v>7</v>
      </c>
      <c r="H12" s="6" t="s">
        <v>280</v>
      </c>
      <c r="I12" s="6">
        <v>420236</v>
      </c>
      <c r="J12" s="6">
        <v>332796</v>
      </c>
    </row>
    <row r="13" spans="1:10" x14ac:dyDescent="0.2">
      <c r="A13" s="6" t="s">
        <v>308</v>
      </c>
      <c r="B13" s="6" t="s">
        <v>81</v>
      </c>
      <c r="C13" s="6" t="s">
        <v>278</v>
      </c>
      <c r="D13" s="6" t="s">
        <v>279</v>
      </c>
      <c r="E13" s="6">
        <v>0</v>
      </c>
      <c r="F13" s="6">
        <v>0.37</v>
      </c>
      <c r="G13" s="6">
        <v>8</v>
      </c>
      <c r="H13" s="6" t="s">
        <v>280</v>
      </c>
      <c r="I13" s="6">
        <v>420148</v>
      </c>
      <c r="J13" s="6">
        <v>332823</v>
      </c>
    </row>
    <row r="14" spans="1:10" x14ac:dyDescent="0.2">
      <c r="A14" s="6"/>
      <c r="B14" s="6" t="s">
        <v>81</v>
      </c>
      <c r="C14" s="6" t="s">
        <v>278</v>
      </c>
      <c r="D14" s="6" t="s">
        <v>279</v>
      </c>
      <c r="E14" s="6">
        <v>0</v>
      </c>
      <c r="F14" s="6">
        <v>0.21</v>
      </c>
      <c r="G14" s="6">
        <v>7</v>
      </c>
      <c r="H14" s="6" t="s">
        <v>280</v>
      </c>
      <c r="I14" s="6">
        <v>420586</v>
      </c>
      <c r="J14" s="6">
        <v>332270</v>
      </c>
    </row>
    <row r="15" spans="1:10" x14ac:dyDescent="0.2">
      <c r="A15" s="6"/>
      <c r="B15" s="6" t="s">
        <v>81</v>
      </c>
      <c r="C15" s="6" t="s">
        <v>278</v>
      </c>
      <c r="D15" s="6" t="s">
        <v>279</v>
      </c>
      <c r="E15" s="6">
        <v>0</v>
      </c>
      <c r="F15" s="6">
        <v>0.21</v>
      </c>
      <c r="G15" s="6">
        <v>7</v>
      </c>
      <c r="H15" s="6" t="s">
        <v>280</v>
      </c>
      <c r="I15" s="6">
        <v>420601</v>
      </c>
      <c r="J15" s="6">
        <v>332249</v>
      </c>
    </row>
    <row r="16" spans="1:10" x14ac:dyDescent="0.2">
      <c r="A16" s="6"/>
      <c r="B16" s="6" t="s">
        <v>81</v>
      </c>
      <c r="C16" s="6" t="s">
        <v>278</v>
      </c>
      <c r="D16" s="6" t="s">
        <v>279</v>
      </c>
      <c r="E16" s="6">
        <v>0</v>
      </c>
      <c r="F16" s="6">
        <v>0.21</v>
      </c>
      <c r="G16" s="6">
        <v>7</v>
      </c>
      <c r="H16" s="6" t="s">
        <v>280</v>
      </c>
      <c r="I16" s="6">
        <v>420660</v>
      </c>
      <c r="J16" s="6">
        <v>332324</v>
      </c>
    </row>
    <row r="17" spans="1:10" x14ac:dyDescent="0.2">
      <c r="A17" s="6"/>
      <c r="B17" s="6" t="s">
        <v>81</v>
      </c>
      <c r="C17" s="6" t="s">
        <v>309</v>
      </c>
      <c r="D17" s="6" t="s">
        <v>279</v>
      </c>
      <c r="E17" s="6">
        <v>0</v>
      </c>
      <c r="F17" s="6">
        <v>0.21</v>
      </c>
      <c r="G17" s="6">
        <v>12.5</v>
      </c>
      <c r="H17" s="6" t="s">
        <v>280</v>
      </c>
      <c r="I17" s="6">
        <v>420061</v>
      </c>
      <c r="J17" s="6">
        <v>332659</v>
      </c>
    </row>
    <row r="18" spans="1:10" x14ac:dyDescent="0.2">
      <c r="A18" s="6"/>
      <c r="B18" s="6" t="s">
        <v>81</v>
      </c>
      <c r="C18" s="6" t="s">
        <v>309</v>
      </c>
      <c r="D18" s="6" t="s">
        <v>279</v>
      </c>
      <c r="E18" s="6">
        <v>0</v>
      </c>
      <c r="F18" s="6">
        <v>0.21</v>
      </c>
      <c r="G18" s="6">
        <v>12.5</v>
      </c>
      <c r="H18" s="6" t="s">
        <v>280</v>
      </c>
      <c r="I18" s="6">
        <v>420056</v>
      </c>
      <c r="J18" s="6">
        <v>332647</v>
      </c>
    </row>
    <row r="19" spans="1:10" x14ac:dyDescent="0.2">
      <c r="A19" s="6"/>
      <c r="B19" s="6" t="s">
        <v>81</v>
      </c>
      <c r="C19" s="6" t="s">
        <v>282</v>
      </c>
      <c r="D19" s="6" t="s">
        <v>279</v>
      </c>
      <c r="E19" s="6">
        <v>0</v>
      </c>
      <c r="F19" s="6">
        <v>0.21</v>
      </c>
      <c r="G19" s="6">
        <v>15</v>
      </c>
      <c r="H19" s="6" t="s">
        <v>280</v>
      </c>
      <c r="I19" s="6">
        <v>420401</v>
      </c>
      <c r="J19" s="6">
        <v>332377</v>
      </c>
    </row>
    <row r="20" spans="1:10" x14ac:dyDescent="0.2">
      <c r="A20" s="6"/>
      <c r="B20" s="6" t="s">
        <v>81</v>
      </c>
      <c r="C20" s="6" t="s">
        <v>282</v>
      </c>
      <c r="D20" s="6" t="s">
        <v>279</v>
      </c>
      <c r="E20" s="6">
        <v>0</v>
      </c>
      <c r="F20" s="6">
        <v>0.21</v>
      </c>
      <c r="G20" s="6">
        <v>15</v>
      </c>
      <c r="H20" s="6" t="s">
        <v>280</v>
      </c>
      <c r="I20" s="6">
        <v>420390</v>
      </c>
      <c r="J20" s="6">
        <v>332341</v>
      </c>
    </row>
    <row r="21" spans="1:10" x14ac:dyDescent="0.2">
      <c r="A21" s="6"/>
      <c r="B21" s="6" t="s">
        <v>81</v>
      </c>
      <c r="C21" s="6" t="s">
        <v>282</v>
      </c>
      <c r="D21" s="6" t="s">
        <v>279</v>
      </c>
      <c r="E21" s="6">
        <v>0</v>
      </c>
      <c r="F21" s="6">
        <v>0.21</v>
      </c>
      <c r="G21" s="6">
        <v>15</v>
      </c>
      <c r="H21" s="6" t="s">
        <v>280</v>
      </c>
      <c r="I21" s="6">
        <v>420360</v>
      </c>
      <c r="J21" s="6">
        <v>332310</v>
      </c>
    </row>
    <row r="22" spans="1:10" x14ac:dyDescent="0.2">
      <c r="A22" s="6"/>
      <c r="B22" s="6" t="s">
        <v>81</v>
      </c>
      <c r="C22" s="6" t="s">
        <v>282</v>
      </c>
      <c r="D22" s="6" t="s">
        <v>279</v>
      </c>
      <c r="E22" s="6">
        <v>0</v>
      </c>
      <c r="F22" s="6">
        <v>0.21</v>
      </c>
      <c r="G22" s="6">
        <v>7</v>
      </c>
      <c r="H22" s="6" t="s">
        <v>280</v>
      </c>
      <c r="I22" s="6">
        <v>419933</v>
      </c>
      <c r="J22" s="6">
        <v>332581</v>
      </c>
    </row>
    <row r="23" spans="1:10" x14ac:dyDescent="0.2">
      <c r="A23" s="6"/>
      <c r="B23" s="6" t="s">
        <v>81</v>
      </c>
      <c r="C23" s="6" t="s">
        <v>282</v>
      </c>
      <c r="D23" s="6" t="s">
        <v>279</v>
      </c>
      <c r="E23" s="6">
        <v>0</v>
      </c>
      <c r="F23" s="6">
        <v>0.21</v>
      </c>
      <c r="G23" s="6">
        <v>7</v>
      </c>
      <c r="H23" s="6" t="s">
        <v>280</v>
      </c>
      <c r="I23" s="6">
        <v>419944</v>
      </c>
      <c r="J23" s="6">
        <v>332606</v>
      </c>
    </row>
    <row r="24" spans="1:10" x14ac:dyDescent="0.2">
      <c r="A24" s="6"/>
      <c r="B24" s="6" t="s">
        <v>81</v>
      </c>
      <c r="C24" s="6" t="s">
        <v>282</v>
      </c>
      <c r="D24" s="6" t="s">
        <v>279</v>
      </c>
      <c r="E24" s="6">
        <v>0</v>
      </c>
      <c r="F24" s="6">
        <v>0.21</v>
      </c>
      <c r="G24" s="6">
        <v>7</v>
      </c>
      <c r="H24" s="6" t="s">
        <v>280</v>
      </c>
      <c r="I24" s="6">
        <v>419950</v>
      </c>
      <c r="J24" s="6">
        <v>332631</v>
      </c>
    </row>
    <row r="25" spans="1:10" x14ac:dyDescent="0.2">
      <c r="A25" s="6"/>
      <c r="B25" s="6" t="s">
        <v>81</v>
      </c>
      <c r="C25" s="6" t="s">
        <v>282</v>
      </c>
      <c r="D25" s="6" t="s">
        <v>279</v>
      </c>
      <c r="E25" s="6">
        <v>0</v>
      </c>
      <c r="F25" s="6">
        <v>0.21</v>
      </c>
      <c r="G25" s="6">
        <v>7</v>
      </c>
      <c r="H25" s="6" t="s">
        <v>280</v>
      </c>
      <c r="I25" s="6">
        <v>419972</v>
      </c>
      <c r="J25" s="6">
        <v>332701</v>
      </c>
    </row>
    <row r="26" spans="1:10" x14ac:dyDescent="0.2">
      <c r="A26" s="6"/>
      <c r="B26" s="6" t="s">
        <v>81</v>
      </c>
      <c r="C26" s="6" t="s">
        <v>282</v>
      </c>
      <c r="D26" s="6" t="s">
        <v>279</v>
      </c>
      <c r="E26" s="6">
        <v>0</v>
      </c>
      <c r="F26" s="6">
        <v>0.21</v>
      </c>
      <c r="G26" s="6">
        <v>7</v>
      </c>
      <c r="H26" s="6" t="s">
        <v>280</v>
      </c>
      <c r="I26" s="6">
        <v>419980</v>
      </c>
      <c r="J26" s="6">
        <v>332737</v>
      </c>
    </row>
    <row r="27" spans="1:10" x14ac:dyDescent="0.2">
      <c r="A27" s="6"/>
      <c r="B27" s="6" t="s">
        <v>81</v>
      </c>
      <c r="C27" s="6" t="s">
        <v>282</v>
      </c>
      <c r="D27" s="6" t="s">
        <v>279</v>
      </c>
      <c r="E27" s="6">
        <v>0</v>
      </c>
      <c r="F27" s="6">
        <v>0.21</v>
      </c>
      <c r="G27" s="6">
        <v>7</v>
      </c>
      <c r="H27" s="6" t="s">
        <v>280</v>
      </c>
      <c r="I27" s="6">
        <v>419966</v>
      </c>
      <c r="J27" s="6">
        <v>332671</v>
      </c>
    </row>
    <row r="28" spans="1:10" x14ac:dyDescent="0.2">
      <c r="A28" s="6" t="s">
        <v>310</v>
      </c>
      <c r="B28" s="6" t="s">
        <v>81</v>
      </c>
      <c r="C28" s="6" t="s">
        <v>283</v>
      </c>
      <c r="D28" s="6" t="s">
        <v>279</v>
      </c>
      <c r="E28" s="6">
        <v>0</v>
      </c>
      <c r="F28" s="6">
        <v>0.21</v>
      </c>
      <c r="G28" s="6">
        <v>7</v>
      </c>
      <c r="H28" s="6" t="s">
        <v>280</v>
      </c>
      <c r="I28" s="6">
        <v>420252</v>
      </c>
      <c r="J28" s="6">
        <v>332784</v>
      </c>
    </row>
    <row r="29" spans="1:10" x14ac:dyDescent="0.2">
      <c r="A29" s="6"/>
      <c r="B29" s="6" t="s">
        <v>81</v>
      </c>
      <c r="C29" s="6" t="s">
        <v>281</v>
      </c>
      <c r="D29" s="6" t="s">
        <v>279</v>
      </c>
      <c r="E29" s="6">
        <v>0</v>
      </c>
      <c r="F29" s="6">
        <v>0.21</v>
      </c>
      <c r="G29" s="6"/>
      <c r="H29" s="6" t="s">
        <v>81</v>
      </c>
      <c r="I29" s="6">
        <v>420097</v>
      </c>
      <c r="J29" s="6">
        <v>332511</v>
      </c>
    </row>
    <row r="30" spans="1:10" x14ac:dyDescent="0.2">
      <c r="A30" s="6"/>
      <c r="B30" s="6" t="s">
        <v>81</v>
      </c>
      <c r="C30" s="6" t="s">
        <v>281</v>
      </c>
      <c r="D30" s="6" t="s">
        <v>279</v>
      </c>
      <c r="E30" s="6">
        <v>0</v>
      </c>
      <c r="F30" s="6">
        <v>0.21</v>
      </c>
      <c r="G30" s="6"/>
      <c r="H30" s="6" t="s">
        <v>81</v>
      </c>
      <c r="I30" s="6">
        <v>420159</v>
      </c>
      <c r="J30" s="6">
        <v>332601</v>
      </c>
    </row>
    <row r="31" spans="1:10" x14ac:dyDescent="0.2">
      <c r="A31" s="6"/>
      <c r="B31" s="6" t="s">
        <v>81</v>
      </c>
      <c r="C31" s="6" t="s">
        <v>281</v>
      </c>
      <c r="D31" s="6" t="s">
        <v>279</v>
      </c>
      <c r="E31" s="6">
        <v>0</v>
      </c>
      <c r="F31" s="6">
        <v>0.21</v>
      </c>
      <c r="G31" s="6"/>
      <c r="H31" s="6" t="s">
        <v>81</v>
      </c>
      <c r="I31" s="6">
        <v>420212</v>
      </c>
      <c r="J31" s="6">
        <v>332690</v>
      </c>
    </row>
    <row r="32" spans="1:10" x14ac:dyDescent="0.2">
      <c r="A32" s="6"/>
      <c r="B32" s="6" t="s">
        <v>81</v>
      </c>
      <c r="C32" s="6" t="s">
        <v>281</v>
      </c>
      <c r="D32" s="6" t="s">
        <v>279</v>
      </c>
      <c r="E32" s="6">
        <v>0</v>
      </c>
      <c r="F32" s="6">
        <v>0.21</v>
      </c>
      <c r="G32" s="6"/>
      <c r="H32" s="6" t="s">
        <v>81</v>
      </c>
      <c r="I32" s="6">
        <v>420253</v>
      </c>
      <c r="J32" s="6">
        <v>332683</v>
      </c>
    </row>
    <row r="33" spans="1:10" x14ac:dyDescent="0.2">
      <c r="A33" s="6" t="s">
        <v>378</v>
      </c>
      <c r="B33" s="6" t="s">
        <v>81</v>
      </c>
      <c r="C33" s="6" t="s">
        <v>379</v>
      </c>
      <c r="D33" s="6" t="s">
        <v>279</v>
      </c>
      <c r="E33" s="6">
        <v>0</v>
      </c>
      <c r="F33" s="6">
        <v>0.21</v>
      </c>
      <c r="G33" s="6">
        <v>7</v>
      </c>
      <c r="H33" s="6" t="s">
        <v>280</v>
      </c>
      <c r="I33" s="6">
        <v>419950</v>
      </c>
      <c r="J33" s="6">
        <v>332535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31AFB-9876-4254-8E24-CA90E79A18E5}">
  <dimension ref="A1:AB22"/>
  <sheetViews>
    <sheetView workbookViewId="0">
      <selection activeCell="AB22" sqref="A1:AB22"/>
    </sheetView>
  </sheetViews>
  <sheetFormatPr defaultRowHeight="15" x14ac:dyDescent="0.2"/>
  <cols>
    <col min="1" max="1" width="37.109375" bestFit="1" customWidth="1"/>
  </cols>
  <sheetData>
    <row r="1" spans="1:28" x14ac:dyDescent="0.2">
      <c r="A1" s="6" t="s">
        <v>50</v>
      </c>
      <c r="B1" s="6" t="s">
        <v>51</v>
      </c>
      <c r="C1" s="6" t="s">
        <v>52</v>
      </c>
      <c r="D1" s="6" t="s">
        <v>53</v>
      </c>
      <c r="E1" s="6"/>
      <c r="F1" s="6"/>
      <c r="G1" s="6" t="s">
        <v>54</v>
      </c>
      <c r="H1" s="6"/>
      <c r="I1" s="6"/>
      <c r="J1" s="6" t="s">
        <v>55</v>
      </c>
      <c r="K1" s="6"/>
      <c r="L1" s="6"/>
      <c r="M1" s="6" t="s">
        <v>56</v>
      </c>
      <c r="N1" s="6"/>
      <c r="O1" s="6"/>
      <c r="P1" s="6" t="s">
        <v>57</v>
      </c>
      <c r="Q1" s="6"/>
      <c r="R1" s="6" t="s">
        <v>58</v>
      </c>
      <c r="S1" s="6" t="s">
        <v>59</v>
      </c>
      <c r="T1" s="6"/>
      <c r="U1" s="6"/>
      <c r="V1" s="6" t="s">
        <v>60</v>
      </c>
      <c r="W1" s="6" t="s">
        <v>61</v>
      </c>
      <c r="X1" s="6" t="s">
        <v>62</v>
      </c>
      <c r="Y1" s="6" t="s">
        <v>63</v>
      </c>
      <c r="Z1" s="6"/>
      <c r="AA1" s="6"/>
      <c r="AB1" s="6"/>
    </row>
    <row r="2" spans="1:28" x14ac:dyDescent="0.2">
      <c r="A2" s="6"/>
      <c r="B2" s="6"/>
      <c r="C2" s="6"/>
      <c r="D2" s="6" t="s">
        <v>64</v>
      </c>
      <c r="E2" s="6" t="s">
        <v>65</v>
      </c>
      <c r="F2" s="6" t="s">
        <v>66</v>
      </c>
      <c r="G2" s="6" t="s">
        <v>64</v>
      </c>
      <c r="H2" s="6" t="s">
        <v>65</v>
      </c>
      <c r="I2" s="6" t="s">
        <v>66</v>
      </c>
      <c r="J2" s="6" t="s">
        <v>67</v>
      </c>
      <c r="K2" s="6" t="s">
        <v>68</v>
      </c>
      <c r="L2" s="6" t="s">
        <v>69</v>
      </c>
      <c r="M2" s="6" t="s">
        <v>64</v>
      </c>
      <c r="N2" s="6" t="s">
        <v>65</v>
      </c>
      <c r="O2" s="6" t="s">
        <v>66</v>
      </c>
      <c r="P2" s="6" t="s">
        <v>70</v>
      </c>
      <c r="Q2" s="6" t="s">
        <v>71</v>
      </c>
      <c r="R2" s="6"/>
      <c r="S2" s="6" t="s">
        <v>64</v>
      </c>
      <c r="T2" s="6" t="s">
        <v>72</v>
      </c>
      <c r="U2" s="6" t="s">
        <v>66</v>
      </c>
      <c r="V2" s="6"/>
      <c r="W2" s="6"/>
      <c r="X2" s="6"/>
      <c r="Y2" s="6" t="s">
        <v>73</v>
      </c>
      <c r="Z2" s="6"/>
      <c r="AA2" s="6"/>
      <c r="AB2" s="6"/>
    </row>
    <row r="3" spans="1:28" x14ac:dyDescent="0.2">
      <c r="A3" s="6"/>
      <c r="B3" s="6"/>
      <c r="C3" s="6"/>
      <c r="D3" s="6" t="s">
        <v>74</v>
      </c>
      <c r="E3" s="6" t="s">
        <v>74</v>
      </c>
      <c r="F3" s="6" t="s">
        <v>74</v>
      </c>
      <c r="G3" s="6" t="s">
        <v>74</v>
      </c>
      <c r="H3" s="6" t="s">
        <v>74</v>
      </c>
      <c r="I3" s="6" t="s">
        <v>74</v>
      </c>
      <c r="J3" s="6"/>
      <c r="K3" s="6"/>
      <c r="L3" s="6" t="s">
        <v>75</v>
      </c>
      <c r="M3" s="6" t="s">
        <v>75</v>
      </c>
      <c r="N3" s="6" t="s">
        <v>75</v>
      </c>
      <c r="O3" s="6" t="s">
        <v>75</v>
      </c>
      <c r="P3" s="6"/>
      <c r="Q3" s="6" t="s">
        <v>76</v>
      </c>
      <c r="R3" s="6"/>
      <c r="S3" s="6" t="s">
        <v>77</v>
      </c>
      <c r="T3" s="6" t="s">
        <v>77</v>
      </c>
      <c r="U3" s="6" t="s">
        <v>77</v>
      </c>
      <c r="V3" s="6" t="s">
        <v>78</v>
      </c>
      <c r="W3" s="6" t="s">
        <v>79</v>
      </c>
      <c r="X3" s="6"/>
      <c r="Y3" s="6" t="s">
        <v>64</v>
      </c>
      <c r="Z3" s="6" t="s">
        <v>65</v>
      </c>
      <c r="AA3" s="6" t="s">
        <v>66</v>
      </c>
      <c r="AB3" s="6"/>
    </row>
    <row r="4" spans="1:28" x14ac:dyDescent="0.2">
      <c r="A4" s="6" t="s">
        <v>80</v>
      </c>
      <c r="B4" s="6" t="s">
        <v>81</v>
      </c>
      <c r="C4" s="6"/>
      <c r="D4" s="6">
        <v>76.599999999999994</v>
      </c>
      <c r="E4" s="6">
        <v>76.599999999999994</v>
      </c>
      <c r="F4" s="6">
        <v>76.599999999999994</v>
      </c>
      <c r="G4" s="6">
        <v>35</v>
      </c>
      <c r="H4" s="6">
        <v>35</v>
      </c>
      <c r="I4" s="6">
        <v>35</v>
      </c>
      <c r="J4" s="6" t="s">
        <v>82</v>
      </c>
      <c r="K4" s="6">
        <v>70</v>
      </c>
      <c r="L4" s="6"/>
      <c r="M4" s="6">
        <v>0</v>
      </c>
      <c r="N4" s="6">
        <v>0</v>
      </c>
      <c r="O4" s="6">
        <v>0</v>
      </c>
      <c r="P4" s="6">
        <v>31</v>
      </c>
      <c r="Q4" s="6">
        <v>14327.18</v>
      </c>
      <c r="R4" s="6"/>
      <c r="S4" s="6"/>
      <c r="T4" s="6"/>
      <c r="U4" s="6"/>
      <c r="V4" s="6">
        <v>0</v>
      </c>
      <c r="W4" s="6">
        <v>500</v>
      </c>
      <c r="X4" s="6" t="s">
        <v>83</v>
      </c>
      <c r="Y4" s="6"/>
      <c r="Z4" s="6"/>
      <c r="AA4" s="6"/>
      <c r="AB4" s="6"/>
    </row>
    <row r="5" spans="1:28" x14ac:dyDescent="0.2">
      <c r="A5" s="6" t="s">
        <v>84</v>
      </c>
      <c r="B5" s="6" t="s">
        <v>81</v>
      </c>
      <c r="C5" s="6" t="s">
        <v>81</v>
      </c>
      <c r="D5" s="6">
        <v>62.5</v>
      </c>
      <c r="E5" s="6">
        <v>62.5</v>
      </c>
      <c r="F5" s="6">
        <v>62.5</v>
      </c>
      <c r="G5" s="6">
        <v>39</v>
      </c>
      <c r="H5" s="6">
        <v>39</v>
      </c>
      <c r="I5" s="6">
        <v>39</v>
      </c>
      <c r="J5" s="6" t="s">
        <v>82</v>
      </c>
      <c r="K5" s="6">
        <v>74</v>
      </c>
      <c r="L5" s="6"/>
      <c r="M5" s="6">
        <v>0</v>
      </c>
      <c r="N5" s="6">
        <v>0</v>
      </c>
      <c r="O5" s="6">
        <v>0</v>
      </c>
      <c r="P5" s="6">
        <v>31</v>
      </c>
      <c r="Q5" s="6">
        <v>222.85</v>
      </c>
      <c r="R5" s="6"/>
      <c r="S5" s="6"/>
      <c r="T5" s="6"/>
      <c r="U5" s="6"/>
      <c r="V5" s="6">
        <v>0</v>
      </c>
      <c r="W5" s="6">
        <v>500</v>
      </c>
      <c r="X5" s="6" t="s">
        <v>83</v>
      </c>
      <c r="Y5" s="6"/>
      <c r="Z5" s="6"/>
      <c r="AA5" s="6"/>
      <c r="AB5" s="6"/>
    </row>
    <row r="6" spans="1:28" x14ac:dyDescent="0.2">
      <c r="A6" s="6" t="s">
        <v>86</v>
      </c>
      <c r="B6" s="6" t="s">
        <v>81</v>
      </c>
      <c r="C6" s="6"/>
      <c r="D6" s="6">
        <v>64.3</v>
      </c>
      <c r="E6" s="6">
        <v>64.3</v>
      </c>
      <c r="F6" s="6">
        <v>64.3</v>
      </c>
      <c r="G6" s="6">
        <v>37</v>
      </c>
      <c r="H6" s="6">
        <v>37</v>
      </c>
      <c r="I6" s="6">
        <v>37</v>
      </c>
      <c r="J6" s="6" t="s">
        <v>82</v>
      </c>
      <c r="K6" s="6">
        <v>72</v>
      </c>
      <c r="L6" s="6"/>
      <c r="M6" s="6">
        <v>0</v>
      </c>
      <c r="N6" s="6">
        <v>0</v>
      </c>
      <c r="O6" s="6">
        <v>0</v>
      </c>
      <c r="P6" s="6">
        <v>31</v>
      </c>
      <c r="Q6" s="6">
        <v>536.32000000000005</v>
      </c>
      <c r="R6" s="6"/>
      <c r="S6" s="6"/>
      <c r="T6" s="6"/>
      <c r="U6" s="6"/>
      <c r="V6" s="6">
        <v>0</v>
      </c>
      <c r="W6" s="6">
        <v>500</v>
      </c>
      <c r="X6" s="6" t="s">
        <v>83</v>
      </c>
      <c r="Y6" s="6"/>
      <c r="Z6" s="6"/>
      <c r="AA6" s="6"/>
      <c r="AB6" s="6"/>
    </row>
    <row r="7" spans="1:28" x14ac:dyDescent="0.2">
      <c r="A7" s="6" t="s">
        <v>88</v>
      </c>
      <c r="B7" s="6" t="s">
        <v>81</v>
      </c>
      <c r="C7" s="6"/>
      <c r="D7" s="6">
        <v>66.599999999999994</v>
      </c>
      <c r="E7" s="6">
        <v>66.599999999999994</v>
      </c>
      <c r="F7" s="6">
        <v>66.599999999999994</v>
      </c>
      <c r="G7" s="6">
        <v>34</v>
      </c>
      <c r="H7" s="6">
        <v>34</v>
      </c>
      <c r="I7" s="6">
        <v>34</v>
      </c>
      <c r="J7" s="6" t="s">
        <v>82</v>
      </c>
      <c r="K7" s="6">
        <v>69</v>
      </c>
      <c r="L7" s="6"/>
      <c r="M7" s="6">
        <v>0</v>
      </c>
      <c r="N7" s="6">
        <v>0</v>
      </c>
      <c r="O7" s="6">
        <v>0</v>
      </c>
      <c r="P7" s="6">
        <v>31</v>
      </c>
      <c r="Q7" s="6">
        <v>1809.69</v>
      </c>
      <c r="R7" s="6"/>
      <c r="S7" s="6"/>
      <c r="T7" s="6"/>
      <c r="U7" s="6"/>
      <c r="V7" s="6">
        <v>0</v>
      </c>
      <c r="W7" s="6">
        <v>500</v>
      </c>
      <c r="X7" s="6" t="s">
        <v>83</v>
      </c>
      <c r="Y7" s="6"/>
      <c r="Z7" s="6"/>
      <c r="AA7" s="6"/>
      <c r="AB7" s="6"/>
    </row>
    <row r="8" spans="1:28" x14ac:dyDescent="0.2">
      <c r="A8" s="6" t="s">
        <v>90</v>
      </c>
      <c r="B8" s="6" t="s">
        <v>81</v>
      </c>
      <c r="C8" s="6"/>
      <c r="D8" s="6">
        <v>66.8</v>
      </c>
      <c r="E8" s="6">
        <v>66.8</v>
      </c>
      <c r="F8" s="6">
        <v>66.8</v>
      </c>
      <c r="G8" s="6">
        <v>42</v>
      </c>
      <c r="H8" s="6">
        <v>42</v>
      </c>
      <c r="I8" s="6">
        <v>42</v>
      </c>
      <c r="J8" s="6" t="s">
        <v>82</v>
      </c>
      <c r="K8" s="6">
        <v>77</v>
      </c>
      <c r="L8" s="6"/>
      <c r="M8" s="6">
        <v>0</v>
      </c>
      <c r="N8" s="6">
        <v>0</v>
      </c>
      <c r="O8" s="6">
        <v>0</v>
      </c>
      <c r="P8" s="6">
        <v>31</v>
      </c>
      <c r="Q8" s="6">
        <v>304.55</v>
      </c>
      <c r="R8" s="6"/>
      <c r="S8" s="6"/>
      <c r="T8" s="6"/>
      <c r="U8" s="6"/>
      <c r="V8" s="6">
        <v>0</v>
      </c>
      <c r="W8" s="6">
        <v>500</v>
      </c>
      <c r="X8" s="6" t="s">
        <v>83</v>
      </c>
      <c r="Y8" s="6"/>
      <c r="Z8" s="6"/>
      <c r="AA8" s="6"/>
      <c r="AB8" s="6"/>
    </row>
    <row r="9" spans="1:28" x14ac:dyDescent="0.2">
      <c r="A9" s="6" t="s">
        <v>90</v>
      </c>
      <c r="B9" s="6" t="s">
        <v>81</v>
      </c>
      <c r="C9" s="6"/>
      <c r="D9" s="6">
        <v>68.8</v>
      </c>
      <c r="E9" s="6">
        <v>68.8</v>
      </c>
      <c r="F9" s="6">
        <v>68.8</v>
      </c>
      <c r="G9" s="6">
        <v>41</v>
      </c>
      <c r="H9" s="6">
        <v>41</v>
      </c>
      <c r="I9" s="6">
        <v>41</v>
      </c>
      <c r="J9" s="6" t="s">
        <v>82</v>
      </c>
      <c r="K9" s="6">
        <v>76</v>
      </c>
      <c r="L9" s="6"/>
      <c r="M9" s="6">
        <v>0</v>
      </c>
      <c r="N9" s="6">
        <v>0</v>
      </c>
      <c r="O9" s="6">
        <v>0</v>
      </c>
      <c r="P9" s="6">
        <v>31</v>
      </c>
      <c r="Q9" s="6">
        <v>602.34</v>
      </c>
      <c r="R9" s="6"/>
      <c r="S9" s="6"/>
      <c r="T9" s="6"/>
      <c r="U9" s="6"/>
      <c r="V9" s="6">
        <v>0</v>
      </c>
      <c r="W9" s="6">
        <v>500</v>
      </c>
      <c r="X9" s="6" t="s">
        <v>83</v>
      </c>
      <c r="Y9" s="6"/>
      <c r="Z9" s="6"/>
      <c r="AA9" s="6"/>
      <c r="AB9" s="6"/>
    </row>
    <row r="10" spans="1:28" x14ac:dyDescent="0.2">
      <c r="A10" s="6" t="s">
        <v>92</v>
      </c>
      <c r="B10" s="6" t="s">
        <v>81</v>
      </c>
      <c r="C10" s="6"/>
      <c r="D10" s="6">
        <v>49.8</v>
      </c>
      <c r="E10" s="6">
        <v>49.8</v>
      </c>
      <c r="F10" s="6">
        <v>49.8</v>
      </c>
      <c r="G10" s="6">
        <v>23</v>
      </c>
      <c r="H10" s="6">
        <v>23</v>
      </c>
      <c r="I10" s="6">
        <v>23</v>
      </c>
      <c r="J10" s="6" t="s">
        <v>82</v>
      </c>
      <c r="K10" s="6">
        <v>58</v>
      </c>
      <c r="L10" s="6"/>
      <c r="M10" s="6">
        <v>0</v>
      </c>
      <c r="N10" s="6">
        <v>0</v>
      </c>
      <c r="O10" s="6">
        <v>0</v>
      </c>
      <c r="P10" s="6">
        <v>31</v>
      </c>
      <c r="Q10" s="6">
        <v>477.55</v>
      </c>
      <c r="R10" s="6"/>
      <c r="S10" s="6"/>
      <c r="T10" s="6"/>
      <c r="U10" s="6"/>
      <c r="V10" s="6">
        <v>0</v>
      </c>
      <c r="W10" s="6">
        <v>500</v>
      </c>
      <c r="X10" s="6" t="s">
        <v>83</v>
      </c>
      <c r="Y10" s="6"/>
      <c r="Z10" s="6"/>
      <c r="AA10" s="6"/>
      <c r="AB10" s="6"/>
    </row>
    <row r="11" spans="1:28" x14ac:dyDescent="0.2">
      <c r="A11" s="6" t="s">
        <v>127</v>
      </c>
      <c r="B11" s="6" t="s">
        <v>81</v>
      </c>
      <c r="C11" s="6"/>
      <c r="D11" s="6">
        <v>65.599999999999994</v>
      </c>
      <c r="E11" s="6">
        <v>65.599999999999994</v>
      </c>
      <c r="F11" s="6">
        <v>65.599999999999994</v>
      </c>
      <c r="G11" s="6">
        <v>34</v>
      </c>
      <c r="H11" s="6">
        <v>34</v>
      </c>
      <c r="I11" s="6">
        <v>34</v>
      </c>
      <c r="J11" s="6" t="s">
        <v>82</v>
      </c>
      <c r="K11" s="6">
        <v>69</v>
      </c>
      <c r="L11" s="6"/>
      <c r="M11" s="6">
        <v>0</v>
      </c>
      <c r="N11" s="6">
        <v>0</v>
      </c>
      <c r="O11" s="6">
        <v>0</v>
      </c>
      <c r="P11" s="6">
        <v>31</v>
      </c>
      <c r="Q11" s="6">
        <v>1460.03</v>
      </c>
      <c r="R11" s="6"/>
      <c r="S11" s="6"/>
      <c r="T11" s="6"/>
      <c r="U11" s="6"/>
      <c r="V11" s="6">
        <v>0</v>
      </c>
      <c r="W11" s="6">
        <v>500</v>
      </c>
      <c r="X11" s="6" t="s">
        <v>83</v>
      </c>
      <c r="Y11" s="6"/>
      <c r="Z11" s="6"/>
      <c r="AA11" s="6"/>
      <c r="AB11" s="6"/>
    </row>
    <row r="12" spans="1:28" x14ac:dyDescent="0.2">
      <c r="A12" s="6" t="s">
        <v>95</v>
      </c>
      <c r="B12" s="6" t="s">
        <v>81</v>
      </c>
      <c r="C12" s="6"/>
      <c r="D12" s="6">
        <v>52.8</v>
      </c>
      <c r="E12" s="6">
        <v>52.8</v>
      </c>
      <c r="F12" s="6">
        <v>52.8</v>
      </c>
      <c r="G12" s="6">
        <v>28</v>
      </c>
      <c r="H12" s="6">
        <v>28</v>
      </c>
      <c r="I12" s="6">
        <v>28</v>
      </c>
      <c r="J12" s="6" t="s">
        <v>82</v>
      </c>
      <c r="K12" s="6">
        <v>63</v>
      </c>
      <c r="L12" s="6"/>
      <c r="M12" s="6">
        <v>0</v>
      </c>
      <c r="N12" s="6">
        <v>0</v>
      </c>
      <c r="O12" s="6">
        <v>0</v>
      </c>
      <c r="P12" s="6">
        <v>31</v>
      </c>
      <c r="Q12" s="6">
        <v>299.45</v>
      </c>
      <c r="R12" s="6"/>
      <c r="S12" s="6"/>
      <c r="T12" s="6"/>
      <c r="U12" s="6"/>
      <c r="V12" s="6">
        <v>0</v>
      </c>
      <c r="W12" s="6">
        <v>500</v>
      </c>
      <c r="X12" s="6" t="s">
        <v>83</v>
      </c>
      <c r="Y12" s="6"/>
      <c r="Z12" s="6"/>
      <c r="AA12" s="6"/>
      <c r="AB12" s="6"/>
    </row>
    <row r="13" spans="1:28" x14ac:dyDescent="0.2">
      <c r="A13" s="6" t="s">
        <v>96</v>
      </c>
      <c r="B13" s="6" t="s">
        <v>81</v>
      </c>
      <c r="C13" s="6"/>
      <c r="D13" s="6">
        <v>61.2</v>
      </c>
      <c r="E13" s="6">
        <v>61.2</v>
      </c>
      <c r="F13" s="6">
        <v>61.2</v>
      </c>
      <c r="G13" s="6">
        <v>42</v>
      </c>
      <c r="H13" s="6">
        <v>42</v>
      </c>
      <c r="I13" s="6">
        <v>42</v>
      </c>
      <c r="J13" s="6" t="s">
        <v>82</v>
      </c>
      <c r="K13" s="6">
        <v>77</v>
      </c>
      <c r="L13" s="6"/>
      <c r="M13" s="6">
        <v>0</v>
      </c>
      <c r="N13" s="6">
        <v>0</v>
      </c>
      <c r="O13" s="6">
        <v>0</v>
      </c>
      <c r="P13" s="6">
        <v>31</v>
      </c>
      <c r="Q13" s="6">
        <v>83.76</v>
      </c>
      <c r="R13" s="6"/>
      <c r="S13" s="6"/>
      <c r="T13" s="6"/>
      <c r="U13" s="6"/>
      <c r="V13" s="6">
        <v>0</v>
      </c>
      <c r="W13" s="6">
        <v>500</v>
      </c>
      <c r="X13" s="6" t="s">
        <v>83</v>
      </c>
      <c r="Y13" s="6"/>
      <c r="Z13" s="6"/>
      <c r="AA13" s="6"/>
      <c r="AB13" s="6"/>
    </row>
    <row r="14" spans="1:28" x14ac:dyDescent="0.2">
      <c r="A14" s="6" t="s">
        <v>105</v>
      </c>
      <c r="B14" s="6" t="s">
        <v>81</v>
      </c>
      <c r="C14" s="6"/>
      <c r="D14" s="6">
        <v>73</v>
      </c>
      <c r="E14" s="6">
        <v>73</v>
      </c>
      <c r="F14" s="6">
        <v>73</v>
      </c>
      <c r="G14" s="6">
        <v>49</v>
      </c>
      <c r="H14" s="6">
        <v>49</v>
      </c>
      <c r="I14" s="6">
        <v>49</v>
      </c>
      <c r="J14" s="6" t="s">
        <v>82</v>
      </c>
      <c r="K14" s="6">
        <v>84</v>
      </c>
      <c r="L14" s="6"/>
      <c r="M14" s="6">
        <v>0</v>
      </c>
      <c r="N14" s="6">
        <v>0</v>
      </c>
      <c r="O14" s="6">
        <v>0</v>
      </c>
      <c r="P14" s="6">
        <v>31</v>
      </c>
      <c r="Q14" s="6">
        <v>251.11</v>
      </c>
      <c r="R14" s="6"/>
      <c r="S14" s="6"/>
      <c r="T14" s="6"/>
      <c r="U14" s="6"/>
      <c r="V14" s="6">
        <v>0</v>
      </c>
      <c r="W14" s="6">
        <v>500</v>
      </c>
      <c r="X14" s="6" t="s">
        <v>83</v>
      </c>
      <c r="Y14" s="6"/>
      <c r="Z14" s="6"/>
      <c r="AA14" s="6"/>
      <c r="AB14" s="6"/>
    </row>
    <row r="15" spans="1:28" x14ac:dyDescent="0.2">
      <c r="A15" s="6" t="s">
        <v>105</v>
      </c>
      <c r="B15" s="6" t="s">
        <v>81</v>
      </c>
      <c r="C15" s="6"/>
      <c r="D15" s="6">
        <v>72.7</v>
      </c>
      <c r="E15" s="6">
        <v>72.7</v>
      </c>
      <c r="F15" s="6">
        <v>72.7</v>
      </c>
      <c r="G15" s="6">
        <v>48</v>
      </c>
      <c r="H15" s="6">
        <v>48</v>
      </c>
      <c r="I15" s="6">
        <v>48</v>
      </c>
      <c r="J15" s="6" t="s">
        <v>82</v>
      </c>
      <c r="K15" s="6">
        <v>83</v>
      </c>
      <c r="L15" s="6"/>
      <c r="M15" s="6">
        <v>0</v>
      </c>
      <c r="N15" s="6">
        <v>0</v>
      </c>
      <c r="O15" s="6">
        <v>0</v>
      </c>
      <c r="P15" s="6">
        <v>31</v>
      </c>
      <c r="Q15" s="6">
        <v>295.45999999999998</v>
      </c>
      <c r="R15" s="6"/>
      <c r="S15" s="6"/>
      <c r="T15" s="6"/>
      <c r="U15" s="6"/>
      <c r="V15" s="6">
        <v>0</v>
      </c>
      <c r="W15" s="6">
        <v>500</v>
      </c>
      <c r="X15" s="6" t="s">
        <v>83</v>
      </c>
      <c r="Y15" s="6"/>
      <c r="Z15" s="6"/>
      <c r="AA15" s="6"/>
      <c r="AB15" s="6"/>
    </row>
    <row r="16" spans="1:28" x14ac:dyDescent="0.2">
      <c r="A16" s="6" t="s">
        <v>99</v>
      </c>
      <c r="B16" s="6" t="s">
        <v>81</v>
      </c>
      <c r="C16" s="6"/>
      <c r="D16" s="6">
        <v>51.6</v>
      </c>
      <c r="E16" s="6">
        <v>51.6</v>
      </c>
      <c r="F16" s="6">
        <v>51.6</v>
      </c>
      <c r="G16" s="6">
        <v>30</v>
      </c>
      <c r="H16" s="6">
        <v>30</v>
      </c>
      <c r="I16" s="6">
        <v>30</v>
      </c>
      <c r="J16" s="6" t="s">
        <v>82</v>
      </c>
      <c r="K16" s="6">
        <v>65</v>
      </c>
      <c r="L16" s="6"/>
      <c r="M16" s="6">
        <v>0</v>
      </c>
      <c r="N16" s="6">
        <v>0</v>
      </c>
      <c r="O16" s="6">
        <v>0</v>
      </c>
      <c r="P16" s="6">
        <v>31</v>
      </c>
      <c r="Q16" s="6">
        <v>145.80000000000001</v>
      </c>
      <c r="R16" s="6"/>
      <c r="S16" s="6"/>
      <c r="T16" s="6"/>
      <c r="U16" s="6"/>
      <c r="V16" s="6">
        <v>0</v>
      </c>
      <c r="W16" s="6">
        <v>500</v>
      </c>
      <c r="X16" s="6" t="s">
        <v>83</v>
      </c>
      <c r="Y16" s="6"/>
      <c r="Z16" s="6"/>
      <c r="AA16" s="6"/>
      <c r="AB16" s="6"/>
    </row>
    <row r="17" spans="1:28" x14ac:dyDescent="0.2">
      <c r="A17" s="6" t="s">
        <v>100</v>
      </c>
      <c r="B17" s="6" t="s">
        <v>81</v>
      </c>
      <c r="C17" s="6"/>
      <c r="D17" s="6">
        <v>74.7</v>
      </c>
      <c r="E17" s="6">
        <v>74.7</v>
      </c>
      <c r="F17" s="6">
        <v>74.7</v>
      </c>
      <c r="G17" s="6">
        <v>50</v>
      </c>
      <c r="H17" s="6">
        <v>50</v>
      </c>
      <c r="I17" s="6">
        <v>50</v>
      </c>
      <c r="J17" s="6" t="s">
        <v>82</v>
      </c>
      <c r="K17" s="6">
        <v>85</v>
      </c>
      <c r="L17" s="6"/>
      <c r="M17" s="6">
        <v>0</v>
      </c>
      <c r="N17" s="6">
        <v>0</v>
      </c>
      <c r="O17" s="6">
        <v>0</v>
      </c>
      <c r="P17" s="6">
        <v>31</v>
      </c>
      <c r="Q17" s="6">
        <v>292.08999999999997</v>
      </c>
      <c r="R17" s="6"/>
      <c r="S17" s="6"/>
      <c r="T17" s="6"/>
      <c r="U17" s="6"/>
      <c r="V17" s="6">
        <v>0</v>
      </c>
      <c r="W17" s="6">
        <v>500</v>
      </c>
      <c r="X17" s="6" t="s">
        <v>83</v>
      </c>
      <c r="Y17" s="6"/>
      <c r="Z17" s="6"/>
      <c r="AA17" s="6"/>
      <c r="AB17" s="6"/>
    </row>
    <row r="18" spans="1:28" x14ac:dyDescent="0.2">
      <c r="A18" s="6" t="s">
        <v>106</v>
      </c>
      <c r="B18" s="6" t="s">
        <v>81</v>
      </c>
      <c r="C18" s="6"/>
      <c r="D18" s="6">
        <v>89.8</v>
      </c>
      <c r="E18" s="6">
        <v>89.8</v>
      </c>
      <c r="F18" s="6">
        <v>89.8</v>
      </c>
      <c r="G18" s="6">
        <v>52</v>
      </c>
      <c r="H18" s="6">
        <v>52</v>
      </c>
      <c r="I18" s="6">
        <v>52</v>
      </c>
      <c r="J18" s="6" t="s">
        <v>82</v>
      </c>
      <c r="K18" s="6">
        <v>87</v>
      </c>
      <c r="L18" s="6"/>
      <c r="M18" s="6">
        <v>0</v>
      </c>
      <c r="N18" s="6">
        <v>0</v>
      </c>
      <c r="O18" s="6">
        <v>0</v>
      </c>
      <c r="P18" s="6">
        <v>31</v>
      </c>
      <c r="Q18" s="6">
        <v>6017.45</v>
      </c>
      <c r="R18" s="6"/>
      <c r="S18" s="6"/>
      <c r="T18" s="6"/>
      <c r="U18" s="6"/>
      <c r="V18" s="6">
        <v>0</v>
      </c>
      <c r="W18" s="6">
        <v>500</v>
      </c>
      <c r="X18" s="6" t="s">
        <v>83</v>
      </c>
      <c r="Y18" s="6"/>
      <c r="Z18" s="6"/>
      <c r="AA18" s="6"/>
      <c r="AB18" s="6"/>
    </row>
    <row r="19" spans="1:28" x14ac:dyDescent="0.2">
      <c r="A19" s="6" t="s">
        <v>107</v>
      </c>
      <c r="B19" s="6" t="s">
        <v>81</v>
      </c>
      <c r="C19" s="6"/>
      <c r="D19" s="6">
        <v>90.5</v>
      </c>
      <c r="E19" s="6">
        <v>90.5</v>
      </c>
      <c r="F19" s="6">
        <v>90.5</v>
      </c>
      <c r="G19" s="6">
        <v>52</v>
      </c>
      <c r="H19" s="6">
        <v>52</v>
      </c>
      <c r="I19" s="6">
        <v>52</v>
      </c>
      <c r="J19" s="6" t="s">
        <v>82</v>
      </c>
      <c r="K19" s="6">
        <v>87</v>
      </c>
      <c r="L19" s="6"/>
      <c r="M19" s="6">
        <v>0</v>
      </c>
      <c r="N19" s="6">
        <v>0</v>
      </c>
      <c r="O19" s="6">
        <v>0</v>
      </c>
      <c r="P19" s="6">
        <v>31</v>
      </c>
      <c r="Q19" s="6">
        <v>7040.21</v>
      </c>
      <c r="R19" s="6"/>
      <c r="S19" s="6"/>
      <c r="T19" s="6"/>
      <c r="U19" s="6"/>
      <c r="V19" s="6">
        <v>0</v>
      </c>
      <c r="W19" s="6">
        <v>500</v>
      </c>
      <c r="X19" s="6" t="s">
        <v>83</v>
      </c>
      <c r="Y19" s="6"/>
      <c r="Z19" s="6"/>
      <c r="AA19" s="6"/>
      <c r="AB19" s="6"/>
    </row>
    <row r="20" spans="1:28" x14ac:dyDescent="0.2">
      <c r="A20" s="6" t="s">
        <v>85</v>
      </c>
      <c r="B20" s="6" t="s">
        <v>81</v>
      </c>
      <c r="C20" s="6" t="s">
        <v>81</v>
      </c>
      <c r="D20" s="6">
        <v>50.6</v>
      </c>
      <c r="E20" s="6">
        <v>50.6</v>
      </c>
      <c r="F20" s="6">
        <v>50.6</v>
      </c>
      <c r="G20" s="6">
        <v>28</v>
      </c>
      <c r="H20" s="6">
        <v>28</v>
      </c>
      <c r="I20" s="6">
        <v>28</v>
      </c>
      <c r="J20" s="6" t="s">
        <v>82</v>
      </c>
      <c r="K20" s="6">
        <v>63</v>
      </c>
      <c r="L20" s="6"/>
      <c r="M20" s="6">
        <v>0</v>
      </c>
      <c r="N20" s="6">
        <v>0</v>
      </c>
      <c r="O20" s="6">
        <v>0</v>
      </c>
      <c r="P20" s="6">
        <v>31</v>
      </c>
      <c r="Q20" s="6">
        <v>183.4</v>
      </c>
      <c r="R20" s="6"/>
      <c r="S20" s="6"/>
      <c r="T20" s="6"/>
      <c r="U20" s="6"/>
      <c r="V20" s="6">
        <v>0</v>
      </c>
      <c r="W20" s="6">
        <v>500</v>
      </c>
      <c r="X20" s="6" t="s">
        <v>83</v>
      </c>
      <c r="Y20" s="6"/>
      <c r="Z20" s="6"/>
      <c r="AA20" s="6"/>
      <c r="AB20" s="6"/>
    </row>
    <row r="21" spans="1:28" x14ac:dyDescent="0.2">
      <c r="A21" s="6" t="s">
        <v>126</v>
      </c>
      <c r="B21" s="6" t="s">
        <v>81</v>
      </c>
      <c r="C21" s="6" t="s">
        <v>81</v>
      </c>
      <c r="D21" s="6">
        <v>49.8</v>
      </c>
      <c r="E21" s="6">
        <v>49.8</v>
      </c>
      <c r="F21" s="6">
        <v>49.8</v>
      </c>
      <c r="G21" s="6">
        <v>14</v>
      </c>
      <c r="H21" s="6">
        <v>14</v>
      </c>
      <c r="I21" s="6">
        <v>14</v>
      </c>
      <c r="J21" s="6" t="s">
        <v>82</v>
      </c>
      <c r="K21" s="6">
        <v>49</v>
      </c>
      <c r="L21" s="6"/>
      <c r="M21" s="6">
        <v>0</v>
      </c>
      <c r="N21" s="6">
        <v>0</v>
      </c>
      <c r="O21" s="6">
        <v>0</v>
      </c>
      <c r="P21" s="6">
        <v>31</v>
      </c>
      <c r="Q21" s="6">
        <v>3823.49</v>
      </c>
      <c r="R21" s="6"/>
      <c r="S21" s="6"/>
      <c r="T21" s="6"/>
      <c r="U21" s="6"/>
      <c r="V21" s="6">
        <v>0</v>
      </c>
      <c r="W21" s="6">
        <v>500</v>
      </c>
      <c r="X21" s="6" t="s">
        <v>83</v>
      </c>
      <c r="Y21" s="6"/>
      <c r="Z21" s="6"/>
      <c r="AA21" s="6"/>
      <c r="AB21" s="6"/>
    </row>
    <row r="22" spans="1:28" x14ac:dyDescent="0.2">
      <c r="A22" s="52" t="s">
        <v>380</v>
      </c>
      <c r="B22" s="6" t="s">
        <v>81</v>
      </c>
      <c r="C22" s="6" t="s">
        <v>81</v>
      </c>
      <c r="D22" s="6">
        <v>82.2</v>
      </c>
      <c r="E22" s="6">
        <v>90.2</v>
      </c>
      <c r="F22" s="6">
        <v>82.2</v>
      </c>
      <c r="G22" s="6">
        <v>67.400000000000006</v>
      </c>
      <c r="H22" s="6">
        <v>75.400000000000006</v>
      </c>
      <c r="I22" s="6">
        <v>67.400000000000006</v>
      </c>
      <c r="J22" s="6" t="s">
        <v>103</v>
      </c>
      <c r="K22" s="6">
        <v>90.2</v>
      </c>
      <c r="L22" s="6"/>
      <c r="M22" s="6">
        <v>-8</v>
      </c>
      <c r="N22" s="6">
        <v>0</v>
      </c>
      <c r="O22" s="6">
        <v>-8</v>
      </c>
      <c r="P22" s="6"/>
      <c r="Q22" s="6"/>
      <c r="R22" s="6"/>
      <c r="S22" s="6"/>
      <c r="T22" s="6"/>
      <c r="U22" s="6"/>
      <c r="V22" s="6">
        <v>0</v>
      </c>
      <c r="W22" s="6">
        <v>500</v>
      </c>
      <c r="X22" s="6" t="s">
        <v>83</v>
      </c>
      <c r="Y22" s="6"/>
      <c r="Z22" s="6"/>
      <c r="AA22" s="6"/>
      <c r="AB22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2D868-8847-439A-95FC-4B60D148DFE3}">
  <dimension ref="A1:Y42"/>
  <sheetViews>
    <sheetView topLeftCell="D13" workbookViewId="0">
      <selection activeCell="A42" sqref="A1:X42"/>
    </sheetView>
  </sheetViews>
  <sheetFormatPr defaultRowHeight="15" x14ac:dyDescent="0.2"/>
  <cols>
    <col min="1" max="1" width="37.109375" bestFit="1" customWidth="1"/>
  </cols>
  <sheetData>
    <row r="1" spans="1:25" x14ac:dyDescent="0.2">
      <c r="A1" s="6" t="s">
        <v>50</v>
      </c>
      <c r="B1" s="6" t="s">
        <v>51</v>
      </c>
      <c r="C1" s="6" t="s">
        <v>52</v>
      </c>
      <c r="D1" s="6" t="s">
        <v>53</v>
      </c>
      <c r="E1" s="6"/>
      <c r="F1" s="6"/>
      <c r="G1" s="6" t="s">
        <v>54</v>
      </c>
      <c r="H1" s="6"/>
      <c r="I1" s="6"/>
      <c r="J1" s="6" t="s">
        <v>55</v>
      </c>
      <c r="K1" s="6"/>
      <c r="L1" s="6"/>
      <c r="M1" s="6" t="s">
        <v>56</v>
      </c>
      <c r="N1" s="6"/>
      <c r="O1" s="6"/>
      <c r="P1" s="6" t="s">
        <v>57</v>
      </c>
      <c r="Q1" s="6"/>
      <c r="R1" s="6" t="s">
        <v>58</v>
      </c>
      <c r="S1" s="6" t="s">
        <v>59</v>
      </c>
      <c r="T1" s="6"/>
      <c r="U1" s="6"/>
      <c r="V1" s="6" t="s">
        <v>60</v>
      </c>
      <c r="W1" s="6" t="s">
        <v>61</v>
      </c>
      <c r="X1" s="6" t="s">
        <v>62</v>
      </c>
      <c r="Y1" s="6"/>
    </row>
    <row r="2" spans="1:25" x14ac:dyDescent="0.2">
      <c r="A2" s="6"/>
      <c r="B2" s="6"/>
      <c r="C2" s="6"/>
      <c r="D2" s="6" t="s">
        <v>64</v>
      </c>
      <c r="E2" s="6" t="s">
        <v>65</v>
      </c>
      <c r="F2" s="6" t="s">
        <v>66</v>
      </c>
      <c r="G2" s="6" t="s">
        <v>64</v>
      </c>
      <c r="H2" s="6" t="s">
        <v>65</v>
      </c>
      <c r="I2" s="6" t="s">
        <v>66</v>
      </c>
      <c r="J2" s="6" t="s">
        <v>67</v>
      </c>
      <c r="K2" s="6" t="s">
        <v>68</v>
      </c>
      <c r="L2" s="6" t="s">
        <v>69</v>
      </c>
      <c r="M2" s="6" t="s">
        <v>64</v>
      </c>
      <c r="N2" s="6" t="s">
        <v>65</v>
      </c>
      <c r="O2" s="6" t="s">
        <v>66</v>
      </c>
      <c r="P2" s="6" t="s">
        <v>70</v>
      </c>
      <c r="Q2" s="6" t="s">
        <v>71</v>
      </c>
      <c r="R2" s="6"/>
      <c r="S2" s="6" t="s">
        <v>64</v>
      </c>
      <c r="T2" s="6" t="s">
        <v>72</v>
      </c>
      <c r="U2" s="6" t="s">
        <v>66</v>
      </c>
      <c r="V2" s="6"/>
      <c r="W2" s="6"/>
      <c r="X2" s="6"/>
      <c r="Y2" s="6"/>
    </row>
    <row r="3" spans="1:25" x14ac:dyDescent="0.2">
      <c r="A3" s="6"/>
      <c r="B3" s="6"/>
      <c r="C3" s="6"/>
      <c r="D3" s="6" t="s">
        <v>74</v>
      </c>
      <c r="E3" s="6" t="s">
        <v>74</v>
      </c>
      <c r="F3" s="6" t="s">
        <v>74</v>
      </c>
      <c r="G3" s="6" t="s">
        <v>74</v>
      </c>
      <c r="H3" s="6" t="s">
        <v>74</v>
      </c>
      <c r="I3" s="6" t="s">
        <v>74</v>
      </c>
      <c r="J3" s="6"/>
      <c r="K3" s="6"/>
      <c r="L3" s="6" t="s">
        <v>75</v>
      </c>
      <c r="M3" s="6" t="s">
        <v>75</v>
      </c>
      <c r="N3" s="6" t="s">
        <v>75</v>
      </c>
      <c r="O3" s="6" t="s">
        <v>75</v>
      </c>
      <c r="P3" s="6"/>
      <c r="Q3" s="6" t="s">
        <v>76</v>
      </c>
      <c r="R3" s="6"/>
      <c r="S3" s="6" t="s">
        <v>77</v>
      </c>
      <c r="T3" s="6" t="s">
        <v>77</v>
      </c>
      <c r="U3" s="6" t="s">
        <v>77</v>
      </c>
      <c r="V3" s="6" t="s">
        <v>78</v>
      </c>
      <c r="W3" s="6" t="s">
        <v>79</v>
      </c>
      <c r="X3" s="6"/>
      <c r="Y3" s="6"/>
    </row>
    <row r="4" spans="1:25" x14ac:dyDescent="0.2">
      <c r="A4" s="6" t="s">
        <v>106</v>
      </c>
      <c r="B4" s="6" t="s">
        <v>81</v>
      </c>
      <c r="C4" s="6"/>
      <c r="D4" s="6">
        <v>81.3</v>
      </c>
      <c r="E4" s="6">
        <v>81.3</v>
      </c>
      <c r="F4" s="6">
        <v>81.3</v>
      </c>
      <c r="G4" s="6">
        <v>52</v>
      </c>
      <c r="H4" s="6">
        <v>52</v>
      </c>
      <c r="I4" s="6">
        <v>52</v>
      </c>
      <c r="J4" s="6" t="s">
        <v>82</v>
      </c>
      <c r="K4" s="6">
        <v>87</v>
      </c>
      <c r="L4" s="6"/>
      <c r="M4" s="6">
        <v>0</v>
      </c>
      <c r="N4" s="6">
        <v>0</v>
      </c>
      <c r="O4" s="6">
        <v>0</v>
      </c>
      <c r="P4" s="6">
        <v>31</v>
      </c>
      <c r="Q4" s="6">
        <v>848.7</v>
      </c>
      <c r="R4" s="6"/>
      <c r="S4" s="6">
        <v>60</v>
      </c>
      <c r="T4" s="6">
        <v>0</v>
      </c>
      <c r="U4" s="6">
        <v>60</v>
      </c>
      <c r="V4" s="6">
        <v>3</v>
      </c>
      <c r="W4" s="6">
        <v>500</v>
      </c>
      <c r="X4" s="6" t="s">
        <v>83</v>
      </c>
      <c r="Y4" s="6"/>
    </row>
    <row r="5" spans="1:25" x14ac:dyDescent="0.2">
      <c r="A5" s="6" t="s">
        <v>107</v>
      </c>
      <c r="B5" s="6" t="s">
        <v>81</v>
      </c>
      <c r="C5" s="6"/>
      <c r="D5" s="6">
        <v>81.7</v>
      </c>
      <c r="E5" s="6">
        <v>81.7</v>
      </c>
      <c r="F5" s="6">
        <v>81.7</v>
      </c>
      <c r="G5" s="6">
        <v>52</v>
      </c>
      <c r="H5" s="6">
        <v>52</v>
      </c>
      <c r="I5" s="6">
        <v>52</v>
      </c>
      <c r="J5" s="6" t="s">
        <v>82</v>
      </c>
      <c r="K5" s="6">
        <v>87</v>
      </c>
      <c r="L5" s="6"/>
      <c r="M5" s="6">
        <v>0</v>
      </c>
      <c r="N5" s="6">
        <v>0</v>
      </c>
      <c r="O5" s="6">
        <v>0</v>
      </c>
      <c r="P5" s="6">
        <v>31</v>
      </c>
      <c r="Q5" s="6">
        <v>943.27</v>
      </c>
      <c r="R5" s="6"/>
      <c r="S5" s="6">
        <v>60</v>
      </c>
      <c r="T5" s="6">
        <v>0</v>
      </c>
      <c r="U5" s="6">
        <v>60</v>
      </c>
      <c r="V5" s="6">
        <v>3</v>
      </c>
      <c r="W5" s="6">
        <v>500</v>
      </c>
      <c r="X5" s="6" t="s">
        <v>83</v>
      </c>
      <c r="Y5" s="6"/>
    </row>
    <row r="6" spans="1:25" x14ac:dyDescent="0.2">
      <c r="A6" s="6" t="s">
        <v>80</v>
      </c>
      <c r="B6" s="6" t="s">
        <v>81</v>
      </c>
      <c r="C6" s="6"/>
      <c r="D6" s="6">
        <v>69.5</v>
      </c>
      <c r="E6" s="6">
        <v>69.5</v>
      </c>
      <c r="F6" s="6">
        <v>69.5</v>
      </c>
      <c r="G6" s="6">
        <v>35</v>
      </c>
      <c r="H6" s="6">
        <v>35</v>
      </c>
      <c r="I6" s="6">
        <v>35</v>
      </c>
      <c r="J6" s="6" t="s">
        <v>82</v>
      </c>
      <c r="K6" s="6">
        <v>70</v>
      </c>
      <c r="L6" s="6"/>
      <c r="M6" s="6">
        <v>0</v>
      </c>
      <c r="N6" s="6">
        <v>0</v>
      </c>
      <c r="O6" s="6">
        <v>0</v>
      </c>
      <c r="P6" s="6">
        <v>31</v>
      </c>
      <c r="Q6" s="6">
        <v>2803.09</v>
      </c>
      <c r="R6" s="6"/>
      <c r="S6" s="6">
        <v>60</v>
      </c>
      <c r="T6" s="6">
        <v>0</v>
      </c>
      <c r="U6" s="6">
        <v>60</v>
      </c>
      <c r="V6" s="6">
        <v>3</v>
      </c>
      <c r="W6" s="6">
        <v>500</v>
      </c>
      <c r="X6" s="6" t="s">
        <v>83</v>
      </c>
      <c r="Y6" s="6"/>
    </row>
    <row r="7" spans="1:25" x14ac:dyDescent="0.2">
      <c r="A7" s="6" t="s">
        <v>80</v>
      </c>
      <c r="B7" s="6" t="s">
        <v>81</v>
      </c>
      <c r="C7" s="6"/>
      <c r="D7" s="6">
        <v>68.3</v>
      </c>
      <c r="E7" s="6">
        <v>68.3</v>
      </c>
      <c r="F7" s="6">
        <v>68.3</v>
      </c>
      <c r="G7" s="6">
        <v>35</v>
      </c>
      <c r="H7" s="6">
        <v>35</v>
      </c>
      <c r="I7" s="6">
        <v>35</v>
      </c>
      <c r="J7" s="6" t="s">
        <v>82</v>
      </c>
      <c r="K7" s="6">
        <v>70</v>
      </c>
      <c r="L7" s="6"/>
      <c r="M7" s="6">
        <v>0</v>
      </c>
      <c r="N7" s="6">
        <v>0</v>
      </c>
      <c r="O7" s="6">
        <v>0</v>
      </c>
      <c r="P7" s="6">
        <v>31</v>
      </c>
      <c r="Q7" s="6">
        <v>2160.64</v>
      </c>
      <c r="R7" s="6"/>
      <c r="S7" s="6">
        <v>60</v>
      </c>
      <c r="T7" s="6">
        <v>0</v>
      </c>
      <c r="U7" s="6">
        <v>60</v>
      </c>
      <c r="V7" s="6">
        <v>3</v>
      </c>
      <c r="W7" s="6">
        <v>500</v>
      </c>
      <c r="X7" s="6" t="s">
        <v>83</v>
      </c>
      <c r="Y7" s="6"/>
    </row>
    <row r="8" spans="1:25" x14ac:dyDescent="0.2">
      <c r="A8" s="6" t="s">
        <v>80</v>
      </c>
      <c r="B8" s="6" t="s">
        <v>81</v>
      </c>
      <c r="C8" s="6"/>
      <c r="D8" s="6">
        <v>60.3</v>
      </c>
      <c r="E8" s="6">
        <v>60.3</v>
      </c>
      <c r="F8" s="6">
        <v>60.3</v>
      </c>
      <c r="G8" s="6">
        <v>35</v>
      </c>
      <c r="H8" s="6">
        <v>35</v>
      </c>
      <c r="I8" s="6">
        <v>35</v>
      </c>
      <c r="J8" s="6" t="s">
        <v>82</v>
      </c>
      <c r="K8" s="6">
        <v>70</v>
      </c>
      <c r="L8" s="6"/>
      <c r="M8" s="6">
        <v>0</v>
      </c>
      <c r="N8" s="6">
        <v>0</v>
      </c>
      <c r="O8" s="6">
        <v>0</v>
      </c>
      <c r="P8" s="6">
        <v>31</v>
      </c>
      <c r="Q8" s="6">
        <v>338.64</v>
      </c>
      <c r="R8" s="6"/>
      <c r="S8" s="6">
        <v>60</v>
      </c>
      <c r="T8" s="6">
        <v>0</v>
      </c>
      <c r="U8" s="6">
        <v>60</v>
      </c>
      <c r="V8" s="6">
        <v>3</v>
      </c>
      <c r="W8" s="6">
        <v>500</v>
      </c>
      <c r="X8" s="6" t="s">
        <v>83</v>
      </c>
      <c r="Y8" s="6"/>
    </row>
    <row r="9" spans="1:25" x14ac:dyDescent="0.2">
      <c r="A9" s="6" t="s">
        <v>80</v>
      </c>
      <c r="B9" s="6" t="s">
        <v>81</v>
      </c>
      <c r="C9" s="6"/>
      <c r="D9" s="6">
        <v>54.5</v>
      </c>
      <c r="E9" s="6">
        <v>54.5</v>
      </c>
      <c r="F9" s="6">
        <v>54.5</v>
      </c>
      <c r="G9" s="6">
        <v>35</v>
      </c>
      <c r="H9" s="6">
        <v>35</v>
      </c>
      <c r="I9" s="6">
        <v>35</v>
      </c>
      <c r="J9" s="6" t="s">
        <v>82</v>
      </c>
      <c r="K9" s="6">
        <v>70</v>
      </c>
      <c r="L9" s="6"/>
      <c r="M9" s="6">
        <v>0</v>
      </c>
      <c r="N9" s="6">
        <v>0</v>
      </c>
      <c r="O9" s="6">
        <v>0</v>
      </c>
      <c r="P9" s="6">
        <v>31</v>
      </c>
      <c r="Q9" s="6">
        <v>88.84</v>
      </c>
      <c r="R9" s="6"/>
      <c r="S9" s="6">
        <v>60</v>
      </c>
      <c r="T9" s="6">
        <v>0</v>
      </c>
      <c r="U9" s="6">
        <v>60</v>
      </c>
      <c r="V9" s="6">
        <v>3</v>
      </c>
      <c r="W9" s="6">
        <v>500</v>
      </c>
      <c r="X9" s="6" t="s">
        <v>83</v>
      </c>
      <c r="Y9" s="6"/>
    </row>
    <row r="10" spans="1:25" x14ac:dyDescent="0.2">
      <c r="A10" s="6" t="s">
        <v>96</v>
      </c>
      <c r="B10" s="6" t="s">
        <v>81</v>
      </c>
      <c r="C10" s="6"/>
      <c r="D10" s="6">
        <v>60.5</v>
      </c>
      <c r="E10" s="6">
        <v>60.5</v>
      </c>
      <c r="F10" s="6">
        <v>60.5</v>
      </c>
      <c r="G10" s="6">
        <v>42</v>
      </c>
      <c r="H10" s="6">
        <v>42</v>
      </c>
      <c r="I10" s="6">
        <v>42</v>
      </c>
      <c r="J10" s="6" t="s">
        <v>82</v>
      </c>
      <c r="K10" s="6">
        <v>77</v>
      </c>
      <c r="L10" s="6"/>
      <c r="M10" s="6">
        <v>0</v>
      </c>
      <c r="N10" s="6">
        <v>0</v>
      </c>
      <c r="O10" s="6">
        <v>0</v>
      </c>
      <c r="P10" s="6">
        <v>31</v>
      </c>
      <c r="Q10" s="6">
        <v>71.52</v>
      </c>
      <c r="R10" s="6"/>
      <c r="S10" s="6">
        <v>60</v>
      </c>
      <c r="T10" s="6">
        <v>0</v>
      </c>
      <c r="U10" s="6">
        <v>60</v>
      </c>
      <c r="V10" s="6">
        <v>3</v>
      </c>
      <c r="W10" s="6">
        <v>500</v>
      </c>
      <c r="X10" s="6" t="s">
        <v>83</v>
      </c>
      <c r="Y10" s="6"/>
    </row>
    <row r="11" spans="1:25" x14ac:dyDescent="0.2">
      <c r="A11" s="6" t="s">
        <v>95</v>
      </c>
      <c r="B11" s="6" t="s">
        <v>81</v>
      </c>
      <c r="C11" s="6"/>
      <c r="D11" s="6">
        <v>51.5</v>
      </c>
      <c r="E11" s="6">
        <v>51.5</v>
      </c>
      <c r="F11" s="6">
        <v>51.5</v>
      </c>
      <c r="G11" s="6">
        <v>28</v>
      </c>
      <c r="H11" s="6">
        <v>28</v>
      </c>
      <c r="I11" s="6">
        <v>28</v>
      </c>
      <c r="J11" s="6" t="s">
        <v>82</v>
      </c>
      <c r="K11" s="6">
        <v>63</v>
      </c>
      <c r="L11" s="6"/>
      <c r="M11" s="6">
        <v>0</v>
      </c>
      <c r="N11" s="6">
        <v>0</v>
      </c>
      <c r="O11" s="6">
        <v>0</v>
      </c>
      <c r="P11" s="6">
        <v>31</v>
      </c>
      <c r="Q11" s="6">
        <v>223.88</v>
      </c>
      <c r="R11" s="6"/>
      <c r="S11" s="6">
        <v>60</v>
      </c>
      <c r="T11" s="6">
        <v>0</v>
      </c>
      <c r="U11" s="6">
        <v>60</v>
      </c>
      <c r="V11" s="6">
        <v>3</v>
      </c>
      <c r="W11" s="6">
        <v>500</v>
      </c>
      <c r="X11" s="6" t="s">
        <v>83</v>
      </c>
      <c r="Y11" s="6"/>
    </row>
    <row r="12" spans="1:25" x14ac:dyDescent="0.2">
      <c r="A12" s="6" t="s">
        <v>99</v>
      </c>
      <c r="B12" s="6" t="s">
        <v>81</v>
      </c>
      <c r="C12" s="6"/>
      <c r="D12" s="6">
        <v>49.2</v>
      </c>
      <c r="E12" s="6">
        <v>49.2</v>
      </c>
      <c r="F12" s="6">
        <v>49.2</v>
      </c>
      <c r="G12" s="6">
        <v>30</v>
      </c>
      <c r="H12" s="6">
        <v>30</v>
      </c>
      <c r="I12" s="6">
        <v>30</v>
      </c>
      <c r="J12" s="6" t="s">
        <v>82</v>
      </c>
      <c r="K12" s="6">
        <v>65</v>
      </c>
      <c r="L12" s="6"/>
      <c r="M12" s="6">
        <v>0</v>
      </c>
      <c r="N12" s="6">
        <v>0</v>
      </c>
      <c r="O12" s="6">
        <v>0</v>
      </c>
      <c r="P12" s="6">
        <v>31</v>
      </c>
      <c r="Q12" s="6">
        <v>82.42</v>
      </c>
      <c r="R12" s="6"/>
      <c r="S12" s="6">
        <v>60</v>
      </c>
      <c r="T12" s="6">
        <v>0</v>
      </c>
      <c r="U12" s="6">
        <v>60</v>
      </c>
      <c r="V12" s="6">
        <v>3</v>
      </c>
      <c r="W12" s="6">
        <v>500</v>
      </c>
      <c r="X12" s="6" t="s">
        <v>83</v>
      </c>
      <c r="Y12" s="6"/>
    </row>
    <row r="13" spans="1:25" x14ac:dyDescent="0.2">
      <c r="A13" s="6" t="s">
        <v>99</v>
      </c>
      <c r="B13" s="6" t="s">
        <v>81</v>
      </c>
      <c r="C13" s="6"/>
      <c r="D13" s="6">
        <v>46</v>
      </c>
      <c r="E13" s="6">
        <v>46</v>
      </c>
      <c r="F13" s="6">
        <v>46</v>
      </c>
      <c r="G13" s="6">
        <v>30</v>
      </c>
      <c r="H13" s="6">
        <v>30</v>
      </c>
      <c r="I13" s="6">
        <v>30</v>
      </c>
      <c r="J13" s="6" t="s">
        <v>82</v>
      </c>
      <c r="K13" s="6">
        <v>65</v>
      </c>
      <c r="L13" s="6"/>
      <c r="M13" s="6">
        <v>0</v>
      </c>
      <c r="N13" s="6">
        <v>0</v>
      </c>
      <c r="O13" s="6">
        <v>0</v>
      </c>
      <c r="P13" s="6">
        <v>31</v>
      </c>
      <c r="Q13" s="6">
        <v>40.15</v>
      </c>
      <c r="R13" s="6"/>
      <c r="S13" s="6">
        <v>60</v>
      </c>
      <c r="T13" s="6">
        <v>0</v>
      </c>
      <c r="U13" s="6">
        <v>60</v>
      </c>
      <c r="V13" s="6">
        <v>3</v>
      </c>
      <c r="W13" s="6">
        <v>500</v>
      </c>
      <c r="X13" s="6" t="s">
        <v>83</v>
      </c>
      <c r="Y13" s="6"/>
    </row>
    <row r="14" spans="1:25" x14ac:dyDescent="0.2">
      <c r="A14" s="6" t="s">
        <v>105</v>
      </c>
      <c r="B14" s="6" t="s">
        <v>81</v>
      </c>
      <c r="C14" s="6"/>
      <c r="D14" s="6">
        <v>68.400000000000006</v>
      </c>
      <c r="E14" s="6">
        <v>68.400000000000006</v>
      </c>
      <c r="F14" s="6">
        <v>68.400000000000006</v>
      </c>
      <c r="G14" s="6">
        <v>49</v>
      </c>
      <c r="H14" s="6">
        <v>49</v>
      </c>
      <c r="I14" s="6">
        <v>49</v>
      </c>
      <c r="J14" s="6" t="s">
        <v>82</v>
      </c>
      <c r="K14" s="6">
        <v>84</v>
      </c>
      <c r="L14" s="6"/>
      <c r="M14" s="6">
        <v>0</v>
      </c>
      <c r="N14" s="6">
        <v>0</v>
      </c>
      <c r="O14" s="6">
        <v>0</v>
      </c>
      <c r="P14" s="6">
        <v>31</v>
      </c>
      <c r="Q14" s="6">
        <v>87.62</v>
      </c>
      <c r="R14" s="6"/>
      <c r="S14" s="6">
        <v>60</v>
      </c>
      <c r="T14" s="6">
        <v>0</v>
      </c>
      <c r="U14" s="6">
        <v>60</v>
      </c>
      <c r="V14" s="6">
        <v>3</v>
      </c>
      <c r="W14" s="6">
        <v>500</v>
      </c>
      <c r="X14" s="6" t="s">
        <v>83</v>
      </c>
      <c r="Y14" s="6"/>
    </row>
    <row r="15" spans="1:25" x14ac:dyDescent="0.2">
      <c r="A15" s="6" t="s">
        <v>105</v>
      </c>
      <c r="B15" s="6" t="s">
        <v>81</v>
      </c>
      <c r="C15" s="6"/>
      <c r="D15" s="6">
        <v>66.400000000000006</v>
      </c>
      <c r="E15" s="6">
        <v>66.400000000000006</v>
      </c>
      <c r="F15" s="6">
        <v>66.400000000000006</v>
      </c>
      <c r="G15" s="6">
        <v>48</v>
      </c>
      <c r="H15" s="6">
        <v>48</v>
      </c>
      <c r="I15" s="6">
        <v>48</v>
      </c>
      <c r="J15" s="6" t="s">
        <v>82</v>
      </c>
      <c r="K15" s="6">
        <v>83</v>
      </c>
      <c r="L15" s="6"/>
      <c r="M15" s="6">
        <v>0</v>
      </c>
      <c r="N15" s="6">
        <v>0</v>
      </c>
      <c r="O15" s="6">
        <v>0</v>
      </c>
      <c r="P15" s="6">
        <v>31</v>
      </c>
      <c r="Q15" s="6">
        <v>68.44</v>
      </c>
      <c r="R15" s="6"/>
      <c r="S15" s="6">
        <v>60</v>
      </c>
      <c r="T15" s="6">
        <v>0</v>
      </c>
      <c r="U15" s="6">
        <v>60</v>
      </c>
      <c r="V15" s="6">
        <v>3</v>
      </c>
      <c r="W15" s="6">
        <v>500</v>
      </c>
      <c r="X15" s="6" t="s">
        <v>83</v>
      </c>
      <c r="Y15" s="6"/>
    </row>
    <row r="16" spans="1:25" x14ac:dyDescent="0.2">
      <c r="A16" s="6" t="s">
        <v>88</v>
      </c>
      <c r="B16" s="6" t="s">
        <v>81</v>
      </c>
      <c r="C16" s="6"/>
      <c r="D16" s="6">
        <v>59.8</v>
      </c>
      <c r="E16" s="6">
        <v>59.8</v>
      </c>
      <c r="F16" s="6">
        <v>59.8</v>
      </c>
      <c r="G16" s="6">
        <v>34</v>
      </c>
      <c r="H16" s="6">
        <v>34</v>
      </c>
      <c r="I16" s="6">
        <v>34</v>
      </c>
      <c r="J16" s="6" t="s">
        <v>82</v>
      </c>
      <c r="K16" s="6">
        <v>69</v>
      </c>
      <c r="L16" s="6"/>
      <c r="M16" s="6">
        <v>0</v>
      </c>
      <c r="N16" s="6">
        <v>0</v>
      </c>
      <c r="O16" s="6">
        <v>0</v>
      </c>
      <c r="P16" s="6">
        <v>31</v>
      </c>
      <c r="Q16" s="6">
        <v>383.54</v>
      </c>
      <c r="R16" s="6"/>
      <c r="S16" s="6">
        <v>60</v>
      </c>
      <c r="T16" s="6">
        <v>0</v>
      </c>
      <c r="U16" s="6">
        <v>60</v>
      </c>
      <c r="V16" s="6">
        <v>3</v>
      </c>
      <c r="W16" s="6">
        <v>500</v>
      </c>
      <c r="X16" s="6" t="s">
        <v>83</v>
      </c>
      <c r="Y16" s="6"/>
    </row>
    <row r="17" spans="1:25" x14ac:dyDescent="0.2">
      <c r="A17" s="6" t="s">
        <v>80</v>
      </c>
      <c r="B17" s="6" t="s">
        <v>81</v>
      </c>
      <c r="C17" s="6"/>
      <c r="D17" s="6">
        <v>65.7</v>
      </c>
      <c r="E17" s="6">
        <v>65.7</v>
      </c>
      <c r="F17" s="6">
        <v>65.7</v>
      </c>
      <c r="G17" s="6">
        <v>35</v>
      </c>
      <c r="H17" s="6">
        <v>35</v>
      </c>
      <c r="I17" s="6">
        <v>35</v>
      </c>
      <c r="J17" s="6" t="s">
        <v>82</v>
      </c>
      <c r="K17" s="6">
        <v>70</v>
      </c>
      <c r="L17" s="6"/>
      <c r="M17" s="6">
        <v>0</v>
      </c>
      <c r="N17" s="6">
        <v>0</v>
      </c>
      <c r="O17" s="6">
        <v>0</v>
      </c>
      <c r="P17" s="6">
        <v>31</v>
      </c>
      <c r="Q17" s="6">
        <v>1170.81</v>
      </c>
      <c r="R17" s="6"/>
      <c r="S17" s="6">
        <v>60</v>
      </c>
      <c r="T17" s="6">
        <v>0</v>
      </c>
      <c r="U17" s="6">
        <v>60</v>
      </c>
      <c r="V17" s="6">
        <v>3</v>
      </c>
      <c r="W17" s="6">
        <v>500</v>
      </c>
      <c r="X17" s="6" t="s">
        <v>83</v>
      </c>
      <c r="Y17" s="6"/>
    </row>
    <row r="18" spans="1:25" x14ac:dyDescent="0.2">
      <c r="A18" s="6" t="s">
        <v>80</v>
      </c>
      <c r="B18" s="6" t="s">
        <v>81</v>
      </c>
      <c r="C18" s="6"/>
      <c r="D18" s="6">
        <v>65.099999999999994</v>
      </c>
      <c r="E18" s="6">
        <v>65.099999999999994</v>
      </c>
      <c r="F18" s="6">
        <v>65.099999999999994</v>
      </c>
      <c r="G18" s="6">
        <v>35</v>
      </c>
      <c r="H18" s="6">
        <v>35</v>
      </c>
      <c r="I18" s="6">
        <v>35</v>
      </c>
      <c r="J18" s="6" t="s">
        <v>82</v>
      </c>
      <c r="K18" s="6">
        <v>70</v>
      </c>
      <c r="L18" s="6"/>
      <c r="M18" s="6">
        <v>0</v>
      </c>
      <c r="N18" s="6">
        <v>0</v>
      </c>
      <c r="O18" s="6">
        <v>0</v>
      </c>
      <c r="P18" s="6">
        <v>31</v>
      </c>
      <c r="Q18" s="6">
        <v>1020.05</v>
      </c>
      <c r="R18" s="6"/>
      <c r="S18" s="6">
        <v>60</v>
      </c>
      <c r="T18" s="6">
        <v>0</v>
      </c>
      <c r="U18" s="6">
        <v>60</v>
      </c>
      <c r="V18" s="6">
        <v>3</v>
      </c>
      <c r="W18" s="6">
        <v>500</v>
      </c>
      <c r="X18" s="6" t="s">
        <v>83</v>
      </c>
      <c r="Y18" s="6"/>
    </row>
    <row r="19" spans="1:25" x14ac:dyDescent="0.2">
      <c r="A19" s="6" t="s">
        <v>284</v>
      </c>
      <c r="B19" s="6" t="s">
        <v>81</v>
      </c>
      <c r="C19" s="6"/>
      <c r="D19" s="6">
        <v>74.900000000000006</v>
      </c>
      <c r="E19" s="6">
        <v>74.900000000000006</v>
      </c>
      <c r="F19" s="6">
        <v>74.900000000000006</v>
      </c>
      <c r="G19" s="6">
        <v>66</v>
      </c>
      <c r="H19" s="6">
        <v>66</v>
      </c>
      <c r="I19" s="6">
        <v>66</v>
      </c>
      <c r="J19" s="6" t="s">
        <v>82</v>
      </c>
      <c r="K19" s="6">
        <v>70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7.7</v>
      </c>
      <c r="R19" s="6"/>
      <c r="S19" s="6">
        <v>60</v>
      </c>
      <c r="T19" s="6">
        <v>0</v>
      </c>
      <c r="U19" s="6">
        <v>60</v>
      </c>
      <c r="V19" s="6">
        <v>3</v>
      </c>
      <c r="W19" s="6">
        <v>500</v>
      </c>
      <c r="X19" s="6" t="s">
        <v>83</v>
      </c>
      <c r="Y19" s="6"/>
    </row>
    <row r="20" spans="1:25" x14ac:dyDescent="0.2">
      <c r="A20" s="6" t="s">
        <v>285</v>
      </c>
      <c r="B20" s="6" t="s">
        <v>81</v>
      </c>
      <c r="C20" s="6"/>
      <c r="D20" s="6">
        <v>74.7</v>
      </c>
      <c r="E20" s="6">
        <v>74.7</v>
      </c>
      <c r="F20" s="6">
        <v>74.7</v>
      </c>
      <c r="G20" s="6">
        <v>66</v>
      </c>
      <c r="H20" s="6">
        <v>66</v>
      </c>
      <c r="I20" s="6">
        <v>66</v>
      </c>
      <c r="J20" s="6" t="s">
        <v>82</v>
      </c>
      <c r="K20" s="6">
        <v>70</v>
      </c>
      <c r="L20" s="6"/>
      <c r="M20" s="6">
        <v>0</v>
      </c>
      <c r="N20" s="6">
        <v>0</v>
      </c>
      <c r="O20" s="6">
        <v>0</v>
      </c>
      <c r="P20" s="6">
        <v>0</v>
      </c>
      <c r="Q20" s="6">
        <v>7.46</v>
      </c>
      <c r="R20" s="6"/>
      <c r="S20" s="6">
        <v>60</v>
      </c>
      <c r="T20" s="6">
        <v>0</v>
      </c>
      <c r="U20" s="6">
        <v>60</v>
      </c>
      <c r="V20" s="6">
        <v>3</v>
      </c>
      <c r="W20" s="6">
        <v>500</v>
      </c>
      <c r="X20" s="6" t="s">
        <v>83</v>
      </c>
      <c r="Y20" s="6"/>
    </row>
    <row r="21" spans="1:25" x14ac:dyDescent="0.2">
      <c r="A21" s="6" t="s">
        <v>286</v>
      </c>
      <c r="B21" s="6" t="s">
        <v>81</v>
      </c>
      <c r="C21" s="6"/>
      <c r="D21" s="6">
        <v>74.8</v>
      </c>
      <c r="E21" s="6">
        <v>74.8</v>
      </c>
      <c r="F21" s="6">
        <v>74.8</v>
      </c>
      <c r="G21" s="6">
        <v>66</v>
      </c>
      <c r="H21" s="6">
        <v>66</v>
      </c>
      <c r="I21" s="6">
        <v>66</v>
      </c>
      <c r="J21" s="6" t="s">
        <v>82</v>
      </c>
      <c r="K21" s="6">
        <v>70</v>
      </c>
      <c r="L21" s="6"/>
      <c r="M21" s="6">
        <v>0</v>
      </c>
      <c r="N21" s="6">
        <v>0</v>
      </c>
      <c r="O21" s="6">
        <v>0</v>
      </c>
      <c r="P21" s="6">
        <v>0</v>
      </c>
      <c r="Q21" s="6">
        <v>7.57</v>
      </c>
      <c r="R21" s="6"/>
      <c r="S21" s="6">
        <v>60</v>
      </c>
      <c r="T21" s="6">
        <v>0</v>
      </c>
      <c r="U21" s="6">
        <v>60</v>
      </c>
      <c r="V21" s="6">
        <v>3</v>
      </c>
      <c r="W21" s="6">
        <v>500</v>
      </c>
      <c r="X21" s="6" t="s">
        <v>83</v>
      </c>
      <c r="Y21" s="6"/>
    </row>
    <row r="22" spans="1:25" x14ac:dyDescent="0.2">
      <c r="A22" s="6" t="s">
        <v>287</v>
      </c>
      <c r="B22" s="6" t="s">
        <v>81</v>
      </c>
      <c r="C22" s="6"/>
      <c r="D22" s="6">
        <v>75</v>
      </c>
      <c r="E22" s="6">
        <v>75</v>
      </c>
      <c r="F22" s="6">
        <v>75</v>
      </c>
      <c r="G22" s="6">
        <v>66</v>
      </c>
      <c r="H22" s="6">
        <v>66</v>
      </c>
      <c r="I22" s="6">
        <v>66</v>
      </c>
      <c r="J22" s="6" t="s">
        <v>82</v>
      </c>
      <c r="K22" s="6">
        <v>70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7.86</v>
      </c>
      <c r="R22" s="6"/>
      <c r="S22" s="6">
        <v>60</v>
      </c>
      <c r="T22" s="6">
        <v>0</v>
      </c>
      <c r="U22" s="6">
        <v>60</v>
      </c>
      <c r="V22" s="6">
        <v>3</v>
      </c>
      <c r="W22" s="6">
        <v>500</v>
      </c>
      <c r="X22" s="6" t="s">
        <v>83</v>
      </c>
      <c r="Y22" s="6"/>
    </row>
    <row r="23" spans="1:25" x14ac:dyDescent="0.2">
      <c r="A23" s="6" t="s">
        <v>288</v>
      </c>
      <c r="B23" s="6" t="s">
        <v>81</v>
      </c>
      <c r="C23" s="6"/>
      <c r="D23" s="6">
        <v>74.8</v>
      </c>
      <c r="E23" s="6">
        <v>74.8</v>
      </c>
      <c r="F23" s="6">
        <v>74.8</v>
      </c>
      <c r="G23" s="6">
        <v>66</v>
      </c>
      <c r="H23" s="6">
        <v>66</v>
      </c>
      <c r="I23" s="6">
        <v>66</v>
      </c>
      <c r="J23" s="6" t="s">
        <v>82</v>
      </c>
      <c r="K23" s="6">
        <v>70</v>
      </c>
      <c r="L23" s="6"/>
      <c r="M23" s="6">
        <v>0</v>
      </c>
      <c r="N23" s="6">
        <v>0</v>
      </c>
      <c r="O23" s="6">
        <v>0</v>
      </c>
      <c r="P23" s="6">
        <v>0</v>
      </c>
      <c r="Q23" s="6">
        <v>7.61</v>
      </c>
      <c r="R23" s="6"/>
      <c r="S23" s="6">
        <v>60</v>
      </c>
      <c r="T23" s="6">
        <v>0</v>
      </c>
      <c r="U23" s="6">
        <v>60</v>
      </c>
      <c r="V23" s="6">
        <v>3</v>
      </c>
      <c r="W23" s="6">
        <v>500</v>
      </c>
      <c r="X23" s="6" t="s">
        <v>83</v>
      </c>
      <c r="Y23" s="6"/>
    </row>
    <row r="24" spans="1:25" x14ac:dyDescent="0.2">
      <c r="A24" s="6" t="s">
        <v>289</v>
      </c>
      <c r="B24" s="6" t="s">
        <v>81</v>
      </c>
      <c r="C24" s="6"/>
      <c r="D24" s="6">
        <v>74.7</v>
      </c>
      <c r="E24" s="6">
        <v>74.7</v>
      </c>
      <c r="F24" s="6">
        <v>74.7</v>
      </c>
      <c r="G24" s="6">
        <v>66</v>
      </c>
      <c r="H24" s="6">
        <v>66</v>
      </c>
      <c r="I24" s="6">
        <v>66</v>
      </c>
      <c r="J24" s="6" t="s">
        <v>82</v>
      </c>
      <c r="K24" s="6">
        <v>70</v>
      </c>
      <c r="L24" s="6"/>
      <c r="M24" s="6">
        <v>0</v>
      </c>
      <c r="N24" s="6">
        <v>0</v>
      </c>
      <c r="O24" s="6">
        <v>0</v>
      </c>
      <c r="P24" s="6">
        <v>0</v>
      </c>
      <c r="Q24" s="6">
        <v>7.43</v>
      </c>
      <c r="R24" s="6"/>
      <c r="S24" s="6">
        <v>60</v>
      </c>
      <c r="T24" s="6">
        <v>0</v>
      </c>
      <c r="U24" s="6">
        <v>60</v>
      </c>
      <c r="V24" s="6">
        <v>3</v>
      </c>
      <c r="W24" s="6">
        <v>500</v>
      </c>
      <c r="X24" s="6" t="s">
        <v>83</v>
      </c>
      <c r="Y24" s="6"/>
    </row>
    <row r="25" spans="1:25" x14ac:dyDescent="0.2">
      <c r="A25" s="6" t="s">
        <v>290</v>
      </c>
      <c r="B25" s="6" t="s">
        <v>81</v>
      </c>
      <c r="C25" s="6"/>
      <c r="D25" s="6">
        <v>74.8</v>
      </c>
      <c r="E25" s="6">
        <v>74.8</v>
      </c>
      <c r="F25" s="6">
        <v>74.8</v>
      </c>
      <c r="G25" s="6">
        <v>66</v>
      </c>
      <c r="H25" s="6">
        <v>66</v>
      </c>
      <c r="I25" s="6">
        <v>66</v>
      </c>
      <c r="J25" s="6" t="s">
        <v>82</v>
      </c>
      <c r="K25" s="6">
        <v>70</v>
      </c>
      <c r="L25" s="6"/>
      <c r="M25" s="6">
        <v>0</v>
      </c>
      <c r="N25" s="6">
        <v>0</v>
      </c>
      <c r="O25" s="6">
        <v>0</v>
      </c>
      <c r="P25" s="6">
        <v>0</v>
      </c>
      <c r="Q25" s="6">
        <v>7.58</v>
      </c>
      <c r="R25" s="6"/>
      <c r="S25" s="6">
        <v>60</v>
      </c>
      <c r="T25" s="6">
        <v>0</v>
      </c>
      <c r="U25" s="6">
        <v>60</v>
      </c>
      <c r="V25" s="6">
        <v>3</v>
      </c>
      <c r="W25" s="6">
        <v>500</v>
      </c>
      <c r="X25" s="6" t="s">
        <v>83</v>
      </c>
      <c r="Y25" s="6"/>
    </row>
    <row r="26" spans="1:25" x14ac:dyDescent="0.2">
      <c r="A26" s="6" t="s">
        <v>291</v>
      </c>
      <c r="B26" s="6" t="s">
        <v>81</v>
      </c>
      <c r="C26" s="6"/>
      <c r="D26" s="6">
        <v>74.7</v>
      </c>
      <c r="E26" s="6">
        <v>74.7</v>
      </c>
      <c r="F26" s="6">
        <v>74.7</v>
      </c>
      <c r="G26" s="6">
        <v>66</v>
      </c>
      <c r="H26" s="6">
        <v>66</v>
      </c>
      <c r="I26" s="6">
        <v>66</v>
      </c>
      <c r="J26" s="6" t="s">
        <v>82</v>
      </c>
      <c r="K26" s="6">
        <v>70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7.45</v>
      </c>
      <c r="R26" s="6"/>
      <c r="S26" s="6">
        <v>60</v>
      </c>
      <c r="T26" s="6">
        <v>0</v>
      </c>
      <c r="U26" s="6">
        <v>60</v>
      </c>
      <c r="V26" s="6">
        <v>3</v>
      </c>
      <c r="W26" s="6">
        <v>500</v>
      </c>
      <c r="X26" s="6" t="s">
        <v>83</v>
      </c>
      <c r="Y26" s="6"/>
    </row>
    <row r="27" spans="1:25" x14ac:dyDescent="0.2">
      <c r="A27" s="6" t="s">
        <v>292</v>
      </c>
      <c r="B27" s="6" t="s">
        <v>81</v>
      </c>
      <c r="C27" s="6"/>
      <c r="D27" s="6">
        <v>74.8</v>
      </c>
      <c r="E27" s="6">
        <v>74.8</v>
      </c>
      <c r="F27" s="6">
        <v>74.8</v>
      </c>
      <c r="G27" s="6">
        <v>66</v>
      </c>
      <c r="H27" s="6">
        <v>66</v>
      </c>
      <c r="I27" s="6">
        <v>66</v>
      </c>
      <c r="J27" s="6" t="s">
        <v>82</v>
      </c>
      <c r="K27" s="6">
        <v>70</v>
      </c>
      <c r="L27" s="6"/>
      <c r="M27" s="6">
        <v>0</v>
      </c>
      <c r="N27" s="6">
        <v>0</v>
      </c>
      <c r="O27" s="6">
        <v>0</v>
      </c>
      <c r="P27" s="6">
        <v>0</v>
      </c>
      <c r="Q27" s="6">
        <v>7.53</v>
      </c>
      <c r="R27" s="6"/>
      <c r="S27" s="6">
        <v>60</v>
      </c>
      <c r="T27" s="6">
        <v>0</v>
      </c>
      <c r="U27" s="6">
        <v>60</v>
      </c>
      <c r="V27" s="6">
        <v>3</v>
      </c>
      <c r="W27" s="6">
        <v>500</v>
      </c>
      <c r="X27" s="6" t="s">
        <v>83</v>
      </c>
      <c r="Y27" s="6"/>
    </row>
    <row r="28" spans="1:25" x14ac:dyDescent="0.2">
      <c r="A28" s="6" t="s">
        <v>293</v>
      </c>
      <c r="B28" s="6" t="s">
        <v>81</v>
      </c>
      <c r="C28" s="6"/>
      <c r="D28" s="6">
        <v>74.8</v>
      </c>
      <c r="E28" s="6">
        <v>74.8</v>
      </c>
      <c r="F28" s="6">
        <v>74.8</v>
      </c>
      <c r="G28" s="6">
        <v>66</v>
      </c>
      <c r="H28" s="6">
        <v>66</v>
      </c>
      <c r="I28" s="6">
        <v>66</v>
      </c>
      <c r="J28" s="6" t="s">
        <v>82</v>
      </c>
      <c r="K28" s="6">
        <v>70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7.58</v>
      </c>
      <c r="R28" s="6"/>
      <c r="S28" s="6">
        <v>60</v>
      </c>
      <c r="T28" s="6">
        <v>0</v>
      </c>
      <c r="U28" s="6">
        <v>60</v>
      </c>
      <c r="V28" s="6">
        <v>3</v>
      </c>
      <c r="W28" s="6">
        <v>500</v>
      </c>
      <c r="X28" s="6" t="s">
        <v>83</v>
      </c>
      <c r="Y28" s="6"/>
    </row>
    <row r="29" spans="1:25" x14ac:dyDescent="0.2">
      <c r="A29" s="6" t="s">
        <v>294</v>
      </c>
      <c r="B29" s="6" t="s">
        <v>81</v>
      </c>
      <c r="C29" s="6"/>
      <c r="D29" s="6">
        <v>74.8</v>
      </c>
      <c r="E29" s="6">
        <v>74.8</v>
      </c>
      <c r="F29" s="6">
        <v>74.8</v>
      </c>
      <c r="G29" s="6">
        <v>66</v>
      </c>
      <c r="H29" s="6">
        <v>66</v>
      </c>
      <c r="I29" s="6">
        <v>66</v>
      </c>
      <c r="J29" s="6" t="s">
        <v>82</v>
      </c>
      <c r="K29" s="6">
        <v>70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7.58</v>
      </c>
      <c r="R29" s="6"/>
      <c r="S29" s="6">
        <v>60</v>
      </c>
      <c r="T29" s="6">
        <v>0</v>
      </c>
      <c r="U29" s="6">
        <v>60</v>
      </c>
      <c r="V29" s="6">
        <v>3</v>
      </c>
      <c r="W29" s="6">
        <v>500</v>
      </c>
      <c r="X29" s="6" t="s">
        <v>83</v>
      </c>
      <c r="Y29" s="6"/>
    </row>
    <row r="30" spans="1:25" x14ac:dyDescent="0.2">
      <c r="A30" s="6" t="s">
        <v>295</v>
      </c>
      <c r="B30" s="6" t="s">
        <v>81</v>
      </c>
      <c r="C30" s="6"/>
      <c r="D30" s="6">
        <v>74.8</v>
      </c>
      <c r="E30" s="6">
        <v>74.8</v>
      </c>
      <c r="F30" s="6">
        <v>74.8</v>
      </c>
      <c r="G30" s="6">
        <v>66</v>
      </c>
      <c r="H30" s="6">
        <v>66</v>
      </c>
      <c r="I30" s="6">
        <v>66</v>
      </c>
      <c r="J30" s="6" t="s">
        <v>82</v>
      </c>
      <c r="K30" s="6">
        <v>70</v>
      </c>
      <c r="L30" s="6"/>
      <c r="M30" s="6">
        <v>0</v>
      </c>
      <c r="N30" s="6">
        <v>0</v>
      </c>
      <c r="O30" s="6">
        <v>0</v>
      </c>
      <c r="P30" s="6">
        <v>0</v>
      </c>
      <c r="Q30" s="6">
        <v>7.56</v>
      </c>
      <c r="R30" s="6"/>
      <c r="S30" s="6">
        <v>60</v>
      </c>
      <c r="T30" s="6">
        <v>0</v>
      </c>
      <c r="U30" s="6">
        <v>60</v>
      </c>
      <c r="V30" s="6">
        <v>3</v>
      </c>
      <c r="W30" s="6">
        <v>500</v>
      </c>
      <c r="X30" s="6" t="s">
        <v>83</v>
      </c>
      <c r="Y30" s="6"/>
    </row>
    <row r="31" spans="1:25" x14ac:dyDescent="0.2">
      <c r="A31" s="6" t="s">
        <v>296</v>
      </c>
      <c r="B31" s="6" t="s">
        <v>81</v>
      </c>
      <c r="C31" s="6"/>
      <c r="D31" s="6">
        <v>74.8</v>
      </c>
      <c r="E31" s="6">
        <v>74.8</v>
      </c>
      <c r="F31" s="6">
        <v>74.8</v>
      </c>
      <c r="G31" s="6">
        <v>66</v>
      </c>
      <c r="H31" s="6">
        <v>66</v>
      </c>
      <c r="I31" s="6">
        <v>66</v>
      </c>
      <c r="J31" s="6" t="s">
        <v>82</v>
      </c>
      <c r="K31" s="6">
        <v>70</v>
      </c>
      <c r="L31" s="6"/>
      <c r="M31" s="6">
        <v>0</v>
      </c>
      <c r="N31" s="6">
        <v>0</v>
      </c>
      <c r="O31" s="6">
        <v>0</v>
      </c>
      <c r="P31" s="6">
        <v>0</v>
      </c>
      <c r="Q31" s="6">
        <v>7.58</v>
      </c>
      <c r="R31" s="6"/>
      <c r="S31" s="6">
        <v>60</v>
      </c>
      <c r="T31" s="6">
        <v>0</v>
      </c>
      <c r="U31" s="6">
        <v>60</v>
      </c>
      <c r="V31" s="6">
        <v>3</v>
      </c>
      <c r="W31" s="6">
        <v>500</v>
      </c>
      <c r="X31" s="6" t="s">
        <v>83</v>
      </c>
      <c r="Y31" s="6"/>
    </row>
    <row r="32" spans="1:25" x14ac:dyDescent="0.2">
      <c r="A32" s="6" t="s">
        <v>297</v>
      </c>
      <c r="B32" s="6" t="s">
        <v>81</v>
      </c>
      <c r="C32" s="6"/>
      <c r="D32" s="6">
        <v>74.8</v>
      </c>
      <c r="E32" s="6">
        <v>74.8</v>
      </c>
      <c r="F32" s="6">
        <v>74.8</v>
      </c>
      <c r="G32" s="6">
        <v>66</v>
      </c>
      <c r="H32" s="6">
        <v>66</v>
      </c>
      <c r="I32" s="6">
        <v>66</v>
      </c>
      <c r="J32" s="6" t="s">
        <v>82</v>
      </c>
      <c r="K32" s="6">
        <v>70</v>
      </c>
      <c r="L32" s="6"/>
      <c r="M32" s="6">
        <v>0</v>
      </c>
      <c r="N32" s="6">
        <v>0</v>
      </c>
      <c r="O32" s="6">
        <v>0</v>
      </c>
      <c r="P32" s="6">
        <v>0</v>
      </c>
      <c r="Q32" s="6">
        <v>7.62</v>
      </c>
      <c r="R32" s="6"/>
      <c r="S32" s="6">
        <v>60</v>
      </c>
      <c r="T32" s="6">
        <v>0</v>
      </c>
      <c r="U32" s="6">
        <v>60</v>
      </c>
      <c r="V32" s="6">
        <v>3</v>
      </c>
      <c r="W32" s="6">
        <v>500</v>
      </c>
      <c r="X32" s="6" t="s">
        <v>83</v>
      </c>
      <c r="Y32" s="6"/>
    </row>
    <row r="33" spans="1:25" x14ac:dyDescent="0.2">
      <c r="A33" s="6" t="s">
        <v>298</v>
      </c>
      <c r="B33" s="6" t="s">
        <v>81</v>
      </c>
      <c r="C33" s="6"/>
      <c r="D33" s="6">
        <v>74.8</v>
      </c>
      <c r="E33" s="6">
        <v>74.8</v>
      </c>
      <c r="F33" s="6">
        <v>74.8</v>
      </c>
      <c r="G33" s="6">
        <v>66</v>
      </c>
      <c r="H33" s="6">
        <v>66</v>
      </c>
      <c r="I33" s="6">
        <v>66</v>
      </c>
      <c r="J33" s="6" t="s">
        <v>82</v>
      </c>
      <c r="K33" s="6">
        <v>70</v>
      </c>
      <c r="L33" s="6"/>
      <c r="M33" s="6">
        <v>0</v>
      </c>
      <c r="N33" s="6">
        <v>0</v>
      </c>
      <c r="O33" s="6">
        <v>0</v>
      </c>
      <c r="P33" s="6">
        <v>0</v>
      </c>
      <c r="Q33" s="6">
        <v>7.56</v>
      </c>
      <c r="R33" s="6"/>
      <c r="S33" s="6">
        <v>60</v>
      </c>
      <c r="T33" s="6">
        <v>0</v>
      </c>
      <c r="U33" s="6">
        <v>60</v>
      </c>
      <c r="V33" s="6">
        <v>3</v>
      </c>
      <c r="W33" s="6">
        <v>500</v>
      </c>
      <c r="X33" s="6" t="s">
        <v>83</v>
      </c>
      <c r="Y33" s="6"/>
    </row>
    <row r="34" spans="1:25" x14ac:dyDescent="0.2">
      <c r="A34" s="6" t="s">
        <v>299</v>
      </c>
      <c r="B34" s="6" t="s">
        <v>81</v>
      </c>
      <c r="C34" s="6"/>
      <c r="D34" s="6">
        <v>74.7</v>
      </c>
      <c r="E34" s="6">
        <v>74.7</v>
      </c>
      <c r="F34" s="6">
        <v>74.7</v>
      </c>
      <c r="G34" s="6">
        <v>66</v>
      </c>
      <c r="H34" s="6">
        <v>66</v>
      </c>
      <c r="I34" s="6">
        <v>66</v>
      </c>
      <c r="J34" s="6" t="s">
        <v>82</v>
      </c>
      <c r="K34" s="6">
        <v>70</v>
      </c>
      <c r="L34" s="6"/>
      <c r="M34" s="6">
        <v>0</v>
      </c>
      <c r="N34" s="6">
        <v>0</v>
      </c>
      <c r="O34" s="6">
        <v>0</v>
      </c>
      <c r="P34" s="6">
        <v>0</v>
      </c>
      <c r="Q34" s="6">
        <v>7.37</v>
      </c>
      <c r="R34" s="6"/>
      <c r="S34" s="6">
        <v>60</v>
      </c>
      <c r="T34" s="6">
        <v>0</v>
      </c>
      <c r="U34" s="6">
        <v>60</v>
      </c>
      <c r="V34" s="6">
        <v>3</v>
      </c>
      <c r="W34" s="6">
        <v>500</v>
      </c>
      <c r="X34" s="6" t="s">
        <v>83</v>
      </c>
      <c r="Y34" s="6"/>
    </row>
    <row r="35" spans="1:25" x14ac:dyDescent="0.2">
      <c r="A35" s="6" t="s">
        <v>300</v>
      </c>
      <c r="B35" s="6" t="s">
        <v>81</v>
      </c>
      <c r="C35" s="6"/>
      <c r="D35" s="6">
        <v>74.7</v>
      </c>
      <c r="E35" s="6">
        <v>74.7</v>
      </c>
      <c r="F35" s="6">
        <v>74.7</v>
      </c>
      <c r="G35" s="6">
        <v>66</v>
      </c>
      <c r="H35" s="6">
        <v>66</v>
      </c>
      <c r="I35" s="6">
        <v>66</v>
      </c>
      <c r="J35" s="6" t="s">
        <v>82</v>
      </c>
      <c r="K35" s="6">
        <v>70</v>
      </c>
      <c r="L35" s="6"/>
      <c r="M35" s="6">
        <v>0</v>
      </c>
      <c r="N35" s="6">
        <v>0</v>
      </c>
      <c r="O35" s="6">
        <v>0</v>
      </c>
      <c r="P35" s="6">
        <v>0</v>
      </c>
      <c r="Q35" s="6">
        <v>7.41</v>
      </c>
      <c r="R35" s="6"/>
      <c r="S35" s="6">
        <v>60</v>
      </c>
      <c r="T35" s="6">
        <v>0</v>
      </c>
      <c r="U35" s="6">
        <v>60</v>
      </c>
      <c r="V35" s="6">
        <v>3</v>
      </c>
      <c r="W35" s="6">
        <v>500</v>
      </c>
      <c r="X35" s="6" t="s">
        <v>83</v>
      </c>
      <c r="Y35" s="6"/>
    </row>
    <row r="36" spans="1:25" x14ac:dyDescent="0.2">
      <c r="A36" s="6" t="s">
        <v>301</v>
      </c>
      <c r="B36" s="6" t="s">
        <v>81</v>
      </c>
      <c r="C36" s="6"/>
      <c r="D36" s="6">
        <v>74.8</v>
      </c>
      <c r="E36" s="6">
        <v>74.8</v>
      </c>
      <c r="F36" s="6">
        <v>74.8</v>
      </c>
      <c r="G36" s="6">
        <v>66</v>
      </c>
      <c r="H36" s="6">
        <v>66</v>
      </c>
      <c r="I36" s="6">
        <v>66</v>
      </c>
      <c r="J36" s="6" t="s">
        <v>82</v>
      </c>
      <c r="K36" s="6">
        <v>70</v>
      </c>
      <c r="L36" s="6"/>
      <c r="M36" s="6">
        <v>0</v>
      </c>
      <c r="N36" s="6">
        <v>0</v>
      </c>
      <c r="O36" s="6">
        <v>0</v>
      </c>
      <c r="P36" s="6">
        <v>0</v>
      </c>
      <c r="Q36" s="6">
        <v>7.64</v>
      </c>
      <c r="R36" s="6"/>
      <c r="S36" s="6">
        <v>60</v>
      </c>
      <c r="T36" s="6">
        <v>0</v>
      </c>
      <c r="U36" s="6">
        <v>60</v>
      </c>
      <c r="V36" s="6">
        <v>3</v>
      </c>
      <c r="W36" s="6">
        <v>500</v>
      </c>
      <c r="X36" s="6" t="s">
        <v>83</v>
      </c>
      <c r="Y36" s="6"/>
    </row>
    <row r="37" spans="1:25" x14ac:dyDescent="0.2">
      <c r="A37" s="6" t="s">
        <v>302</v>
      </c>
      <c r="B37" s="6" t="s">
        <v>81</v>
      </c>
      <c r="C37" s="6"/>
      <c r="D37" s="6">
        <v>74.8</v>
      </c>
      <c r="E37" s="6">
        <v>74.8</v>
      </c>
      <c r="F37" s="6">
        <v>74.8</v>
      </c>
      <c r="G37" s="6">
        <v>66</v>
      </c>
      <c r="H37" s="6">
        <v>66</v>
      </c>
      <c r="I37" s="6">
        <v>66</v>
      </c>
      <c r="J37" s="6" t="s">
        <v>82</v>
      </c>
      <c r="K37" s="6">
        <v>70</v>
      </c>
      <c r="L37" s="6"/>
      <c r="M37" s="6">
        <v>0</v>
      </c>
      <c r="N37" s="6">
        <v>0</v>
      </c>
      <c r="O37" s="6">
        <v>0</v>
      </c>
      <c r="P37" s="6">
        <v>0</v>
      </c>
      <c r="Q37" s="6">
        <v>7.54</v>
      </c>
      <c r="R37" s="6"/>
      <c r="S37" s="6">
        <v>60</v>
      </c>
      <c r="T37" s="6">
        <v>0</v>
      </c>
      <c r="U37" s="6">
        <v>60</v>
      </c>
      <c r="V37" s="6">
        <v>3</v>
      </c>
      <c r="W37" s="6">
        <v>500</v>
      </c>
      <c r="X37" s="6" t="s">
        <v>83</v>
      </c>
      <c r="Y37" s="6"/>
    </row>
    <row r="38" spans="1:25" x14ac:dyDescent="0.2">
      <c r="A38" s="6" t="s">
        <v>303</v>
      </c>
      <c r="B38" s="6" t="s">
        <v>81</v>
      </c>
      <c r="C38" s="6"/>
      <c r="D38" s="6">
        <v>74.8</v>
      </c>
      <c r="E38" s="6">
        <v>74.8</v>
      </c>
      <c r="F38" s="6">
        <v>74.8</v>
      </c>
      <c r="G38" s="6">
        <v>66</v>
      </c>
      <c r="H38" s="6">
        <v>66</v>
      </c>
      <c r="I38" s="6">
        <v>66</v>
      </c>
      <c r="J38" s="6" t="s">
        <v>82</v>
      </c>
      <c r="K38" s="6">
        <v>70</v>
      </c>
      <c r="L38" s="6"/>
      <c r="M38" s="6">
        <v>0</v>
      </c>
      <c r="N38" s="6">
        <v>0</v>
      </c>
      <c r="O38" s="6">
        <v>0</v>
      </c>
      <c r="P38" s="6">
        <v>0</v>
      </c>
      <c r="Q38" s="6">
        <v>7.62</v>
      </c>
      <c r="R38" s="6"/>
      <c r="S38" s="6">
        <v>60</v>
      </c>
      <c r="T38" s="6">
        <v>0</v>
      </c>
      <c r="U38" s="6">
        <v>60</v>
      </c>
      <c r="V38" s="6">
        <v>3</v>
      </c>
      <c r="W38" s="6">
        <v>500</v>
      </c>
      <c r="X38" s="6" t="s">
        <v>83</v>
      </c>
      <c r="Y38" s="6"/>
    </row>
    <row r="39" spans="1:25" x14ac:dyDescent="0.2">
      <c r="A39" s="6" t="s">
        <v>304</v>
      </c>
      <c r="B39" s="6" t="s">
        <v>81</v>
      </c>
      <c r="C39" s="6"/>
      <c r="D39" s="6">
        <v>74.8</v>
      </c>
      <c r="E39" s="6">
        <v>74.8</v>
      </c>
      <c r="F39" s="6">
        <v>74.8</v>
      </c>
      <c r="G39" s="6">
        <v>66</v>
      </c>
      <c r="H39" s="6">
        <v>66</v>
      </c>
      <c r="I39" s="6">
        <v>66</v>
      </c>
      <c r="J39" s="6" t="s">
        <v>82</v>
      </c>
      <c r="K39" s="6">
        <v>70</v>
      </c>
      <c r="L39" s="6"/>
      <c r="M39" s="6">
        <v>0</v>
      </c>
      <c r="N39" s="6">
        <v>0</v>
      </c>
      <c r="O39" s="6">
        <v>0</v>
      </c>
      <c r="P39" s="6">
        <v>0</v>
      </c>
      <c r="Q39" s="6">
        <v>7.54</v>
      </c>
      <c r="R39" s="6"/>
      <c r="S39" s="6">
        <v>60</v>
      </c>
      <c r="T39" s="6">
        <v>0</v>
      </c>
      <c r="U39" s="6">
        <v>60</v>
      </c>
      <c r="V39" s="6">
        <v>3</v>
      </c>
      <c r="W39" s="6">
        <v>500</v>
      </c>
      <c r="X39" s="6" t="s">
        <v>83</v>
      </c>
      <c r="Y39" s="6"/>
    </row>
    <row r="40" spans="1:25" x14ac:dyDescent="0.2">
      <c r="A40" s="6" t="s">
        <v>305</v>
      </c>
      <c r="B40" s="6" t="s">
        <v>81</v>
      </c>
      <c r="C40" s="6"/>
      <c r="D40" s="6">
        <v>77.2</v>
      </c>
      <c r="E40" s="6">
        <v>77.2</v>
      </c>
      <c r="F40" s="6">
        <v>77.2</v>
      </c>
      <c r="G40" s="6">
        <v>66</v>
      </c>
      <c r="H40" s="6">
        <v>66</v>
      </c>
      <c r="I40" s="6">
        <v>66</v>
      </c>
      <c r="J40" s="6" t="s">
        <v>82</v>
      </c>
      <c r="K40" s="6">
        <v>70</v>
      </c>
      <c r="L40" s="6"/>
      <c r="M40" s="6">
        <v>0</v>
      </c>
      <c r="N40" s="6">
        <v>0</v>
      </c>
      <c r="O40" s="6">
        <v>0</v>
      </c>
      <c r="P40" s="6">
        <v>0</v>
      </c>
      <c r="Q40" s="6">
        <v>13.21</v>
      </c>
      <c r="R40" s="6"/>
      <c r="S40" s="6">
        <v>60</v>
      </c>
      <c r="T40" s="6">
        <v>0</v>
      </c>
      <c r="U40" s="6">
        <v>60</v>
      </c>
      <c r="V40" s="6">
        <v>3</v>
      </c>
      <c r="W40" s="6">
        <v>500</v>
      </c>
      <c r="X40" s="6" t="s">
        <v>83</v>
      </c>
      <c r="Y40" s="6"/>
    </row>
    <row r="41" spans="1:25" x14ac:dyDescent="0.2">
      <c r="A41" s="6" t="s">
        <v>306</v>
      </c>
      <c r="B41" s="6" t="s">
        <v>81</v>
      </c>
      <c r="C41" s="6"/>
      <c r="D41" s="6">
        <v>77.099999999999994</v>
      </c>
      <c r="E41" s="6">
        <v>77.099999999999994</v>
      </c>
      <c r="F41" s="6">
        <v>77.099999999999994</v>
      </c>
      <c r="G41" s="6">
        <v>66</v>
      </c>
      <c r="H41" s="6">
        <v>66</v>
      </c>
      <c r="I41" s="6">
        <v>66</v>
      </c>
      <c r="J41" s="6" t="s">
        <v>82</v>
      </c>
      <c r="K41" s="6">
        <v>70</v>
      </c>
      <c r="L41" s="6"/>
      <c r="M41" s="6">
        <v>0</v>
      </c>
      <c r="N41" s="6">
        <v>0</v>
      </c>
      <c r="O41" s="6">
        <v>0</v>
      </c>
      <c r="P41" s="6">
        <v>0</v>
      </c>
      <c r="Q41" s="6">
        <v>13.01</v>
      </c>
      <c r="R41" s="6"/>
      <c r="S41" s="6">
        <v>60</v>
      </c>
      <c r="T41" s="6">
        <v>0</v>
      </c>
      <c r="U41" s="6">
        <v>60</v>
      </c>
      <c r="V41" s="6">
        <v>3</v>
      </c>
      <c r="W41" s="6">
        <v>500</v>
      </c>
      <c r="X41" s="6" t="s">
        <v>83</v>
      </c>
      <c r="Y41" s="6"/>
    </row>
    <row r="42" spans="1:25" s="51" customFormat="1" x14ac:dyDescent="0.2">
      <c r="A42" s="6" t="s">
        <v>80</v>
      </c>
      <c r="B42" s="6" t="s">
        <v>81</v>
      </c>
      <c r="C42" s="6"/>
      <c r="D42" s="6">
        <v>66.8</v>
      </c>
      <c r="E42" s="6">
        <v>66.8</v>
      </c>
      <c r="F42" s="6">
        <v>66.8</v>
      </c>
      <c r="G42" s="6">
        <v>35</v>
      </c>
      <c r="H42" s="6">
        <v>35</v>
      </c>
      <c r="I42" s="6">
        <v>35</v>
      </c>
      <c r="J42" s="6" t="s">
        <v>82</v>
      </c>
      <c r="K42" s="6">
        <v>70</v>
      </c>
      <c r="L42" s="6"/>
      <c r="M42" s="6">
        <v>0</v>
      </c>
      <c r="N42" s="6">
        <v>0</v>
      </c>
      <c r="O42" s="6">
        <v>0</v>
      </c>
      <c r="P42" s="6">
        <v>31</v>
      </c>
      <c r="Q42" s="6">
        <v>1516.81</v>
      </c>
      <c r="R42" s="6"/>
      <c r="S42" s="6">
        <v>60</v>
      </c>
      <c r="T42" s="6">
        <v>0</v>
      </c>
      <c r="U42" s="6">
        <v>60</v>
      </c>
      <c r="V42" s="6">
        <v>3</v>
      </c>
      <c r="W42" s="6">
        <v>500</v>
      </c>
      <c r="X42" s="6" t="s">
        <v>83</v>
      </c>
      <c r="Y42" s="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2C695-389E-4645-ADE9-09363289D155}">
  <dimension ref="A1:Z81"/>
  <sheetViews>
    <sheetView topLeftCell="A48" zoomScale="70" zoomScaleNormal="70" workbookViewId="0">
      <selection activeCell="A63" sqref="A63:Z81"/>
    </sheetView>
  </sheetViews>
  <sheetFormatPr defaultRowHeight="15" x14ac:dyDescent="0.2"/>
  <cols>
    <col min="1" max="1" width="45.6640625" bestFit="1" customWidth="1"/>
    <col min="3" max="3" width="10.21875" bestFit="1" customWidth="1"/>
    <col min="15" max="15" width="10.109375" bestFit="1" customWidth="1"/>
  </cols>
  <sheetData>
    <row r="1" spans="1:26" x14ac:dyDescent="0.2">
      <c r="A1" s="37" t="s">
        <v>50</v>
      </c>
      <c r="B1" s="37" t="s">
        <v>51</v>
      </c>
      <c r="C1" s="37" t="s">
        <v>52</v>
      </c>
      <c r="D1" s="37" t="s">
        <v>53</v>
      </c>
      <c r="E1" s="37"/>
      <c r="F1" s="37"/>
      <c r="G1" s="37" t="s">
        <v>55</v>
      </c>
      <c r="H1" s="37"/>
      <c r="I1" s="37"/>
      <c r="J1" s="37" t="s">
        <v>56</v>
      </c>
      <c r="K1" s="37"/>
      <c r="L1" s="37"/>
      <c r="M1" s="37" t="s">
        <v>57</v>
      </c>
      <c r="N1" s="37"/>
      <c r="O1" s="37" t="s">
        <v>58</v>
      </c>
      <c r="P1" s="37" t="s">
        <v>59</v>
      </c>
      <c r="Q1" s="37"/>
      <c r="R1" s="37"/>
      <c r="S1" s="37" t="s">
        <v>60</v>
      </c>
      <c r="T1" s="37" t="s">
        <v>61</v>
      </c>
      <c r="U1" s="37" t="s">
        <v>62</v>
      </c>
      <c r="V1" s="37" t="s">
        <v>276</v>
      </c>
      <c r="W1" s="37"/>
      <c r="X1" s="37" t="s">
        <v>321</v>
      </c>
      <c r="Y1" s="37"/>
      <c r="Z1" s="37"/>
    </row>
    <row r="2" spans="1:26" x14ac:dyDescent="0.2">
      <c r="A2" s="37"/>
      <c r="B2" s="37"/>
      <c r="C2" s="37"/>
      <c r="D2" s="37" t="s">
        <v>64</v>
      </c>
      <c r="E2" s="37" t="s">
        <v>65</v>
      </c>
      <c r="F2" s="37" t="s">
        <v>66</v>
      </c>
      <c r="G2" s="37" t="s">
        <v>67</v>
      </c>
      <c r="H2" s="37" t="s">
        <v>68</v>
      </c>
      <c r="I2" s="37" t="s">
        <v>69</v>
      </c>
      <c r="J2" s="37" t="s">
        <v>64</v>
      </c>
      <c r="K2" s="37" t="s">
        <v>65</v>
      </c>
      <c r="L2" s="37" t="s">
        <v>66</v>
      </c>
      <c r="M2" s="37" t="s">
        <v>70</v>
      </c>
      <c r="N2" s="37" t="s">
        <v>71</v>
      </c>
      <c r="O2" s="37"/>
      <c r="P2" s="37" t="s">
        <v>64</v>
      </c>
      <c r="Q2" s="37" t="s">
        <v>72</v>
      </c>
      <c r="R2" s="37" t="s">
        <v>66</v>
      </c>
      <c r="S2" s="37"/>
      <c r="T2" s="37"/>
      <c r="U2" s="37"/>
      <c r="V2" s="37"/>
      <c r="W2" s="37"/>
      <c r="X2" s="37" t="s">
        <v>322</v>
      </c>
      <c r="Y2" s="37" t="s">
        <v>323</v>
      </c>
      <c r="Z2" s="37" t="s">
        <v>324</v>
      </c>
    </row>
    <row r="3" spans="1:26" x14ac:dyDescent="0.2">
      <c r="A3" s="37"/>
      <c r="B3" s="37"/>
      <c r="C3" s="37"/>
      <c r="D3" s="37" t="s">
        <v>74</v>
      </c>
      <c r="E3" s="37" t="s">
        <v>74</v>
      </c>
      <c r="F3" s="37" t="s">
        <v>74</v>
      </c>
      <c r="G3" s="37"/>
      <c r="H3" s="37"/>
      <c r="I3" s="37" t="s">
        <v>75</v>
      </c>
      <c r="J3" s="37" t="s">
        <v>75</v>
      </c>
      <c r="K3" s="37" t="s">
        <v>75</v>
      </c>
      <c r="L3" s="37" t="s">
        <v>75</v>
      </c>
      <c r="M3" s="37"/>
      <c r="N3" s="37" t="s">
        <v>76</v>
      </c>
      <c r="O3" s="37"/>
      <c r="P3" s="37" t="s">
        <v>77</v>
      </c>
      <c r="Q3" s="37" t="s">
        <v>77</v>
      </c>
      <c r="R3" s="37" t="s">
        <v>77</v>
      </c>
      <c r="S3" s="37" t="s">
        <v>78</v>
      </c>
      <c r="T3" s="37" t="s">
        <v>79</v>
      </c>
      <c r="U3" s="37"/>
      <c r="V3" s="37" t="s">
        <v>109</v>
      </c>
      <c r="W3" s="37"/>
      <c r="X3" s="37" t="s">
        <v>109</v>
      </c>
      <c r="Y3" s="37" t="s">
        <v>109</v>
      </c>
      <c r="Z3" s="37" t="s">
        <v>109</v>
      </c>
    </row>
    <row r="4" spans="1:26" x14ac:dyDescent="0.2">
      <c r="A4" s="37" t="s">
        <v>167</v>
      </c>
      <c r="B4" s="37" t="s">
        <v>81</v>
      </c>
      <c r="C4" s="37"/>
      <c r="D4" s="37">
        <v>61.9</v>
      </c>
      <c r="E4" s="37">
        <v>61.9</v>
      </c>
      <c r="F4" s="37">
        <v>61.9</v>
      </c>
      <c r="G4" s="37" t="s">
        <v>103</v>
      </c>
      <c r="H4" s="37" t="s">
        <v>166</v>
      </c>
      <c r="I4" s="37"/>
      <c r="J4" s="37">
        <v>0</v>
      </c>
      <c r="K4" s="37">
        <v>0</v>
      </c>
      <c r="L4" s="37">
        <v>0</v>
      </c>
      <c r="M4" s="37"/>
      <c r="N4" s="37"/>
      <c r="O4" s="37" t="s">
        <v>325</v>
      </c>
      <c r="P4" s="37"/>
      <c r="Q4" s="37"/>
      <c r="R4" s="37"/>
      <c r="S4" s="37">
        <v>0</v>
      </c>
      <c r="T4" s="37"/>
      <c r="U4" s="37" t="s">
        <v>83</v>
      </c>
      <c r="V4" s="37">
        <v>1.1000000000000001</v>
      </c>
      <c r="W4" s="37" t="s">
        <v>326</v>
      </c>
      <c r="X4" s="37">
        <v>420266.61</v>
      </c>
      <c r="Y4" s="37">
        <v>332677.24</v>
      </c>
      <c r="Z4" s="37">
        <v>79.400000000000006</v>
      </c>
    </row>
    <row r="5" spans="1:26" x14ac:dyDescent="0.2">
      <c r="A5" s="37" t="s">
        <v>165</v>
      </c>
      <c r="B5" s="37" t="s">
        <v>81</v>
      </c>
      <c r="C5" s="37"/>
      <c r="D5" s="37">
        <v>61.9</v>
      </c>
      <c r="E5" s="37">
        <v>61.9</v>
      </c>
      <c r="F5" s="37">
        <v>61.9</v>
      </c>
      <c r="G5" s="37" t="s">
        <v>103</v>
      </c>
      <c r="H5" s="37" t="s">
        <v>166</v>
      </c>
      <c r="I5" s="37"/>
      <c r="J5" s="37">
        <v>0</v>
      </c>
      <c r="K5" s="37">
        <v>0</v>
      </c>
      <c r="L5" s="37">
        <v>0</v>
      </c>
      <c r="M5" s="37"/>
      <c r="N5" s="37"/>
      <c r="O5" s="37" t="s">
        <v>325</v>
      </c>
      <c r="P5" s="37"/>
      <c r="Q5" s="37"/>
      <c r="R5" s="37"/>
      <c r="S5" s="37">
        <v>0</v>
      </c>
      <c r="T5" s="37"/>
      <c r="U5" s="37" t="s">
        <v>83</v>
      </c>
      <c r="V5" s="37">
        <v>1.1000000000000001</v>
      </c>
      <c r="W5" s="37" t="s">
        <v>326</v>
      </c>
      <c r="X5" s="37">
        <v>420271.15</v>
      </c>
      <c r="Y5" s="37">
        <v>332673.46999999997</v>
      </c>
      <c r="Z5" s="37">
        <v>79.400000000000006</v>
      </c>
    </row>
    <row r="6" spans="1:26" x14ac:dyDescent="0.2">
      <c r="A6" s="37" t="s">
        <v>162</v>
      </c>
      <c r="B6" s="37" t="s">
        <v>81</v>
      </c>
      <c r="C6" s="37"/>
      <c r="D6" s="37">
        <v>63.4</v>
      </c>
      <c r="E6" s="37">
        <v>63.4</v>
      </c>
      <c r="F6" s="37">
        <v>63.4</v>
      </c>
      <c r="G6" s="37" t="s">
        <v>103</v>
      </c>
      <c r="H6" s="37" t="s">
        <v>163</v>
      </c>
      <c r="I6" s="37"/>
      <c r="J6" s="37">
        <v>0</v>
      </c>
      <c r="K6" s="37">
        <v>0</v>
      </c>
      <c r="L6" s="37">
        <v>0</v>
      </c>
      <c r="M6" s="37"/>
      <c r="N6" s="37"/>
      <c r="O6" s="37"/>
      <c r="P6" s="37"/>
      <c r="Q6" s="37"/>
      <c r="R6" s="37"/>
      <c r="S6" s="37">
        <v>0</v>
      </c>
      <c r="T6" s="37"/>
      <c r="U6" s="37" t="s">
        <v>83</v>
      </c>
      <c r="V6" s="37">
        <v>1.7</v>
      </c>
      <c r="W6" s="37" t="s">
        <v>326</v>
      </c>
      <c r="X6" s="37">
        <v>420264.62</v>
      </c>
      <c r="Y6" s="37">
        <v>332670.13</v>
      </c>
      <c r="Z6" s="37">
        <v>80</v>
      </c>
    </row>
    <row r="7" spans="1:26" x14ac:dyDescent="0.2">
      <c r="A7" s="37" t="s">
        <v>173</v>
      </c>
      <c r="B7" s="37" t="s">
        <v>81</v>
      </c>
      <c r="C7" s="37"/>
      <c r="D7" s="37">
        <v>71.400000000000006</v>
      </c>
      <c r="E7" s="37">
        <v>71.400000000000006</v>
      </c>
      <c r="F7" s="37">
        <v>71.400000000000006</v>
      </c>
      <c r="G7" s="37" t="s">
        <v>103</v>
      </c>
      <c r="H7" s="37" t="s">
        <v>174</v>
      </c>
      <c r="I7" s="37"/>
      <c r="J7" s="37">
        <v>0</v>
      </c>
      <c r="K7" s="37">
        <v>0</v>
      </c>
      <c r="L7" s="37">
        <v>0</v>
      </c>
      <c r="M7" s="37"/>
      <c r="N7" s="37"/>
      <c r="O7" s="37" t="s">
        <v>325</v>
      </c>
      <c r="P7" s="37"/>
      <c r="Q7" s="37"/>
      <c r="R7" s="37"/>
      <c r="S7" s="37">
        <v>0</v>
      </c>
      <c r="T7" s="37"/>
      <c r="U7" s="37" t="s">
        <v>83</v>
      </c>
      <c r="V7" s="37">
        <v>1.1000000000000001</v>
      </c>
      <c r="W7" s="37" t="s">
        <v>326</v>
      </c>
      <c r="X7" s="37">
        <v>420258.48</v>
      </c>
      <c r="Y7" s="37">
        <v>332687.81</v>
      </c>
      <c r="Z7" s="37">
        <v>79.400000000000006</v>
      </c>
    </row>
    <row r="8" spans="1:26" x14ac:dyDescent="0.2">
      <c r="A8" s="37" t="s">
        <v>171</v>
      </c>
      <c r="B8" s="37" t="s">
        <v>81</v>
      </c>
      <c r="C8" s="37"/>
      <c r="D8" s="37">
        <v>63.3</v>
      </c>
      <c r="E8" s="37">
        <v>63.3</v>
      </c>
      <c r="F8" s="37">
        <v>63.3</v>
      </c>
      <c r="G8" s="37" t="s">
        <v>103</v>
      </c>
      <c r="H8" s="37" t="s">
        <v>172</v>
      </c>
      <c r="I8" s="37"/>
      <c r="J8" s="37">
        <v>0</v>
      </c>
      <c r="K8" s="37">
        <v>0</v>
      </c>
      <c r="L8" s="37">
        <v>0</v>
      </c>
      <c r="M8" s="37"/>
      <c r="N8" s="37"/>
      <c r="O8" s="37" t="s">
        <v>325</v>
      </c>
      <c r="P8" s="37"/>
      <c r="Q8" s="37"/>
      <c r="R8" s="37"/>
      <c r="S8" s="37">
        <v>0</v>
      </c>
      <c r="T8" s="37"/>
      <c r="U8" s="37" t="s">
        <v>83</v>
      </c>
      <c r="V8" s="37">
        <v>1.1000000000000001</v>
      </c>
      <c r="W8" s="37" t="s">
        <v>326</v>
      </c>
      <c r="X8" s="37">
        <v>420254.06</v>
      </c>
      <c r="Y8" s="37">
        <v>332682.87</v>
      </c>
      <c r="Z8" s="37">
        <v>79.400000000000006</v>
      </c>
    </row>
    <row r="9" spans="1:26" x14ac:dyDescent="0.2">
      <c r="A9" s="37" t="s">
        <v>169</v>
      </c>
      <c r="B9" s="37" t="s">
        <v>81</v>
      </c>
      <c r="C9" s="37"/>
      <c r="D9" s="37">
        <v>65.3</v>
      </c>
      <c r="E9" s="37">
        <v>65.3</v>
      </c>
      <c r="F9" s="37">
        <v>65.3</v>
      </c>
      <c r="G9" s="37" t="s">
        <v>103</v>
      </c>
      <c r="H9" s="37" t="s">
        <v>170</v>
      </c>
      <c r="I9" s="37"/>
      <c r="J9" s="37">
        <v>0</v>
      </c>
      <c r="K9" s="37">
        <v>0</v>
      </c>
      <c r="L9" s="37">
        <v>0</v>
      </c>
      <c r="M9" s="37"/>
      <c r="N9" s="37"/>
      <c r="O9" s="37"/>
      <c r="P9" s="37"/>
      <c r="Q9" s="37"/>
      <c r="R9" s="37"/>
      <c r="S9" s="37">
        <v>0</v>
      </c>
      <c r="T9" s="37"/>
      <c r="U9" s="37" t="s">
        <v>83</v>
      </c>
      <c r="V9" s="37">
        <v>1.7</v>
      </c>
      <c r="W9" s="37" t="s">
        <v>326</v>
      </c>
      <c r="X9" s="37">
        <v>420250.16</v>
      </c>
      <c r="Y9" s="37">
        <v>332689.81</v>
      </c>
      <c r="Z9" s="37">
        <v>80</v>
      </c>
    </row>
    <row r="10" spans="1:26" x14ac:dyDescent="0.2">
      <c r="A10" s="37" t="s">
        <v>179</v>
      </c>
      <c r="B10" s="37" t="s">
        <v>81</v>
      </c>
      <c r="C10" s="37"/>
      <c r="D10" s="37">
        <v>68.099999999999994</v>
      </c>
      <c r="E10" s="37">
        <v>68.099999999999994</v>
      </c>
      <c r="F10" s="37">
        <v>68.099999999999994</v>
      </c>
      <c r="G10" s="37" t="s">
        <v>103</v>
      </c>
      <c r="H10" s="37" t="s">
        <v>180</v>
      </c>
      <c r="I10" s="37"/>
      <c r="J10" s="37">
        <v>0</v>
      </c>
      <c r="K10" s="37">
        <v>0</v>
      </c>
      <c r="L10" s="37">
        <v>0</v>
      </c>
      <c r="M10" s="37"/>
      <c r="N10" s="37"/>
      <c r="O10" s="37" t="s">
        <v>325</v>
      </c>
      <c r="P10" s="37"/>
      <c r="Q10" s="37"/>
      <c r="R10" s="37"/>
      <c r="S10" s="37">
        <v>0</v>
      </c>
      <c r="T10" s="37"/>
      <c r="U10" s="37" t="s">
        <v>83</v>
      </c>
      <c r="V10" s="37">
        <v>1.1000000000000001</v>
      </c>
      <c r="W10" s="37" t="s">
        <v>326</v>
      </c>
      <c r="X10" s="37">
        <v>420273.81</v>
      </c>
      <c r="Y10" s="37">
        <v>332679.48</v>
      </c>
      <c r="Z10" s="37">
        <v>79.400000000000006</v>
      </c>
    </row>
    <row r="11" spans="1:26" x14ac:dyDescent="0.2">
      <c r="A11" s="37" t="s">
        <v>177</v>
      </c>
      <c r="B11" s="37" t="s">
        <v>81</v>
      </c>
      <c r="C11" s="37"/>
      <c r="D11" s="37">
        <v>64.099999999999994</v>
      </c>
      <c r="E11" s="37">
        <v>64.099999999999994</v>
      </c>
      <c r="F11" s="37">
        <v>64.099999999999994</v>
      </c>
      <c r="G11" s="37" t="s">
        <v>103</v>
      </c>
      <c r="H11" s="37" t="s">
        <v>178</v>
      </c>
      <c r="I11" s="37"/>
      <c r="J11" s="37">
        <v>0</v>
      </c>
      <c r="K11" s="37">
        <v>0</v>
      </c>
      <c r="L11" s="37">
        <v>0</v>
      </c>
      <c r="M11" s="37"/>
      <c r="N11" s="37"/>
      <c r="O11" s="37" t="s">
        <v>325</v>
      </c>
      <c r="P11" s="37"/>
      <c r="Q11" s="37"/>
      <c r="R11" s="37"/>
      <c r="S11" s="37">
        <v>0</v>
      </c>
      <c r="T11" s="37"/>
      <c r="U11" s="37" t="s">
        <v>83</v>
      </c>
      <c r="V11" s="37">
        <v>1.1000000000000001</v>
      </c>
      <c r="W11" s="37" t="s">
        <v>326</v>
      </c>
      <c r="X11" s="37">
        <v>420273.14</v>
      </c>
      <c r="Y11" s="37">
        <v>332678</v>
      </c>
      <c r="Z11" s="37">
        <v>79.400000000000006</v>
      </c>
    </row>
    <row r="12" spans="1:26" x14ac:dyDescent="0.2">
      <c r="A12" s="37" t="s">
        <v>175</v>
      </c>
      <c r="B12" s="37" t="s">
        <v>81</v>
      </c>
      <c r="C12" s="37"/>
      <c r="D12" s="37">
        <v>64.5</v>
      </c>
      <c r="E12" s="37">
        <v>64.5</v>
      </c>
      <c r="F12" s="37">
        <v>64.5</v>
      </c>
      <c r="G12" s="37" t="s">
        <v>103</v>
      </c>
      <c r="H12" s="37" t="s">
        <v>176</v>
      </c>
      <c r="I12" s="37"/>
      <c r="J12" s="37">
        <v>0</v>
      </c>
      <c r="K12" s="37">
        <v>0</v>
      </c>
      <c r="L12" s="37">
        <v>0</v>
      </c>
      <c r="M12" s="37"/>
      <c r="N12" s="37"/>
      <c r="O12" s="37"/>
      <c r="P12" s="37"/>
      <c r="Q12" s="37"/>
      <c r="R12" s="37"/>
      <c r="S12" s="37">
        <v>0</v>
      </c>
      <c r="T12" s="37"/>
      <c r="U12" s="37" t="s">
        <v>83</v>
      </c>
      <c r="V12" s="37">
        <v>1.7</v>
      </c>
      <c r="W12" s="37" t="s">
        <v>326</v>
      </c>
      <c r="X12" s="37">
        <v>420266.07</v>
      </c>
      <c r="Y12" s="37">
        <v>332682.02</v>
      </c>
      <c r="Z12" s="37">
        <v>80</v>
      </c>
    </row>
    <row r="13" spans="1:26" x14ac:dyDescent="0.2">
      <c r="A13" s="37" t="s">
        <v>194</v>
      </c>
      <c r="B13" s="37" t="s">
        <v>81</v>
      </c>
      <c r="C13" s="37"/>
      <c r="D13" s="37">
        <v>78.2</v>
      </c>
      <c r="E13" s="37">
        <v>78.2</v>
      </c>
      <c r="F13" s="37">
        <v>78.2</v>
      </c>
      <c r="G13" s="37" t="s">
        <v>103</v>
      </c>
      <c r="H13" s="37" t="s">
        <v>195</v>
      </c>
      <c r="I13" s="37"/>
      <c r="J13" s="37">
        <v>0</v>
      </c>
      <c r="K13" s="37">
        <v>0</v>
      </c>
      <c r="L13" s="37">
        <v>0</v>
      </c>
      <c r="M13" s="37"/>
      <c r="N13" s="37"/>
      <c r="O13" s="37" t="s">
        <v>325</v>
      </c>
      <c r="P13" s="37"/>
      <c r="Q13" s="37"/>
      <c r="R13" s="37"/>
      <c r="S13" s="37">
        <v>0</v>
      </c>
      <c r="T13" s="37"/>
      <c r="U13" s="37" t="s">
        <v>83</v>
      </c>
      <c r="V13" s="37">
        <v>0.8</v>
      </c>
      <c r="W13" s="37" t="s">
        <v>326</v>
      </c>
      <c r="X13" s="37">
        <v>420162.06</v>
      </c>
      <c r="Y13" s="37">
        <v>332615.58</v>
      </c>
      <c r="Z13" s="37">
        <v>84</v>
      </c>
    </row>
    <row r="14" spans="1:26" x14ac:dyDescent="0.2">
      <c r="A14" s="37" t="s">
        <v>327</v>
      </c>
      <c r="B14" s="37" t="s">
        <v>81</v>
      </c>
      <c r="C14" s="37"/>
      <c r="D14" s="37">
        <v>78.2</v>
      </c>
      <c r="E14" s="37">
        <v>78.2</v>
      </c>
      <c r="F14" s="37">
        <v>78.2</v>
      </c>
      <c r="G14" s="37" t="s">
        <v>103</v>
      </c>
      <c r="H14" s="37" t="s">
        <v>195</v>
      </c>
      <c r="I14" s="37"/>
      <c r="J14" s="37">
        <v>0</v>
      </c>
      <c r="K14" s="37">
        <v>0</v>
      </c>
      <c r="L14" s="37">
        <v>0</v>
      </c>
      <c r="M14" s="37"/>
      <c r="N14" s="37"/>
      <c r="O14" s="37" t="s">
        <v>325</v>
      </c>
      <c r="P14" s="37"/>
      <c r="Q14" s="37"/>
      <c r="R14" s="37"/>
      <c r="S14" s="37">
        <v>0</v>
      </c>
      <c r="T14" s="37"/>
      <c r="U14" s="37" t="s">
        <v>83</v>
      </c>
      <c r="V14" s="37">
        <v>0.8</v>
      </c>
      <c r="W14" s="37" t="s">
        <v>326</v>
      </c>
      <c r="X14" s="37">
        <v>420138.28</v>
      </c>
      <c r="Y14" s="37">
        <v>332623.71999999997</v>
      </c>
      <c r="Z14" s="37">
        <v>84</v>
      </c>
    </row>
    <row r="15" spans="1:26" x14ac:dyDescent="0.2">
      <c r="A15" s="37" t="s">
        <v>192</v>
      </c>
      <c r="B15" s="37" t="s">
        <v>81</v>
      </c>
      <c r="C15" s="37"/>
      <c r="D15" s="37">
        <v>74.8</v>
      </c>
      <c r="E15" s="37">
        <v>74.8</v>
      </c>
      <c r="F15" s="37">
        <v>74.8</v>
      </c>
      <c r="G15" s="37" t="s">
        <v>103</v>
      </c>
      <c r="H15" s="37" t="s">
        <v>193</v>
      </c>
      <c r="I15" s="37"/>
      <c r="J15" s="37">
        <v>0</v>
      </c>
      <c r="K15" s="37">
        <v>0</v>
      </c>
      <c r="L15" s="37">
        <v>0</v>
      </c>
      <c r="M15" s="37"/>
      <c r="N15" s="37"/>
      <c r="O15" s="37" t="s">
        <v>325</v>
      </c>
      <c r="P15" s="37"/>
      <c r="Q15" s="37"/>
      <c r="R15" s="37"/>
      <c r="S15" s="37">
        <v>0</v>
      </c>
      <c r="T15" s="37"/>
      <c r="U15" s="37" t="s">
        <v>83</v>
      </c>
      <c r="V15" s="37">
        <v>0.8</v>
      </c>
      <c r="W15" s="37" t="s">
        <v>326</v>
      </c>
      <c r="X15" s="37">
        <v>420158.07</v>
      </c>
      <c r="Y15" s="37">
        <v>332624.07</v>
      </c>
      <c r="Z15" s="37">
        <v>84</v>
      </c>
    </row>
    <row r="16" spans="1:26" x14ac:dyDescent="0.2">
      <c r="A16" s="37" t="s">
        <v>328</v>
      </c>
      <c r="B16" s="37" t="s">
        <v>81</v>
      </c>
      <c r="C16" s="37"/>
      <c r="D16" s="37">
        <v>74.8</v>
      </c>
      <c r="E16" s="37">
        <v>74.8</v>
      </c>
      <c r="F16" s="37">
        <v>74.8</v>
      </c>
      <c r="G16" s="37" t="s">
        <v>103</v>
      </c>
      <c r="H16" s="37" t="s">
        <v>193</v>
      </c>
      <c r="I16" s="37"/>
      <c r="J16" s="37">
        <v>0</v>
      </c>
      <c r="K16" s="37">
        <v>0</v>
      </c>
      <c r="L16" s="37">
        <v>0</v>
      </c>
      <c r="M16" s="37"/>
      <c r="N16" s="37"/>
      <c r="O16" s="37" t="s">
        <v>325</v>
      </c>
      <c r="P16" s="37"/>
      <c r="Q16" s="37"/>
      <c r="R16" s="37"/>
      <c r="S16" s="37">
        <v>0</v>
      </c>
      <c r="T16" s="37"/>
      <c r="U16" s="37" t="s">
        <v>83</v>
      </c>
      <c r="V16" s="37">
        <v>0.8</v>
      </c>
      <c r="W16" s="37" t="s">
        <v>326</v>
      </c>
      <c r="X16" s="37">
        <v>420134.3</v>
      </c>
      <c r="Y16" s="37">
        <v>332632.21000000002</v>
      </c>
      <c r="Z16" s="37">
        <v>84</v>
      </c>
    </row>
    <row r="17" spans="1:26" x14ac:dyDescent="0.2">
      <c r="A17" s="37" t="s">
        <v>190</v>
      </c>
      <c r="B17" s="37" t="s">
        <v>81</v>
      </c>
      <c r="C17" s="37"/>
      <c r="D17" s="37">
        <v>79</v>
      </c>
      <c r="E17" s="37">
        <v>79</v>
      </c>
      <c r="F17" s="37">
        <v>79</v>
      </c>
      <c r="G17" s="37" t="s">
        <v>103</v>
      </c>
      <c r="H17" s="37" t="s">
        <v>191</v>
      </c>
      <c r="I17" s="37"/>
      <c r="J17" s="37">
        <v>0</v>
      </c>
      <c r="K17" s="37">
        <v>0</v>
      </c>
      <c r="L17" s="37">
        <v>0</v>
      </c>
      <c r="M17" s="37"/>
      <c r="N17" s="37"/>
      <c r="O17" s="37"/>
      <c r="P17" s="37"/>
      <c r="Q17" s="37"/>
      <c r="R17" s="37"/>
      <c r="S17" s="37">
        <v>0</v>
      </c>
      <c r="T17" s="37"/>
      <c r="U17" s="37" t="s">
        <v>83</v>
      </c>
      <c r="V17" s="37">
        <v>1.7</v>
      </c>
      <c r="W17" s="37" t="s">
        <v>326</v>
      </c>
      <c r="X17" s="37">
        <v>420163.84000000003</v>
      </c>
      <c r="Y17" s="37">
        <v>332622.59999999998</v>
      </c>
      <c r="Z17" s="37">
        <v>84.9</v>
      </c>
    </row>
    <row r="18" spans="1:26" x14ac:dyDescent="0.2">
      <c r="A18" s="37" t="s">
        <v>329</v>
      </c>
      <c r="B18" s="37" t="s">
        <v>81</v>
      </c>
      <c r="C18" s="37"/>
      <c r="D18" s="37">
        <v>79</v>
      </c>
      <c r="E18" s="37">
        <v>79</v>
      </c>
      <c r="F18" s="37">
        <v>79</v>
      </c>
      <c r="G18" s="37" t="s">
        <v>103</v>
      </c>
      <c r="H18" s="37" t="s">
        <v>191</v>
      </c>
      <c r="I18" s="37"/>
      <c r="J18" s="37">
        <v>0</v>
      </c>
      <c r="K18" s="37">
        <v>0</v>
      </c>
      <c r="L18" s="37">
        <v>0</v>
      </c>
      <c r="M18" s="37"/>
      <c r="N18" s="37"/>
      <c r="O18" s="37"/>
      <c r="P18" s="37"/>
      <c r="Q18" s="37"/>
      <c r="R18" s="37"/>
      <c r="S18" s="37">
        <v>0</v>
      </c>
      <c r="T18" s="37"/>
      <c r="U18" s="37" t="s">
        <v>83</v>
      </c>
      <c r="V18" s="37">
        <v>1.7</v>
      </c>
      <c r="W18" s="37" t="s">
        <v>326</v>
      </c>
      <c r="X18" s="37">
        <v>420140.07</v>
      </c>
      <c r="Y18" s="37">
        <v>332630.74</v>
      </c>
      <c r="Z18" s="37">
        <v>84.9</v>
      </c>
    </row>
    <row r="19" spans="1:26" x14ac:dyDescent="0.2">
      <c r="A19" s="37" t="s">
        <v>200</v>
      </c>
      <c r="B19" s="37" t="s">
        <v>81</v>
      </c>
      <c r="C19" s="37"/>
      <c r="D19" s="37">
        <v>78.3</v>
      </c>
      <c r="E19" s="37">
        <v>78.3</v>
      </c>
      <c r="F19" s="37">
        <v>78.3</v>
      </c>
      <c r="G19" s="37" t="s">
        <v>103</v>
      </c>
      <c r="H19" s="37" t="s">
        <v>201</v>
      </c>
      <c r="I19" s="37"/>
      <c r="J19" s="37">
        <v>0</v>
      </c>
      <c r="K19" s="37">
        <v>0</v>
      </c>
      <c r="L19" s="37">
        <v>0</v>
      </c>
      <c r="M19" s="37"/>
      <c r="N19" s="37"/>
      <c r="O19" s="37" t="s">
        <v>325</v>
      </c>
      <c r="P19" s="37"/>
      <c r="Q19" s="37"/>
      <c r="R19" s="37"/>
      <c r="S19" s="37">
        <v>0</v>
      </c>
      <c r="T19" s="37"/>
      <c r="U19" s="37" t="s">
        <v>83</v>
      </c>
      <c r="V19" s="37">
        <v>0.8</v>
      </c>
      <c r="W19" s="37" t="s">
        <v>326</v>
      </c>
      <c r="X19" s="37">
        <v>420169.67</v>
      </c>
      <c r="Y19" s="37">
        <v>332637.64</v>
      </c>
      <c r="Z19" s="37">
        <v>84</v>
      </c>
    </row>
    <row r="20" spans="1:26" x14ac:dyDescent="0.2">
      <c r="A20" s="37" t="s">
        <v>330</v>
      </c>
      <c r="B20" s="37" t="s">
        <v>81</v>
      </c>
      <c r="C20" s="37"/>
      <c r="D20" s="37">
        <v>78.3</v>
      </c>
      <c r="E20" s="37">
        <v>78.3</v>
      </c>
      <c r="F20" s="37">
        <v>78.3</v>
      </c>
      <c r="G20" s="37" t="s">
        <v>103</v>
      </c>
      <c r="H20" s="37" t="s">
        <v>201</v>
      </c>
      <c r="I20" s="37"/>
      <c r="J20" s="37">
        <v>0</v>
      </c>
      <c r="K20" s="37">
        <v>0</v>
      </c>
      <c r="L20" s="37">
        <v>0</v>
      </c>
      <c r="M20" s="37"/>
      <c r="N20" s="37"/>
      <c r="O20" s="37" t="s">
        <v>325</v>
      </c>
      <c r="P20" s="37"/>
      <c r="Q20" s="37"/>
      <c r="R20" s="37"/>
      <c r="S20" s="37">
        <v>0</v>
      </c>
      <c r="T20" s="37"/>
      <c r="U20" s="37" t="s">
        <v>83</v>
      </c>
      <c r="V20" s="37">
        <v>0.8</v>
      </c>
      <c r="W20" s="37" t="s">
        <v>326</v>
      </c>
      <c r="X20" s="37">
        <v>420145.9</v>
      </c>
      <c r="Y20" s="37">
        <v>332645.78000000003</v>
      </c>
      <c r="Z20" s="37">
        <v>84</v>
      </c>
    </row>
    <row r="21" spans="1:26" x14ac:dyDescent="0.2">
      <c r="A21" s="37" t="s">
        <v>198</v>
      </c>
      <c r="B21" s="37" t="s">
        <v>81</v>
      </c>
      <c r="C21" s="37"/>
      <c r="D21" s="37">
        <v>74.599999999999994</v>
      </c>
      <c r="E21" s="37">
        <v>74.599999999999994</v>
      </c>
      <c r="F21" s="37">
        <v>74.599999999999994</v>
      </c>
      <c r="G21" s="37" t="s">
        <v>103</v>
      </c>
      <c r="H21" s="37" t="s">
        <v>199</v>
      </c>
      <c r="I21" s="37"/>
      <c r="J21" s="37">
        <v>0</v>
      </c>
      <c r="K21" s="37">
        <v>0</v>
      </c>
      <c r="L21" s="37">
        <v>0</v>
      </c>
      <c r="M21" s="37"/>
      <c r="N21" s="37"/>
      <c r="O21" s="37" t="s">
        <v>325</v>
      </c>
      <c r="P21" s="37"/>
      <c r="Q21" s="37"/>
      <c r="R21" s="37"/>
      <c r="S21" s="37">
        <v>0</v>
      </c>
      <c r="T21" s="37"/>
      <c r="U21" s="37" t="s">
        <v>83</v>
      </c>
      <c r="V21" s="37">
        <v>0.8</v>
      </c>
      <c r="W21" s="37" t="s">
        <v>326</v>
      </c>
      <c r="X21" s="37">
        <v>420168.1</v>
      </c>
      <c r="Y21" s="37">
        <v>332646.71000000002</v>
      </c>
      <c r="Z21" s="37">
        <v>84</v>
      </c>
    </row>
    <row r="22" spans="1:26" x14ac:dyDescent="0.2">
      <c r="A22" s="37" t="s">
        <v>331</v>
      </c>
      <c r="B22" s="37" t="s">
        <v>81</v>
      </c>
      <c r="C22" s="37"/>
      <c r="D22" s="37">
        <v>74.599999999999994</v>
      </c>
      <c r="E22" s="37">
        <v>74.599999999999994</v>
      </c>
      <c r="F22" s="37">
        <v>74.599999999999994</v>
      </c>
      <c r="G22" s="37" t="s">
        <v>103</v>
      </c>
      <c r="H22" s="37" t="s">
        <v>199</v>
      </c>
      <c r="I22" s="37"/>
      <c r="J22" s="37">
        <v>0</v>
      </c>
      <c r="K22" s="37">
        <v>0</v>
      </c>
      <c r="L22" s="37">
        <v>0</v>
      </c>
      <c r="M22" s="37"/>
      <c r="N22" s="37"/>
      <c r="O22" s="37" t="s">
        <v>325</v>
      </c>
      <c r="P22" s="37"/>
      <c r="Q22" s="37"/>
      <c r="R22" s="37"/>
      <c r="S22" s="37">
        <v>0</v>
      </c>
      <c r="T22" s="37"/>
      <c r="U22" s="37" t="s">
        <v>83</v>
      </c>
      <c r="V22" s="37">
        <v>0.8</v>
      </c>
      <c r="W22" s="37" t="s">
        <v>326</v>
      </c>
      <c r="X22" s="37">
        <v>420144.33</v>
      </c>
      <c r="Y22" s="37">
        <v>332654.84999999998</v>
      </c>
      <c r="Z22" s="37">
        <v>84</v>
      </c>
    </row>
    <row r="23" spans="1:26" x14ac:dyDescent="0.2">
      <c r="A23" s="37" t="s">
        <v>196</v>
      </c>
      <c r="B23" s="37" t="s">
        <v>81</v>
      </c>
      <c r="C23" s="37"/>
      <c r="D23" s="37">
        <v>79.2</v>
      </c>
      <c r="E23" s="37">
        <v>79.2</v>
      </c>
      <c r="F23" s="37">
        <v>79.2</v>
      </c>
      <c r="G23" s="37" t="s">
        <v>103</v>
      </c>
      <c r="H23" s="37" t="s">
        <v>197</v>
      </c>
      <c r="I23" s="37"/>
      <c r="J23" s="37">
        <v>0</v>
      </c>
      <c r="K23" s="37">
        <v>0</v>
      </c>
      <c r="L23" s="37">
        <v>0</v>
      </c>
      <c r="M23" s="37"/>
      <c r="N23" s="37"/>
      <c r="O23" s="37"/>
      <c r="P23" s="37"/>
      <c r="Q23" s="37"/>
      <c r="R23" s="37"/>
      <c r="S23" s="37">
        <v>0</v>
      </c>
      <c r="T23" s="37"/>
      <c r="U23" s="37" t="s">
        <v>83</v>
      </c>
      <c r="V23" s="37">
        <v>1.7</v>
      </c>
      <c r="W23" s="37" t="s">
        <v>326</v>
      </c>
      <c r="X23" s="37">
        <v>420173.74</v>
      </c>
      <c r="Y23" s="37">
        <v>332640.95</v>
      </c>
      <c r="Z23" s="37">
        <v>84.9</v>
      </c>
    </row>
    <row r="24" spans="1:26" x14ac:dyDescent="0.2">
      <c r="A24" s="37" t="s">
        <v>332</v>
      </c>
      <c r="B24" s="37" t="s">
        <v>81</v>
      </c>
      <c r="C24" s="37"/>
      <c r="D24" s="37">
        <v>79.2</v>
      </c>
      <c r="E24" s="37">
        <v>79.2</v>
      </c>
      <c r="F24" s="37">
        <v>79.2</v>
      </c>
      <c r="G24" s="37" t="s">
        <v>103</v>
      </c>
      <c r="H24" s="37" t="s">
        <v>197</v>
      </c>
      <c r="I24" s="37"/>
      <c r="J24" s="37">
        <v>0</v>
      </c>
      <c r="K24" s="37">
        <v>0</v>
      </c>
      <c r="L24" s="37">
        <v>0</v>
      </c>
      <c r="M24" s="37"/>
      <c r="N24" s="37"/>
      <c r="O24" s="37"/>
      <c r="P24" s="37"/>
      <c r="Q24" s="37"/>
      <c r="R24" s="37"/>
      <c r="S24" s="37">
        <v>0</v>
      </c>
      <c r="T24" s="37"/>
      <c r="U24" s="37" t="s">
        <v>83</v>
      </c>
      <c r="V24" s="37">
        <v>1.7</v>
      </c>
      <c r="W24" s="37" t="s">
        <v>326</v>
      </c>
      <c r="X24" s="37">
        <v>420149.97</v>
      </c>
      <c r="Y24" s="37">
        <v>332649.09000000003</v>
      </c>
      <c r="Z24" s="37">
        <v>84.9</v>
      </c>
    </row>
    <row r="25" spans="1:26" x14ac:dyDescent="0.2">
      <c r="A25" s="37" t="s">
        <v>206</v>
      </c>
      <c r="B25" s="37" t="s">
        <v>81</v>
      </c>
      <c r="C25" s="37"/>
      <c r="D25" s="37">
        <v>76</v>
      </c>
      <c r="E25" s="37">
        <v>76</v>
      </c>
      <c r="F25" s="37">
        <v>76</v>
      </c>
      <c r="G25" s="37" t="s">
        <v>103</v>
      </c>
      <c r="H25" s="37" t="s">
        <v>207</v>
      </c>
      <c r="I25" s="37"/>
      <c r="J25" s="37">
        <v>0</v>
      </c>
      <c r="K25" s="37">
        <v>0</v>
      </c>
      <c r="L25" s="37">
        <v>0</v>
      </c>
      <c r="M25" s="37"/>
      <c r="N25" s="37"/>
      <c r="O25" s="37" t="s">
        <v>325</v>
      </c>
      <c r="P25" s="37"/>
      <c r="Q25" s="37"/>
      <c r="R25" s="37"/>
      <c r="S25" s="37">
        <v>0</v>
      </c>
      <c r="T25" s="37"/>
      <c r="U25" s="37" t="s">
        <v>83</v>
      </c>
      <c r="V25" s="37">
        <v>0.8</v>
      </c>
      <c r="W25" s="37" t="s">
        <v>326</v>
      </c>
      <c r="X25" s="37">
        <v>420164.83</v>
      </c>
      <c r="Y25" s="37">
        <v>332626.63</v>
      </c>
      <c r="Z25" s="37">
        <v>84</v>
      </c>
    </row>
    <row r="26" spans="1:26" x14ac:dyDescent="0.2">
      <c r="A26" s="37" t="s">
        <v>333</v>
      </c>
      <c r="B26" s="37" t="s">
        <v>81</v>
      </c>
      <c r="C26" s="37"/>
      <c r="D26" s="37">
        <v>76</v>
      </c>
      <c r="E26" s="37">
        <v>76</v>
      </c>
      <c r="F26" s="37">
        <v>76</v>
      </c>
      <c r="G26" s="37" t="s">
        <v>103</v>
      </c>
      <c r="H26" s="37" t="s">
        <v>207</v>
      </c>
      <c r="I26" s="37"/>
      <c r="J26" s="37">
        <v>0</v>
      </c>
      <c r="K26" s="37">
        <v>0</v>
      </c>
      <c r="L26" s="37">
        <v>0</v>
      </c>
      <c r="M26" s="37"/>
      <c r="N26" s="37"/>
      <c r="O26" s="37" t="s">
        <v>325</v>
      </c>
      <c r="P26" s="37"/>
      <c r="Q26" s="37"/>
      <c r="R26" s="37"/>
      <c r="S26" s="37">
        <v>0</v>
      </c>
      <c r="T26" s="37"/>
      <c r="U26" s="37" t="s">
        <v>83</v>
      </c>
      <c r="V26" s="37">
        <v>0.8</v>
      </c>
      <c r="W26" s="37" t="s">
        <v>326</v>
      </c>
      <c r="X26" s="37">
        <v>420141.06</v>
      </c>
      <c r="Y26" s="37">
        <v>332634.78000000003</v>
      </c>
      <c r="Z26" s="37">
        <v>84</v>
      </c>
    </row>
    <row r="27" spans="1:26" x14ac:dyDescent="0.2">
      <c r="A27" s="37" t="s">
        <v>204</v>
      </c>
      <c r="B27" s="37" t="s">
        <v>81</v>
      </c>
      <c r="C27" s="37"/>
      <c r="D27" s="37">
        <v>72.900000000000006</v>
      </c>
      <c r="E27" s="37">
        <v>72.900000000000006</v>
      </c>
      <c r="F27" s="37">
        <v>72.900000000000006</v>
      </c>
      <c r="G27" s="37" t="s">
        <v>103</v>
      </c>
      <c r="H27" s="37" t="s">
        <v>205</v>
      </c>
      <c r="I27" s="37"/>
      <c r="J27" s="37">
        <v>0</v>
      </c>
      <c r="K27" s="37">
        <v>0</v>
      </c>
      <c r="L27" s="37">
        <v>0</v>
      </c>
      <c r="M27" s="37"/>
      <c r="N27" s="37"/>
      <c r="O27" s="37" t="s">
        <v>325</v>
      </c>
      <c r="P27" s="37"/>
      <c r="Q27" s="37"/>
      <c r="R27" s="37"/>
      <c r="S27" s="37">
        <v>0</v>
      </c>
      <c r="T27" s="37"/>
      <c r="U27" s="37" t="s">
        <v>83</v>
      </c>
      <c r="V27" s="37">
        <v>0.8</v>
      </c>
      <c r="W27" s="37" t="s">
        <v>326</v>
      </c>
      <c r="X27" s="37">
        <v>420162.95</v>
      </c>
      <c r="Y27" s="37">
        <v>332634.55</v>
      </c>
      <c r="Z27" s="37">
        <v>84</v>
      </c>
    </row>
    <row r="28" spans="1:26" x14ac:dyDescent="0.2">
      <c r="A28" s="37" t="s">
        <v>334</v>
      </c>
      <c r="B28" s="37" t="s">
        <v>81</v>
      </c>
      <c r="C28" s="37"/>
      <c r="D28" s="37">
        <v>72.900000000000006</v>
      </c>
      <c r="E28" s="37">
        <v>72.900000000000006</v>
      </c>
      <c r="F28" s="37">
        <v>72.900000000000006</v>
      </c>
      <c r="G28" s="37" t="s">
        <v>103</v>
      </c>
      <c r="H28" s="37" t="s">
        <v>205</v>
      </c>
      <c r="I28" s="37"/>
      <c r="J28" s="37">
        <v>0</v>
      </c>
      <c r="K28" s="37">
        <v>0</v>
      </c>
      <c r="L28" s="37">
        <v>0</v>
      </c>
      <c r="M28" s="37"/>
      <c r="N28" s="37"/>
      <c r="O28" s="37" t="s">
        <v>325</v>
      </c>
      <c r="P28" s="37"/>
      <c r="Q28" s="37"/>
      <c r="R28" s="37"/>
      <c r="S28" s="37">
        <v>0</v>
      </c>
      <c r="T28" s="37"/>
      <c r="U28" s="37" t="s">
        <v>83</v>
      </c>
      <c r="V28" s="37">
        <v>0.8</v>
      </c>
      <c r="W28" s="37" t="s">
        <v>326</v>
      </c>
      <c r="X28" s="37">
        <v>420139.18</v>
      </c>
      <c r="Y28" s="37">
        <v>332642.69</v>
      </c>
      <c r="Z28" s="37">
        <v>84</v>
      </c>
    </row>
    <row r="29" spans="1:26" x14ac:dyDescent="0.2">
      <c r="A29" s="37" t="s">
        <v>202</v>
      </c>
      <c r="B29" s="37" t="s">
        <v>81</v>
      </c>
      <c r="C29" s="37"/>
      <c r="D29" s="37">
        <v>75.599999999999994</v>
      </c>
      <c r="E29" s="37">
        <v>75.599999999999994</v>
      </c>
      <c r="F29" s="37">
        <v>75.599999999999994</v>
      </c>
      <c r="G29" s="37" t="s">
        <v>103</v>
      </c>
      <c r="H29" s="37" t="s">
        <v>203</v>
      </c>
      <c r="I29" s="37"/>
      <c r="J29" s="37">
        <v>0</v>
      </c>
      <c r="K29" s="37">
        <v>0</v>
      </c>
      <c r="L29" s="37">
        <v>0</v>
      </c>
      <c r="M29" s="37"/>
      <c r="N29" s="37"/>
      <c r="O29" s="37"/>
      <c r="P29" s="37"/>
      <c r="Q29" s="37"/>
      <c r="R29" s="37"/>
      <c r="S29" s="37">
        <v>0</v>
      </c>
      <c r="T29" s="37"/>
      <c r="U29" s="37" t="s">
        <v>83</v>
      </c>
      <c r="V29" s="37">
        <v>1.7</v>
      </c>
      <c r="W29" s="37" t="s">
        <v>326</v>
      </c>
      <c r="X29" s="37">
        <v>420168.18</v>
      </c>
      <c r="Y29" s="37">
        <v>332631.14</v>
      </c>
      <c r="Z29" s="37">
        <v>84.9</v>
      </c>
    </row>
    <row r="30" spans="1:26" x14ac:dyDescent="0.2">
      <c r="A30" s="37" t="s">
        <v>335</v>
      </c>
      <c r="B30" s="37" t="s">
        <v>81</v>
      </c>
      <c r="C30" s="37"/>
      <c r="D30" s="37">
        <v>75.599999999999994</v>
      </c>
      <c r="E30" s="37">
        <v>75.599999999999994</v>
      </c>
      <c r="F30" s="37">
        <v>75.599999999999994</v>
      </c>
      <c r="G30" s="37" t="s">
        <v>103</v>
      </c>
      <c r="H30" s="37" t="s">
        <v>203</v>
      </c>
      <c r="I30" s="37"/>
      <c r="J30" s="37">
        <v>0</v>
      </c>
      <c r="K30" s="37">
        <v>0</v>
      </c>
      <c r="L30" s="37">
        <v>0</v>
      </c>
      <c r="M30" s="37"/>
      <c r="N30" s="37"/>
      <c r="O30" s="37"/>
      <c r="P30" s="37"/>
      <c r="Q30" s="37"/>
      <c r="R30" s="37"/>
      <c r="S30" s="37">
        <v>0</v>
      </c>
      <c r="T30" s="37"/>
      <c r="U30" s="37" t="s">
        <v>83</v>
      </c>
      <c r="V30" s="37">
        <v>1.7</v>
      </c>
      <c r="W30" s="37" t="s">
        <v>326</v>
      </c>
      <c r="X30" s="37">
        <v>420144.41</v>
      </c>
      <c r="Y30" s="37">
        <v>332639.28000000003</v>
      </c>
      <c r="Z30" s="37">
        <v>84.9</v>
      </c>
    </row>
    <row r="31" spans="1:26" x14ac:dyDescent="0.2">
      <c r="A31" s="37" t="s">
        <v>381</v>
      </c>
      <c r="B31" s="37" t="s">
        <v>81</v>
      </c>
      <c r="C31" s="37"/>
      <c r="D31" s="37">
        <v>78.3</v>
      </c>
      <c r="E31" s="37">
        <v>86.3</v>
      </c>
      <c r="F31" s="37">
        <v>78.3</v>
      </c>
      <c r="G31" s="37" t="s">
        <v>103</v>
      </c>
      <c r="H31" s="37" t="s">
        <v>237</v>
      </c>
      <c r="I31" s="37"/>
      <c r="J31" s="37">
        <v>-8</v>
      </c>
      <c r="K31" s="37">
        <v>0</v>
      </c>
      <c r="L31" s="37">
        <v>-8</v>
      </c>
      <c r="M31" s="37"/>
      <c r="N31" s="37"/>
      <c r="O31" s="37"/>
      <c r="P31" s="37"/>
      <c r="Q31" s="37"/>
      <c r="R31" s="37"/>
      <c r="S31" s="37">
        <v>0</v>
      </c>
      <c r="T31" s="37">
        <v>500</v>
      </c>
      <c r="U31" s="37" t="s">
        <v>83</v>
      </c>
      <c r="V31" s="37">
        <v>0.5</v>
      </c>
      <c r="W31" s="37" t="s">
        <v>280</v>
      </c>
      <c r="X31" s="37">
        <v>420228.22</v>
      </c>
      <c r="Y31" s="37">
        <v>332726.75</v>
      </c>
      <c r="Z31" s="37">
        <v>74.33</v>
      </c>
    </row>
    <row r="32" spans="1:26" x14ac:dyDescent="0.2">
      <c r="A32" s="37" t="s">
        <v>381</v>
      </c>
      <c r="B32" s="37" t="s">
        <v>81</v>
      </c>
      <c r="C32" s="37"/>
      <c r="D32" s="37">
        <v>78.3</v>
      </c>
      <c r="E32" s="37">
        <v>86.3</v>
      </c>
      <c r="F32" s="37">
        <v>78.3</v>
      </c>
      <c r="G32" s="37" t="s">
        <v>103</v>
      </c>
      <c r="H32" s="37" t="s">
        <v>237</v>
      </c>
      <c r="I32" s="37"/>
      <c r="J32" s="37">
        <v>-8</v>
      </c>
      <c r="K32" s="37">
        <v>0</v>
      </c>
      <c r="L32" s="37">
        <v>-8</v>
      </c>
      <c r="M32" s="37"/>
      <c r="N32" s="37"/>
      <c r="O32" s="37"/>
      <c r="P32" s="37"/>
      <c r="Q32" s="37"/>
      <c r="R32" s="37"/>
      <c r="S32" s="37">
        <v>0</v>
      </c>
      <c r="T32" s="37">
        <v>500</v>
      </c>
      <c r="U32" s="37" t="s">
        <v>83</v>
      </c>
      <c r="V32" s="37">
        <v>0.5</v>
      </c>
      <c r="W32" s="37" t="s">
        <v>280</v>
      </c>
      <c r="X32" s="37">
        <v>420230.37</v>
      </c>
      <c r="Y32" s="37">
        <v>332725.71000000002</v>
      </c>
      <c r="Z32" s="37">
        <v>74.3</v>
      </c>
    </row>
    <row r="33" spans="1:26" x14ac:dyDescent="0.2">
      <c r="A33" s="37" t="s">
        <v>239</v>
      </c>
      <c r="B33" s="37" t="s">
        <v>81</v>
      </c>
      <c r="C33" s="37"/>
      <c r="D33" s="37">
        <v>83.8</v>
      </c>
      <c r="E33" s="37">
        <v>83.8</v>
      </c>
      <c r="F33" s="37">
        <v>83.8</v>
      </c>
      <c r="G33" s="37" t="s">
        <v>103</v>
      </c>
      <c r="H33" s="37" t="s">
        <v>240</v>
      </c>
      <c r="I33" s="37"/>
      <c r="J33" s="37">
        <v>0</v>
      </c>
      <c r="K33" s="37">
        <v>0</v>
      </c>
      <c r="L33" s="37">
        <v>0</v>
      </c>
      <c r="M33" s="37"/>
      <c r="N33" s="37"/>
      <c r="O33" s="37"/>
      <c r="P33" s="37"/>
      <c r="Q33" s="37"/>
      <c r="R33" s="37"/>
      <c r="S33" s="37">
        <v>0</v>
      </c>
      <c r="T33" s="37">
        <v>500</v>
      </c>
      <c r="U33" s="37" t="s">
        <v>83</v>
      </c>
      <c r="V33" s="37">
        <v>0.5</v>
      </c>
      <c r="W33" s="37" t="s">
        <v>280</v>
      </c>
      <c r="X33" s="37">
        <v>420072.54</v>
      </c>
      <c r="Y33" s="37">
        <v>332631.46000000002</v>
      </c>
      <c r="Z33" s="37">
        <v>74.02</v>
      </c>
    </row>
    <row r="34" spans="1:26" x14ac:dyDescent="0.2">
      <c r="A34" s="37" t="s">
        <v>239</v>
      </c>
      <c r="B34" s="37" t="s">
        <v>81</v>
      </c>
      <c r="C34" s="37"/>
      <c r="D34" s="37">
        <v>83.8</v>
      </c>
      <c r="E34" s="37">
        <v>83.8</v>
      </c>
      <c r="F34" s="37">
        <v>83.8</v>
      </c>
      <c r="G34" s="37" t="s">
        <v>103</v>
      </c>
      <c r="H34" s="37" t="s">
        <v>240</v>
      </c>
      <c r="I34" s="37"/>
      <c r="J34" s="37">
        <v>0</v>
      </c>
      <c r="K34" s="37">
        <v>0</v>
      </c>
      <c r="L34" s="37">
        <v>0</v>
      </c>
      <c r="M34" s="37"/>
      <c r="N34" s="37"/>
      <c r="O34" s="37"/>
      <c r="P34" s="37"/>
      <c r="Q34" s="37"/>
      <c r="R34" s="37"/>
      <c r="S34" s="37">
        <v>0</v>
      </c>
      <c r="T34" s="37">
        <v>500</v>
      </c>
      <c r="U34" s="37" t="s">
        <v>83</v>
      </c>
      <c r="V34" s="37">
        <v>0.5</v>
      </c>
      <c r="W34" s="37" t="s">
        <v>280</v>
      </c>
      <c r="X34" s="37">
        <v>420070.23</v>
      </c>
      <c r="Y34" s="37">
        <v>332632.62</v>
      </c>
      <c r="Z34" s="37">
        <v>74.02</v>
      </c>
    </row>
    <row r="35" spans="1:26" x14ac:dyDescent="0.2">
      <c r="A35" s="37" t="s">
        <v>242</v>
      </c>
      <c r="B35" s="37" t="s">
        <v>81</v>
      </c>
      <c r="C35" s="37"/>
      <c r="D35" s="37">
        <v>62</v>
      </c>
      <c r="E35" s="37">
        <v>62</v>
      </c>
      <c r="F35" s="37">
        <v>62</v>
      </c>
      <c r="G35" s="37" t="s">
        <v>103</v>
      </c>
      <c r="H35" s="37" t="s">
        <v>243</v>
      </c>
      <c r="I35" s="37"/>
      <c r="J35" s="37">
        <v>0</v>
      </c>
      <c r="K35" s="37">
        <v>0</v>
      </c>
      <c r="L35" s="37">
        <v>0</v>
      </c>
      <c r="M35" s="37"/>
      <c r="N35" s="37"/>
      <c r="O35" s="37"/>
      <c r="P35" s="37"/>
      <c r="Q35" s="37"/>
      <c r="R35" s="37"/>
      <c r="S35" s="37">
        <v>0</v>
      </c>
      <c r="T35" s="37">
        <v>500</v>
      </c>
      <c r="U35" s="37" t="s">
        <v>83</v>
      </c>
      <c r="V35" s="37">
        <v>0.5</v>
      </c>
      <c r="W35" s="37" t="s">
        <v>280</v>
      </c>
      <c r="X35" s="37">
        <v>420201.03</v>
      </c>
      <c r="Y35" s="37">
        <v>332534.90999999997</v>
      </c>
      <c r="Z35" s="37">
        <v>72.8</v>
      </c>
    </row>
    <row r="36" spans="1:26" x14ac:dyDescent="0.2">
      <c r="A36" s="37" t="s">
        <v>245</v>
      </c>
      <c r="B36" s="37" t="s">
        <v>81</v>
      </c>
      <c r="C36" s="37"/>
      <c r="D36" s="37">
        <v>70</v>
      </c>
      <c r="E36" s="37">
        <v>70</v>
      </c>
      <c r="F36" s="37">
        <v>70</v>
      </c>
      <c r="G36" s="37" t="s">
        <v>103</v>
      </c>
      <c r="H36" s="37" t="s">
        <v>246</v>
      </c>
      <c r="I36" s="37"/>
      <c r="J36" s="37">
        <v>0</v>
      </c>
      <c r="K36" s="37">
        <v>0</v>
      </c>
      <c r="L36" s="37">
        <v>0</v>
      </c>
      <c r="M36" s="37"/>
      <c r="N36" s="37"/>
      <c r="O36" s="37"/>
      <c r="P36" s="37"/>
      <c r="Q36" s="37"/>
      <c r="R36" s="37"/>
      <c r="S36" s="37">
        <v>0</v>
      </c>
      <c r="T36" s="37">
        <v>500</v>
      </c>
      <c r="U36" s="37" t="s">
        <v>83</v>
      </c>
      <c r="V36" s="37">
        <v>0.5</v>
      </c>
      <c r="W36" s="37" t="s">
        <v>280</v>
      </c>
      <c r="X36" s="37">
        <v>420227.61</v>
      </c>
      <c r="Y36" s="37">
        <v>332725.07</v>
      </c>
      <c r="Z36" s="37">
        <v>74.3</v>
      </c>
    </row>
    <row r="37" spans="1:26" x14ac:dyDescent="0.2">
      <c r="A37" s="37" t="s">
        <v>248</v>
      </c>
      <c r="B37" s="37" t="s">
        <v>81</v>
      </c>
      <c r="C37" s="37"/>
      <c r="D37" s="37">
        <v>70</v>
      </c>
      <c r="E37" s="37">
        <v>70</v>
      </c>
      <c r="F37" s="37">
        <v>70</v>
      </c>
      <c r="G37" s="37" t="s">
        <v>103</v>
      </c>
      <c r="H37" s="37" t="s">
        <v>249</v>
      </c>
      <c r="I37" s="37"/>
      <c r="J37" s="37">
        <v>0</v>
      </c>
      <c r="K37" s="37">
        <v>0</v>
      </c>
      <c r="L37" s="37">
        <v>0</v>
      </c>
      <c r="M37" s="37"/>
      <c r="N37" s="37"/>
      <c r="O37" s="37"/>
      <c r="P37" s="37"/>
      <c r="Q37" s="37"/>
      <c r="R37" s="37"/>
      <c r="S37" s="37">
        <v>0</v>
      </c>
      <c r="T37" s="37">
        <v>500</v>
      </c>
      <c r="U37" s="37" t="s">
        <v>83</v>
      </c>
      <c r="V37" s="37">
        <v>0.5</v>
      </c>
      <c r="W37" s="37" t="s">
        <v>280</v>
      </c>
      <c r="X37" s="37">
        <v>420227.17</v>
      </c>
      <c r="Y37" s="37">
        <v>332724.03000000003</v>
      </c>
      <c r="Z37" s="37">
        <v>74.3</v>
      </c>
    </row>
    <row r="38" spans="1:26" x14ac:dyDescent="0.2">
      <c r="A38" s="37" t="s">
        <v>250</v>
      </c>
      <c r="B38" s="37" t="s">
        <v>81</v>
      </c>
      <c r="C38" s="37"/>
      <c r="D38" s="37">
        <v>70</v>
      </c>
      <c r="E38" s="37">
        <v>70</v>
      </c>
      <c r="F38" s="37">
        <v>70</v>
      </c>
      <c r="G38" s="37" t="s">
        <v>103</v>
      </c>
      <c r="H38" s="37" t="s">
        <v>251</v>
      </c>
      <c r="I38" s="37"/>
      <c r="J38" s="37">
        <v>0</v>
      </c>
      <c r="K38" s="37">
        <v>0</v>
      </c>
      <c r="L38" s="37">
        <v>0</v>
      </c>
      <c r="M38" s="37"/>
      <c r="N38" s="37"/>
      <c r="O38" s="37"/>
      <c r="P38" s="37"/>
      <c r="Q38" s="37"/>
      <c r="R38" s="37"/>
      <c r="S38" s="37">
        <v>0</v>
      </c>
      <c r="T38" s="37">
        <v>500</v>
      </c>
      <c r="U38" s="37" t="s">
        <v>83</v>
      </c>
      <c r="V38" s="37">
        <v>0.5</v>
      </c>
      <c r="W38" s="37" t="s">
        <v>280</v>
      </c>
      <c r="X38" s="37">
        <v>420229.43</v>
      </c>
      <c r="Y38" s="37">
        <v>332724.28999999998</v>
      </c>
      <c r="Z38" s="37">
        <v>74.3</v>
      </c>
    </row>
    <row r="39" spans="1:26" x14ac:dyDescent="0.2">
      <c r="A39" s="37" t="s">
        <v>252</v>
      </c>
      <c r="B39" s="37" t="s">
        <v>81</v>
      </c>
      <c r="C39" s="37"/>
      <c r="D39" s="37">
        <v>70</v>
      </c>
      <c r="E39" s="37">
        <v>70</v>
      </c>
      <c r="F39" s="37">
        <v>70</v>
      </c>
      <c r="G39" s="37" t="s">
        <v>103</v>
      </c>
      <c r="H39" s="37" t="s">
        <v>253</v>
      </c>
      <c r="I39" s="37"/>
      <c r="J39" s="37">
        <v>0</v>
      </c>
      <c r="K39" s="37">
        <v>0</v>
      </c>
      <c r="L39" s="37">
        <v>0</v>
      </c>
      <c r="M39" s="37"/>
      <c r="N39" s="37"/>
      <c r="O39" s="37"/>
      <c r="P39" s="37"/>
      <c r="Q39" s="37"/>
      <c r="R39" s="37"/>
      <c r="S39" s="37">
        <v>0</v>
      </c>
      <c r="T39" s="37">
        <v>500</v>
      </c>
      <c r="U39" s="37" t="s">
        <v>83</v>
      </c>
      <c r="V39" s="37">
        <v>0.5</v>
      </c>
      <c r="W39" s="37" t="s">
        <v>280</v>
      </c>
      <c r="X39" s="37">
        <v>420228.95</v>
      </c>
      <c r="Y39" s="37">
        <v>332723.20000000001</v>
      </c>
      <c r="Z39" s="37">
        <v>74.3</v>
      </c>
    </row>
    <row r="40" spans="1:26" x14ac:dyDescent="0.2">
      <c r="A40" s="37" t="s">
        <v>254</v>
      </c>
      <c r="B40" s="37" t="s">
        <v>81</v>
      </c>
      <c r="C40" s="37"/>
      <c r="D40" s="37">
        <v>62</v>
      </c>
      <c r="E40" s="37">
        <v>62</v>
      </c>
      <c r="F40" s="37">
        <v>62</v>
      </c>
      <c r="G40" s="37" t="s">
        <v>103</v>
      </c>
      <c r="H40" s="37" t="s">
        <v>255</v>
      </c>
      <c r="I40" s="37"/>
      <c r="J40" s="37">
        <v>0</v>
      </c>
      <c r="K40" s="37">
        <v>0</v>
      </c>
      <c r="L40" s="37">
        <v>0</v>
      </c>
      <c r="M40" s="37"/>
      <c r="N40" s="37"/>
      <c r="O40" s="37"/>
      <c r="P40" s="37"/>
      <c r="Q40" s="37"/>
      <c r="R40" s="37"/>
      <c r="S40" s="37">
        <v>0</v>
      </c>
      <c r="T40" s="37">
        <v>500</v>
      </c>
      <c r="U40" s="37" t="s">
        <v>83</v>
      </c>
      <c r="V40" s="37">
        <v>0.5</v>
      </c>
      <c r="W40" s="37" t="s">
        <v>280</v>
      </c>
      <c r="X40" s="37">
        <v>420226.31</v>
      </c>
      <c r="Y40" s="37">
        <v>332722.57</v>
      </c>
      <c r="Z40" s="37">
        <v>74.3</v>
      </c>
    </row>
    <row r="41" spans="1:26" x14ac:dyDescent="0.2">
      <c r="A41" s="37" t="s">
        <v>257</v>
      </c>
      <c r="B41" s="37" t="s">
        <v>81</v>
      </c>
      <c r="C41" s="37"/>
      <c r="D41" s="37">
        <v>70</v>
      </c>
      <c r="E41" s="37">
        <v>70</v>
      </c>
      <c r="F41" s="37">
        <v>70</v>
      </c>
      <c r="G41" s="37" t="s">
        <v>103</v>
      </c>
      <c r="H41" s="37" t="s">
        <v>258</v>
      </c>
      <c r="I41" s="37"/>
      <c r="J41" s="37">
        <v>0</v>
      </c>
      <c r="K41" s="37">
        <v>0</v>
      </c>
      <c r="L41" s="37">
        <v>0</v>
      </c>
      <c r="M41" s="37"/>
      <c r="N41" s="37"/>
      <c r="O41" s="37"/>
      <c r="P41" s="37"/>
      <c r="Q41" s="37"/>
      <c r="R41" s="37"/>
      <c r="S41" s="37">
        <v>0</v>
      </c>
      <c r="T41" s="37">
        <v>500</v>
      </c>
      <c r="U41" s="37" t="s">
        <v>83</v>
      </c>
      <c r="V41" s="37">
        <v>0.5</v>
      </c>
      <c r="W41" s="37" t="s">
        <v>280</v>
      </c>
      <c r="X41" s="37">
        <v>420225.94</v>
      </c>
      <c r="Y41" s="37">
        <v>332721.78000000003</v>
      </c>
      <c r="Z41" s="37">
        <v>74.290000000000006</v>
      </c>
    </row>
    <row r="42" spans="1:26" x14ac:dyDescent="0.2">
      <c r="A42" s="37" t="s">
        <v>260</v>
      </c>
      <c r="B42" s="37" t="s">
        <v>81</v>
      </c>
      <c r="C42" s="37"/>
      <c r="D42" s="37">
        <v>70</v>
      </c>
      <c r="E42" s="37">
        <v>70</v>
      </c>
      <c r="F42" s="37">
        <v>70</v>
      </c>
      <c r="G42" s="37" t="s">
        <v>103</v>
      </c>
      <c r="H42" s="37" t="s">
        <v>261</v>
      </c>
      <c r="I42" s="37"/>
      <c r="J42" s="37">
        <v>0</v>
      </c>
      <c r="K42" s="37">
        <v>0</v>
      </c>
      <c r="L42" s="37">
        <v>0</v>
      </c>
      <c r="M42" s="37"/>
      <c r="N42" s="37"/>
      <c r="O42" s="37"/>
      <c r="P42" s="37"/>
      <c r="Q42" s="37"/>
      <c r="R42" s="37"/>
      <c r="S42" s="37">
        <v>0</v>
      </c>
      <c r="T42" s="37">
        <v>500</v>
      </c>
      <c r="U42" s="37" t="s">
        <v>83</v>
      </c>
      <c r="V42" s="37">
        <v>0.5</v>
      </c>
      <c r="W42" s="37" t="s">
        <v>280</v>
      </c>
      <c r="X42" s="37">
        <v>420225.57</v>
      </c>
      <c r="Y42" s="37">
        <v>332720.96999999997</v>
      </c>
      <c r="Z42" s="37">
        <v>74.28</v>
      </c>
    </row>
    <row r="43" spans="1:26" x14ac:dyDescent="0.2">
      <c r="A43" s="37" t="s">
        <v>336</v>
      </c>
      <c r="B43" s="37" t="s">
        <v>81</v>
      </c>
      <c r="C43" s="37" t="s">
        <v>265</v>
      </c>
      <c r="D43" s="37">
        <v>82.2</v>
      </c>
      <c r="E43" s="37">
        <v>82.2</v>
      </c>
      <c r="F43" s="37">
        <v>82.2</v>
      </c>
      <c r="G43" s="37" t="s">
        <v>103</v>
      </c>
      <c r="H43" s="37" t="s">
        <v>265</v>
      </c>
      <c r="I43" s="37"/>
      <c r="J43" s="37">
        <v>0</v>
      </c>
      <c r="K43" s="37">
        <v>0</v>
      </c>
      <c r="L43" s="37">
        <v>0</v>
      </c>
      <c r="M43" s="37"/>
      <c r="N43" s="37"/>
      <c r="O43" s="37"/>
      <c r="P43" s="37"/>
      <c r="Q43" s="37"/>
      <c r="R43" s="37"/>
      <c r="S43" s="37">
        <v>0</v>
      </c>
      <c r="T43" s="37"/>
      <c r="U43" s="37" t="s">
        <v>83</v>
      </c>
      <c r="V43" s="37">
        <v>1.1000000000000001</v>
      </c>
      <c r="W43" s="37" t="s">
        <v>326</v>
      </c>
      <c r="X43" s="37">
        <v>420147.9</v>
      </c>
      <c r="Y43" s="37">
        <v>332742.15999999997</v>
      </c>
      <c r="Z43" s="37">
        <v>75.05</v>
      </c>
    </row>
    <row r="44" spans="1:26" x14ac:dyDescent="0.2">
      <c r="A44" s="37" t="s">
        <v>214</v>
      </c>
      <c r="B44" s="37" t="s">
        <v>81</v>
      </c>
      <c r="C44" s="37"/>
      <c r="D44" s="37">
        <v>77</v>
      </c>
      <c r="E44" s="37">
        <v>77</v>
      </c>
      <c r="F44" s="37">
        <v>77</v>
      </c>
      <c r="G44" s="37" t="s">
        <v>103</v>
      </c>
      <c r="H44" s="37" t="s">
        <v>215</v>
      </c>
      <c r="I44" s="37"/>
      <c r="J44" s="37">
        <v>0</v>
      </c>
      <c r="K44" s="37">
        <v>0</v>
      </c>
      <c r="L44" s="37">
        <v>0</v>
      </c>
      <c r="M44" s="37"/>
      <c r="N44" s="37"/>
      <c r="O44" s="37" t="s">
        <v>325</v>
      </c>
      <c r="P44" s="37"/>
      <c r="Q44" s="37"/>
      <c r="R44" s="37"/>
      <c r="S44" s="37">
        <v>0</v>
      </c>
      <c r="T44" s="37"/>
      <c r="U44" s="37" t="s">
        <v>83</v>
      </c>
      <c r="V44" s="37">
        <v>0.8</v>
      </c>
      <c r="W44" s="37" t="s">
        <v>326</v>
      </c>
      <c r="X44" s="37">
        <v>420185.39</v>
      </c>
      <c r="Y44" s="37">
        <v>332667.68</v>
      </c>
      <c r="Z44" s="37">
        <v>84</v>
      </c>
    </row>
    <row r="45" spans="1:26" x14ac:dyDescent="0.2">
      <c r="A45" s="37" t="s">
        <v>337</v>
      </c>
      <c r="B45" s="37" t="s">
        <v>81</v>
      </c>
      <c r="C45" s="37"/>
      <c r="D45" s="37">
        <v>77</v>
      </c>
      <c r="E45" s="37">
        <v>77</v>
      </c>
      <c r="F45" s="37">
        <v>77</v>
      </c>
      <c r="G45" s="37" t="s">
        <v>103</v>
      </c>
      <c r="H45" s="37" t="s">
        <v>215</v>
      </c>
      <c r="I45" s="37"/>
      <c r="J45" s="37">
        <v>0</v>
      </c>
      <c r="K45" s="37">
        <v>0</v>
      </c>
      <c r="L45" s="37">
        <v>0</v>
      </c>
      <c r="M45" s="37"/>
      <c r="N45" s="37"/>
      <c r="O45" s="37" t="s">
        <v>325</v>
      </c>
      <c r="P45" s="37"/>
      <c r="Q45" s="37"/>
      <c r="R45" s="37"/>
      <c r="S45" s="37">
        <v>0</v>
      </c>
      <c r="T45" s="37"/>
      <c r="U45" s="37" t="s">
        <v>83</v>
      </c>
      <c r="V45" s="37">
        <v>0.8</v>
      </c>
      <c r="W45" s="37" t="s">
        <v>326</v>
      </c>
      <c r="X45" s="37">
        <v>420161.62</v>
      </c>
      <c r="Y45" s="37">
        <v>332675.82</v>
      </c>
      <c r="Z45" s="37">
        <v>84</v>
      </c>
    </row>
    <row r="46" spans="1:26" x14ac:dyDescent="0.2">
      <c r="A46" s="37" t="s">
        <v>212</v>
      </c>
      <c r="B46" s="37" t="s">
        <v>81</v>
      </c>
      <c r="C46" s="37"/>
      <c r="D46" s="37">
        <v>69.900000000000006</v>
      </c>
      <c r="E46" s="37">
        <v>69.900000000000006</v>
      </c>
      <c r="F46" s="37">
        <v>69.900000000000006</v>
      </c>
      <c r="G46" s="37" t="s">
        <v>103</v>
      </c>
      <c r="H46" s="37" t="s">
        <v>213</v>
      </c>
      <c r="I46" s="37"/>
      <c r="J46" s="37">
        <v>0</v>
      </c>
      <c r="K46" s="37">
        <v>0</v>
      </c>
      <c r="L46" s="37">
        <v>0</v>
      </c>
      <c r="M46" s="37"/>
      <c r="N46" s="37"/>
      <c r="O46" s="37"/>
      <c r="P46" s="37"/>
      <c r="Q46" s="37"/>
      <c r="R46" s="37"/>
      <c r="S46" s="37">
        <v>0</v>
      </c>
      <c r="T46" s="37"/>
      <c r="U46" s="37" t="s">
        <v>83</v>
      </c>
      <c r="V46" s="37">
        <v>1.7</v>
      </c>
      <c r="W46" s="37" t="s">
        <v>326</v>
      </c>
      <c r="X46" s="37">
        <v>420190.31</v>
      </c>
      <c r="Y46" s="37">
        <v>332664.71000000002</v>
      </c>
      <c r="Z46" s="37">
        <v>84.9</v>
      </c>
    </row>
    <row r="47" spans="1:26" x14ac:dyDescent="0.2">
      <c r="A47" s="37" t="s">
        <v>338</v>
      </c>
      <c r="B47" s="37" t="s">
        <v>81</v>
      </c>
      <c r="C47" s="37"/>
      <c r="D47" s="37">
        <v>69.900000000000006</v>
      </c>
      <c r="E47" s="37">
        <v>69.900000000000006</v>
      </c>
      <c r="F47" s="37">
        <v>69.900000000000006</v>
      </c>
      <c r="G47" s="37" t="s">
        <v>103</v>
      </c>
      <c r="H47" s="37" t="s">
        <v>213</v>
      </c>
      <c r="I47" s="37"/>
      <c r="J47" s="37">
        <v>0</v>
      </c>
      <c r="K47" s="37">
        <v>0</v>
      </c>
      <c r="L47" s="37">
        <v>0</v>
      </c>
      <c r="M47" s="37"/>
      <c r="N47" s="37"/>
      <c r="O47" s="37"/>
      <c r="P47" s="37"/>
      <c r="Q47" s="37"/>
      <c r="R47" s="37"/>
      <c r="S47" s="37">
        <v>0</v>
      </c>
      <c r="T47" s="37"/>
      <c r="U47" s="37" t="s">
        <v>83</v>
      </c>
      <c r="V47" s="37">
        <v>1.7</v>
      </c>
      <c r="W47" s="37" t="s">
        <v>326</v>
      </c>
      <c r="X47" s="37">
        <v>420166.54</v>
      </c>
      <c r="Y47" s="37">
        <v>332672.84999999998</v>
      </c>
      <c r="Z47" s="37">
        <v>84.9</v>
      </c>
    </row>
    <row r="48" spans="1:26" x14ac:dyDescent="0.2">
      <c r="A48" s="37" t="s">
        <v>222</v>
      </c>
      <c r="B48" s="37" t="s">
        <v>81</v>
      </c>
      <c r="C48" s="37"/>
      <c r="D48" s="37">
        <v>77.5</v>
      </c>
      <c r="E48" s="37">
        <v>77.5</v>
      </c>
      <c r="F48" s="37">
        <v>77.5</v>
      </c>
      <c r="G48" s="37" t="s">
        <v>103</v>
      </c>
      <c r="H48" s="37" t="s">
        <v>223</v>
      </c>
      <c r="I48" s="37"/>
      <c r="J48" s="37">
        <v>0</v>
      </c>
      <c r="K48" s="37">
        <v>0</v>
      </c>
      <c r="L48" s="37">
        <v>0</v>
      </c>
      <c r="M48" s="37"/>
      <c r="N48" s="37"/>
      <c r="O48" s="37" t="s">
        <v>325</v>
      </c>
      <c r="P48" s="37"/>
      <c r="Q48" s="37"/>
      <c r="R48" s="37"/>
      <c r="S48" s="37">
        <v>0</v>
      </c>
      <c r="T48" s="37"/>
      <c r="U48" s="37" t="s">
        <v>83</v>
      </c>
      <c r="V48" s="37">
        <v>0.8</v>
      </c>
      <c r="W48" s="37" t="s">
        <v>326</v>
      </c>
      <c r="X48" s="37">
        <v>420237.23</v>
      </c>
      <c r="Y48" s="37">
        <v>332628.90999999997</v>
      </c>
      <c r="Z48" s="37">
        <v>84</v>
      </c>
    </row>
    <row r="49" spans="1:26" x14ac:dyDescent="0.2">
      <c r="A49" s="37" t="s">
        <v>220</v>
      </c>
      <c r="B49" s="37" t="s">
        <v>81</v>
      </c>
      <c r="C49" s="37"/>
      <c r="D49" s="37">
        <v>69.8</v>
      </c>
      <c r="E49" s="37">
        <v>69.8</v>
      </c>
      <c r="F49" s="37">
        <v>69.8</v>
      </c>
      <c r="G49" s="37" t="s">
        <v>103</v>
      </c>
      <c r="H49" s="37" t="s">
        <v>221</v>
      </c>
      <c r="I49" s="37"/>
      <c r="J49" s="37">
        <v>0</v>
      </c>
      <c r="K49" s="37">
        <v>0</v>
      </c>
      <c r="L49" s="37">
        <v>0</v>
      </c>
      <c r="M49" s="37"/>
      <c r="N49" s="37"/>
      <c r="O49" s="37"/>
      <c r="P49" s="37"/>
      <c r="Q49" s="37"/>
      <c r="R49" s="37"/>
      <c r="S49" s="37">
        <v>0</v>
      </c>
      <c r="T49" s="37"/>
      <c r="U49" s="37" t="s">
        <v>83</v>
      </c>
      <c r="V49" s="37">
        <v>1.7</v>
      </c>
      <c r="W49" s="37" t="s">
        <v>326</v>
      </c>
      <c r="X49" s="37">
        <v>420238.55</v>
      </c>
      <c r="Y49" s="37">
        <v>332633.76</v>
      </c>
      <c r="Z49" s="37">
        <v>84.9</v>
      </c>
    </row>
    <row r="50" spans="1:26" x14ac:dyDescent="0.2">
      <c r="A50" s="37" t="s">
        <v>226</v>
      </c>
      <c r="B50" s="37" t="s">
        <v>81</v>
      </c>
      <c r="C50" s="37"/>
      <c r="D50" s="37">
        <v>77.5</v>
      </c>
      <c r="E50" s="37">
        <v>77.5</v>
      </c>
      <c r="F50" s="37">
        <v>77.5</v>
      </c>
      <c r="G50" s="37" t="s">
        <v>103</v>
      </c>
      <c r="H50" s="37" t="s">
        <v>227</v>
      </c>
      <c r="I50" s="37"/>
      <c r="J50" s="37">
        <v>0</v>
      </c>
      <c r="K50" s="37">
        <v>0</v>
      </c>
      <c r="L50" s="37">
        <v>0</v>
      </c>
      <c r="M50" s="37"/>
      <c r="N50" s="37"/>
      <c r="O50" s="37" t="s">
        <v>325</v>
      </c>
      <c r="P50" s="37"/>
      <c r="Q50" s="37"/>
      <c r="R50" s="37"/>
      <c r="S50" s="37">
        <v>0</v>
      </c>
      <c r="T50" s="37"/>
      <c r="U50" s="37" t="s">
        <v>83</v>
      </c>
      <c r="V50" s="37">
        <v>0.8</v>
      </c>
      <c r="W50" s="37" t="s">
        <v>326</v>
      </c>
      <c r="X50" s="37">
        <v>420190.41</v>
      </c>
      <c r="Y50" s="37">
        <v>332696.23</v>
      </c>
      <c r="Z50" s="37">
        <v>84</v>
      </c>
    </row>
    <row r="51" spans="1:26" x14ac:dyDescent="0.2">
      <c r="A51" s="37" t="s">
        <v>224</v>
      </c>
      <c r="B51" s="37" t="s">
        <v>81</v>
      </c>
      <c r="C51" s="37"/>
      <c r="D51" s="37">
        <v>69.8</v>
      </c>
      <c r="E51" s="37">
        <v>69.8</v>
      </c>
      <c r="F51" s="37">
        <v>69.8</v>
      </c>
      <c r="G51" s="37" t="s">
        <v>103</v>
      </c>
      <c r="H51" s="37" t="s">
        <v>225</v>
      </c>
      <c r="I51" s="37"/>
      <c r="J51" s="37">
        <v>0</v>
      </c>
      <c r="K51" s="37">
        <v>0</v>
      </c>
      <c r="L51" s="37">
        <v>0</v>
      </c>
      <c r="M51" s="37"/>
      <c r="N51" s="37"/>
      <c r="O51" s="37"/>
      <c r="P51" s="37"/>
      <c r="Q51" s="37"/>
      <c r="R51" s="37"/>
      <c r="S51" s="37">
        <v>0</v>
      </c>
      <c r="T51" s="37"/>
      <c r="U51" s="37" t="s">
        <v>83</v>
      </c>
      <c r="V51" s="37">
        <v>1.7</v>
      </c>
      <c r="W51" s="37" t="s">
        <v>326</v>
      </c>
      <c r="X51" s="37">
        <v>420191.51</v>
      </c>
      <c r="Y51" s="37">
        <v>332700.63</v>
      </c>
      <c r="Z51" s="37">
        <v>84.9</v>
      </c>
    </row>
    <row r="52" spans="1:26" x14ac:dyDescent="0.2">
      <c r="A52" s="37" t="s">
        <v>230</v>
      </c>
      <c r="B52" s="37" t="s">
        <v>81</v>
      </c>
      <c r="C52" s="37"/>
      <c r="D52" s="37">
        <v>77.5</v>
      </c>
      <c r="E52" s="37">
        <v>77.5</v>
      </c>
      <c r="F52" s="37">
        <v>77.5</v>
      </c>
      <c r="G52" s="37" t="s">
        <v>103</v>
      </c>
      <c r="H52" s="37" t="s">
        <v>231</v>
      </c>
      <c r="I52" s="37"/>
      <c r="J52" s="37">
        <v>0</v>
      </c>
      <c r="K52" s="37">
        <v>0</v>
      </c>
      <c r="L52" s="37">
        <v>0</v>
      </c>
      <c r="M52" s="37"/>
      <c r="N52" s="37"/>
      <c r="O52" s="37" t="s">
        <v>325</v>
      </c>
      <c r="P52" s="37"/>
      <c r="Q52" s="37"/>
      <c r="R52" s="37"/>
      <c r="S52" s="37">
        <v>0</v>
      </c>
      <c r="T52" s="37"/>
      <c r="U52" s="37" t="s">
        <v>83</v>
      </c>
      <c r="V52" s="37">
        <v>0.8</v>
      </c>
      <c r="W52" s="37" t="s">
        <v>326</v>
      </c>
      <c r="X52" s="37">
        <v>420209.64</v>
      </c>
      <c r="Y52" s="37">
        <v>332683.57</v>
      </c>
      <c r="Z52" s="37">
        <v>84</v>
      </c>
    </row>
    <row r="53" spans="1:26" x14ac:dyDescent="0.2">
      <c r="A53" s="37" t="s">
        <v>228</v>
      </c>
      <c r="B53" s="37" t="s">
        <v>81</v>
      </c>
      <c r="C53" s="37"/>
      <c r="D53" s="37">
        <v>69.8</v>
      </c>
      <c r="E53" s="37">
        <v>69.8</v>
      </c>
      <c r="F53" s="37">
        <v>69.8</v>
      </c>
      <c r="G53" s="37" t="s">
        <v>103</v>
      </c>
      <c r="H53" s="37" t="s">
        <v>229</v>
      </c>
      <c r="I53" s="37"/>
      <c r="J53" s="37">
        <v>0</v>
      </c>
      <c r="K53" s="37">
        <v>0</v>
      </c>
      <c r="L53" s="37">
        <v>0</v>
      </c>
      <c r="M53" s="37"/>
      <c r="N53" s="37"/>
      <c r="O53" s="37"/>
      <c r="P53" s="37"/>
      <c r="Q53" s="37"/>
      <c r="R53" s="37"/>
      <c r="S53" s="37">
        <v>0</v>
      </c>
      <c r="T53" s="37"/>
      <c r="U53" s="37" t="s">
        <v>83</v>
      </c>
      <c r="V53" s="37">
        <v>1.7</v>
      </c>
      <c r="W53" s="37" t="s">
        <v>326</v>
      </c>
      <c r="X53" s="37">
        <v>420215.59</v>
      </c>
      <c r="Y53" s="37">
        <v>332681.84000000003</v>
      </c>
      <c r="Z53" s="37">
        <v>84.9</v>
      </c>
    </row>
    <row r="54" spans="1:26" x14ac:dyDescent="0.2">
      <c r="A54" s="37" t="s">
        <v>234</v>
      </c>
      <c r="B54" s="37" t="s">
        <v>81</v>
      </c>
      <c r="C54" s="37"/>
      <c r="D54" s="37">
        <v>77.5</v>
      </c>
      <c r="E54" s="37">
        <v>77.5</v>
      </c>
      <c r="F54" s="37">
        <v>77.5</v>
      </c>
      <c r="G54" s="37" t="s">
        <v>103</v>
      </c>
      <c r="H54" s="37" t="s">
        <v>235</v>
      </c>
      <c r="I54" s="37"/>
      <c r="J54" s="37">
        <v>0</v>
      </c>
      <c r="K54" s="37">
        <v>0</v>
      </c>
      <c r="L54" s="37">
        <v>0</v>
      </c>
      <c r="M54" s="37"/>
      <c r="N54" s="37"/>
      <c r="O54" s="37" t="s">
        <v>325</v>
      </c>
      <c r="P54" s="37"/>
      <c r="Q54" s="37"/>
      <c r="R54" s="37"/>
      <c r="S54" s="37">
        <v>0</v>
      </c>
      <c r="T54" s="37"/>
      <c r="U54" s="37" t="s">
        <v>83</v>
      </c>
      <c r="V54" s="37">
        <v>0.8</v>
      </c>
      <c r="W54" s="37" t="s">
        <v>326</v>
      </c>
      <c r="X54" s="37">
        <v>420212.42</v>
      </c>
      <c r="Y54" s="37">
        <v>332688.63</v>
      </c>
      <c r="Z54" s="37">
        <v>84</v>
      </c>
    </row>
    <row r="55" spans="1:26" x14ac:dyDescent="0.2">
      <c r="A55" s="37" t="s">
        <v>232</v>
      </c>
      <c r="B55" s="37" t="s">
        <v>81</v>
      </c>
      <c r="C55" s="37"/>
      <c r="D55" s="37">
        <v>69.8</v>
      </c>
      <c r="E55" s="37">
        <v>69.8</v>
      </c>
      <c r="F55" s="37">
        <v>69.8</v>
      </c>
      <c r="G55" s="37" t="s">
        <v>103</v>
      </c>
      <c r="H55" s="37" t="s">
        <v>233</v>
      </c>
      <c r="I55" s="37"/>
      <c r="J55" s="37">
        <v>0</v>
      </c>
      <c r="K55" s="37">
        <v>0</v>
      </c>
      <c r="L55" s="37">
        <v>0</v>
      </c>
      <c r="M55" s="37"/>
      <c r="N55" s="37"/>
      <c r="O55" s="37"/>
      <c r="P55" s="37"/>
      <c r="Q55" s="37"/>
      <c r="R55" s="37"/>
      <c r="S55" s="37">
        <v>0</v>
      </c>
      <c r="T55" s="37"/>
      <c r="U55" s="37" t="s">
        <v>83</v>
      </c>
      <c r="V55" s="37">
        <v>1.7</v>
      </c>
      <c r="W55" s="37" t="s">
        <v>326</v>
      </c>
      <c r="X55" s="37">
        <v>420217.14</v>
      </c>
      <c r="Y55" s="37">
        <v>332685.59000000003</v>
      </c>
      <c r="Z55" s="37">
        <v>84.9</v>
      </c>
    </row>
    <row r="56" spans="1:26" x14ac:dyDescent="0.2">
      <c r="A56" s="37" t="s">
        <v>210</v>
      </c>
      <c r="B56" s="37" t="s">
        <v>81</v>
      </c>
      <c r="C56" s="37"/>
      <c r="D56" s="37">
        <v>72.7</v>
      </c>
      <c r="E56" s="37">
        <v>72.7</v>
      </c>
      <c r="F56" s="37">
        <v>72.7</v>
      </c>
      <c r="G56" s="37" t="s">
        <v>103</v>
      </c>
      <c r="H56" s="37" t="s">
        <v>211</v>
      </c>
      <c r="I56" s="37"/>
      <c r="J56" s="37">
        <v>0</v>
      </c>
      <c r="K56" s="37">
        <v>0</v>
      </c>
      <c r="L56" s="37">
        <v>0</v>
      </c>
      <c r="M56" s="37"/>
      <c r="N56" s="37"/>
      <c r="O56" s="37" t="s">
        <v>325</v>
      </c>
      <c r="P56" s="37"/>
      <c r="Q56" s="37"/>
      <c r="R56" s="37"/>
      <c r="S56" s="37">
        <v>0</v>
      </c>
      <c r="T56" s="37"/>
      <c r="U56" s="37" t="s">
        <v>83</v>
      </c>
      <c r="V56" s="37">
        <v>0.8</v>
      </c>
      <c r="W56" s="37" t="s">
        <v>326</v>
      </c>
      <c r="X56" s="37">
        <v>420178.02</v>
      </c>
      <c r="Y56" s="37">
        <v>332661.34000000003</v>
      </c>
      <c r="Z56" s="37">
        <v>84</v>
      </c>
    </row>
    <row r="57" spans="1:26" x14ac:dyDescent="0.2">
      <c r="A57" s="37" t="s">
        <v>339</v>
      </c>
      <c r="B57" s="37" t="s">
        <v>81</v>
      </c>
      <c r="C57" s="37"/>
      <c r="D57" s="37">
        <v>72.7</v>
      </c>
      <c r="E57" s="37">
        <v>72.7</v>
      </c>
      <c r="F57" s="37">
        <v>72.7</v>
      </c>
      <c r="G57" s="37" t="s">
        <v>103</v>
      </c>
      <c r="H57" s="37" t="s">
        <v>211</v>
      </c>
      <c r="I57" s="37"/>
      <c r="J57" s="37">
        <v>0</v>
      </c>
      <c r="K57" s="37">
        <v>0</v>
      </c>
      <c r="L57" s="37">
        <v>0</v>
      </c>
      <c r="M57" s="37"/>
      <c r="N57" s="37"/>
      <c r="O57" s="37" t="s">
        <v>325</v>
      </c>
      <c r="P57" s="37"/>
      <c r="Q57" s="37"/>
      <c r="R57" s="37"/>
      <c r="S57" s="37">
        <v>0</v>
      </c>
      <c r="T57" s="37"/>
      <c r="U57" s="37" t="s">
        <v>83</v>
      </c>
      <c r="V57" s="37">
        <v>0.8</v>
      </c>
      <c r="W57" s="37" t="s">
        <v>326</v>
      </c>
      <c r="X57" s="37">
        <v>420154.25</v>
      </c>
      <c r="Y57" s="37">
        <v>332669.48</v>
      </c>
      <c r="Z57" s="37">
        <v>84</v>
      </c>
    </row>
    <row r="58" spans="1:26" x14ac:dyDescent="0.2">
      <c r="A58" s="37" t="s">
        <v>208</v>
      </c>
      <c r="B58" s="37" t="s">
        <v>81</v>
      </c>
      <c r="C58" s="37"/>
      <c r="D58" s="37">
        <v>71.400000000000006</v>
      </c>
      <c r="E58" s="37">
        <v>71.400000000000006</v>
      </c>
      <c r="F58" s="37">
        <v>71.400000000000006</v>
      </c>
      <c r="G58" s="37" t="s">
        <v>103</v>
      </c>
      <c r="H58" s="37" t="s">
        <v>209</v>
      </c>
      <c r="I58" s="37"/>
      <c r="J58" s="37">
        <v>0</v>
      </c>
      <c r="K58" s="37">
        <v>0</v>
      </c>
      <c r="L58" s="37">
        <v>0</v>
      </c>
      <c r="M58" s="37"/>
      <c r="N58" s="37"/>
      <c r="O58" s="37"/>
      <c r="P58" s="37"/>
      <c r="Q58" s="37"/>
      <c r="R58" s="37"/>
      <c r="S58" s="37">
        <v>0</v>
      </c>
      <c r="T58" s="37"/>
      <c r="U58" s="37" t="s">
        <v>83</v>
      </c>
      <c r="V58" s="37">
        <v>1.7</v>
      </c>
      <c r="W58" s="37" t="s">
        <v>326</v>
      </c>
      <c r="X58" s="37">
        <v>420183.87</v>
      </c>
      <c r="Y58" s="37">
        <v>332657.78000000003</v>
      </c>
      <c r="Z58" s="37">
        <v>84.9</v>
      </c>
    </row>
    <row r="59" spans="1:26" x14ac:dyDescent="0.2">
      <c r="A59" s="37" t="s">
        <v>340</v>
      </c>
      <c r="B59" s="37" t="s">
        <v>81</v>
      </c>
      <c r="C59" s="37"/>
      <c r="D59" s="37">
        <v>71.400000000000006</v>
      </c>
      <c r="E59" s="37">
        <v>71.400000000000006</v>
      </c>
      <c r="F59" s="37">
        <v>71.400000000000006</v>
      </c>
      <c r="G59" s="37" t="s">
        <v>103</v>
      </c>
      <c r="H59" s="37" t="s">
        <v>209</v>
      </c>
      <c r="I59" s="37"/>
      <c r="J59" s="37">
        <v>0</v>
      </c>
      <c r="K59" s="37">
        <v>0</v>
      </c>
      <c r="L59" s="37">
        <v>0</v>
      </c>
      <c r="M59" s="37"/>
      <c r="N59" s="37"/>
      <c r="O59" s="37"/>
      <c r="P59" s="37"/>
      <c r="Q59" s="37"/>
      <c r="R59" s="37"/>
      <c r="S59" s="37">
        <v>0</v>
      </c>
      <c r="T59" s="37"/>
      <c r="U59" s="37" t="s">
        <v>83</v>
      </c>
      <c r="V59" s="37">
        <v>1.7</v>
      </c>
      <c r="W59" s="37" t="s">
        <v>326</v>
      </c>
      <c r="X59" s="37">
        <v>420160.1</v>
      </c>
      <c r="Y59" s="37">
        <v>332665.92</v>
      </c>
      <c r="Z59" s="37">
        <v>84.9</v>
      </c>
    </row>
    <row r="60" spans="1:26" x14ac:dyDescent="0.2">
      <c r="A60" s="37" t="s">
        <v>218</v>
      </c>
      <c r="B60" s="37" t="s">
        <v>81</v>
      </c>
      <c r="C60" s="37"/>
      <c r="D60" s="37">
        <v>73.7</v>
      </c>
      <c r="E60" s="37">
        <v>73.7</v>
      </c>
      <c r="F60" s="37">
        <v>73.7</v>
      </c>
      <c r="G60" s="37" t="s">
        <v>103</v>
      </c>
      <c r="H60" s="37" t="s">
        <v>219</v>
      </c>
      <c r="I60" s="37"/>
      <c r="J60" s="37">
        <v>0</v>
      </c>
      <c r="K60" s="37">
        <v>0</v>
      </c>
      <c r="L60" s="37">
        <v>0</v>
      </c>
      <c r="M60" s="37"/>
      <c r="N60" s="37"/>
      <c r="O60" s="37" t="s">
        <v>325</v>
      </c>
      <c r="P60" s="37"/>
      <c r="Q60" s="37"/>
      <c r="R60" s="37"/>
      <c r="S60" s="37">
        <v>0</v>
      </c>
      <c r="T60" s="37"/>
      <c r="U60" s="37" t="s">
        <v>83</v>
      </c>
      <c r="V60" s="37">
        <v>0.8</v>
      </c>
      <c r="W60" s="37" t="s">
        <v>326</v>
      </c>
      <c r="X60" s="37">
        <v>420234.59</v>
      </c>
      <c r="Y60" s="37">
        <v>332639.90000000002</v>
      </c>
      <c r="Z60" s="37">
        <v>84</v>
      </c>
    </row>
    <row r="61" spans="1:26" x14ac:dyDescent="0.2">
      <c r="A61" s="37" t="s">
        <v>216</v>
      </c>
      <c r="B61" s="37" t="s">
        <v>81</v>
      </c>
      <c r="C61" s="37"/>
      <c r="D61" s="37">
        <v>72</v>
      </c>
      <c r="E61" s="37">
        <v>72</v>
      </c>
      <c r="F61" s="37">
        <v>72</v>
      </c>
      <c r="G61" s="37" t="s">
        <v>103</v>
      </c>
      <c r="H61" s="37" t="s">
        <v>217</v>
      </c>
      <c r="I61" s="37"/>
      <c r="J61" s="37">
        <v>0</v>
      </c>
      <c r="K61" s="37">
        <v>0</v>
      </c>
      <c r="L61" s="37">
        <v>0</v>
      </c>
      <c r="M61" s="37"/>
      <c r="N61" s="37"/>
      <c r="O61" s="37"/>
      <c r="P61" s="37"/>
      <c r="Q61" s="37"/>
      <c r="R61" s="37"/>
      <c r="S61" s="37">
        <v>0</v>
      </c>
      <c r="T61" s="37"/>
      <c r="U61" s="37" t="s">
        <v>83</v>
      </c>
      <c r="V61" s="37">
        <v>1.7</v>
      </c>
      <c r="W61" s="37" t="s">
        <v>326</v>
      </c>
      <c r="X61" s="37">
        <v>420232.74</v>
      </c>
      <c r="Y61" s="37">
        <v>332633.73</v>
      </c>
      <c r="Z61" s="37">
        <v>84.9</v>
      </c>
    </row>
    <row r="62" spans="1:26" x14ac:dyDescent="0.2">
      <c r="A62" s="37" t="s">
        <v>181</v>
      </c>
      <c r="B62" s="37" t="s">
        <v>81</v>
      </c>
      <c r="C62" s="37"/>
      <c r="D62" s="37">
        <v>80.599999999999994</v>
      </c>
      <c r="E62" s="37">
        <v>80.599999999999994</v>
      </c>
      <c r="F62" s="37">
        <v>80.599999999999994</v>
      </c>
      <c r="G62" s="37" t="s">
        <v>103</v>
      </c>
      <c r="H62" s="37" t="s">
        <v>312</v>
      </c>
      <c r="I62" s="37"/>
      <c r="J62" s="37">
        <v>0</v>
      </c>
      <c r="K62" s="37">
        <v>0</v>
      </c>
      <c r="L62" s="37">
        <v>0</v>
      </c>
      <c r="M62" s="37"/>
      <c r="N62" s="37"/>
      <c r="O62" s="37"/>
      <c r="P62" s="37"/>
      <c r="Q62" s="37"/>
      <c r="R62" s="37"/>
      <c r="S62" s="37">
        <v>0</v>
      </c>
      <c r="T62" s="37"/>
      <c r="U62" s="37" t="s">
        <v>83</v>
      </c>
      <c r="V62" s="37">
        <v>1.7</v>
      </c>
      <c r="W62" s="37" t="s">
        <v>326</v>
      </c>
      <c r="X62" s="37">
        <v>420152.31</v>
      </c>
      <c r="Y62" s="37">
        <v>332596.78000000003</v>
      </c>
      <c r="Z62" s="37">
        <v>84.9</v>
      </c>
    </row>
    <row r="63" spans="1:26" x14ac:dyDescent="0.2">
      <c r="A63" s="37" t="s">
        <v>184</v>
      </c>
      <c r="B63" s="37" t="s">
        <v>81</v>
      </c>
      <c r="C63" s="37"/>
      <c r="D63" s="37">
        <v>80.5</v>
      </c>
      <c r="E63" s="37">
        <v>80.5</v>
      </c>
      <c r="F63" s="37">
        <v>80.5</v>
      </c>
      <c r="G63" s="37" t="s">
        <v>103</v>
      </c>
      <c r="H63" s="37" t="s">
        <v>315</v>
      </c>
      <c r="I63" s="37"/>
      <c r="J63" s="37">
        <v>0</v>
      </c>
      <c r="K63" s="37">
        <v>0</v>
      </c>
      <c r="L63" s="37">
        <v>0</v>
      </c>
      <c r="M63" s="37"/>
      <c r="N63" s="37"/>
      <c r="O63" s="37"/>
      <c r="P63" s="37"/>
      <c r="Q63" s="37"/>
      <c r="R63" s="37"/>
      <c r="S63" s="37">
        <v>0</v>
      </c>
      <c r="T63" s="37"/>
      <c r="U63" s="37" t="s">
        <v>83</v>
      </c>
      <c r="V63" s="37">
        <v>1.7</v>
      </c>
      <c r="W63" s="37" t="s">
        <v>326</v>
      </c>
      <c r="X63" s="37">
        <v>420147.13</v>
      </c>
      <c r="Y63" s="37">
        <v>332586.56</v>
      </c>
      <c r="Z63" s="37">
        <v>84.9</v>
      </c>
    </row>
    <row r="64" spans="1:26" x14ac:dyDescent="0.2">
      <c r="A64" s="37" t="s">
        <v>187</v>
      </c>
      <c r="B64" s="37" t="s">
        <v>81</v>
      </c>
      <c r="C64" s="37"/>
      <c r="D64" s="37">
        <v>78</v>
      </c>
      <c r="E64" s="37">
        <v>78</v>
      </c>
      <c r="F64" s="37">
        <v>78</v>
      </c>
      <c r="G64" s="37" t="s">
        <v>103</v>
      </c>
      <c r="H64" s="37" t="s">
        <v>318</v>
      </c>
      <c r="I64" s="37"/>
      <c r="J64" s="37">
        <v>0</v>
      </c>
      <c r="K64" s="37">
        <v>0</v>
      </c>
      <c r="L64" s="37">
        <v>0</v>
      </c>
      <c r="M64" s="37"/>
      <c r="N64" s="37"/>
      <c r="O64" s="37"/>
      <c r="P64" s="37"/>
      <c r="Q64" s="37"/>
      <c r="R64" s="37"/>
      <c r="S64" s="37">
        <v>0</v>
      </c>
      <c r="T64" s="37"/>
      <c r="U64" s="37" t="s">
        <v>83</v>
      </c>
      <c r="V64" s="37">
        <v>1.7</v>
      </c>
      <c r="W64" s="37" t="s">
        <v>326</v>
      </c>
      <c r="X64" s="37">
        <v>420139.2</v>
      </c>
      <c r="Y64" s="37">
        <v>332565.46000000002</v>
      </c>
      <c r="Z64" s="37">
        <v>84.9</v>
      </c>
    </row>
    <row r="65" spans="1:26" x14ac:dyDescent="0.2">
      <c r="A65" s="37" t="s">
        <v>182</v>
      </c>
      <c r="B65" s="37" t="s">
        <v>81</v>
      </c>
      <c r="C65" s="37"/>
      <c r="D65" s="37">
        <v>77.400000000000006</v>
      </c>
      <c r="E65" s="37">
        <v>77.400000000000006</v>
      </c>
      <c r="F65" s="37">
        <v>77.400000000000006</v>
      </c>
      <c r="G65" s="37" t="s">
        <v>103</v>
      </c>
      <c r="H65" s="37" t="s">
        <v>313</v>
      </c>
      <c r="I65" s="37"/>
      <c r="J65" s="37">
        <v>0</v>
      </c>
      <c r="K65" s="37">
        <v>0</v>
      </c>
      <c r="L65" s="37">
        <v>0</v>
      </c>
      <c r="M65" s="37"/>
      <c r="N65" s="37"/>
      <c r="O65" s="37" t="s">
        <v>325</v>
      </c>
      <c r="P65" s="37"/>
      <c r="Q65" s="37"/>
      <c r="R65" s="37"/>
      <c r="S65" s="37">
        <v>0</v>
      </c>
      <c r="T65" s="37"/>
      <c r="U65" s="37" t="s">
        <v>83</v>
      </c>
      <c r="V65" s="37">
        <v>0.8</v>
      </c>
      <c r="W65" s="37" t="s">
        <v>326</v>
      </c>
      <c r="X65" s="37">
        <v>420147.07</v>
      </c>
      <c r="Y65" s="37">
        <v>332600.33</v>
      </c>
      <c r="Z65" s="37">
        <v>84</v>
      </c>
    </row>
    <row r="66" spans="1:26" x14ac:dyDescent="0.2">
      <c r="A66" s="37" t="s">
        <v>183</v>
      </c>
      <c r="B66" s="37" t="s">
        <v>81</v>
      </c>
      <c r="C66" s="37"/>
      <c r="D66" s="37">
        <v>80.2</v>
      </c>
      <c r="E66" s="37">
        <v>80.2</v>
      </c>
      <c r="F66" s="37">
        <v>80.2</v>
      </c>
      <c r="G66" s="37" t="s">
        <v>103</v>
      </c>
      <c r="H66" s="37" t="s">
        <v>314</v>
      </c>
      <c r="I66" s="37"/>
      <c r="J66" s="37">
        <v>0</v>
      </c>
      <c r="K66" s="37">
        <v>0</v>
      </c>
      <c r="L66" s="37">
        <v>0</v>
      </c>
      <c r="M66" s="37"/>
      <c r="N66" s="37"/>
      <c r="O66" s="37" t="s">
        <v>325</v>
      </c>
      <c r="P66" s="37"/>
      <c r="Q66" s="37"/>
      <c r="R66" s="37"/>
      <c r="S66" s="37">
        <v>0</v>
      </c>
      <c r="T66" s="37"/>
      <c r="U66" s="37" t="s">
        <v>83</v>
      </c>
      <c r="V66" s="37">
        <v>0.8</v>
      </c>
      <c r="W66" s="37" t="s">
        <v>326</v>
      </c>
      <c r="X66" s="37">
        <v>420149.85</v>
      </c>
      <c r="Y66" s="37">
        <v>332591.93</v>
      </c>
      <c r="Z66" s="37">
        <v>84</v>
      </c>
    </row>
    <row r="67" spans="1:26" x14ac:dyDescent="0.2">
      <c r="A67" s="37" t="s">
        <v>186</v>
      </c>
      <c r="B67" s="37" t="s">
        <v>81</v>
      </c>
      <c r="C67" s="37"/>
      <c r="D67" s="37">
        <v>80.3</v>
      </c>
      <c r="E67" s="37">
        <v>80.3</v>
      </c>
      <c r="F67" s="37">
        <v>80.3</v>
      </c>
      <c r="G67" s="37" t="s">
        <v>103</v>
      </c>
      <c r="H67" s="37" t="s">
        <v>317</v>
      </c>
      <c r="I67" s="37"/>
      <c r="J67" s="37">
        <v>0</v>
      </c>
      <c r="K67" s="37">
        <v>0</v>
      </c>
      <c r="L67" s="37">
        <v>0</v>
      </c>
      <c r="M67" s="37"/>
      <c r="N67" s="37"/>
      <c r="O67" s="37" t="s">
        <v>325</v>
      </c>
      <c r="P67" s="37"/>
      <c r="Q67" s="37"/>
      <c r="R67" s="37"/>
      <c r="S67" s="37">
        <v>0</v>
      </c>
      <c r="T67" s="37"/>
      <c r="U67" s="37" t="s">
        <v>83</v>
      </c>
      <c r="V67" s="37">
        <v>0.8</v>
      </c>
      <c r="W67" s="37" t="s">
        <v>326</v>
      </c>
      <c r="X67" s="37">
        <v>420145.66</v>
      </c>
      <c r="Y67" s="37">
        <v>332581.15000000002</v>
      </c>
      <c r="Z67" s="37">
        <v>84</v>
      </c>
    </row>
    <row r="68" spans="1:26" x14ac:dyDescent="0.2">
      <c r="A68" s="37" t="s">
        <v>185</v>
      </c>
      <c r="B68" s="37" t="s">
        <v>81</v>
      </c>
      <c r="C68" s="37"/>
      <c r="D68" s="37">
        <v>77.2</v>
      </c>
      <c r="E68" s="37">
        <v>77.2</v>
      </c>
      <c r="F68" s="37">
        <v>77.2</v>
      </c>
      <c r="G68" s="37" t="s">
        <v>103</v>
      </c>
      <c r="H68" s="37" t="s">
        <v>316</v>
      </c>
      <c r="I68" s="37"/>
      <c r="J68" s="37">
        <v>0</v>
      </c>
      <c r="K68" s="37">
        <v>0</v>
      </c>
      <c r="L68" s="37">
        <v>0</v>
      </c>
      <c r="M68" s="37"/>
      <c r="N68" s="37"/>
      <c r="O68" s="37" t="s">
        <v>325</v>
      </c>
      <c r="P68" s="37"/>
      <c r="Q68" s="37"/>
      <c r="R68" s="37"/>
      <c r="S68" s="37">
        <v>0</v>
      </c>
      <c r="T68" s="37"/>
      <c r="U68" s="37" t="s">
        <v>83</v>
      </c>
      <c r="V68" s="37">
        <v>0.8</v>
      </c>
      <c r="W68" s="37" t="s">
        <v>326</v>
      </c>
      <c r="X68" s="37">
        <v>420142.25</v>
      </c>
      <c r="Y68" s="37">
        <v>332589.84999999998</v>
      </c>
      <c r="Z68" s="37">
        <v>84</v>
      </c>
    </row>
    <row r="69" spans="1:26" x14ac:dyDescent="0.2">
      <c r="A69" s="37" t="s">
        <v>188</v>
      </c>
      <c r="B69" s="37" t="s">
        <v>81</v>
      </c>
      <c r="C69" s="37"/>
      <c r="D69" s="37">
        <v>75.599999999999994</v>
      </c>
      <c r="E69" s="37">
        <v>75.599999999999994</v>
      </c>
      <c r="F69" s="37">
        <v>75.599999999999994</v>
      </c>
      <c r="G69" s="37" t="s">
        <v>103</v>
      </c>
      <c r="H69" s="37" t="s">
        <v>319</v>
      </c>
      <c r="I69" s="37"/>
      <c r="J69" s="37">
        <v>0</v>
      </c>
      <c r="K69" s="37">
        <v>0</v>
      </c>
      <c r="L69" s="37">
        <v>0</v>
      </c>
      <c r="M69" s="37"/>
      <c r="N69" s="37"/>
      <c r="O69" s="37" t="s">
        <v>325</v>
      </c>
      <c r="P69" s="37"/>
      <c r="Q69" s="37"/>
      <c r="R69" s="37"/>
      <c r="S69" s="37">
        <v>0</v>
      </c>
      <c r="T69" s="37"/>
      <c r="U69" s="37" t="s">
        <v>83</v>
      </c>
      <c r="V69" s="37">
        <v>0.8</v>
      </c>
      <c r="W69" s="37" t="s">
        <v>326</v>
      </c>
      <c r="X69" s="37">
        <v>420133.96</v>
      </c>
      <c r="Y69" s="37">
        <v>332571.15000000002</v>
      </c>
      <c r="Z69" s="37">
        <v>84</v>
      </c>
    </row>
    <row r="70" spans="1:26" x14ac:dyDescent="0.2">
      <c r="A70" s="37" t="s">
        <v>189</v>
      </c>
      <c r="B70" s="37" t="s">
        <v>81</v>
      </c>
      <c r="C70" s="37"/>
      <c r="D70" s="37">
        <v>77.8</v>
      </c>
      <c r="E70" s="37">
        <v>77.8</v>
      </c>
      <c r="F70" s="37">
        <v>77.8</v>
      </c>
      <c r="G70" s="37" t="s">
        <v>103</v>
      </c>
      <c r="H70" s="37" t="s">
        <v>320</v>
      </c>
      <c r="I70" s="37"/>
      <c r="J70" s="37">
        <v>0</v>
      </c>
      <c r="K70" s="37">
        <v>0</v>
      </c>
      <c r="L70" s="37">
        <v>0</v>
      </c>
      <c r="M70" s="37"/>
      <c r="N70" s="37"/>
      <c r="O70" s="37" t="s">
        <v>325</v>
      </c>
      <c r="P70" s="37"/>
      <c r="Q70" s="37"/>
      <c r="R70" s="37"/>
      <c r="S70" s="37">
        <v>0</v>
      </c>
      <c r="T70" s="37"/>
      <c r="U70" s="37" t="s">
        <v>83</v>
      </c>
      <c r="V70" s="37">
        <v>0.8</v>
      </c>
      <c r="W70" s="37" t="s">
        <v>326</v>
      </c>
      <c r="X70" s="37">
        <v>420136.5</v>
      </c>
      <c r="Y70" s="37">
        <v>332561.78999999998</v>
      </c>
      <c r="Z70" s="37">
        <v>84</v>
      </c>
    </row>
    <row r="71" spans="1:26" x14ac:dyDescent="0.2">
      <c r="A71" s="37" t="s">
        <v>341</v>
      </c>
      <c r="B71" s="37" t="s">
        <v>81</v>
      </c>
      <c r="C71" s="37"/>
      <c r="D71" s="37">
        <v>80.599999999999994</v>
      </c>
      <c r="E71" s="37">
        <v>80.599999999999994</v>
      </c>
      <c r="F71" s="37">
        <v>80.599999999999994</v>
      </c>
      <c r="G71" s="37" t="s">
        <v>103</v>
      </c>
      <c r="H71" s="37" t="s">
        <v>312</v>
      </c>
      <c r="I71" s="37"/>
      <c r="J71" s="37">
        <v>0</v>
      </c>
      <c r="K71" s="37">
        <v>0</v>
      </c>
      <c r="L71" s="37">
        <v>0</v>
      </c>
      <c r="M71" s="37"/>
      <c r="N71" s="37"/>
      <c r="O71" s="37"/>
      <c r="P71" s="37"/>
      <c r="Q71" s="37"/>
      <c r="R71" s="37"/>
      <c r="S71" s="37">
        <v>0</v>
      </c>
      <c r="T71" s="37"/>
      <c r="U71" s="37" t="s">
        <v>83</v>
      </c>
      <c r="V71" s="37">
        <v>1.7</v>
      </c>
      <c r="W71" s="37" t="s">
        <v>326</v>
      </c>
      <c r="X71" s="37">
        <v>420129.64</v>
      </c>
      <c r="Y71" s="37">
        <v>332611.8</v>
      </c>
      <c r="Z71" s="37">
        <v>84.9</v>
      </c>
    </row>
    <row r="72" spans="1:26" x14ac:dyDescent="0.2">
      <c r="A72" s="37" t="s">
        <v>342</v>
      </c>
      <c r="B72" s="37" t="s">
        <v>81</v>
      </c>
      <c r="C72" s="37"/>
      <c r="D72" s="37">
        <v>80.5</v>
      </c>
      <c r="E72" s="37">
        <v>80.5</v>
      </c>
      <c r="F72" s="37">
        <v>80.5</v>
      </c>
      <c r="G72" s="37" t="s">
        <v>103</v>
      </c>
      <c r="H72" s="37" t="s">
        <v>315</v>
      </c>
      <c r="I72" s="37"/>
      <c r="J72" s="37">
        <v>0</v>
      </c>
      <c r="K72" s="37">
        <v>0</v>
      </c>
      <c r="L72" s="37">
        <v>0</v>
      </c>
      <c r="M72" s="37"/>
      <c r="N72" s="37"/>
      <c r="O72" s="37"/>
      <c r="P72" s="37"/>
      <c r="Q72" s="37"/>
      <c r="R72" s="37"/>
      <c r="S72" s="37">
        <v>0</v>
      </c>
      <c r="T72" s="37"/>
      <c r="U72" s="37" t="s">
        <v>83</v>
      </c>
      <c r="V72" s="37">
        <v>1.7</v>
      </c>
      <c r="W72" s="37" t="s">
        <v>326</v>
      </c>
      <c r="X72" s="37">
        <v>420124.26</v>
      </c>
      <c r="Y72" s="37">
        <v>332597.73</v>
      </c>
      <c r="Z72" s="37">
        <v>84.9</v>
      </c>
    </row>
    <row r="73" spans="1:26" x14ac:dyDescent="0.2">
      <c r="A73" s="37" t="s">
        <v>343</v>
      </c>
      <c r="B73" s="37" t="s">
        <v>81</v>
      </c>
      <c r="C73" s="37"/>
      <c r="D73" s="37">
        <v>78</v>
      </c>
      <c r="E73" s="37">
        <v>78</v>
      </c>
      <c r="F73" s="37">
        <v>78</v>
      </c>
      <c r="G73" s="37" t="s">
        <v>103</v>
      </c>
      <c r="H73" s="37" t="s">
        <v>318</v>
      </c>
      <c r="I73" s="37"/>
      <c r="J73" s="37">
        <v>0</v>
      </c>
      <c r="K73" s="37">
        <v>0</v>
      </c>
      <c r="L73" s="37">
        <v>0</v>
      </c>
      <c r="M73" s="37"/>
      <c r="N73" s="37"/>
      <c r="O73" s="37"/>
      <c r="P73" s="37"/>
      <c r="Q73" s="37"/>
      <c r="R73" s="37"/>
      <c r="S73" s="37">
        <v>0</v>
      </c>
      <c r="T73" s="37"/>
      <c r="U73" s="37" t="s">
        <v>83</v>
      </c>
      <c r="V73" s="37">
        <v>1.7</v>
      </c>
      <c r="W73" s="37" t="s">
        <v>326</v>
      </c>
      <c r="X73" s="37">
        <v>420115.91</v>
      </c>
      <c r="Y73" s="37">
        <v>332577.99</v>
      </c>
      <c r="Z73" s="37">
        <v>84.9</v>
      </c>
    </row>
    <row r="74" spans="1:26" x14ac:dyDescent="0.2">
      <c r="A74" s="37" t="s">
        <v>344</v>
      </c>
      <c r="B74" s="37" t="s">
        <v>81</v>
      </c>
      <c r="C74" s="37"/>
      <c r="D74" s="37">
        <v>77.400000000000006</v>
      </c>
      <c r="E74" s="37">
        <v>77.400000000000006</v>
      </c>
      <c r="F74" s="37">
        <v>77.400000000000006</v>
      </c>
      <c r="G74" s="37" t="s">
        <v>103</v>
      </c>
      <c r="H74" s="37" t="s">
        <v>313</v>
      </c>
      <c r="I74" s="37"/>
      <c r="J74" s="37">
        <v>0</v>
      </c>
      <c r="K74" s="37">
        <v>0</v>
      </c>
      <c r="L74" s="37">
        <v>0</v>
      </c>
      <c r="M74" s="37"/>
      <c r="N74" s="37"/>
      <c r="O74" s="37" t="s">
        <v>325</v>
      </c>
      <c r="P74" s="37"/>
      <c r="Q74" s="37"/>
      <c r="R74" s="37"/>
      <c r="S74" s="37">
        <v>0</v>
      </c>
      <c r="T74" s="37"/>
      <c r="U74" s="37" t="s">
        <v>83</v>
      </c>
      <c r="V74" s="37">
        <v>0.8</v>
      </c>
      <c r="W74" s="37" t="s">
        <v>326</v>
      </c>
      <c r="X74" s="37">
        <v>420124.4</v>
      </c>
      <c r="Y74" s="37">
        <v>332615.34999999998</v>
      </c>
      <c r="Z74" s="37">
        <v>84</v>
      </c>
    </row>
    <row r="75" spans="1:26" x14ac:dyDescent="0.2">
      <c r="A75" s="37" t="s">
        <v>345</v>
      </c>
      <c r="B75" s="37" t="s">
        <v>81</v>
      </c>
      <c r="C75" s="37"/>
      <c r="D75" s="37">
        <v>80.2</v>
      </c>
      <c r="E75" s="37">
        <v>80.2</v>
      </c>
      <c r="F75" s="37">
        <v>80.2</v>
      </c>
      <c r="G75" s="37" t="s">
        <v>103</v>
      </c>
      <c r="H75" s="37" t="s">
        <v>314</v>
      </c>
      <c r="I75" s="37"/>
      <c r="J75" s="37">
        <v>0</v>
      </c>
      <c r="K75" s="37">
        <v>0</v>
      </c>
      <c r="L75" s="37">
        <v>0</v>
      </c>
      <c r="M75" s="37"/>
      <c r="N75" s="37"/>
      <c r="O75" s="37" t="s">
        <v>325</v>
      </c>
      <c r="P75" s="37"/>
      <c r="Q75" s="37"/>
      <c r="R75" s="37"/>
      <c r="S75" s="37">
        <v>0</v>
      </c>
      <c r="T75" s="37"/>
      <c r="U75" s="37" t="s">
        <v>83</v>
      </c>
      <c r="V75" s="37">
        <v>0.8</v>
      </c>
      <c r="W75" s="37" t="s">
        <v>326</v>
      </c>
      <c r="X75" s="37">
        <v>420126.66</v>
      </c>
      <c r="Y75" s="37">
        <v>332605.96000000002</v>
      </c>
      <c r="Z75" s="37">
        <v>84</v>
      </c>
    </row>
    <row r="76" spans="1:26" x14ac:dyDescent="0.2">
      <c r="A76" s="37" t="s">
        <v>346</v>
      </c>
      <c r="B76" s="37" t="s">
        <v>81</v>
      </c>
      <c r="C76" s="37"/>
      <c r="D76" s="37">
        <v>80.3</v>
      </c>
      <c r="E76" s="37">
        <v>80.3</v>
      </c>
      <c r="F76" s="37">
        <v>80.3</v>
      </c>
      <c r="G76" s="37" t="s">
        <v>103</v>
      </c>
      <c r="H76" s="37" t="s">
        <v>317</v>
      </c>
      <c r="I76" s="37"/>
      <c r="J76" s="37">
        <v>0</v>
      </c>
      <c r="K76" s="37">
        <v>0</v>
      </c>
      <c r="L76" s="37">
        <v>0</v>
      </c>
      <c r="M76" s="37"/>
      <c r="N76" s="37"/>
      <c r="O76" s="37" t="s">
        <v>325</v>
      </c>
      <c r="P76" s="37"/>
      <c r="Q76" s="37"/>
      <c r="R76" s="37"/>
      <c r="S76" s="37">
        <v>0</v>
      </c>
      <c r="T76" s="37"/>
      <c r="U76" s="37" t="s">
        <v>83</v>
      </c>
      <c r="V76" s="37">
        <v>0.8</v>
      </c>
      <c r="W76" s="37" t="s">
        <v>326</v>
      </c>
      <c r="X76" s="37">
        <v>420121.54</v>
      </c>
      <c r="Y76" s="37">
        <v>332591.07</v>
      </c>
      <c r="Z76" s="37">
        <v>84</v>
      </c>
    </row>
    <row r="77" spans="1:26" x14ac:dyDescent="0.2">
      <c r="A77" s="37" t="s">
        <v>347</v>
      </c>
      <c r="B77" s="37" t="s">
        <v>81</v>
      </c>
      <c r="C77" s="37"/>
      <c r="D77" s="37">
        <v>77.2</v>
      </c>
      <c r="E77" s="37">
        <v>77.2</v>
      </c>
      <c r="F77" s="37">
        <v>77.2</v>
      </c>
      <c r="G77" s="37" t="s">
        <v>103</v>
      </c>
      <c r="H77" s="37" t="s">
        <v>316</v>
      </c>
      <c r="I77" s="37"/>
      <c r="J77" s="37">
        <v>0</v>
      </c>
      <c r="K77" s="37">
        <v>0</v>
      </c>
      <c r="L77" s="37">
        <v>0</v>
      </c>
      <c r="M77" s="37"/>
      <c r="N77" s="37"/>
      <c r="O77" s="37" t="s">
        <v>325</v>
      </c>
      <c r="P77" s="37"/>
      <c r="Q77" s="37"/>
      <c r="R77" s="37"/>
      <c r="S77" s="37">
        <v>0</v>
      </c>
      <c r="T77" s="37"/>
      <c r="U77" s="37" t="s">
        <v>83</v>
      </c>
      <c r="V77" s="37">
        <v>0.8</v>
      </c>
      <c r="W77" s="37" t="s">
        <v>326</v>
      </c>
      <c r="X77" s="37">
        <v>420117.87</v>
      </c>
      <c r="Y77" s="37">
        <v>332601.07</v>
      </c>
      <c r="Z77" s="37">
        <v>84</v>
      </c>
    </row>
    <row r="78" spans="1:26" x14ac:dyDescent="0.2">
      <c r="A78" s="37" t="s">
        <v>348</v>
      </c>
      <c r="B78" s="37" t="s">
        <v>81</v>
      </c>
      <c r="C78" s="37"/>
      <c r="D78" s="37">
        <v>75.599999999999994</v>
      </c>
      <c r="E78" s="37">
        <v>75.599999999999994</v>
      </c>
      <c r="F78" s="37">
        <v>75.599999999999994</v>
      </c>
      <c r="G78" s="37" t="s">
        <v>103</v>
      </c>
      <c r="H78" s="37" t="s">
        <v>319</v>
      </c>
      <c r="I78" s="37"/>
      <c r="J78" s="37">
        <v>0</v>
      </c>
      <c r="K78" s="37">
        <v>0</v>
      </c>
      <c r="L78" s="37">
        <v>0</v>
      </c>
      <c r="M78" s="37"/>
      <c r="N78" s="37"/>
      <c r="O78" s="37" t="s">
        <v>325</v>
      </c>
      <c r="P78" s="37"/>
      <c r="Q78" s="37"/>
      <c r="R78" s="37"/>
      <c r="S78" s="37">
        <v>0</v>
      </c>
      <c r="T78" s="37"/>
      <c r="U78" s="37" t="s">
        <v>83</v>
      </c>
      <c r="V78" s="37">
        <v>0.8</v>
      </c>
      <c r="W78" s="37" t="s">
        <v>326</v>
      </c>
      <c r="X78" s="37">
        <v>420110.04</v>
      </c>
      <c r="Y78" s="37">
        <v>332583.88</v>
      </c>
      <c r="Z78" s="37">
        <v>84</v>
      </c>
    </row>
    <row r="79" spans="1:26" x14ac:dyDescent="0.2">
      <c r="A79" s="37" t="s">
        <v>349</v>
      </c>
      <c r="B79" s="37" t="s">
        <v>81</v>
      </c>
      <c r="C79" s="37"/>
      <c r="D79" s="37">
        <v>77.8</v>
      </c>
      <c r="E79" s="37">
        <v>77.8</v>
      </c>
      <c r="F79" s="37">
        <v>77.8</v>
      </c>
      <c r="G79" s="37" t="s">
        <v>103</v>
      </c>
      <c r="H79" s="37" t="s">
        <v>320</v>
      </c>
      <c r="I79" s="37"/>
      <c r="J79" s="37">
        <v>0</v>
      </c>
      <c r="K79" s="37">
        <v>0</v>
      </c>
      <c r="L79" s="37">
        <v>0</v>
      </c>
      <c r="M79" s="37"/>
      <c r="N79" s="37"/>
      <c r="O79" s="37" t="s">
        <v>325</v>
      </c>
      <c r="P79" s="37"/>
      <c r="Q79" s="37"/>
      <c r="R79" s="37"/>
      <c r="S79" s="37">
        <v>0</v>
      </c>
      <c r="T79" s="37"/>
      <c r="U79" s="37" t="s">
        <v>83</v>
      </c>
      <c r="V79" s="37">
        <v>0.8</v>
      </c>
      <c r="W79" s="37" t="s">
        <v>326</v>
      </c>
      <c r="X79" s="37">
        <v>420112.27</v>
      </c>
      <c r="Y79" s="37">
        <v>332573.07</v>
      </c>
      <c r="Z79" s="37">
        <v>84</v>
      </c>
    </row>
    <row r="80" spans="1:26" x14ac:dyDescent="0.2">
      <c r="A80" s="37" t="s">
        <v>374</v>
      </c>
      <c r="B80" s="37"/>
      <c r="C80" s="37"/>
      <c r="D80" s="37">
        <v>97.5</v>
      </c>
      <c r="E80" s="37">
        <v>89.5</v>
      </c>
      <c r="F80" s="37">
        <v>97.5</v>
      </c>
      <c r="G80" s="37" t="s">
        <v>103</v>
      </c>
      <c r="H80" s="37" t="s">
        <v>375</v>
      </c>
      <c r="I80" s="37"/>
      <c r="J80" s="37">
        <v>8</v>
      </c>
      <c r="K80" s="37">
        <v>0</v>
      </c>
      <c r="L80" s="37">
        <v>8</v>
      </c>
      <c r="M80" s="37"/>
      <c r="N80" s="37"/>
      <c r="O80" s="37"/>
      <c r="P80" s="37"/>
      <c r="Q80" s="37"/>
      <c r="R80" s="37"/>
      <c r="S80" s="37">
        <v>0</v>
      </c>
      <c r="T80" s="37">
        <v>500</v>
      </c>
      <c r="U80" s="37" t="s">
        <v>83</v>
      </c>
      <c r="V80" s="37">
        <v>2</v>
      </c>
      <c r="W80" s="37" t="s">
        <v>280</v>
      </c>
      <c r="X80" s="37">
        <v>420240.28</v>
      </c>
      <c r="Y80" s="37">
        <v>332618.96000000002</v>
      </c>
      <c r="Z80" s="37">
        <v>74.44</v>
      </c>
    </row>
    <row r="81" spans="1:26" x14ac:dyDescent="0.2">
      <c r="A81" s="37" t="s">
        <v>376</v>
      </c>
      <c r="B81" s="37"/>
      <c r="C81" s="37" t="s">
        <v>382</v>
      </c>
      <c r="D81" s="37">
        <v>94</v>
      </c>
      <c r="E81" s="37">
        <v>86</v>
      </c>
      <c r="F81" s="37">
        <v>94</v>
      </c>
      <c r="G81" s="37" t="s">
        <v>103</v>
      </c>
      <c r="H81" s="37">
        <v>86</v>
      </c>
      <c r="I81" s="37"/>
      <c r="J81" s="37">
        <v>8</v>
      </c>
      <c r="K81" s="37">
        <v>0</v>
      </c>
      <c r="L81" s="37">
        <v>8</v>
      </c>
      <c r="M81" s="37"/>
      <c r="N81" s="37"/>
      <c r="O81" s="37"/>
      <c r="P81" s="37"/>
      <c r="Q81" s="37"/>
      <c r="R81" s="37"/>
      <c r="S81" s="37">
        <v>0</v>
      </c>
      <c r="T81" s="37">
        <v>500</v>
      </c>
      <c r="U81" s="37" t="s">
        <v>83</v>
      </c>
      <c r="V81" s="37">
        <v>9.3000000000000007</v>
      </c>
      <c r="W81" s="37" t="s">
        <v>280</v>
      </c>
      <c r="X81" s="37">
        <v>420240.28</v>
      </c>
      <c r="Y81" s="37">
        <v>332618.96000000002</v>
      </c>
      <c r="Z81" s="37">
        <v>81.739999999999995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B1116-9153-4AD1-803A-EAAB1B87D776}">
  <dimension ref="A2:R58"/>
  <sheetViews>
    <sheetView showGridLines="0" tabSelected="1" workbookViewId="0">
      <selection sqref="A1:R19"/>
    </sheetView>
  </sheetViews>
  <sheetFormatPr defaultRowHeight="15" x14ac:dyDescent="0.2"/>
  <sheetData>
    <row r="2" spans="1:18" x14ac:dyDescent="0.2">
      <c r="A2" s="54" t="s">
        <v>370</v>
      </c>
    </row>
    <row r="3" spans="1:18" x14ac:dyDescent="0.2">
      <c r="A3" s="6" t="s">
        <v>50</v>
      </c>
      <c r="B3" s="6" t="s">
        <v>51</v>
      </c>
      <c r="C3" s="6" t="s">
        <v>52</v>
      </c>
      <c r="D3" s="6" t="s">
        <v>351</v>
      </c>
      <c r="E3" s="6"/>
      <c r="F3" s="6" t="s">
        <v>352</v>
      </c>
      <c r="G3" s="6"/>
      <c r="H3" s="6" t="s">
        <v>353</v>
      </c>
      <c r="I3" s="6"/>
      <c r="J3" s="6"/>
      <c r="K3" s="6" t="s">
        <v>276</v>
      </c>
      <c r="L3" s="6"/>
      <c r="M3" s="6" t="s">
        <v>321</v>
      </c>
      <c r="N3" s="6"/>
      <c r="O3" s="6"/>
    </row>
    <row r="4" spans="1:18" x14ac:dyDescent="0.2">
      <c r="A4" s="6"/>
      <c r="B4" s="6"/>
      <c r="C4" s="6"/>
      <c r="D4" s="6" t="s">
        <v>64</v>
      </c>
      <c r="E4" s="6" t="s">
        <v>66</v>
      </c>
      <c r="F4" s="6" t="s">
        <v>64</v>
      </c>
      <c r="G4" s="6" t="s">
        <v>66</v>
      </c>
      <c r="H4" s="6" t="s">
        <v>67</v>
      </c>
      <c r="I4" s="6" t="s">
        <v>354</v>
      </c>
      <c r="J4" s="6" t="s">
        <v>355</v>
      </c>
      <c r="K4" s="6"/>
      <c r="L4" s="6"/>
      <c r="M4" s="6" t="s">
        <v>322</v>
      </c>
      <c r="N4" s="6" t="s">
        <v>323</v>
      </c>
      <c r="O4" s="6" t="s">
        <v>324</v>
      </c>
    </row>
    <row r="5" spans="1:18" x14ac:dyDescent="0.2">
      <c r="A5" s="6"/>
      <c r="B5" s="6"/>
      <c r="C5" s="6"/>
      <c r="D5" s="6" t="s">
        <v>74</v>
      </c>
      <c r="E5" s="6" t="s">
        <v>74</v>
      </c>
      <c r="F5" s="6" t="s">
        <v>74</v>
      </c>
      <c r="G5" s="6" t="s">
        <v>74</v>
      </c>
      <c r="H5" s="6"/>
      <c r="I5" s="6"/>
      <c r="J5" s="6"/>
      <c r="K5" s="6" t="s">
        <v>109</v>
      </c>
      <c r="L5" s="6"/>
      <c r="M5" s="6" t="s">
        <v>109</v>
      </c>
      <c r="N5" s="6" t="s">
        <v>109</v>
      </c>
      <c r="O5" s="6" t="s">
        <v>109</v>
      </c>
    </row>
    <row r="6" spans="1:18" x14ac:dyDescent="0.2">
      <c r="A6" s="6" t="s">
        <v>307</v>
      </c>
      <c r="B6" s="6" t="s">
        <v>81</v>
      </c>
      <c r="C6" s="6"/>
      <c r="D6" s="6">
        <v>41.7</v>
      </c>
      <c r="E6" s="6">
        <v>39.9</v>
      </c>
      <c r="F6" s="6">
        <v>0</v>
      </c>
      <c r="G6" s="6">
        <v>0</v>
      </c>
      <c r="H6" s="6"/>
      <c r="I6" s="6" t="s">
        <v>279</v>
      </c>
      <c r="J6" s="6" t="s">
        <v>356</v>
      </c>
      <c r="K6" s="6">
        <v>4.5</v>
      </c>
      <c r="L6" s="6" t="s">
        <v>280</v>
      </c>
      <c r="M6" s="6">
        <v>420234.89</v>
      </c>
      <c r="N6" s="6">
        <v>332791.24</v>
      </c>
      <c r="O6" s="6">
        <v>81.22</v>
      </c>
    </row>
    <row r="7" spans="1:18" x14ac:dyDescent="0.2">
      <c r="A7" s="6" t="s">
        <v>308</v>
      </c>
      <c r="B7" s="6" t="s">
        <v>81</v>
      </c>
      <c r="C7" s="6"/>
      <c r="D7" s="6">
        <v>40.299999999999997</v>
      </c>
      <c r="E7" s="6">
        <v>40.200000000000003</v>
      </c>
      <c r="F7" s="6">
        <v>0</v>
      </c>
      <c r="G7" s="6">
        <v>0</v>
      </c>
      <c r="H7" s="6"/>
      <c r="I7" s="6" t="s">
        <v>279</v>
      </c>
      <c r="J7" s="6" t="s">
        <v>356</v>
      </c>
      <c r="K7" s="6">
        <v>4.5</v>
      </c>
      <c r="L7" s="6" t="s">
        <v>280</v>
      </c>
      <c r="M7" s="6">
        <v>420144.91</v>
      </c>
      <c r="N7" s="6">
        <v>332818.34999999998</v>
      </c>
      <c r="O7" s="6">
        <v>81.27</v>
      </c>
    </row>
    <row r="8" spans="1:18" x14ac:dyDescent="0.2">
      <c r="A8" s="6" t="s">
        <v>310</v>
      </c>
      <c r="B8" s="6" t="s">
        <v>81</v>
      </c>
      <c r="C8" s="6"/>
      <c r="D8" s="6">
        <v>43.1</v>
      </c>
      <c r="E8" s="6">
        <v>41.2</v>
      </c>
      <c r="F8" s="6">
        <v>0</v>
      </c>
      <c r="G8" s="6">
        <v>0</v>
      </c>
      <c r="H8" s="6"/>
      <c r="I8" s="6" t="s">
        <v>279</v>
      </c>
      <c r="J8" s="6" t="s">
        <v>356</v>
      </c>
      <c r="K8" s="6">
        <v>4.5</v>
      </c>
      <c r="L8" s="6" t="s">
        <v>280</v>
      </c>
      <c r="M8" s="6">
        <v>420251.65</v>
      </c>
      <c r="N8" s="6">
        <v>332779.67</v>
      </c>
      <c r="O8" s="6">
        <v>81.040000000000006</v>
      </c>
    </row>
    <row r="9" spans="1:18" x14ac:dyDescent="0.2">
      <c r="A9" s="6" t="s">
        <v>378</v>
      </c>
      <c r="B9" s="6" t="s">
        <v>81</v>
      </c>
      <c r="C9" s="6"/>
      <c r="D9" s="6">
        <v>37.6</v>
      </c>
      <c r="E9" s="6">
        <v>37.5</v>
      </c>
      <c r="F9" s="6">
        <v>0</v>
      </c>
      <c r="G9" s="6">
        <v>0</v>
      </c>
      <c r="H9" s="6"/>
      <c r="I9" s="6" t="s">
        <v>279</v>
      </c>
      <c r="J9" s="6" t="s">
        <v>356</v>
      </c>
      <c r="K9" s="6">
        <v>4.5</v>
      </c>
      <c r="L9" s="6" t="s">
        <v>280</v>
      </c>
      <c r="M9" s="6">
        <v>419954.12</v>
      </c>
      <c r="N9" s="6">
        <v>332533.75</v>
      </c>
      <c r="O9" s="6">
        <v>76.42</v>
      </c>
    </row>
    <row r="12" spans="1:18" x14ac:dyDescent="0.2">
      <c r="A12" s="54" t="s">
        <v>369</v>
      </c>
    </row>
    <row r="13" spans="1:18" x14ac:dyDescent="0.2">
      <c r="A13" s="6" t="s">
        <v>50</v>
      </c>
      <c r="B13" s="6" t="s">
        <v>51</v>
      </c>
      <c r="C13" s="6" t="s">
        <v>52</v>
      </c>
      <c r="D13" s="6" t="s">
        <v>357</v>
      </c>
      <c r="E13" s="6"/>
      <c r="F13" s="6" t="s">
        <v>358</v>
      </c>
      <c r="G13" s="6"/>
      <c r="H13" s="6" t="s">
        <v>353</v>
      </c>
      <c r="I13" s="6"/>
      <c r="J13" s="6"/>
      <c r="K13" s="6" t="s">
        <v>321</v>
      </c>
      <c r="L13" s="6"/>
      <c r="M13" s="6"/>
      <c r="N13" s="6" t="s">
        <v>359</v>
      </c>
      <c r="O13" s="6"/>
      <c r="P13" s="6" t="s">
        <v>360</v>
      </c>
      <c r="Q13" s="6" t="s">
        <v>361</v>
      </c>
      <c r="R13" s="6"/>
    </row>
    <row r="14" spans="1:18" x14ac:dyDescent="0.2">
      <c r="A14" s="6"/>
      <c r="B14" s="6"/>
      <c r="C14" s="6"/>
      <c r="D14" s="6" t="s">
        <v>64</v>
      </c>
      <c r="E14" s="6" t="s">
        <v>66</v>
      </c>
      <c r="F14" s="6" t="s">
        <v>362</v>
      </c>
      <c r="G14" s="6" t="s">
        <v>363</v>
      </c>
      <c r="H14" s="6" t="s">
        <v>67</v>
      </c>
      <c r="I14" s="6" t="s">
        <v>354</v>
      </c>
      <c r="J14" s="6" t="s">
        <v>355</v>
      </c>
      <c r="K14" s="6" t="s">
        <v>322</v>
      </c>
      <c r="L14" s="6" t="s">
        <v>323</v>
      </c>
      <c r="M14" s="6" t="s">
        <v>364</v>
      </c>
      <c r="N14" s="6" t="s">
        <v>365</v>
      </c>
      <c r="O14" s="6" t="s">
        <v>366</v>
      </c>
      <c r="P14" s="6"/>
      <c r="Q14" s="6"/>
      <c r="R14" s="6"/>
    </row>
    <row r="15" spans="1:18" x14ac:dyDescent="0.2">
      <c r="A15" s="6"/>
      <c r="B15" s="6"/>
      <c r="C15" s="6"/>
      <c r="D15" s="6" t="s">
        <v>74</v>
      </c>
      <c r="E15" s="6" t="s">
        <v>74</v>
      </c>
      <c r="F15" s="6" t="s">
        <v>367</v>
      </c>
      <c r="G15" s="6" t="s">
        <v>367</v>
      </c>
      <c r="H15" s="6"/>
      <c r="I15" s="6"/>
      <c r="J15" s="6"/>
      <c r="K15" s="6" t="s">
        <v>109</v>
      </c>
      <c r="L15" s="6" t="s">
        <v>109</v>
      </c>
      <c r="M15" s="6" t="s">
        <v>109</v>
      </c>
      <c r="N15" s="6" t="s">
        <v>109</v>
      </c>
      <c r="O15" s="6" t="s">
        <v>109</v>
      </c>
      <c r="P15" s="6"/>
      <c r="Q15" s="6"/>
      <c r="R15" s="6"/>
    </row>
    <row r="16" spans="1:18" x14ac:dyDescent="0.2">
      <c r="A16" s="6" t="s">
        <v>310</v>
      </c>
      <c r="B16" s="6" t="s">
        <v>81</v>
      </c>
      <c r="C16" s="6"/>
      <c r="D16" s="6">
        <v>43.2</v>
      </c>
      <c r="E16" s="6">
        <v>41.3</v>
      </c>
      <c r="F16" s="6"/>
      <c r="G16" s="6"/>
      <c r="H16" s="6"/>
      <c r="I16" s="6" t="s">
        <v>279</v>
      </c>
      <c r="J16" s="6" t="s">
        <v>368</v>
      </c>
      <c r="K16" s="6">
        <v>420252.92</v>
      </c>
      <c r="L16" s="6">
        <v>332783.31</v>
      </c>
      <c r="M16" s="6">
        <v>4</v>
      </c>
      <c r="N16" s="6">
        <v>4.5</v>
      </c>
      <c r="O16" s="6">
        <v>1000</v>
      </c>
      <c r="P16" s="6">
        <v>0.5</v>
      </c>
      <c r="Q16" s="6" t="s">
        <v>280</v>
      </c>
      <c r="R16" s="6"/>
    </row>
    <row r="17" spans="1:18" x14ac:dyDescent="0.2">
      <c r="A17" s="6" t="s">
        <v>308</v>
      </c>
      <c r="B17" s="6" t="s">
        <v>81</v>
      </c>
      <c r="C17" s="6"/>
      <c r="D17" s="6">
        <v>40.4</v>
      </c>
      <c r="E17" s="6">
        <v>40.200000000000003</v>
      </c>
      <c r="F17" s="6"/>
      <c r="G17" s="6"/>
      <c r="H17" s="6"/>
      <c r="I17" s="6" t="s">
        <v>279</v>
      </c>
      <c r="J17" s="6" t="s">
        <v>368</v>
      </c>
      <c r="K17" s="6">
        <v>420148.21</v>
      </c>
      <c r="L17" s="6">
        <v>332823.36</v>
      </c>
      <c r="M17" s="6">
        <v>4.5</v>
      </c>
      <c r="N17" s="6">
        <v>4.5</v>
      </c>
      <c r="O17" s="6">
        <v>1000</v>
      </c>
      <c r="P17" s="6">
        <v>0.5</v>
      </c>
      <c r="Q17" s="6" t="s">
        <v>280</v>
      </c>
      <c r="R17" s="6"/>
    </row>
    <row r="18" spans="1:18" x14ac:dyDescent="0.2">
      <c r="A18" s="6" t="s">
        <v>307</v>
      </c>
      <c r="B18" s="6" t="s">
        <v>81</v>
      </c>
      <c r="C18" s="6"/>
      <c r="D18" s="6">
        <v>41.7</v>
      </c>
      <c r="E18" s="6">
        <v>40</v>
      </c>
      <c r="F18" s="6"/>
      <c r="G18" s="6"/>
      <c r="H18" s="6"/>
      <c r="I18" s="6" t="s">
        <v>279</v>
      </c>
      <c r="J18" s="6" t="s">
        <v>368</v>
      </c>
      <c r="K18" s="6">
        <v>420235.92</v>
      </c>
      <c r="L18" s="6">
        <v>332795.28000000003</v>
      </c>
      <c r="M18" s="6">
        <v>4</v>
      </c>
      <c r="N18" s="6">
        <v>4.5</v>
      </c>
      <c r="O18" s="6">
        <v>1000</v>
      </c>
      <c r="P18" s="6">
        <v>0.5</v>
      </c>
      <c r="Q18" s="6" t="s">
        <v>280</v>
      </c>
      <c r="R18" s="6"/>
    </row>
    <row r="19" spans="1:18" x14ac:dyDescent="0.2">
      <c r="A19" s="6" t="s">
        <v>378</v>
      </c>
      <c r="B19" s="6" t="s">
        <v>81</v>
      </c>
      <c r="C19" s="6"/>
      <c r="D19" s="6">
        <v>37.6</v>
      </c>
      <c r="E19" s="6">
        <v>37.5</v>
      </c>
      <c r="F19" s="6"/>
      <c r="G19" s="6"/>
      <c r="H19" s="6"/>
      <c r="I19" s="6" t="s">
        <v>279</v>
      </c>
      <c r="J19" s="6" t="s">
        <v>368</v>
      </c>
      <c r="K19" s="6">
        <v>419949.72</v>
      </c>
      <c r="L19" s="6">
        <v>332535.12</v>
      </c>
      <c r="M19" s="6">
        <v>4</v>
      </c>
      <c r="N19" s="6">
        <v>4.5</v>
      </c>
      <c r="O19" s="6">
        <v>1000</v>
      </c>
      <c r="P19" s="6">
        <v>0.5</v>
      </c>
      <c r="Q19" s="6" t="s">
        <v>280</v>
      </c>
      <c r="R19" s="6"/>
    </row>
    <row r="20" spans="1:18" s="71" customFormat="1" x14ac:dyDescent="0.2"/>
    <row r="21" spans="1:18" s="71" customFormat="1" x14ac:dyDescent="0.2"/>
    <row r="22" spans="1:18" s="71" customFormat="1" x14ac:dyDescent="0.2"/>
    <row r="23" spans="1:18" s="71" customFormat="1" x14ac:dyDescent="0.2"/>
    <row r="24" spans="1:18" s="71" customFormat="1" x14ac:dyDescent="0.2"/>
    <row r="25" spans="1:18" s="71" customFormat="1" x14ac:dyDescent="0.2"/>
    <row r="26" spans="1:18" s="71" customFormat="1" x14ac:dyDescent="0.2"/>
    <row r="27" spans="1:18" s="71" customFormat="1" x14ac:dyDescent="0.2"/>
    <row r="28" spans="1:18" s="71" customFormat="1" x14ac:dyDescent="0.2"/>
    <row r="29" spans="1:18" s="71" customFormat="1" x14ac:dyDescent="0.2"/>
    <row r="30" spans="1:18" s="71" customFormat="1" x14ac:dyDescent="0.2"/>
    <row r="31" spans="1:18" s="71" customFormat="1" x14ac:dyDescent="0.2"/>
    <row r="32" spans="1:18" s="71" customFormat="1" x14ac:dyDescent="0.2"/>
    <row r="33" s="71" customFormat="1" x14ac:dyDescent="0.2"/>
    <row r="34" s="71" customFormat="1" x14ac:dyDescent="0.2"/>
    <row r="35" s="71" customFormat="1" x14ac:dyDescent="0.2"/>
    <row r="36" s="71" customFormat="1" x14ac:dyDescent="0.2"/>
    <row r="37" s="71" customFormat="1" x14ac:dyDescent="0.2"/>
    <row r="38" s="71" customFormat="1" x14ac:dyDescent="0.2"/>
    <row r="39" s="71" customFormat="1" x14ac:dyDescent="0.2"/>
    <row r="40" s="71" customFormat="1" x14ac:dyDescent="0.2"/>
    <row r="41" s="71" customFormat="1" x14ac:dyDescent="0.2"/>
    <row r="42" s="71" customFormat="1" x14ac:dyDescent="0.2"/>
    <row r="43" s="71" customFormat="1" x14ac:dyDescent="0.2"/>
    <row r="44" s="71" customFormat="1" x14ac:dyDescent="0.2"/>
    <row r="45" s="71" customFormat="1" x14ac:dyDescent="0.2"/>
    <row r="46" s="71" customFormat="1" x14ac:dyDescent="0.2"/>
    <row r="47" s="71" customFormat="1" x14ac:dyDescent="0.2"/>
    <row r="48" s="71" customFormat="1" x14ac:dyDescent="0.2"/>
    <row r="49" s="71" customFormat="1" x14ac:dyDescent="0.2"/>
    <row r="50" s="71" customFormat="1" x14ac:dyDescent="0.2"/>
    <row r="51" s="71" customFormat="1" x14ac:dyDescent="0.2"/>
    <row r="52" s="71" customFormat="1" x14ac:dyDescent="0.2"/>
    <row r="53" s="71" customFormat="1" x14ac:dyDescent="0.2"/>
    <row r="54" s="71" customFormat="1" x14ac:dyDescent="0.2"/>
    <row r="55" s="71" customFormat="1" x14ac:dyDescent="0.2"/>
    <row r="56" s="71" customFormat="1" x14ac:dyDescent="0.2"/>
    <row r="57" s="71" customFormat="1" x14ac:dyDescent="0.2"/>
    <row r="58" s="71" customFormat="1" x14ac:dyDescent="0.2"/>
  </sheetData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ermit File" ma:contentTypeID="0x0101000E9AD557692E154F9D2697C8C6432F760056E373D105EEC340838F4C20D6107928" ma:contentTypeVersion="41" ma:contentTypeDescription="Create a new document." ma:contentTypeScope="" ma:versionID="1802a6ec19fa1e08580cfd1738d468ba">
  <xsd:schema xmlns:xsd="http://www.w3.org/2001/XMLSchema" xmlns:xs="http://www.w3.org/2001/XMLSchema" xmlns:p="http://schemas.microsoft.com/office/2006/metadata/properties" xmlns:ns2="dbe221e7-66db-4bdb-a92c-aa517c005f15" xmlns:ns3="662745e8-e224-48e8-a2e3-254862b8c2f5" xmlns:ns4="eebef177-55b5-4448-a5fb-28ea454417ee" xmlns:ns5="5ffd8e36-f429-4edc-ab50-c5be84842779" xmlns:ns6="da21e935-9c4e-465c-9eca-732bd850eeb1" targetNamespace="http://schemas.microsoft.com/office/2006/metadata/properties" ma:root="true" ma:fieldsID="1362b7ad6e4019e7a40d43e59cd54539" ns2:_="" ns3:_="" ns4:_="" ns5:_="" ns6:_="">
    <xsd:import namespace="dbe221e7-66db-4bdb-a92c-aa517c005f15"/>
    <xsd:import namespace="662745e8-e224-48e8-a2e3-254862b8c2f5"/>
    <xsd:import namespace="eebef177-55b5-4448-a5fb-28ea454417ee"/>
    <xsd:import namespace="5ffd8e36-f429-4edc-ab50-c5be84842779"/>
    <xsd:import namespace="da21e935-9c4e-465c-9eca-732bd850eeb1"/>
    <xsd:element name="properties">
      <xsd:complexType>
        <xsd:sequence>
          <xsd:element name="documentManagement">
            <xsd:complexType>
              <xsd:all>
                <xsd:element ref="ns2:d3564be703db47eda46ec138bc1ba091" minOccurs="0"/>
                <xsd:element ref="ns3:TaxCatchAll" minOccurs="0"/>
                <xsd:element ref="ns3:TaxCatchAllLabel" minOccurs="0"/>
                <xsd:element ref="ns4:DocumentDate"/>
                <xsd:element ref="ns4:EAReceivedDate"/>
                <xsd:element ref="ns4:ExternalAuthor"/>
                <xsd:element ref="ns2:c52c737aaa794145b5e1ab0b33580095" minOccurs="0"/>
                <xsd:element ref="ns2:ncb1594ff73b435992550f571a78c184" minOccurs="0"/>
                <xsd:element ref="ns2:p517ccc45a7e4674ae144f9410147bb3" minOccurs="0"/>
                <xsd:element ref="ns2:f91636ce86a943e5a85e589048b494b2" minOccurs="0"/>
                <xsd:element ref="ns4:PermitNumber"/>
                <xsd:element ref="ns4:OtherReference" minOccurs="0"/>
                <xsd:element ref="ns4:EPRNumber" minOccurs="0"/>
                <xsd:element ref="ns4:Customer_x002f_OperatorName"/>
                <xsd:element ref="ns4:SiteName"/>
                <xsd:element ref="ns4:FacilityAddress"/>
                <xsd:element ref="ns4:FacilityAddressPostcode"/>
                <xsd:element ref="ns2:ga477587807b4e8dbd9d142e03c014fa" minOccurs="0"/>
                <xsd:element ref="ns2:la34db7254a948be973d9738b9f07ba7" minOccurs="0"/>
                <xsd:element ref="ns2:bf174f8632e04660b372cf372c1956fe" minOccurs="0"/>
                <xsd:element ref="ns2:mb0b523b12654e57a98fd73f451222f6" minOccurs="0"/>
                <xsd:element ref="ns4:CessationDate" minOccurs="0"/>
                <xsd:element ref="ns4:NationalSecurity" minOccurs="0"/>
                <xsd:element ref="ns2:ed3cfd1978f244c4af5dc9d642a18018" minOccurs="0"/>
                <xsd:element ref="ns4:CurrentPermit" minOccurs="0"/>
                <xsd:element ref="ns5:EventLink" minOccurs="0"/>
                <xsd:element ref="ns2:m63bd5d2e6554c968a3f4ff9289590fe" minOccurs="0"/>
                <xsd:element ref="ns2:d22401b98bfe4ec6b8dacbec81c66a1e" minOccurs="0"/>
                <xsd:element ref="ns6:MediaServiceMetadata" minOccurs="0"/>
                <xsd:element ref="ns6:MediaServiceFastMetadata" minOccurs="0"/>
                <xsd:element ref="ns6:MediaServiceDateTaken" minOccurs="0"/>
                <xsd:element ref="ns6:MediaServiceAutoTags" minOccurs="0"/>
                <xsd:element ref="ns6:MediaServiceGenerationTime" minOccurs="0"/>
                <xsd:element ref="ns6:MediaServiceEventHashCode" minOccurs="0"/>
                <xsd:element ref="ns6:MediaServiceAutoKeyPoints" minOccurs="0"/>
                <xsd:element ref="ns6:MediaServiceKeyPoints" minOccurs="0"/>
                <xsd:element ref="ns6:MediaServiceOCR" minOccurs="0"/>
                <xsd:element ref="ns6:MediaServiceLocation" minOccurs="0"/>
                <xsd:element ref="ns6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e221e7-66db-4bdb-a92c-aa517c005f15" elementFormDefault="qualified">
    <xsd:import namespace="http://schemas.microsoft.com/office/2006/documentManagement/types"/>
    <xsd:import namespace="http://schemas.microsoft.com/office/infopath/2007/PartnerControls"/>
    <xsd:element name="d3564be703db47eda46ec138bc1ba091" ma:index="8" ma:taxonomy="true" ma:internalName="d3564be703db47eda46ec138bc1ba091" ma:taxonomyFieldName="ActivityGrouping" ma:displayName="Activity Grouping" ma:default="1;#Unassigned|cb01650a-31a4-4ad3-af7c-01edd0cc5fa8" ma:fieldId="{d3564be7-03db-47ed-a46e-c138bc1ba091}" ma:sspId="d1117845-93f6-4da3-abaa-fcb4fa669c78" ma:termSetId="c26d6a6f-914d-4d0c-bc0a-7a709b431a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52c737aaa794145b5e1ab0b33580095" ma:index="15" ma:taxonomy="true" ma:internalName="c52c737aaa794145b5e1ab0b33580095" ma:taxonomyFieldName="DisclosureStatus" ma:displayName="Disclosure Status" ma:fieldId="{c52c737a-aa79-4145-b5e1-ab0b33580095}" ma:sspId="d1117845-93f6-4da3-abaa-fcb4fa669c78" ma:termSetId="be5a9b7f-442f-4603-a8b8-76f5f1ec70c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cb1594ff73b435992550f571a78c184" ma:index="17" ma:taxonomy="true" ma:internalName="ncb1594ff73b435992550f571a78c184" ma:taxonomyFieldName="Regime" ma:displayName="Regime" ma:fieldId="{7cb1594f-f73b-4359-9255-0f571a78c184}" ma:taxonomyMulti="true" ma:sspId="d1117845-93f6-4da3-abaa-fcb4fa669c78" ma:termSetId="79e1bcb8-4c43-4df4-ad15-4ec7b927a8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517ccc45a7e4674ae144f9410147bb3" ma:index="19" ma:taxonomy="true" ma:internalName="p517ccc45a7e4674ae144f9410147bb3" ma:taxonomyFieldName="RegulatedActivityClass" ma:displayName="Regulated Activity Class" ma:fieldId="{9517ccc4-5a7e-4674-ae14-4f9410147bb3}" ma:taxonomyMulti="true" ma:sspId="d1117845-93f6-4da3-abaa-fcb4fa669c78" ma:termSetId="41ee975a-727d-4c90-bb75-bfa3c8eb72d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91636ce86a943e5a85e589048b494b2" ma:index="21" nillable="true" ma:taxonomy="true" ma:internalName="f91636ce86a943e5a85e589048b494b2" ma:taxonomyFieldName="RegulatedActivitySub_x002d_Class" ma:displayName="Regulated Activity Sub-Class" ma:fieldId="{f91636ce-86a9-43e5-a85e-589048b494b2}" ma:taxonomyMulti="true" ma:sspId="d1117845-93f6-4da3-abaa-fcb4fa669c78" ma:termSetId="3c5ee371-f842-4910-b55e-fca1c7c0857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a477587807b4e8dbd9d142e03c014fa" ma:index="30" nillable="true" ma:taxonomy="true" ma:internalName="ga477587807b4e8dbd9d142e03c014fa" ma:taxonomyFieldName="Catchment" ma:displayName="Catchment" ma:fieldId="{0a477587-807b-4e8d-bd9d-142e03c014fa}" ma:sspId="d1117845-93f6-4da3-abaa-fcb4fa669c78" ma:termSetId="a3d7cc5e-3544-4097-ac09-3626e2dfc58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34db7254a948be973d9738b9f07ba7" ma:index="32" ma:taxonomy="true" ma:internalName="la34db7254a948be973d9738b9f07ba7" ma:taxonomyFieldName="TypeofPermit" ma:displayName="Type of Permit" ma:default="-1;#N/A - Do not select for New Permits|0430e4c2-ee0a-4b2d-9af6-df735aafbcb2" ma:fieldId="{5a34db72-54a9-48be-973d-9738b9f07ba7}" ma:taxonomyMulti="true" ma:sspId="d1117845-93f6-4da3-abaa-fcb4fa669c78" ma:termSetId="7d47b671-38b6-4716-ba29-cfb8e9b10e5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f174f8632e04660b372cf372c1956fe" ma:index="34" nillable="true" ma:taxonomy="true" ma:internalName="bf174f8632e04660b372cf372c1956fe" ma:taxonomyFieldName="StandardRulesID" ma:displayName="StandardRulesID" ma:fieldId="{bf174f86-32e0-4660-b372-cf372c1956fe}" ma:taxonomyMulti="true" ma:sspId="d1117845-93f6-4da3-abaa-fcb4fa669c78" ma:termSetId="8e138792-83d5-43de-b6e8-7ca5b827ccd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b0b523b12654e57a98fd73f451222f6" ma:index="36" nillable="true" ma:taxonomy="true" ma:internalName="mb0b523b12654e57a98fd73f451222f6" ma:taxonomyFieldName="CessationStatus" ma:displayName="Cessation Status" ma:fieldId="{6b0b523b-1265-4e57-a98f-d73f451222f6}" ma:sspId="d1117845-93f6-4da3-abaa-fcb4fa669c78" ma:termSetId="8efff926-82ca-4afb-81c6-bc22e4acf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3cfd1978f244c4af5dc9d642a18018" ma:index="40" nillable="true" ma:taxonomy="true" ma:internalName="ed3cfd1978f244c4af5dc9d642a18018" ma:taxonomyFieldName="MajorProjectID" ma:displayName="Major Project ID" ma:fieldId="{ed3cfd19-78f2-44c4-af5d-c9d642a18018}" ma:sspId="d1117845-93f6-4da3-abaa-fcb4fa669c78" ma:termSetId="d4a353e3-1bf8-453f-805b-242d6a6db9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63bd5d2e6554c968a3f4ff9289590fe" ma:index="44" nillable="true" ma:taxonomy="true" ma:internalName="m63bd5d2e6554c968a3f4ff9289590fe" ma:taxonomyFieldName="EventType1" ma:displayName="Event Type" ma:readOnly="false" ma:fieldId="{663bd5d2-e655-4c96-8a3f-4ff9289590fe}" ma:sspId="d1117845-93f6-4da3-abaa-fcb4fa669c78" ma:termSetId="6eb2a3b8-caae-450e-a142-afb8c0df352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2401b98bfe4ec6b8dacbec81c66a1e" ma:index="46" nillable="true" ma:taxonomy="true" ma:internalName="d22401b98bfe4ec6b8dacbec81c66a1e" ma:taxonomyFieldName="PermitDocumentType" ma:displayName="Permit Document Type" ma:readOnly="false" ma:fieldId="{d22401b9-8bfe-4ec6-b8da-cbec81c66a1e}" ma:sspId="d1117845-93f6-4da3-abaa-fcb4fa669c78" ma:termSetId="1e9654a3-ed8b-47e0-af9b-cd306150e83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543e4e61-1be0-4b06-bd98-8598df83c830}" ma:internalName="TaxCatchAll" ma:showField="CatchAllData" ma:web="dbe221e7-66db-4bdb-a92c-aa517c005f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543e4e61-1be0-4b06-bd98-8598df83c830}" ma:internalName="TaxCatchAllLabel" ma:readOnly="true" ma:showField="CatchAllDataLabel" ma:web="dbe221e7-66db-4bdb-a92c-aa517c005f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bef177-55b5-4448-a5fb-28ea454417ee" elementFormDefault="qualified">
    <xsd:import namespace="http://schemas.microsoft.com/office/2006/documentManagement/types"/>
    <xsd:import namespace="http://schemas.microsoft.com/office/infopath/2007/PartnerControls"/>
    <xsd:element name="DocumentDate" ma:index="12" ma:displayName="Document Date" ma:format="DateOnly" ma:internalName="DocumentDate">
      <xsd:simpleType>
        <xsd:restriction base="dms:DateTime"/>
      </xsd:simpleType>
    </xsd:element>
    <xsd:element name="EAReceivedDate" ma:index="13" ma:displayName="Received Date" ma:format="DateOnly" ma:internalName="EAReceivedDate">
      <xsd:simpleType>
        <xsd:restriction base="dms:DateTime"/>
      </xsd:simpleType>
    </xsd:element>
    <xsd:element name="ExternalAuthor" ma:index="14" ma:displayName="External Author" ma:internalName="ExternalAuthor">
      <xsd:simpleType>
        <xsd:restriction base="dms:Text">
          <xsd:maxLength value="255"/>
        </xsd:restriction>
      </xsd:simpleType>
    </xsd:element>
    <xsd:element name="PermitNumber" ma:index="23" ma:displayName="Permit Number" ma:internalName="PermitNumber">
      <xsd:simpleType>
        <xsd:restriction base="dms:Text">
          <xsd:maxLength value="255"/>
        </xsd:restriction>
      </xsd:simpleType>
    </xsd:element>
    <xsd:element name="OtherReference" ma:index="24" nillable="true" ma:displayName="Other Reference" ma:internalName="OtherReference">
      <xsd:simpleType>
        <xsd:restriction base="dms:Text">
          <xsd:maxLength value="255"/>
        </xsd:restriction>
      </xsd:simpleType>
    </xsd:element>
    <xsd:element name="EPRNumber" ma:index="25" nillable="true" ma:displayName="EPR Number" ma:internalName="EPRNumber">
      <xsd:simpleType>
        <xsd:restriction base="dms:Text">
          <xsd:maxLength value="255"/>
        </xsd:restriction>
      </xsd:simpleType>
    </xsd:element>
    <xsd:element name="Customer_x002f_OperatorName" ma:index="26" ma:displayName="Customer / Operator Name" ma:internalName="Customer_x002F_OperatorName">
      <xsd:simpleType>
        <xsd:restriction base="dms:Text">
          <xsd:maxLength value="255"/>
        </xsd:restriction>
      </xsd:simpleType>
    </xsd:element>
    <xsd:element name="SiteName" ma:index="27" ma:displayName="Facility Name" ma:internalName="SiteName">
      <xsd:simpleType>
        <xsd:restriction base="dms:Text">
          <xsd:maxLength value="255"/>
        </xsd:restriction>
      </xsd:simpleType>
    </xsd:element>
    <xsd:element name="FacilityAddress" ma:index="28" ma:displayName="Facility Address" ma:internalName="FacilityAddress">
      <xsd:simpleType>
        <xsd:restriction base="dms:Note">
          <xsd:maxLength value="255"/>
        </xsd:restriction>
      </xsd:simpleType>
    </xsd:element>
    <xsd:element name="FacilityAddressPostcode" ma:index="29" ma:displayName="Facility Address Postcode" ma:internalName="FacilityAddressPostcode">
      <xsd:simpleType>
        <xsd:restriction base="dms:Text">
          <xsd:maxLength value="255"/>
        </xsd:restriction>
      </xsd:simpleType>
    </xsd:element>
    <xsd:element name="CessationDate" ma:index="38" nillable="true" ma:displayName="Cessation Date" ma:format="DateOnly" ma:internalName="CessationDate">
      <xsd:simpleType>
        <xsd:restriction base="dms:DateTime"/>
      </xsd:simpleType>
    </xsd:element>
    <xsd:element name="NationalSecurity" ma:index="39" nillable="true" ma:displayName="National Security" ma:default="No" ma:format="Dropdown" ma:internalName="NationalSecurity">
      <xsd:simpleType>
        <xsd:restriction base="dms:Choice">
          <xsd:enumeration value="Yes"/>
          <xsd:enumeration value="No"/>
        </xsd:restriction>
      </xsd:simpleType>
    </xsd:element>
    <xsd:element name="CurrentPermit" ma:index="42" nillable="true" ma:displayName="Current Permit" ma:default="N/A - Do not select for New Permits" ma:format="Dropdown" ma:internalName="CurrentPermit">
      <xsd:simpleType>
        <xsd:restriction base="dms:Choice">
          <xsd:enumeration value="Yes"/>
          <xsd:enumeration value="No"/>
          <xsd:enumeration value="N/A - Do not select for New Permit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d8e36-f429-4edc-ab50-c5be84842779" elementFormDefault="qualified">
    <xsd:import namespace="http://schemas.microsoft.com/office/2006/documentManagement/types"/>
    <xsd:import namespace="http://schemas.microsoft.com/office/infopath/2007/PartnerControls"/>
    <xsd:element name="EventLink" ma:index="43" nillable="true" ma:displayName="Event Link" ma:internalName="EventLink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21e935-9c4e-465c-9eca-732bd850ee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5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51" nillable="true" ma:displayName="Tags" ma:internalName="MediaServiceAutoTags" ma:readOnly="true">
      <xsd:simpleType>
        <xsd:restriction base="dms:Text"/>
      </xsd:simpleType>
    </xsd:element>
    <xsd:element name="MediaServiceGenerationTime" ma:index="5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5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5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5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5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57" nillable="true" ma:displayName="Location" ma:internalName="MediaServiceLocation" ma:readOnly="true">
      <xsd:simpleType>
        <xsd:restriction base="dms:Text"/>
      </xsd:simpleType>
    </xsd:element>
    <xsd:element name="MediaLengthInSeconds" ma:index="5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AReceivedDate xmlns="eebef177-55b5-4448-a5fb-28ea454417ee">2022-02-15T00:00:00+00:00</EAReceivedDate>
    <ga477587807b4e8dbd9d142e03c014fa xmlns="dbe221e7-66db-4bdb-a92c-aa517c005f15">
      <Terms xmlns="http://schemas.microsoft.com/office/infopath/2007/PartnerControls"/>
    </ga477587807b4e8dbd9d142e03c014fa>
    <PermitNumber xmlns="eebef177-55b5-4448-a5fb-28ea454417ee">EPR-RP3904MC</PermitNumber>
    <bf174f8632e04660b372cf372c1956fe xmlns="dbe221e7-66db-4bdb-a92c-aa517c005f15">
      <Terms xmlns="http://schemas.microsoft.com/office/infopath/2007/PartnerControls"/>
    </bf174f8632e04660b372cf372c1956fe>
    <CessationDate xmlns="eebef177-55b5-4448-a5fb-28ea454417ee" xsi:nil="true"/>
    <NationalSecurity xmlns="eebef177-55b5-4448-a5fb-28ea454417ee">No</NationalSecurity>
    <OtherReference xmlns="eebef177-55b5-4448-a5fb-28ea454417ee" xsi:nil="true"/>
    <EventLink xmlns="5ffd8e36-f429-4edc-ab50-c5be84842779" xsi:nil="true"/>
    <Customer_x002f_OperatorName xmlns="eebef177-55b5-4448-a5fb-28ea454417ee">MEG Derby Ltd</Customer_x002f_OperatorName>
    <m63bd5d2e6554c968a3f4ff9289590fe xmlns="dbe221e7-66db-4bdb-a92c-aa517c005f15">
      <Terms xmlns="http://schemas.microsoft.com/office/infopath/2007/PartnerControls"/>
    </m63bd5d2e6554c968a3f4ff9289590fe>
    <ncb1594ff73b435992550f571a78c184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EPR</TermName>
          <TermId xmlns="http://schemas.microsoft.com/office/infopath/2007/PartnerControls">0e5af97d-1a8c-4d8f-a20b-528a11cab1f6</TermId>
        </TermInfo>
      </Terms>
    </ncb1594ff73b435992550f571a78c184>
    <d22401b98bfe4ec6b8dacbec81c66a1e xmlns="dbe221e7-66db-4bdb-a92c-aa517c005f15">
      <Terms xmlns="http://schemas.microsoft.com/office/infopath/2007/PartnerControls"/>
    </d22401b98bfe4ec6b8dacbec81c66a1e>
    <DocumentDate xmlns="eebef177-55b5-4448-a5fb-28ea454417ee">2022-02-15T00:00:00+00:00</DocumentDate>
    <CurrentPermit xmlns="eebef177-55b5-4448-a5fb-28ea454417ee">N/A - Do not select for New Permits</CurrentPermit>
    <c52c737aaa794145b5e1ab0b33580095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 Register</TermName>
          <TermId xmlns="http://schemas.microsoft.com/office/infopath/2007/PartnerControls">f1fcf6a6-5d97-4f1d-964e-a2f916eb1f18</TermId>
        </TermInfo>
      </Terms>
    </c52c737aaa794145b5e1ab0b33580095>
    <f91636ce86a943e5a85e589048b494b2 xmlns="dbe221e7-66db-4bdb-a92c-aa517c005f15">
      <Terms xmlns="http://schemas.microsoft.com/office/infopath/2007/PartnerControls"/>
    </f91636ce86a943e5a85e589048b494b2>
    <mb0b523b12654e57a98fd73f451222f6 xmlns="dbe221e7-66db-4bdb-a92c-aa517c005f15">
      <Terms xmlns="http://schemas.microsoft.com/office/infopath/2007/PartnerControls"/>
    </mb0b523b12654e57a98fd73f451222f6>
    <d3564be703db47eda46ec138bc1ba091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Application ＆ Associated Docs</TermName>
          <TermId xmlns="http://schemas.microsoft.com/office/infopath/2007/PartnerControls">5eadfd3c-6deb-44e1-b7e1-16accd427bec</TermId>
        </TermInfo>
      </Terms>
    </d3564be703db47eda46ec138bc1ba091>
    <EPRNumber xmlns="eebef177-55b5-4448-a5fb-28ea454417ee">EPR/RP3904MC/A001</EPRNumber>
    <FacilityAddressPostcode xmlns="eebef177-55b5-4448-a5fb-28ea454417ee">DE65 5BG</FacilityAddressPostcode>
    <ed3cfd1978f244c4af5dc9d642a18018 xmlns="dbe221e7-66db-4bdb-a92c-aa517c005f15">
      <Terms xmlns="http://schemas.microsoft.com/office/infopath/2007/PartnerControls"/>
    </ed3cfd1978f244c4af5dc9d642a18018>
    <TaxCatchAll xmlns="662745e8-e224-48e8-a2e3-254862b8c2f5">
      <Value>41</Value>
      <Value>49</Value>
      <Value>11</Value>
      <Value>32</Value>
      <Value>14</Value>
    </TaxCatchAll>
    <ExternalAuthor xmlns="eebef177-55b5-4448-a5fb-28ea454417ee">MEG Derby Ltd</ExternalAuthor>
    <SiteName xmlns="eebef177-55b5-4448-a5fb-28ea454417ee">Dove Valley Park</SiteName>
    <p517ccc45a7e4674ae144f9410147bb3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Installations</TermName>
          <TermId xmlns="http://schemas.microsoft.com/office/infopath/2007/PartnerControls">645f1c9c-65df-490a-9ce3-4a2aa7c5ff7f</TermId>
        </TermInfo>
      </Terms>
    </p517ccc45a7e4674ae144f9410147bb3>
    <FacilityAddress xmlns="eebef177-55b5-4448-a5fb-28ea454417ee">Plots 5 and P2 - 01 Dove Valley Park Park Avenue Derbyshire DE65 5BG</FacilityAddress>
    <la34db7254a948be973d9738b9f07ba7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Bespoke</TermName>
          <TermId xmlns="http://schemas.microsoft.com/office/infopath/2007/PartnerControls">743fbb82-64b4-442a-8bac-afa632175399</TermId>
        </TermInfo>
      </Terms>
    </la34db7254a948be973d9738b9f07ba7>
  </documentManagement>
</p:properties>
</file>

<file path=customXml/itemProps1.xml><?xml version="1.0" encoding="utf-8"?>
<ds:datastoreItem xmlns:ds="http://schemas.openxmlformats.org/officeDocument/2006/customXml" ds:itemID="{B16521B9-A550-4AC1-955C-885CE42C67FA}"/>
</file>

<file path=customXml/itemProps2.xml><?xml version="1.0" encoding="utf-8"?>
<ds:datastoreItem xmlns:ds="http://schemas.openxmlformats.org/officeDocument/2006/customXml" ds:itemID="{1D9E699A-6436-46DC-980C-B99611423B06}"/>
</file>

<file path=customXml/itemProps3.xml><?xml version="1.0" encoding="utf-8"?>
<ds:datastoreItem xmlns:ds="http://schemas.openxmlformats.org/officeDocument/2006/customXml" ds:itemID="{ECA22880-A53F-482F-87EC-453BEB513E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Provided Noise Source Code</vt:lpstr>
      <vt:lpstr>Indoor Noise Level Prediction</vt:lpstr>
      <vt:lpstr>Noise Sources</vt:lpstr>
      <vt:lpstr>Line Sources - Vehicle movement</vt:lpstr>
      <vt:lpstr>Buildings Heights</vt:lpstr>
      <vt:lpstr>Area Noise Sources - Roof &amp; Chi</vt:lpstr>
      <vt:lpstr>Vertical Noise Sources - Walls</vt:lpstr>
      <vt:lpstr>Point Sources</vt:lpstr>
      <vt:lpstr>Receivers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Rodrigues</dc:creator>
  <cp:lastModifiedBy>Pedro Rodrigues</cp:lastModifiedBy>
  <dcterms:created xsi:type="dcterms:W3CDTF">2019-10-14T14:38:30Z</dcterms:created>
  <dcterms:modified xsi:type="dcterms:W3CDTF">2022-02-09T11:06:20Z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0x0101000E9AD557692E154F9D2697C8C6432F760056E373D105EEC340838F4C20D6107928</vt:lpwstr>
  </property>
  <property fmtid="{D5CDD505-2E9C-101B-9397-08002B2CF9AE}" pid="3" name="PermitDocumentType">
    <vt:lpwstr/>
  </property>
  <property fmtid="{D5CDD505-2E9C-101B-9397-08002B2CF9AE}" pid="4" name="TypeofPermit">
    <vt:lpwstr>32;#Bespoke|743fbb82-64b4-442a-8bac-afa632175399</vt:lpwstr>
  </property>
  <property fmtid="{D5CDD505-2E9C-101B-9397-08002B2CF9AE}" pid="5" name="DisclosureStatus">
    <vt:lpwstr>41;#Public Register|f1fcf6a6-5d97-4f1d-964e-a2f916eb1f18</vt:lpwstr>
  </property>
  <property fmtid="{D5CDD505-2E9C-101B-9397-08002B2CF9AE}" pid="6" name="RegulatedActivitySub-Class">
    <vt:lpwstr/>
  </property>
  <property fmtid="{D5CDD505-2E9C-101B-9397-08002B2CF9AE}" pid="7" name="EventType1">
    <vt:lpwstr/>
  </property>
  <property fmtid="{D5CDD505-2E9C-101B-9397-08002B2CF9AE}" pid="8" name="ActivityGrouping">
    <vt:lpwstr>14;#Application ＆ Associated Docs|5eadfd3c-6deb-44e1-b7e1-16accd427bec</vt:lpwstr>
  </property>
  <property fmtid="{D5CDD505-2E9C-101B-9397-08002B2CF9AE}" pid="9" name="RegulatedActivityClass">
    <vt:lpwstr>49;#Installations|645f1c9c-65df-490a-9ce3-4a2aa7c5ff7f</vt:lpwstr>
  </property>
  <property fmtid="{D5CDD505-2E9C-101B-9397-08002B2CF9AE}" pid="10" name="Catchment">
    <vt:lpwstr/>
  </property>
  <property fmtid="{D5CDD505-2E9C-101B-9397-08002B2CF9AE}" pid="11" name="MajorProjectID">
    <vt:lpwstr/>
  </property>
  <property fmtid="{D5CDD505-2E9C-101B-9397-08002B2CF9AE}" pid="12" name="StandardRulesID">
    <vt:lpwstr/>
  </property>
  <property fmtid="{D5CDD505-2E9C-101B-9397-08002B2CF9AE}" pid="13" name="CessationStatus">
    <vt:lpwstr/>
  </property>
  <property fmtid="{D5CDD505-2E9C-101B-9397-08002B2CF9AE}" pid="14" name="Regime">
    <vt:lpwstr>11;#EPR|0e5af97d-1a8c-4d8f-a20b-528a11cab1f6</vt:lpwstr>
  </property>
  <property fmtid="{D5CDD505-2E9C-101B-9397-08002B2CF9AE}" pid="15" name="SysUpdateNoER">
    <vt:lpwstr>No</vt:lpwstr>
  </property>
</Properties>
</file>