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jca-file\Data\28 SITE FOLDERS\TAR_AL\5648 Permit Application\4 DATA (Work in progress)\4. Permit Application\Internal\Permit Application COPY\Appendices\Appendix H - HRA WIP\TAR_ALg27947\App A – Screening\Background\"/>
    </mc:Choice>
  </mc:AlternateContent>
  <xr:revisionPtr revIDLastSave="0" documentId="13_ncr:1_{F853FCFF-BFE0-4253-BBD2-E58C5AE25C70}" xr6:coauthVersionLast="47" xr6:coauthVersionMax="47" xr10:uidLastSave="{00000000-0000-0000-0000-000000000000}"/>
  <bookViews>
    <workbookView xWindow="2422" yWindow="2422" windowWidth="21600" windowHeight="11423" xr2:uid="{00000000-000D-0000-FFFF-FFFF00000000}"/>
  </bookViews>
  <sheets>
    <sheet name="Copp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37" i="1" l="1"/>
  <c r="T36" i="1"/>
  <c r="T40" i="1" s="1"/>
  <c r="T35" i="1"/>
  <c r="S34" i="1"/>
  <c r="T34" i="1"/>
  <c r="S37" i="1"/>
  <c r="S39" i="1" s="1"/>
  <c r="S36" i="1"/>
  <c r="S35" i="1"/>
  <c r="R37" i="1"/>
  <c r="R40" i="1" s="1"/>
  <c r="R36" i="1"/>
  <c r="R35" i="1"/>
  <c r="R34" i="1"/>
  <c r="T41" i="1" l="1"/>
  <c r="T39" i="1"/>
  <c r="T38" i="1"/>
  <c r="S41" i="1"/>
  <c r="S40" i="1"/>
  <c r="S38" i="1"/>
  <c r="R41" i="1"/>
  <c r="R38" i="1"/>
  <c r="R39" i="1"/>
  <c r="N44" i="1"/>
</calcChain>
</file>

<file path=xl/sharedStrings.xml><?xml version="1.0" encoding="utf-8"?>
<sst xmlns="http://schemas.openxmlformats.org/spreadsheetml/2006/main" count="44" uniqueCount="43">
  <si>
    <t>Date</t>
  </si>
  <si>
    <t>BH1/15</t>
  </si>
  <si>
    <t>BH1/20</t>
  </si>
  <si>
    <t>BH1/21</t>
  </si>
  <si>
    <t>BH1/97</t>
  </si>
  <si>
    <t>BH2/15</t>
  </si>
  <si>
    <t>BH2/20</t>
  </si>
  <si>
    <t>BH2/21</t>
  </si>
  <si>
    <t>BH2/97</t>
  </si>
  <si>
    <t>BH3/15</t>
  </si>
  <si>
    <t>BH3/21</t>
  </si>
  <si>
    <t>BH3/97</t>
  </si>
  <si>
    <t>BH4/97</t>
  </si>
  <si>
    <t>BH5/97</t>
  </si>
  <si>
    <t>BHP02</t>
  </si>
  <si>
    <t>BHP3</t>
  </si>
  <si>
    <t>WH26</t>
  </si>
  <si>
    <t>&lt;0.001</t>
  </si>
  <si>
    <t>Copper (mg/l)</t>
  </si>
  <si>
    <t>Notes</t>
  </si>
  <si>
    <t>Units:</t>
  </si>
  <si>
    <t>mg/l</t>
  </si>
  <si>
    <t>Mean background concentration</t>
  </si>
  <si>
    <t>Concentrations recorded below the analytical detection limit are set at the detection limit.</t>
  </si>
  <si>
    <r>
      <t>Value considered a possible</t>
    </r>
    <r>
      <rPr>
        <sz val="10"/>
        <color rgb="FF00B050"/>
        <rFont val="Arial"/>
        <family val="2"/>
      </rPr>
      <t xml:space="preserve"> outlier</t>
    </r>
    <r>
      <rPr>
        <sz val="10"/>
        <rFont val="Arial"/>
        <family val="2"/>
      </rPr>
      <t xml:space="preserve"> or the detection limit is elevated hence excluded.</t>
    </r>
  </si>
  <si>
    <t>Analytical result reported as below the analytical detection limit.</t>
  </si>
  <si>
    <t>Minimum</t>
  </si>
  <si>
    <t>Maximum</t>
  </si>
  <si>
    <t>Mean</t>
  </si>
  <si>
    <t>Standard deviation (STDEV)</t>
  </si>
  <si>
    <t>Mean + 1*STDEV</t>
  </si>
  <si>
    <t>Mean + 1.5*STDEV</t>
  </si>
  <si>
    <t>Mean + 2*STDEV</t>
  </si>
  <si>
    <t>Mean + 3*STDEV</t>
  </si>
  <si>
    <t>North</t>
  </si>
  <si>
    <t>Centre</t>
  </si>
  <si>
    <t>South</t>
  </si>
  <si>
    <t>Phase 7</t>
  </si>
  <si>
    <t xml:space="preserve">Phases 3, 6 and 4A </t>
  </si>
  <si>
    <t>Phase 4B and 5</t>
  </si>
  <si>
    <t>BH1/15, BH2/15, BH1/21, BH2/21</t>
  </si>
  <si>
    <t>BH1/15,BH3/15, BH1/97, BH2/97, BH3/97, BH4/97, BHP3, BHP02, WH26, BH1/20, BH3/21</t>
  </si>
  <si>
    <t>BH5/97, BHP02, WH26, BH2/20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</si>
</sst>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  <font>
      <sz val="11"/>
      <color rgb="FF00B05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11" fontId="0" fillId="0" borderId="10" xfId="0" applyNumberFormat="1" applyBorder="1"/>
    <xf numFmtId="0" fontId="14" fillId="0" borderId="0" xfId="0" applyFont="1"/>
    <xf numFmtId="0" fontId="0" fillId="34" borderId="10" xfId="0" applyFill="1" applyBorder="1"/>
    <xf numFmtId="0" fontId="0" fillId="33" borderId="10" xfId="0" applyFill="1" applyBorder="1"/>
    <xf numFmtId="0" fontId="20" fillId="33" borderId="10" xfId="0" applyFont="1" applyFill="1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  <xf numFmtId="0" fontId="0" fillId="0" borderId="0" xfId="0" applyBorder="1"/>
    <xf numFmtId="0" fontId="0" fillId="0" borderId="0" xfId="0" applyFill="1" applyBorder="1"/>
    <xf numFmtId="0" fontId="0" fillId="0" borderId="11" xfId="0" applyBorder="1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168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8"/>
  <sheetViews>
    <sheetView tabSelected="1" workbookViewId="0">
      <pane xSplit="1" ySplit="3" topLeftCell="M19" activePane="bottomRight" state="frozen"/>
      <selection pane="topRight" activeCell="B1" sqref="B1"/>
      <selection pane="bottomLeft" activeCell="A4" sqref="A4"/>
      <selection pane="bottomRight" activeCell="R31" sqref="R31:T41"/>
    </sheetView>
  </sheetViews>
  <sheetFormatPr defaultRowHeight="14.25" x14ac:dyDescent="0.45"/>
  <cols>
    <col min="1" max="1" width="22.265625" customWidth="1"/>
    <col min="18" max="18" width="16.46484375" customWidth="1"/>
    <col min="19" max="19" width="14.9296875" customWidth="1"/>
    <col min="20" max="20" width="16.06640625" customWidth="1"/>
  </cols>
  <sheetData>
    <row r="1" spans="1:17" s="1" customFormat="1" x14ac:dyDescent="0.45">
      <c r="A1" s="1" t="s">
        <v>18</v>
      </c>
    </row>
    <row r="2" spans="1:17" s="1" customFormat="1" x14ac:dyDescent="0.45"/>
    <row r="3" spans="1:17" s="1" customFormat="1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</row>
    <row r="4" spans="1:17" x14ac:dyDescent="0.45">
      <c r="A4" s="3">
        <v>42376</v>
      </c>
      <c r="B4" s="9">
        <v>0.01</v>
      </c>
      <c r="C4" s="4"/>
      <c r="D4" s="4"/>
      <c r="E4" s="4"/>
      <c r="F4" s="7">
        <v>3.0000000000000001E-3</v>
      </c>
      <c r="G4" s="4"/>
      <c r="H4" s="4"/>
      <c r="I4" s="4"/>
      <c r="J4" s="9">
        <v>0.01</v>
      </c>
      <c r="K4" s="4"/>
      <c r="L4" s="4"/>
      <c r="M4" s="4"/>
      <c r="N4" s="4"/>
      <c r="O4" s="4"/>
      <c r="P4" s="4"/>
      <c r="Q4" s="4"/>
    </row>
    <row r="5" spans="1:17" x14ac:dyDescent="0.45">
      <c r="A5" s="3">
        <v>43733</v>
      </c>
      <c r="B5" s="4">
        <v>4.0000000000000001E-3</v>
      </c>
      <c r="C5" s="4"/>
      <c r="D5" s="4"/>
      <c r="E5" s="4">
        <v>4.0000000000000001E-3</v>
      </c>
      <c r="F5" s="4">
        <v>2E-3</v>
      </c>
      <c r="G5" s="4"/>
      <c r="H5" s="4"/>
      <c r="I5" s="4">
        <v>2E-3</v>
      </c>
      <c r="J5" s="7">
        <v>1E-3</v>
      </c>
      <c r="K5" s="4"/>
      <c r="L5" s="4">
        <v>3.0000000000000001E-3</v>
      </c>
      <c r="M5" s="4">
        <v>1.0999999999999999E-2</v>
      </c>
      <c r="N5" s="7">
        <v>1E-3</v>
      </c>
      <c r="O5" s="4">
        <v>8.9999999999999993E-3</v>
      </c>
      <c r="P5" s="4">
        <v>4.0000000000000001E-3</v>
      </c>
      <c r="Q5" s="4"/>
    </row>
    <row r="6" spans="1:17" x14ac:dyDescent="0.45">
      <c r="A6" s="3">
        <v>43755</v>
      </c>
      <c r="B6" s="4"/>
      <c r="C6" s="4"/>
      <c r="D6" s="4"/>
      <c r="E6" s="4">
        <v>7.0000000000000001E-3</v>
      </c>
      <c r="F6" s="4"/>
      <c r="G6" s="4"/>
      <c r="H6" s="4"/>
      <c r="I6" s="4">
        <v>4.0000000000000001E-3</v>
      </c>
      <c r="J6" s="4"/>
      <c r="K6" s="4"/>
      <c r="L6" s="4">
        <v>3.0000000000000001E-3</v>
      </c>
      <c r="M6" s="4">
        <v>2.1999999999999999E-2</v>
      </c>
      <c r="N6" s="4">
        <v>2E-3</v>
      </c>
      <c r="O6" s="4">
        <v>8.0000000000000002E-3</v>
      </c>
      <c r="P6" s="4">
        <v>0.01</v>
      </c>
      <c r="Q6" s="4"/>
    </row>
    <row r="7" spans="1:17" x14ac:dyDescent="0.45">
      <c r="A7" s="3">
        <v>43791</v>
      </c>
      <c r="B7" s="4"/>
      <c r="C7" s="4"/>
      <c r="D7" s="4"/>
      <c r="E7" s="4">
        <v>4.0000000000000001E-3</v>
      </c>
      <c r="F7" s="4"/>
      <c r="G7" s="4"/>
      <c r="H7" s="4"/>
      <c r="I7" s="4">
        <v>3.0000000000000001E-3</v>
      </c>
      <c r="J7" s="4"/>
      <c r="K7" s="4"/>
      <c r="L7" s="4">
        <v>5.0000000000000001E-3</v>
      </c>
      <c r="M7" s="4">
        <v>2.7E-2</v>
      </c>
      <c r="N7" s="4">
        <v>8.0000000000000002E-3</v>
      </c>
      <c r="O7" s="4">
        <v>7.0000000000000001E-3</v>
      </c>
      <c r="P7" s="4">
        <v>1.0999999999999999E-2</v>
      </c>
      <c r="Q7" s="4"/>
    </row>
    <row r="8" spans="1:17" x14ac:dyDescent="0.45">
      <c r="A8" s="3">
        <v>43810</v>
      </c>
      <c r="B8" s="4">
        <v>0.33400000000000002</v>
      </c>
      <c r="C8" s="4"/>
      <c r="D8" s="4"/>
      <c r="E8" s="4">
        <v>8.0000000000000002E-3</v>
      </c>
      <c r="F8" s="4">
        <v>3.0000000000000001E-3</v>
      </c>
      <c r="G8" s="4"/>
      <c r="H8" s="4"/>
      <c r="I8" s="4">
        <v>5.0000000000000001E-3</v>
      </c>
      <c r="J8" s="4">
        <v>5.0000000000000001E-3</v>
      </c>
      <c r="K8" s="4"/>
      <c r="L8" s="4">
        <v>4.0000000000000001E-3</v>
      </c>
      <c r="M8" s="4">
        <v>2.8000000000000001E-2</v>
      </c>
      <c r="N8" s="4">
        <v>8.0000000000000002E-3</v>
      </c>
      <c r="O8" s="4">
        <v>6.0000000000000001E-3</v>
      </c>
      <c r="P8" s="4">
        <v>8.9999999999999993E-3</v>
      </c>
      <c r="Q8" s="4"/>
    </row>
    <row r="9" spans="1:17" x14ac:dyDescent="0.45">
      <c r="A9" s="3">
        <v>43850</v>
      </c>
      <c r="B9" s="4"/>
      <c r="C9" s="4"/>
      <c r="D9" s="4"/>
      <c r="E9" s="4">
        <v>6.0000000000000001E-3</v>
      </c>
      <c r="F9" s="4"/>
      <c r="G9" s="4"/>
      <c r="H9" s="4"/>
      <c r="I9" s="4">
        <v>4.0000000000000001E-3</v>
      </c>
      <c r="J9" s="4"/>
      <c r="K9" s="4"/>
      <c r="L9" s="4">
        <v>6.0000000000000001E-3</v>
      </c>
      <c r="M9" s="4">
        <v>2.8000000000000001E-2</v>
      </c>
      <c r="N9" s="4">
        <v>8.0000000000000002E-3</v>
      </c>
      <c r="O9" s="4">
        <v>4.0000000000000001E-3</v>
      </c>
      <c r="P9" s="4">
        <v>7.0000000000000001E-3</v>
      </c>
      <c r="Q9" s="4"/>
    </row>
    <row r="10" spans="1:17" x14ac:dyDescent="0.45">
      <c r="A10" s="3">
        <v>43872</v>
      </c>
      <c r="B10" s="4"/>
      <c r="C10" s="4"/>
      <c r="D10" s="4"/>
      <c r="E10" s="4">
        <v>3.0000000000000001E-3</v>
      </c>
      <c r="F10" s="4"/>
      <c r="G10" s="4"/>
      <c r="H10" s="4"/>
      <c r="I10" s="4">
        <v>2E-3</v>
      </c>
      <c r="J10" s="4"/>
      <c r="K10" s="4"/>
      <c r="L10" s="4">
        <v>4.0000000000000001E-3</v>
      </c>
      <c r="M10" s="4">
        <v>0.03</v>
      </c>
      <c r="N10" s="4">
        <v>8.0000000000000002E-3</v>
      </c>
      <c r="O10" s="4">
        <v>4.0000000000000001E-3</v>
      </c>
      <c r="P10" s="4">
        <v>7.0000000000000001E-3</v>
      </c>
      <c r="Q10" s="4"/>
    </row>
    <row r="11" spans="1:17" x14ac:dyDescent="0.45">
      <c r="A11" s="3">
        <v>43908</v>
      </c>
      <c r="B11" s="4">
        <v>0.11700000000000001</v>
      </c>
      <c r="C11" s="4"/>
      <c r="D11" s="4"/>
      <c r="E11" s="4">
        <v>7.0000000000000001E-3</v>
      </c>
      <c r="F11" s="4">
        <v>4.0000000000000001E-3</v>
      </c>
      <c r="G11" s="4"/>
      <c r="H11" s="4"/>
      <c r="I11" s="4">
        <v>2E-3</v>
      </c>
      <c r="J11" s="4">
        <v>5.0000000000000001E-3</v>
      </c>
      <c r="K11" s="4"/>
      <c r="L11" s="4">
        <v>5.0000000000000001E-3</v>
      </c>
      <c r="M11" s="4">
        <v>2.1000000000000001E-2</v>
      </c>
      <c r="N11" s="4">
        <v>7.0000000000000001E-3</v>
      </c>
      <c r="O11" s="4">
        <v>3.0000000000000001E-3</v>
      </c>
      <c r="P11" s="4">
        <v>6.0000000000000001E-3</v>
      </c>
      <c r="Q11" s="4"/>
    </row>
    <row r="12" spans="1:17" x14ac:dyDescent="0.45">
      <c r="A12" s="3">
        <v>44028</v>
      </c>
      <c r="B12" s="4"/>
      <c r="C12" s="4"/>
      <c r="D12" s="4"/>
      <c r="E12" s="7">
        <v>1E-3</v>
      </c>
      <c r="F12" s="4"/>
      <c r="G12" s="4"/>
      <c r="H12" s="4"/>
      <c r="I12" s="7">
        <v>1E-3</v>
      </c>
      <c r="J12" s="4"/>
      <c r="K12" s="4"/>
      <c r="L12" s="4"/>
      <c r="M12" s="4"/>
      <c r="N12" s="4">
        <v>7.0000000000000001E-3</v>
      </c>
      <c r="O12" s="4">
        <v>5.0000000000000001E-3</v>
      </c>
      <c r="P12" s="4">
        <v>3.0000000000000001E-3</v>
      </c>
      <c r="Q12" s="4"/>
    </row>
    <row r="13" spans="1:17" x14ac:dyDescent="0.45">
      <c r="A13" s="3">
        <v>44061</v>
      </c>
      <c r="B13" s="4"/>
      <c r="C13" s="4"/>
      <c r="D13" s="4"/>
      <c r="E13" s="4">
        <v>5.0000000000000001E-3</v>
      </c>
      <c r="F13" s="4"/>
      <c r="G13" s="4"/>
      <c r="H13" s="4"/>
      <c r="I13" s="4">
        <v>3.0000000000000001E-3</v>
      </c>
      <c r="J13" s="4"/>
      <c r="K13" s="4"/>
      <c r="L13" s="4"/>
      <c r="M13" s="4">
        <v>4.0000000000000001E-3</v>
      </c>
      <c r="N13" s="4">
        <v>7.0000000000000001E-3</v>
      </c>
      <c r="O13" s="4">
        <v>5.0000000000000001E-3</v>
      </c>
      <c r="P13" s="4">
        <v>2E-3</v>
      </c>
      <c r="Q13" s="4"/>
    </row>
    <row r="14" spans="1:17" x14ac:dyDescent="0.45">
      <c r="A14" s="3">
        <v>44089</v>
      </c>
      <c r="B14" s="7">
        <v>1E-3</v>
      </c>
      <c r="C14" s="4"/>
      <c r="D14" s="4"/>
      <c r="E14" s="4">
        <v>6.0000000000000001E-3</v>
      </c>
      <c r="F14" s="4">
        <v>3.0000000000000001E-3</v>
      </c>
      <c r="G14" s="4"/>
      <c r="H14" s="4"/>
      <c r="I14" s="7">
        <v>1E-3</v>
      </c>
      <c r="J14" s="4">
        <v>1.0999999999999999E-2</v>
      </c>
      <c r="K14" s="4"/>
      <c r="L14" s="4"/>
      <c r="M14" s="4"/>
      <c r="N14" s="4">
        <v>7.0000000000000001E-3</v>
      </c>
      <c r="O14" s="4">
        <v>5.0000000000000001E-3</v>
      </c>
      <c r="P14" s="4">
        <v>3.0000000000000001E-3</v>
      </c>
      <c r="Q14" s="4"/>
    </row>
    <row r="15" spans="1:17" x14ac:dyDescent="0.45">
      <c r="A15" s="3">
        <v>44116</v>
      </c>
      <c r="B15" s="4"/>
      <c r="C15" s="4"/>
      <c r="D15" s="4"/>
      <c r="E15" s="7">
        <v>1E-3</v>
      </c>
      <c r="F15" s="4"/>
      <c r="G15" s="4"/>
      <c r="H15" s="4"/>
      <c r="I15" s="7">
        <v>1E-3</v>
      </c>
      <c r="J15" s="4"/>
      <c r="K15" s="4"/>
      <c r="L15" s="4">
        <v>1E-3</v>
      </c>
      <c r="M15" s="4">
        <v>1E-3</v>
      </c>
      <c r="N15" s="4">
        <v>6.0000000000000001E-3</v>
      </c>
      <c r="O15" s="7">
        <v>1E-3</v>
      </c>
      <c r="P15" s="4">
        <v>3.0000000000000001E-3</v>
      </c>
      <c r="Q15" s="4"/>
    </row>
    <row r="16" spans="1:17" x14ac:dyDescent="0.45">
      <c r="A16" s="3">
        <v>44151</v>
      </c>
      <c r="B16" s="4">
        <v>6.0000000000000001E-3</v>
      </c>
      <c r="C16" s="4"/>
      <c r="D16" s="4"/>
      <c r="E16" s="4"/>
      <c r="F16" s="4"/>
      <c r="G16" s="4"/>
      <c r="H16" s="4"/>
      <c r="I16" s="4">
        <v>2E-3</v>
      </c>
      <c r="J16" s="4"/>
      <c r="K16" s="4"/>
      <c r="L16" s="4">
        <v>2E-3</v>
      </c>
      <c r="M16" s="4">
        <v>2E-3</v>
      </c>
      <c r="N16" s="4"/>
      <c r="O16" s="4">
        <v>4.0000000000000001E-3</v>
      </c>
      <c r="P16" s="4">
        <v>3.0000000000000001E-3</v>
      </c>
      <c r="Q16" s="4"/>
    </row>
    <row r="17" spans="1:20" x14ac:dyDescent="0.45">
      <c r="A17" s="3">
        <v>44174</v>
      </c>
      <c r="B17" s="4">
        <v>1E-3</v>
      </c>
      <c r="C17" s="4"/>
      <c r="D17" s="4"/>
      <c r="E17" s="4">
        <v>6.0000000000000001E-3</v>
      </c>
      <c r="F17" s="4">
        <v>3.0000000000000001E-3</v>
      </c>
      <c r="G17" s="4"/>
      <c r="H17" s="4"/>
      <c r="I17" s="4">
        <v>2E-3</v>
      </c>
      <c r="J17" s="4">
        <v>6.0000000000000001E-3</v>
      </c>
      <c r="K17" s="4"/>
      <c r="L17" s="4">
        <v>4.0000000000000001E-3</v>
      </c>
      <c r="M17" s="4">
        <v>2E-3</v>
      </c>
      <c r="N17" s="4">
        <v>4.0000000000000001E-3</v>
      </c>
      <c r="O17" s="4">
        <v>5.0000000000000001E-3</v>
      </c>
      <c r="P17" s="4">
        <v>3.0000000000000001E-3</v>
      </c>
      <c r="Q17" s="4"/>
    </row>
    <row r="18" spans="1:20" x14ac:dyDescent="0.45">
      <c r="A18" s="3">
        <v>44209</v>
      </c>
      <c r="B18" s="4"/>
      <c r="C18" s="4"/>
      <c r="D18" s="4"/>
      <c r="E18" s="4">
        <v>3.0000000000000001E-3</v>
      </c>
      <c r="F18" s="4"/>
      <c r="G18" s="4"/>
      <c r="H18" s="4"/>
      <c r="I18" s="4">
        <v>4.0000000000000001E-3</v>
      </c>
      <c r="J18" s="4"/>
      <c r="K18" s="4"/>
      <c r="L18" s="4">
        <v>4.0000000000000001E-3</v>
      </c>
      <c r="M18" s="4">
        <v>5.0000000000000001E-3</v>
      </c>
      <c r="N18" s="4">
        <v>4.0000000000000001E-3</v>
      </c>
      <c r="O18" s="4">
        <v>5.0000000000000001E-3</v>
      </c>
      <c r="P18" s="4">
        <v>2E-3</v>
      </c>
      <c r="Q18" s="4"/>
    </row>
    <row r="19" spans="1:20" x14ac:dyDescent="0.45">
      <c r="A19" s="3">
        <v>44243</v>
      </c>
      <c r="B19" s="4"/>
      <c r="C19" s="4"/>
      <c r="D19" s="4"/>
      <c r="E19" s="4">
        <v>8.0000000000000002E-3</v>
      </c>
      <c r="F19" s="4"/>
      <c r="G19" s="4"/>
      <c r="H19" s="4"/>
      <c r="I19" s="4">
        <v>3.0000000000000001E-3</v>
      </c>
      <c r="J19" s="4"/>
      <c r="K19" s="4"/>
      <c r="L19" s="4">
        <v>4.0000000000000001E-3</v>
      </c>
      <c r="M19" s="4">
        <v>2E-3</v>
      </c>
      <c r="N19" s="4">
        <v>5.0000000000000001E-3</v>
      </c>
      <c r="O19" s="4">
        <v>2E-3</v>
      </c>
      <c r="P19" s="4">
        <v>7.0000000000000001E-3</v>
      </c>
      <c r="Q19" s="4"/>
    </row>
    <row r="20" spans="1:20" x14ac:dyDescent="0.45">
      <c r="A20" s="3">
        <v>44271</v>
      </c>
      <c r="B20" s="8">
        <v>0.01</v>
      </c>
      <c r="C20" s="4"/>
      <c r="D20" s="4"/>
      <c r="E20" s="4">
        <v>5.0000000000000001E-3</v>
      </c>
      <c r="F20" s="4">
        <v>3.0000000000000001E-3</v>
      </c>
      <c r="G20" s="4"/>
      <c r="H20" s="4"/>
      <c r="I20" s="4">
        <v>3.0000000000000001E-3</v>
      </c>
      <c r="J20" s="4">
        <v>4.0000000000000001E-3</v>
      </c>
      <c r="K20" s="4"/>
      <c r="L20" s="4">
        <v>4.0000000000000001E-3</v>
      </c>
      <c r="M20" s="4">
        <v>5.0000000000000001E-3</v>
      </c>
      <c r="N20" s="4">
        <v>3.0000000000000001E-3</v>
      </c>
      <c r="O20" s="4">
        <v>6.0000000000000001E-3</v>
      </c>
      <c r="P20" s="4">
        <v>3.0000000000000001E-3</v>
      </c>
      <c r="Q20" s="4"/>
    </row>
    <row r="21" spans="1:20" x14ac:dyDescent="0.45">
      <c r="A21" s="3">
        <v>44301</v>
      </c>
      <c r="B21" s="4"/>
      <c r="C21" s="4"/>
      <c r="D21" s="4"/>
      <c r="E21" s="4">
        <v>6.0000000000000001E-3</v>
      </c>
      <c r="F21" s="4"/>
      <c r="G21" s="4"/>
      <c r="H21" s="4"/>
      <c r="I21" s="4">
        <v>4.0000000000000001E-3</v>
      </c>
      <c r="J21" s="4"/>
      <c r="K21" s="4"/>
      <c r="L21" s="4">
        <v>3.0000000000000001E-3</v>
      </c>
      <c r="M21" s="4">
        <v>8.9999999999999993E-3</v>
      </c>
      <c r="N21" s="4">
        <v>5.0000000000000001E-3</v>
      </c>
      <c r="O21" s="4">
        <v>3.0000000000000001E-3</v>
      </c>
      <c r="P21" s="4">
        <v>4.0000000000000001E-3</v>
      </c>
      <c r="Q21" s="4"/>
    </row>
    <row r="22" spans="1:20" x14ac:dyDescent="0.45">
      <c r="A22" s="3">
        <v>44335</v>
      </c>
      <c r="B22" s="4"/>
      <c r="C22" s="4"/>
      <c r="D22" s="4"/>
      <c r="E22" s="4">
        <v>4.0000000000000001E-3</v>
      </c>
      <c r="F22" s="4"/>
      <c r="G22" s="4"/>
      <c r="H22" s="4"/>
      <c r="I22" s="4">
        <v>1E-3</v>
      </c>
      <c r="J22" s="4"/>
      <c r="K22" s="4"/>
      <c r="L22" s="4"/>
      <c r="M22" s="4">
        <v>3.0000000000000001E-3</v>
      </c>
      <c r="N22" s="4">
        <v>5.0000000000000001E-3</v>
      </c>
      <c r="O22" s="4">
        <v>4.0000000000000001E-3</v>
      </c>
      <c r="P22" s="4">
        <v>3.0000000000000001E-3</v>
      </c>
      <c r="Q22" s="4"/>
    </row>
    <row r="23" spans="1:20" x14ac:dyDescent="0.45">
      <c r="A23" s="3">
        <v>44356</v>
      </c>
      <c r="B23" s="4">
        <v>5.0000000000000001E-3</v>
      </c>
      <c r="C23" s="4"/>
      <c r="D23" s="4"/>
      <c r="E23" s="4">
        <v>5.0000000000000001E-3</v>
      </c>
      <c r="F23" s="4">
        <v>5.0000000000000001E-3</v>
      </c>
      <c r="G23" s="4"/>
      <c r="H23" s="4"/>
      <c r="I23" s="4">
        <v>4.0000000000000001E-3</v>
      </c>
      <c r="J23" s="4" t="s">
        <v>17</v>
      </c>
      <c r="K23" s="4"/>
      <c r="L23" s="4"/>
      <c r="M23" s="4">
        <v>3.0000000000000001E-3</v>
      </c>
      <c r="N23" s="4">
        <v>5.0000000000000001E-3</v>
      </c>
      <c r="O23" s="4">
        <v>4.0000000000000001E-3</v>
      </c>
      <c r="P23" s="4">
        <v>4.0000000000000001E-3</v>
      </c>
      <c r="Q23" s="4"/>
    </row>
    <row r="24" spans="1:20" x14ac:dyDescent="0.45">
      <c r="A24" s="3">
        <v>44419</v>
      </c>
      <c r="B24" s="4"/>
      <c r="C24" s="4"/>
      <c r="D24" s="4"/>
      <c r="E24" s="4">
        <v>6.0000000000000001E-3</v>
      </c>
      <c r="F24" s="4"/>
      <c r="G24" s="4"/>
      <c r="H24" s="4"/>
      <c r="I24" s="7">
        <v>0.01</v>
      </c>
      <c r="J24" s="4"/>
      <c r="K24" s="4"/>
      <c r="L24" s="4"/>
      <c r="M24" s="4">
        <v>2E-3</v>
      </c>
      <c r="N24" s="4">
        <v>5.0000000000000001E-3</v>
      </c>
      <c r="O24" s="4">
        <v>4.0000000000000001E-3</v>
      </c>
      <c r="P24" s="4">
        <v>2E-3</v>
      </c>
      <c r="Q24" s="4"/>
    </row>
    <row r="25" spans="1:20" x14ac:dyDescent="0.45">
      <c r="A25" s="3">
        <v>44461</v>
      </c>
      <c r="B25" s="4">
        <v>2E-3</v>
      </c>
      <c r="C25" s="4"/>
      <c r="D25" s="4"/>
      <c r="E25" s="4">
        <v>6.0000000000000001E-3</v>
      </c>
      <c r="F25" s="4">
        <v>4.0000000000000001E-3</v>
      </c>
      <c r="G25" s="4"/>
      <c r="H25" s="4"/>
      <c r="I25" s="4">
        <v>6.0000000000000001E-3</v>
      </c>
      <c r="J25" s="4">
        <v>1E-3</v>
      </c>
      <c r="K25" s="4"/>
      <c r="L25" s="4"/>
      <c r="M25" s="4">
        <v>2E-3</v>
      </c>
      <c r="N25" s="4">
        <v>7.0000000000000001E-3</v>
      </c>
      <c r="O25" s="4">
        <v>4.0000000000000001E-3</v>
      </c>
      <c r="P25" s="4">
        <v>5.0000000000000001E-3</v>
      </c>
      <c r="Q25" s="4"/>
    </row>
    <row r="26" spans="1:20" x14ac:dyDescent="0.45">
      <c r="A26" s="3">
        <v>44482</v>
      </c>
      <c r="B26" s="4"/>
      <c r="C26" s="4"/>
      <c r="D26" s="4"/>
      <c r="E26" s="4">
        <v>2E-3</v>
      </c>
      <c r="F26" s="4"/>
      <c r="G26" s="4"/>
      <c r="H26" s="4"/>
      <c r="I26" s="4">
        <v>5.0000000000000001E-3</v>
      </c>
      <c r="J26" s="4"/>
      <c r="K26" s="4"/>
      <c r="L26" s="4"/>
      <c r="M26" s="7">
        <v>1E-3</v>
      </c>
      <c r="N26" s="4">
        <v>5.0000000000000001E-3</v>
      </c>
      <c r="O26" s="4">
        <v>5.0000000000000001E-3</v>
      </c>
      <c r="P26" s="4"/>
      <c r="Q26" s="4"/>
    </row>
    <row r="27" spans="1:20" x14ac:dyDescent="0.45">
      <c r="A27" s="3">
        <v>44503</v>
      </c>
      <c r="B27" s="4"/>
      <c r="C27" s="4"/>
      <c r="D27" s="4"/>
      <c r="E27" s="4">
        <v>2E-3</v>
      </c>
      <c r="F27" s="4"/>
      <c r="G27" s="4"/>
      <c r="H27" s="4"/>
      <c r="I27" s="7">
        <v>1E-3</v>
      </c>
      <c r="J27" s="4"/>
      <c r="K27" s="4"/>
      <c r="L27" s="4"/>
      <c r="M27" s="4">
        <v>1E-3</v>
      </c>
      <c r="N27" s="4">
        <v>5.0000000000000001E-3</v>
      </c>
      <c r="O27" s="4">
        <v>4.0000000000000001E-3</v>
      </c>
      <c r="P27" s="4">
        <v>4.0000000000000001E-3</v>
      </c>
      <c r="Q27" s="4"/>
    </row>
    <row r="28" spans="1:20" x14ac:dyDescent="0.45">
      <c r="A28" s="3">
        <v>44546</v>
      </c>
      <c r="B28" s="4">
        <v>3.0000000000000001E-3</v>
      </c>
      <c r="C28" s="4"/>
      <c r="D28" s="4"/>
      <c r="E28" s="4">
        <v>2E-3</v>
      </c>
      <c r="F28" s="4">
        <v>3.0000000000000001E-3</v>
      </c>
      <c r="G28" s="4"/>
      <c r="H28" s="4"/>
      <c r="I28" s="4"/>
      <c r="J28" s="4">
        <v>6.0000000000000001E-3</v>
      </c>
      <c r="K28" s="4"/>
      <c r="L28" s="4">
        <v>3.0000000000000001E-3</v>
      </c>
      <c r="M28" s="7">
        <v>1E-3</v>
      </c>
      <c r="N28" s="4">
        <v>5.0000000000000001E-3</v>
      </c>
      <c r="O28" s="4">
        <v>4.0000000000000001E-3</v>
      </c>
      <c r="P28" s="4">
        <v>5.0000000000000001E-3</v>
      </c>
      <c r="Q28" s="4"/>
    </row>
    <row r="29" spans="1:20" x14ac:dyDescent="0.45">
      <c r="A29" s="3">
        <v>44582</v>
      </c>
      <c r="B29" s="4"/>
      <c r="C29" s="4"/>
      <c r="D29" s="4"/>
      <c r="E29" s="4">
        <v>6.0000000000000001E-3</v>
      </c>
      <c r="F29" s="4"/>
      <c r="G29" s="4"/>
      <c r="H29" s="4"/>
      <c r="I29" s="4">
        <v>2E-3</v>
      </c>
      <c r="J29" s="4"/>
      <c r="K29" s="4"/>
      <c r="L29" s="4"/>
      <c r="M29" s="4">
        <v>3.0000000000000001E-3</v>
      </c>
      <c r="N29" s="4">
        <v>6.0000000000000001E-3</v>
      </c>
      <c r="O29" s="4">
        <v>3.0000000000000001E-3</v>
      </c>
      <c r="P29" s="4">
        <v>5.0000000000000001E-3</v>
      </c>
      <c r="Q29" s="4"/>
    </row>
    <row r="30" spans="1:20" x14ac:dyDescent="0.45">
      <c r="A30" s="3">
        <v>44601</v>
      </c>
      <c r="B30" s="4"/>
      <c r="C30" s="4"/>
      <c r="D30" s="4"/>
      <c r="E30" s="4">
        <v>4.0000000000000001E-3</v>
      </c>
      <c r="F30" s="4"/>
      <c r="G30" s="4"/>
      <c r="H30" s="4"/>
      <c r="I30" s="4">
        <v>3.0000000000000001E-3</v>
      </c>
      <c r="J30" s="4"/>
      <c r="K30" s="4"/>
      <c r="L30" s="4"/>
      <c r="M30" s="4">
        <v>1E-3</v>
      </c>
      <c r="N30" s="4">
        <v>5.0000000000000001E-3</v>
      </c>
      <c r="O30" s="4">
        <v>3.0000000000000001E-3</v>
      </c>
      <c r="P30" s="4">
        <v>4.0000000000000001E-3</v>
      </c>
      <c r="Q30" s="4"/>
    </row>
    <row r="31" spans="1:20" x14ac:dyDescent="0.45">
      <c r="A31" s="3">
        <v>44641</v>
      </c>
      <c r="B31" s="7">
        <v>1E-3</v>
      </c>
      <c r="C31" s="4"/>
      <c r="D31" s="4"/>
      <c r="E31" s="4">
        <v>4.0000000000000001E-3</v>
      </c>
      <c r="F31" s="4">
        <v>5.0000000000000001E-3</v>
      </c>
      <c r="G31" s="4"/>
      <c r="H31" s="4"/>
      <c r="I31" s="4">
        <v>5.0000000000000001E-3</v>
      </c>
      <c r="J31" s="4">
        <v>3.0000000000000001E-3</v>
      </c>
      <c r="K31" s="4"/>
      <c r="L31" s="4"/>
      <c r="M31" s="4">
        <v>2E-3</v>
      </c>
      <c r="N31" s="4">
        <v>7.0000000000000001E-3</v>
      </c>
      <c r="O31" s="4">
        <v>3.0000000000000001E-3</v>
      </c>
      <c r="P31" s="4">
        <v>5.0000000000000001E-3</v>
      </c>
      <c r="Q31" s="4">
        <v>2E-3</v>
      </c>
      <c r="R31" s="16" t="s">
        <v>34</v>
      </c>
      <c r="S31" s="16" t="s">
        <v>35</v>
      </c>
      <c r="T31" s="16" t="s">
        <v>36</v>
      </c>
    </row>
    <row r="32" spans="1:20" x14ac:dyDescent="0.45">
      <c r="A32" s="3">
        <v>44670</v>
      </c>
      <c r="B32" s="4"/>
      <c r="C32" s="4"/>
      <c r="D32" s="4"/>
      <c r="E32" s="4">
        <v>4.0000000000000001E-3</v>
      </c>
      <c r="F32" s="4"/>
      <c r="G32" s="4"/>
      <c r="H32" s="4"/>
      <c r="I32" s="4">
        <v>4.0000000000000001E-3</v>
      </c>
      <c r="J32" s="4"/>
      <c r="K32" s="4"/>
      <c r="L32" s="4"/>
      <c r="M32" s="4">
        <v>2E-3</v>
      </c>
      <c r="N32" s="4">
        <v>6.0000000000000001E-3</v>
      </c>
      <c r="O32" s="4">
        <v>4.0000000000000001E-3</v>
      </c>
      <c r="P32" s="4">
        <v>4.0000000000000001E-3</v>
      </c>
      <c r="Q32" s="4"/>
      <c r="R32" s="17" t="s">
        <v>37</v>
      </c>
      <c r="S32" s="17" t="s">
        <v>38</v>
      </c>
      <c r="T32" s="17" t="s">
        <v>39</v>
      </c>
    </row>
    <row r="33" spans="1:20" ht="85.5" customHeight="1" x14ac:dyDescent="0.45">
      <c r="A33" s="3">
        <v>44728</v>
      </c>
      <c r="B33" s="7">
        <v>1E-3</v>
      </c>
      <c r="C33" s="4">
        <v>2.1000000000000001E-2</v>
      </c>
      <c r="D33" s="4">
        <v>1.0999999999999999E-2</v>
      </c>
      <c r="E33" s="4">
        <v>5.0000000000000001E-3</v>
      </c>
      <c r="F33" s="4">
        <v>5.0000000000000001E-3</v>
      </c>
      <c r="G33" s="4">
        <v>1E-3</v>
      </c>
      <c r="H33" s="4">
        <v>1.2E-2</v>
      </c>
      <c r="I33" s="4">
        <v>5.0000000000000001E-3</v>
      </c>
      <c r="J33" s="4">
        <v>2E-3</v>
      </c>
      <c r="K33" s="4">
        <v>2.7E-2</v>
      </c>
      <c r="L33" s="4"/>
      <c r="M33" s="4"/>
      <c r="N33" s="4"/>
      <c r="O33" s="4">
        <v>5.0000000000000001E-3</v>
      </c>
      <c r="P33" s="4"/>
      <c r="Q33" s="4"/>
      <c r="R33" s="18" t="s">
        <v>40</v>
      </c>
      <c r="S33" s="18" t="s">
        <v>41</v>
      </c>
      <c r="T33" s="18" t="s">
        <v>42</v>
      </c>
    </row>
    <row r="34" spans="1:20" x14ac:dyDescent="0.45">
      <c r="A34" s="15" t="s">
        <v>26</v>
      </c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4">
        <f>MIN($B$5:$B$19,$B$21:$B$33,$F$4:$F$33,$D$4:$D$33,$H$4:$H$33)</f>
        <v>1E-3</v>
      </c>
      <c r="S34" s="4">
        <f>MIN($B$5:$B$19,$B$21:$B$33,$J$5:$J$33,$E$5:$E$33,$I$5:$I$33,$L$5:$L$29,$M$5:$M$32,$P$5:$P$32,$O$5:$O$33,$Q$31,$C$33,$K$33)</f>
        <v>1E-3</v>
      </c>
      <c r="T34" s="19">
        <f>MIN($N$5:$N$33,$O$5:$O$33,$Q$31,$G$33)</f>
        <v>1E-3</v>
      </c>
    </row>
    <row r="35" spans="1:20" x14ac:dyDescent="0.45">
      <c r="A35" s="4" t="s">
        <v>27</v>
      </c>
      <c r="B35" s="14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4">
        <f>MAX($B$5:$B$19,$B$21:$B$33,$F$4:$F$33,$D$4:$D$33,$H$4:$H$33)</f>
        <v>0.33400000000000002</v>
      </c>
      <c r="S35" s="4">
        <f>MAX($B$5:$B$19,$B$21:$B$33,$J$5:$J$33,$E$5:$E$33,$I$5:$I$33,$L$5:$L$29,$M$5:$M$32,$P$5:$P$32,$O$5:$O$33,$Q$31,$C$33,$K$33)</f>
        <v>0.33400000000000002</v>
      </c>
      <c r="T35" s="19">
        <f>MAX($N$5:$N$33,$O$5:$O$33,$Q$31,$G$33)</f>
        <v>8.9999999999999993E-3</v>
      </c>
    </row>
    <row r="36" spans="1:20" x14ac:dyDescent="0.45">
      <c r="A36" s="4" t="s">
        <v>28</v>
      </c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9">
        <f>AVERAGE($B$5:$B$19,$B$21:$B$33,$F$4:$F$33,$D$4:$D$33,$H$4:$H$33)</f>
        <v>2.1640000000000003E-2</v>
      </c>
      <c r="S36" s="19">
        <f>AVERAGE($B$5:$B$19,$B$21:$B$33,$J$5:$J$33,$E$5:$E$33,$I$5:$I$33,$L$5:$L$29,$M$5:$M$32,$P$5:$P$32,$O$5:$O$33,$Q$31,$C$33,$K$33)</f>
        <v>7.4632768361581718E-3</v>
      </c>
      <c r="T36" s="19">
        <f>AVERAGE($N$5:$N$33,$O$5:$O$33,$Q$31,$G$33)</f>
        <v>4.8793103448275896E-3</v>
      </c>
    </row>
    <row r="37" spans="1:20" x14ac:dyDescent="0.45">
      <c r="A37" s="4" t="s">
        <v>29</v>
      </c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9">
        <f>STDEV($B$5:$B$19,$B$21:$B$33,$F$4:$F$33,$D$4:$D$33,$H$4:$H$33)</f>
        <v>6.8938910154812683E-2</v>
      </c>
      <c r="S37" s="19">
        <f>STDEV($B$5:$B$19,$B$21:$B$33,$J$5:$J$33,$E$5:$E$33,$I$5:$I$33,$L$5:$L$29,$M$5:$M$32,$P$5:$P$32,$O$5:$O$33,$Q$31,$C$33,$K$33)</f>
        <v>2.6556116751675282E-2</v>
      </c>
      <c r="T37" s="19">
        <f>STDEV($N$5:$N$33,$O$5:$O$33,$Q$31,$G$33)</f>
        <v>1.8925299710889796E-3</v>
      </c>
    </row>
    <row r="38" spans="1:20" x14ac:dyDescent="0.45">
      <c r="A38" s="4" t="s">
        <v>30</v>
      </c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9">
        <f>R$36+R$37*1</f>
        <v>9.0578910154812689E-2</v>
      </c>
      <c r="S38" s="19">
        <f t="shared" ref="S38:T38" si="0">S$36+S$37*1</f>
        <v>3.4019393587833457E-2</v>
      </c>
      <c r="T38" s="19">
        <f t="shared" si="0"/>
        <v>6.7718403159165693E-3</v>
      </c>
    </row>
    <row r="39" spans="1:20" x14ac:dyDescent="0.45">
      <c r="A39" s="4" t="s">
        <v>31</v>
      </c>
      <c r="B39" s="14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9">
        <f>R$36+R$37*1.5</f>
        <v>0.12504836523221902</v>
      </c>
      <c r="S39" s="19">
        <f t="shared" ref="S39:T39" si="1">S$36+S$37*1.5</f>
        <v>4.7297451963671092E-2</v>
      </c>
      <c r="T39" s="19">
        <f t="shared" si="1"/>
        <v>7.7181053014610587E-3</v>
      </c>
    </row>
    <row r="40" spans="1:20" x14ac:dyDescent="0.45">
      <c r="A40" s="4" t="s">
        <v>32</v>
      </c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9">
        <f>R$36+R$37*2</f>
        <v>0.15951782030962536</v>
      </c>
      <c r="S40" s="19">
        <f t="shared" ref="S40:T40" si="2">S$36+S$37*2</f>
        <v>6.057551033950874E-2</v>
      </c>
      <c r="T40" s="19">
        <f t="shared" si="2"/>
        <v>8.6643702870055489E-3</v>
      </c>
    </row>
    <row r="41" spans="1:20" x14ac:dyDescent="0.45">
      <c r="A41" s="4" t="s">
        <v>33</v>
      </c>
      <c r="B41" s="14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9">
        <f>R$36+R$37*3</f>
        <v>0.22845673046443804</v>
      </c>
      <c r="S41" s="19">
        <f t="shared" ref="S41:T41" si="3">S$36+S$37*3</f>
        <v>8.7131627091184022E-2</v>
      </c>
      <c r="T41" s="19">
        <f t="shared" si="3"/>
        <v>1.0556900258094529E-2</v>
      </c>
    </row>
    <row r="43" spans="1:20" x14ac:dyDescent="0.45">
      <c r="A43" s="1" t="s">
        <v>19</v>
      </c>
    </row>
    <row r="44" spans="1:20" x14ac:dyDescent="0.45">
      <c r="A44" t="s">
        <v>20</v>
      </c>
      <c r="B44" s="1" t="s">
        <v>21</v>
      </c>
      <c r="K44" t="s">
        <v>22</v>
      </c>
      <c r="N44" s="5">
        <f>AVERAGE(B5:P19,C20:P20,B21:Q33)</f>
        <v>7.0458715596329975E-3</v>
      </c>
      <c r="O44" t="s">
        <v>21</v>
      </c>
    </row>
    <row r="45" spans="1:20" x14ac:dyDescent="0.45">
      <c r="A45" s="10" t="s">
        <v>23</v>
      </c>
      <c r="B45" s="10"/>
      <c r="C45" s="10"/>
      <c r="D45" s="10"/>
      <c r="E45" s="10"/>
      <c r="F45" s="10"/>
      <c r="G45" s="10"/>
      <c r="H45" s="10"/>
    </row>
    <row r="46" spans="1:20" x14ac:dyDescent="0.45">
      <c r="A46" s="11" t="s">
        <v>24</v>
      </c>
      <c r="B46" s="11"/>
      <c r="C46" s="11"/>
      <c r="D46" s="11"/>
      <c r="E46" s="11"/>
      <c r="F46" s="11"/>
      <c r="G46" s="11"/>
      <c r="H46" s="11"/>
    </row>
    <row r="47" spans="1:20" x14ac:dyDescent="0.45">
      <c r="A47" s="12" t="s">
        <v>25</v>
      </c>
      <c r="B47" s="12"/>
      <c r="C47" s="12"/>
      <c r="D47" s="12"/>
      <c r="E47" s="12"/>
      <c r="F47" s="12"/>
      <c r="G47" s="12"/>
      <c r="H47" s="12"/>
    </row>
    <row r="48" spans="1:20" x14ac:dyDescent="0.4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</sheetData>
  <mergeCells count="3">
    <mergeCell ref="A45:H45"/>
    <mergeCell ref="A46:H46"/>
    <mergeCell ref="A47:H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Copper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CJC</cp:lastModifiedBy>
  <dcterms:created xsi:type="dcterms:W3CDTF">2022-08-24T10:27:14Z</dcterms:created>
  <dcterms:modified xsi:type="dcterms:W3CDTF">2022-08-24T16:18:47Z</dcterms:modified>
</cp:coreProperties>
</file>