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jca-file\Data\28 SITE FOLDERS\TAR_AL\5648 Permit Application\4 DATA (Work in progress)\4. Permit Application\Internal\Permit Application COPY\Appendices\Appendix H - HRA WIP\TAR_ALg27947\App A – Screening\Background\"/>
    </mc:Choice>
  </mc:AlternateContent>
  <xr:revisionPtr revIDLastSave="0" documentId="13_ncr:1_{80E7763C-884C-4CC3-BDF0-0C64566BB12C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Cadmiu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45" i="1" l="1"/>
  <c r="U44" i="1"/>
  <c r="U43" i="1"/>
  <c r="U42" i="1"/>
  <c r="U41" i="1"/>
  <c r="T44" i="1"/>
  <c r="T43" i="1"/>
  <c r="T42" i="1"/>
  <c r="T41" i="1"/>
  <c r="S44" i="1"/>
  <c r="S43" i="1"/>
  <c r="S42" i="1"/>
  <c r="S41" i="1"/>
  <c r="N50" i="1"/>
  <c r="U47" i="1" l="1"/>
  <c r="U48" i="1"/>
  <c r="S48" i="1"/>
  <c r="T48" i="1"/>
  <c r="T45" i="1"/>
  <c r="S46" i="1"/>
  <c r="T46" i="1"/>
  <c r="U46" i="1"/>
  <c r="S47" i="1"/>
  <c r="U45" i="1"/>
  <c r="T47" i="1"/>
</calcChain>
</file>

<file path=xl/sharedStrings.xml><?xml version="1.0" encoding="utf-8"?>
<sst xmlns="http://schemas.openxmlformats.org/spreadsheetml/2006/main" count="44" uniqueCount="43">
  <si>
    <t>Date</t>
  </si>
  <si>
    <t>BH1/15</t>
  </si>
  <si>
    <t>BH1/20</t>
  </si>
  <si>
    <t>BH1/21</t>
  </si>
  <si>
    <t>BH1/97</t>
  </si>
  <si>
    <t>BH2/15</t>
  </si>
  <si>
    <t>BH2/20</t>
  </si>
  <si>
    <t>BH2/21</t>
  </si>
  <si>
    <t>BH2/97</t>
  </si>
  <si>
    <t>BH3/15</t>
  </si>
  <si>
    <t>BH3/21</t>
  </si>
  <si>
    <t>BH3/97</t>
  </si>
  <si>
    <t>BH4/15</t>
  </si>
  <si>
    <t>BH4/97</t>
  </si>
  <si>
    <t>BH5/97</t>
  </si>
  <si>
    <t>BHP02</t>
  </si>
  <si>
    <t>BHP3</t>
  </si>
  <si>
    <t>WH26</t>
  </si>
  <si>
    <t>Cadmium (mg/l)</t>
  </si>
  <si>
    <t>Units:</t>
  </si>
  <si>
    <t>mg/l</t>
  </si>
  <si>
    <t>Mean background concentration</t>
  </si>
  <si>
    <t>Concentrations recorded below the analytical detection limit are set at the detection limit.</t>
  </si>
  <si>
    <t>Analytical result reported as below the analytical detection limit.</t>
  </si>
  <si>
    <t>Results recorded in the database three orders of magnitude higher.  It is considered likely that these were reported in µg/l and incorrectly recorded in the database as mg/l.</t>
  </si>
  <si>
    <r>
      <t>Value considered a possible</t>
    </r>
    <r>
      <rPr>
        <sz val="10"/>
        <color rgb="FF00B050"/>
        <rFont val="Arial"/>
        <family val="2"/>
      </rPr>
      <t xml:space="preserve"> outlier</t>
    </r>
    <r>
      <rPr>
        <sz val="10"/>
        <rFont val="Arial"/>
        <family val="2"/>
      </rPr>
      <t xml:space="preserve"> or the detection limit is elevated hence excluded.</t>
    </r>
  </si>
  <si>
    <t>Minimum</t>
  </si>
  <si>
    <t>Maximum</t>
  </si>
  <si>
    <t>Mean</t>
  </si>
  <si>
    <t>Standard deviation (STDEV)</t>
  </si>
  <si>
    <t>Mean + 1*STDEV</t>
  </si>
  <si>
    <t>Mean + 1.5*STDEV</t>
  </si>
  <si>
    <t>Mean + 2*STDEV</t>
  </si>
  <si>
    <t>Mean + 3*STDEV</t>
  </si>
  <si>
    <t>North</t>
  </si>
  <si>
    <t>Centre</t>
  </si>
  <si>
    <t>South</t>
  </si>
  <si>
    <t>Phase 7</t>
  </si>
  <si>
    <t xml:space="preserve">Phases 3, 6 and 4A </t>
  </si>
  <si>
    <t>Phase 4B and 5</t>
  </si>
  <si>
    <t>BH1/15, BH2/15, BH1/21, BH2/21</t>
  </si>
  <si>
    <t>BH1/15,BH3/15, BH1/97, BH2/97, BH3/97, BH4/97, BHP3, BHP02, WH26, BH1/20, BH3/21</t>
  </si>
  <si>
    <t>BH5/97, BHP02, WH26, BH2/20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</si>
</sst>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0" fontId="16" fillId="0" borderId="10" xfId="0" applyFont="1" applyBorder="1"/>
    <xf numFmtId="14" fontId="0" fillId="0" borderId="10" xfId="0" applyNumberFormat="1" applyBorder="1"/>
    <xf numFmtId="0" fontId="0" fillId="0" borderId="10" xfId="0" applyBorder="1"/>
    <xf numFmtId="11" fontId="0" fillId="0" borderId="10" xfId="0" applyNumberFormat="1" applyBorder="1"/>
    <xf numFmtId="0" fontId="14" fillId="0" borderId="0" xfId="0" applyFont="1"/>
    <xf numFmtId="0" fontId="0" fillId="34" borderId="10" xfId="0" applyFill="1" applyBorder="1"/>
    <xf numFmtId="0" fontId="0" fillId="33" borderId="10" xfId="0" applyFill="1" applyBorder="1"/>
    <xf numFmtId="0" fontId="14" fillId="33" borderId="10" xfId="0" applyFont="1" applyFill="1" applyBorder="1"/>
    <xf numFmtId="0" fontId="0" fillId="0" borderId="11" xfId="0" applyBorder="1"/>
    <xf numFmtId="0" fontId="0" fillId="0" borderId="0" xfId="0" applyBorder="1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/>
    <xf numFmtId="165" fontId="0" fillId="0" borderId="10" xfId="0" applyNumberFormat="1" applyBorder="1"/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4" borderId="0" xfId="0" applyFon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"/>
  <sheetViews>
    <sheetView tabSelected="1"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S46" sqref="S46"/>
    </sheetView>
  </sheetViews>
  <sheetFormatPr defaultRowHeight="14.25" x14ac:dyDescent="0.45"/>
  <cols>
    <col min="1" max="1" width="22.3984375" customWidth="1"/>
    <col min="19" max="19" width="18.59765625" customWidth="1"/>
    <col min="20" max="20" width="20.33203125" customWidth="1"/>
    <col min="21" max="21" width="23" customWidth="1"/>
  </cols>
  <sheetData>
    <row r="1" spans="1:18" x14ac:dyDescent="0.45">
      <c r="A1" s="1" t="s">
        <v>18</v>
      </c>
    </row>
    <row r="3" spans="1:18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</row>
    <row r="4" spans="1:18" x14ac:dyDescent="0.45">
      <c r="A4" s="3">
        <v>42341</v>
      </c>
      <c r="B4" s="8">
        <v>5.9999999999999995E-4</v>
      </c>
      <c r="C4" s="4"/>
      <c r="D4" s="4"/>
      <c r="E4" s="4"/>
      <c r="F4" s="8">
        <v>5.9999999999999995E-4</v>
      </c>
      <c r="G4" s="4"/>
      <c r="H4" s="4"/>
      <c r="I4" s="4"/>
      <c r="J4" s="8">
        <v>5.9999999999999995E-4</v>
      </c>
      <c r="K4" s="4"/>
      <c r="L4" s="4"/>
      <c r="M4" s="9">
        <v>5.9999999999999995E-4</v>
      </c>
      <c r="N4" s="4"/>
      <c r="O4" s="4"/>
      <c r="P4" s="4"/>
      <c r="Q4" s="4"/>
      <c r="R4" s="9">
        <v>5.9999999999999995E-4</v>
      </c>
    </row>
    <row r="5" spans="1:18" x14ac:dyDescent="0.45">
      <c r="A5" s="3">
        <v>42376</v>
      </c>
      <c r="B5" s="8">
        <v>6.0000000000000001E-3</v>
      </c>
      <c r="C5" s="4"/>
      <c r="D5" s="4"/>
      <c r="E5" s="4"/>
      <c r="F5" s="8">
        <v>6.0000000000000001E-3</v>
      </c>
      <c r="G5" s="4"/>
      <c r="H5" s="4"/>
      <c r="I5" s="4"/>
      <c r="J5" s="8">
        <v>6.0000000000000001E-3</v>
      </c>
      <c r="K5" s="4"/>
      <c r="L5" s="4"/>
      <c r="M5" s="4"/>
      <c r="N5" s="4"/>
      <c r="O5" s="4"/>
      <c r="P5" s="4"/>
      <c r="Q5" s="4"/>
      <c r="R5" s="4"/>
    </row>
    <row r="6" spans="1:18" x14ac:dyDescent="0.45">
      <c r="A6" s="3">
        <v>42388</v>
      </c>
      <c r="B6" s="8">
        <v>5.9999999999999995E-4</v>
      </c>
      <c r="C6" s="4"/>
      <c r="D6" s="4"/>
      <c r="E6" s="4"/>
      <c r="F6" s="8">
        <v>5.9999999999999995E-4</v>
      </c>
      <c r="G6" s="4"/>
      <c r="H6" s="4"/>
      <c r="I6" s="4"/>
      <c r="J6" s="8">
        <v>5.9999999999999995E-4</v>
      </c>
      <c r="K6" s="4"/>
      <c r="L6" s="4"/>
      <c r="M6" s="4"/>
      <c r="N6" s="4"/>
      <c r="O6" s="4"/>
      <c r="P6" s="4"/>
      <c r="Q6" s="4"/>
      <c r="R6" s="8">
        <v>5.9999999999999995E-4</v>
      </c>
    </row>
    <row r="7" spans="1:18" x14ac:dyDescent="0.45">
      <c r="A7" s="3">
        <v>42402</v>
      </c>
      <c r="B7" s="8">
        <v>5.9999999999999995E-4</v>
      </c>
      <c r="C7" s="4"/>
      <c r="D7" s="4"/>
      <c r="E7" s="4"/>
      <c r="F7" s="8">
        <v>5.9999999999999995E-4</v>
      </c>
      <c r="G7" s="4"/>
      <c r="H7" s="4"/>
      <c r="I7" s="4"/>
      <c r="J7" s="8">
        <v>5.9999999999999995E-4</v>
      </c>
      <c r="K7" s="4"/>
      <c r="L7" s="4"/>
      <c r="M7" s="4"/>
      <c r="N7" s="4"/>
      <c r="O7" s="4"/>
      <c r="P7" s="4"/>
      <c r="Q7" s="4"/>
      <c r="R7" s="4"/>
    </row>
    <row r="8" spans="1:18" x14ac:dyDescent="0.45">
      <c r="A8" s="3">
        <v>42419</v>
      </c>
      <c r="B8" s="8"/>
      <c r="C8" s="4"/>
      <c r="D8" s="4"/>
      <c r="E8" s="4"/>
      <c r="F8" s="8">
        <v>5.9999999999999995E-4</v>
      </c>
      <c r="G8" s="4"/>
      <c r="H8" s="4"/>
      <c r="I8" s="4"/>
      <c r="J8" s="8">
        <v>5.9999999999999995E-4</v>
      </c>
      <c r="K8" s="4"/>
      <c r="L8" s="4"/>
      <c r="M8" s="4"/>
      <c r="N8" s="4"/>
      <c r="O8" s="4"/>
      <c r="P8" s="4"/>
      <c r="Q8" s="4"/>
      <c r="R8" s="4"/>
    </row>
    <row r="9" spans="1:18" x14ac:dyDescent="0.45">
      <c r="A9" s="3">
        <v>42437</v>
      </c>
      <c r="B9" s="8">
        <v>5.9999999999999995E-4</v>
      </c>
      <c r="C9" s="4"/>
      <c r="D9" s="4"/>
      <c r="E9" s="4"/>
      <c r="F9" s="8">
        <v>5.9999999999999995E-4</v>
      </c>
      <c r="G9" s="4"/>
      <c r="H9" s="4"/>
      <c r="I9" s="4"/>
      <c r="J9" s="8">
        <v>5.9999999999999995E-4</v>
      </c>
      <c r="K9" s="4"/>
      <c r="L9" s="4"/>
      <c r="M9" s="4"/>
      <c r="N9" s="4"/>
      <c r="O9" s="4"/>
      <c r="P9" s="4"/>
      <c r="Q9" s="4"/>
      <c r="R9" s="4"/>
    </row>
    <row r="10" spans="1:18" x14ac:dyDescent="0.45">
      <c r="A10" s="3">
        <v>42579</v>
      </c>
      <c r="B10" s="5">
        <v>2.0000000000000002E-5</v>
      </c>
      <c r="C10" s="4"/>
      <c r="D10" s="4"/>
      <c r="E10" s="4"/>
      <c r="F10" s="4">
        <v>1.7000000000000001E-4</v>
      </c>
      <c r="G10" s="4"/>
      <c r="H10" s="4"/>
      <c r="I10" s="4"/>
      <c r="J10" s="8">
        <v>2.0000000000000002E-5</v>
      </c>
      <c r="K10" s="4"/>
      <c r="L10" s="4"/>
      <c r="M10" s="4"/>
      <c r="N10" s="4"/>
      <c r="O10" s="4"/>
      <c r="P10" s="4"/>
      <c r="Q10" s="4"/>
      <c r="R10" s="4"/>
    </row>
    <row r="11" spans="1:18" x14ac:dyDescent="0.45">
      <c r="A11" s="3">
        <v>43174</v>
      </c>
      <c r="B11" s="4">
        <v>0.02</v>
      </c>
      <c r="C11" s="4"/>
      <c r="D11" s="4"/>
      <c r="E11" s="4">
        <v>0.03</v>
      </c>
      <c r="F11" s="5">
        <v>6.9999999999999994E-5</v>
      </c>
      <c r="G11" s="4"/>
      <c r="H11" s="4"/>
      <c r="I11" s="4">
        <v>0.05</v>
      </c>
      <c r="J11" s="5">
        <v>4.0000000000000003E-5</v>
      </c>
      <c r="K11" s="4"/>
      <c r="L11" s="4">
        <v>0.05</v>
      </c>
      <c r="M11" s="4"/>
      <c r="N11" s="4">
        <v>3.3E-4</v>
      </c>
      <c r="O11" s="4">
        <v>0.03</v>
      </c>
      <c r="P11" s="4"/>
      <c r="Q11" s="4">
        <v>7.0000000000000007E-2</v>
      </c>
      <c r="R11" s="4"/>
    </row>
    <row r="12" spans="1:18" x14ac:dyDescent="0.45">
      <c r="A12" s="3">
        <v>43733</v>
      </c>
      <c r="B12" s="4">
        <v>1.2999999999999999E-4</v>
      </c>
      <c r="C12" s="4"/>
      <c r="D12" s="4"/>
      <c r="E12" s="5">
        <v>6.0000000000000002E-5</v>
      </c>
      <c r="F12" s="5">
        <v>3.0000000000000001E-5</v>
      </c>
      <c r="G12" s="4"/>
      <c r="H12" s="4"/>
      <c r="I12" s="8">
        <v>4.0000000000000003E-5</v>
      </c>
      <c r="J12" s="5">
        <v>3.0000000000000001E-5</v>
      </c>
      <c r="K12" s="4"/>
      <c r="L12" s="4">
        <v>2.0000000000000001E-4</v>
      </c>
      <c r="M12" s="4"/>
      <c r="N12" s="4">
        <v>4.8999999999999998E-4</v>
      </c>
      <c r="O12" s="4">
        <v>1E-4</v>
      </c>
      <c r="P12" s="4">
        <v>1E-4</v>
      </c>
      <c r="Q12" s="4">
        <v>2.9999999999999997E-4</v>
      </c>
      <c r="R12" s="5">
        <v>5.0000000000000002E-5</v>
      </c>
    </row>
    <row r="13" spans="1:18" x14ac:dyDescent="0.45">
      <c r="A13" s="3">
        <v>43755</v>
      </c>
      <c r="B13" s="4"/>
      <c r="C13" s="4"/>
      <c r="D13" s="4"/>
      <c r="E13" s="5">
        <v>5.0000000000000002E-5</v>
      </c>
      <c r="F13" s="4"/>
      <c r="G13" s="4"/>
      <c r="H13" s="4"/>
      <c r="I13" s="5">
        <v>4.0000000000000003E-5</v>
      </c>
      <c r="J13" s="4"/>
      <c r="K13" s="4"/>
      <c r="L13" s="7">
        <v>2.0000000000000002E-5</v>
      </c>
      <c r="M13" s="4"/>
      <c r="N13" s="4">
        <v>2.5999999999999998E-4</v>
      </c>
      <c r="O13" s="7">
        <v>2.0000000000000002E-5</v>
      </c>
      <c r="P13" s="7">
        <v>2.0000000000000002E-5</v>
      </c>
      <c r="Q13" s="4">
        <v>1.2E-4</v>
      </c>
      <c r="R13" s="4"/>
    </row>
    <row r="14" spans="1:18" x14ac:dyDescent="0.45">
      <c r="A14" s="3">
        <v>43791</v>
      </c>
      <c r="B14" s="4"/>
      <c r="C14" s="4"/>
      <c r="D14" s="4"/>
      <c r="E14" s="4">
        <v>1.39E-3</v>
      </c>
      <c r="F14" s="4"/>
      <c r="G14" s="4"/>
      <c r="H14" s="4"/>
      <c r="I14" s="5">
        <v>8.0000000000000007E-5</v>
      </c>
      <c r="J14" s="4"/>
      <c r="K14" s="4"/>
      <c r="L14" s="4">
        <v>1.2E-4</v>
      </c>
      <c r="M14" s="4"/>
      <c r="N14" s="4">
        <v>4.0000000000000002E-4</v>
      </c>
      <c r="O14" s="5">
        <v>3.0000000000000001E-5</v>
      </c>
      <c r="P14" s="4">
        <v>2.0000000000000002E-5</v>
      </c>
      <c r="Q14" s="5">
        <v>9.0000000000000006E-5</v>
      </c>
      <c r="R14" s="4"/>
    </row>
    <row r="15" spans="1:18" x14ac:dyDescent="0.45">
      <c r="A15" s="3">
        <v>43810</v>
      </c>
      <c r="B15" s="4">
        <v>3.984E-2</v>
      </c>
      <c r="C15" s="4"/>
      <c r="D15" s="4"/>
      <c r="E15" s="5">
        <v>4.0000000000000003E-5</v>
      </c>
      <c r="F15" s="7">
        <v>2.0000000000000002E-5</v>
      </c>
      <c r="G15" s="4"/>
      <c r="H15" s="4"/>
      <c r="I15" s="5">
        <v>6.0000000000000002E-5</v>
      </c>
      <c r="J15" s="7">
        <v>2.0000000000000002E-5</v>
      </c>
      <c r="K15" s="4"/>
      <c r="L15" s="7">
        <v>2.0000000000000002E-5</v>
      </c>
      <c r="M15" s="4"/>
      <c r="N15" s="4">
        <v>2.1000000000000001E-4</v>
      </c>
      <c r="O15" s="7">
        <v>2.0000000000000002E-5</v>
      </c>
      <c r="P15" s="7">
        <v>2.0000000000000002E-5</v>
      </c>
      <c r="Q15" s="4">
        <v>1.1E-4</v>
      </c>
      <c r="R15" s="7">
        <v>2.0000000000000002E-5</v>
      </c>
    </row>
    <row r="16" spans="1:18" x14ac:dyDescent="0.45">
      <c r="A16" s="3">
        <v>43850</v>
      </c>
      <c r="B16" s="4"/>
      <c r="C16" s="4"/>
      <c r="D16" s="4"/>
      <c r="E16" s="4">
        <v>2.7999999999999998E-4</v>
      </c>
      <c r="F16" s="4"/>
      <c r="G16" s="4"/>
      <c r="H16" s="4"/>
      <c r="I16" s="7">
        <v>2.0000000000000002E-5</v>
      </c>
      <c r="J16" s="4"/>
      <c r="K16" s="4"/>
      <c r="L16" s="7">
        <v>2.0000000000000002E-5</v>
      </c>
      <c r="M16" s="4"/>
      <c r="N16" s="4">
        <v>2.7999999999999998E-4</v>
      </c>
      <c r="O16" s="5">
        <v>4.0000000000000003E-5</v>
      </c>
      <c r="P16" s="5">
        <v>4.0000000000000003E-5</v>
      </c>
      <c r="Q16" s="4">
        <v>1.2E-4</v>
      </c>
      <c r="R16" s="4"/>
    </row>
    <row r="17" spans="1:18" x14ac:dyDescent="0.45">
      <c r="A17" s="3">
        <v>43872</v>
      </c>
      <c r="B17" s="4"/>
      <c r="C17" s="4"/>
      <c r="D17" s="4"/>
      <c r="E17" s="7">
        <v>2.0000000000000002E-5</v>
      </c>
      <c r="F17" s="4"/>
      <c r="G17" s="4"/>
      <c r="H17" s="4"/>
      <c r="I17" s="7">
        <v>2.0000000000000002E-5</v>
      </c>
      <c r="J17" s="4"/>
      <c r="K17" s="4"/>
      <c r="L17" s="7">
        <v>2.0000000000000002E-5</v>
      </c>
      <c r="M17" s="4"/>
      <c r="N17" s="7">
        <v>2.0000000000000002E-5</v>
      </c>
      <c r="O17" s="7">
        <v>2.0000000000000002E-5</v>
      </c>
      <c r="P17" s="7">
        <v>2.0000000000000002E-5</v>
      </c>
      <c r="Q17" s="7">
        <v>2.0000000000000002E-5</v>
      </c>
      <c r="R17" s="4"/>
    </row>
    <row r="18" spans="1:18" x14ac:dyDescent="0.45">
      <c r="A18" s="3">
        <v>43908</v>
      </c>
      <c r="B18" s="4">
        <v>2.1909999999999999E-2</v>
      </c>
      <c r="C18" s="4"/>
      <c r="D18" s="4"/>
      <c r="E18" s="5">
        <v>6.0000000000000002E-5</v>
      </c>
      <c r="F18" s="4">
        <v>1E-4</v>
      </c>
      <c r="G18" s="4"/>
      <c r="H18" s="4"/>
      <c r="I18" s="4">
        <v>2.1000000000000001E-4</v>
      </c>
      <c r="J18" s="7">
        <v>2.0000000000000002E-5</v>
      </c>
      <c r="K18" s="4"/>
      <c r="L18" s="5">
        <v>6.9999999999999994E-5</v>
      </c>
      <c r="M18" s="4"/>
      <c r="N18" s="4">
        <v>2.4000000000000001E-4</v>
      </c>
      <c r="O18" s="7">
        <v>2.0000000000000002E-5</v>
      </c>
      <c r="P18" s="7">
        <v>2.0000000000000002E-5</v>
      </c>
      <c r="Q18" s="5">
        <v>8.0000000000000007E-5</v>
      </c>
      <c r="R18" s="4"/>
    </row>
    <row r="19" spans="1:18" x14ac:dyDescent="0.45">
      <c r="A19" s="3">
        <v>44028</v>
      </c>
      <c r="B19" s="4"/>
      <c r="C19" s="4"/>
      <c r="D19" s="4"/>
      <c r="E19" s="7">
        <v>2.0000000000000002E-5</v>
      </c>
      <c r="F19" s="4"/>
      <c r="G19" s="4"/>
      <c r="H19" s="4"/>
      <c r="I19" s="7">
        <v>2.0000000000000002E-5</v>
      </c>
      <c r="J19" s="4"/>
      <c r="K19" s="4"/>
      <c r="L19" s="4"/>
      <c r="M19" s="4"/>
      <c r="N19" s="4"/>
      <c r="O19" s="7">
        <v>2.0000000000000002E-5</v>
      </c>
      <c r="P19" s="7">
        <v>2.0000000000000002E-5</v>
      </c>
      <c r="Q19" s="7">
        <v>2.0000000000000002E-5</v>
      </c>
      <c r="R19" s="4"/>
    </row>
    <row r="20" spans="1:18" x14ac:dyDescent="0.45">
      <c r="A20" s="3">
        <v>44061</v>
      </c>
      <c r="B20" s="4"/>
      <c r="C20" s="4"/>
      <c r="D20" s="4"/>
      <c r="E20" s="4">
        <v>5.5999999999999995E-4</v>
      </c>
      <c r="F20" s="4"/>
      <c r="G20" s="4"/>
      <c r="H20" s="4"/>
      <c r="I20" s="4">
        <v>1.6000000000000001E-4</v>
      </c>
      <c r="J20" s="4"/>
      <c r="K20" s="4"/>
      <c r="L20" s="4"/>
      <c r="M20" s="4"/>
      <c r="N20" s="7">
        <v>2.0000000000000002E-5</v>
      </c>
      <c r="O20" s="7">
        <v>2.0000000000000002E-5</v>
      </c>
      <c r="P20" s="7">
        <v>2.0000000000000002E-5</v>
      </c>
      <c r="Q20" s="7">
        <v>2.0000000000000002E-5</v>
      </c>
      <c r="R20" s="4"/>
    </row>
    <row r="21" spans="1:18" x14ac:dyDescent="0.45">
      <c r="A21" s="3">
        <v>44089</v>
      </c>
      <c r="B21" s="5">
        <v>4.0000000000000003E-5</v>
      </c>
      <c r="C21" s="4"/>
      <c r="D21" s="4"/>
      <c r="E21" s="4">
        <v>1.82E-3</v>
      </c>
      <c r="F21" s="5">
        <v>4.0000000000000003E-5</v>
      </c>
      <c r="G21" s="4"/>
      <c r="H21" s="4"/>
      <c r="I21" s="7">
        <v>2.0000000000000002E-5</v>
      </c>
      <c r="J21" s="5">
        <v>6.0000000000000002E-5</v>
      </c>
      <c r="K21" s="4"/>
      <c r="L21" s="4"/>
      <c r="M21" s="4"/>
      <c r="N21" s="4"/>
      <c r="O21" s="7">
        <v>2.0000000000000002E-5</v>
      </c>
      <c r="P21" s="5">
        <v>4.0000000000000003E-5</v>
      </c>
      <c r="Q21" s="5">
        <v>5.0000000000000002E-5</v>
      </c>
      <c r="R21" s="4"/>
    </row>
    <row r="22" spans="1:18" x14ac:dyDescent="0.45">
      <c r="A22" s="3">
        <v>44116</v>
      </c>
      <c r="B22" s="4"/>
      <c r="C22" s="4"/>
      <c r="D22" s="4"/>
      <c r="E22" s="7">
        <v>2.0000000000000002E-5</v>
      </c>
      <c r="F22" s="4"/>
      <c r="G22" s="4"/>
      <c r="H22" s="4"/>
      <c r="I22" s="5">
        <v>2.0000000000000002E-5</v>
      </c>
      <c r="J22" s="4"/>
      <c r="K22" s="4"/>
      <c r="L22" s="7">
        <v>2.0000000000000002E-5</v>
      </c>
      <c r="M22" s="4"/>
      <c r="N22" s="7">
        <v>2.0000000000000002E-5</v>
      </c>
      <c r="O22" s="5">
        <v>9.0000000000000006E-5</v>
      </c>
      <c r="P22" s="7">
        <v>2.0000000000000002E-5</v>
      </c>
      <c r="Q22" s="5">
        <v>6.0000000000000002E-5</v>
      </c>
      <c r="R22" s="4"/>
    </row>
    <row r="23" spans="1:18" x14ac:dyDescent="0.45">
      <c r="A23" s="3">
        <v>44151</v>
      </c>
      <c r="B23" s="4">
        <v>2.5000000000000001E-3</v>
      </c>
      <c r="C23" s="4"/>
      <c r="D23" s="4"/>
      <c r="E23" s="4"/>
      <c r="F23" s="4"/>
      <c r="G23" s="4"/>
      <c r="H23" s="4"/>
      <c r="I23" s="4">
        <v>1.3999999999999999E-4</v>
      </c>
      <c r="J23" s="4"/>
      <c r="K23" s="4"/>
      <c r="L23" s="5">
        <v>4.0000000000000003E-5</v>
      </c>
      <c r="M23" s="4"/>
      <c r="N23" s="5">
        <v>3.0000000000000001E-5</v>
      </c>
      <c r="O23" s="4"/>
      <c r="P23" s="5">
        <v>4.0000000000000003E-5</v>
      </c>
      <c r="Q23" s="5">
        <v>8.0000000000000007E-5</v>
      </c>
      <c r="R23" s="4"/>
    </row>
    <row r="24" spans="1:18" x14ac:dyDescent="0.45">
      <c r="A24" s="3">
        <v>44174</v>
      </c>
      <c r="B24" s="7">
        <v>2.0000000000000002E-5</v>
      </c>
      <c r="C24" s="4"/>
      <c r="D24" s="4"/>
      <c r="E24" s="4">
        <v>2.8800000000000002E-3</v>
      </c>
      <c r="F24" s="5">
        <v>3.0000000000000001E-5</v>
      </c>
      <c r="G24" s="4"/>
      <c r="H24" s="4"/>
      <c r="I24" s="4">
        <v>2.4000000000000001E-4</v>
      </c>
      <c r="J24" s="7">
        <v>2.0000000000000002E-5</v>
      </c>
      <c r="K24" s="4"/>
      <c r="L24" s="7">
        <v>2.0000000000000002E-5</v>
      </c>
      <c r="M24" s="4"/>
      <c r="N24" s="7">
        <v>2.0000000000000002E-5</v>
      </c>
      <c r="O24" s="7">
        <v>2.0000000000000002E-5</v>
      </c>
      <c r="P24" s="7">
        <v>2.0000000000000002E-5</v>
      </c>
      <c r="Q24" s="5">
        <v>6.0000000000000002E-5</v>
      </c>
      <c r="R24" s="5">
        <v>2.0000000000000002E-5</v>
      </c>
    </row>
    <row r="25" spans="1:18" x14ac:dyDescent="0.45">
      <c r="A25" s="3">
        <v>44209</v>
      </c>
      <c r="B25" s="4"/>
      <c r="C25" s="4"/>
      <c r="D25" s="4"/>
      <c r="E25" s="5">
        <v>5.0000000000000002E-5</v>
      </c>
      <c r="F25" s="4"/>
      <c r="G25" s="4"/>
      <c r="H25" s="4"/>
      <c r="I25" s="5">
        <v>6.0000000000000002E-5</v>
      </c>
      <c r="J25" s="4"/>
      <c r="K25" s="4"/>
      <c r="L25" s="5">
        <v>2.0000000000000002E-5</v>
      </c>
      <c r="M25" s="4"/>
      <c r="N25" s="5">
        <v>2.0000000000000002E-5</v>
      </c>
      <c r="O25" s="5">
        <v>4.0000000000000003E-5</v>
      </c>
      <c r="P25" s="5">
        <v>5.0000000000000002E-5</v>
      </c>
      <c r="Q25" s="5">
        <v>2.0000000000000002E-5</v>
      </c>
      <c r="R25" s="4"/>
    </row>
    <row r="26" spans="1:18" x14ac:dyDescent="0.45">
      <c r="A26" s="3">
        <v>44243</v>
      </c>
      <c r="B26" s="4"/>
      <c r="C26" s="4"/>
      <c r="D26" s="4"/>
      <c r="E26" s="7">
        <v>2.0000000000000002E-5</v>
      </c>
      <c r="F26" s="4"/>
      <c r="G26" s="4"/>
      <c r="H26" s="4"/>
      <c r="I26" s="7">
        <v>2.0000000000000002E-5</v>
      </c>
      <c r="J26" s="4"/>
      <c r="K26" s="4"/>
      <c r="L26" s="7">
        <v>2.0000000000000002E-5</v>
      </c>
      <c r="M26" s="4"/>
      <c r="N26" s="7">
        <v>2.0000000000000002E-5</v>
      </c>
      <c r="O26" s="7">
        <v>2.0000000000000002E-5</v>
      </c>
      <c r="P26" s="7">
        <v>2.0000000000000002E-5</v>
      </c>
      <c r="Q26" s="7">
        <v>2.0000000000000002E-5</v>
      </c>
      <c r="R26" s="4"/>
    </row>
    <row r="27" spans="1:18" x14ac:dyDescent="0.45">
      <c r="A27" s="3">
        <v>44271</v>
      </c>
      <c r="B27" s="8">
        <v>2.0000000000000001E-4</v>
      </c>
      <c r="C27" s="4"/>
      <c r="D27" s="4"/>
      <c r="E27" s="4">
        <v>3.2000000000000003E-4</v>
      </c>
      <c r="F27" s="4">
        <v>1E-4</v>
      </c>
      <c r="G27" s="4"/>
      <c r="H27" s="4"/>
      <c r="I27" s="4">
        <v>1.1E-4</v>
      </c>
      <c r="J27" s="4">
        <v>1E-4</v>
      </c>
      <c r="K27" s="4"/>
      <c r="L27" s="5">
        <v>2.0000000000000002E-5</v>
      </c>
      <c r="M27" s="4"/>
      <c r="N27" s="7">
        <v>2.0000000000000002E-5</v>
      </c>
      <c r="O27" s="5">
        <v>9.0000000000000006E-5</v>
      </c>
      <c r="P27" s="5">
        <v>6.0000000000000002E-5</v>
      </c>
      <c r="Q27" s="5">
        <v>9.0000000000000006E-5</v>
      </c>
      <c r="R27" s="4"/>
    </row>
    <row r="28" spans="1:18" x14ac:dyDescent="0.45">
      <c r="A28" s="3">
        <v>44301</v>
      </c>
      <c r="B28" s="4"/>
      <c r="C28" s="4"/>
      <c r="D28" s="4"/>
      <c r="E28" s="4">
        <v>4.0999999999999999E-4</v>
      </c>
      <c r="F28" s="4"/>
      <c r="G28" s="4"/>
      <c r="H28" s="4"/>
      <c r="I28" s="5">
        <v>4.0000000000000003E-5</v>
      </c>
      <c r="J28" s="4"/>
      <c r="K28" s="4"/>
      <c r="L28" s="4">
        <v>1.2E-4</v>
      </c>
      <c r="M28" s="4"/>
      <c r="N28" s="4">
        <v>1.2999999999999999E-4</v>
      </c>
      <c r="O28" s="5">
        <v>4.0000000000000003E-5</v>
      </c>
      <c r="P28" s="4">
        <v>1E-4</v>
      </c>
      <c r="Q28" s="5">
        <v>6.9999999999999994E-5</v>
      </c>
      <c r="R28" s="4"/>
    </row>
    <row r="29" spans="1:18" x14ac:dyDescent="0.45">
      <c r="A29" s="3">
        <v>44335</v>
      </c>
      <c r="B29" s="4"/>
      <c r="C29" s="4"/>
      <c r="D29" s="4"/>
      <c r="E29" s="4">
        <v>1.39E-3</v>
      </c>
      <c r="F29" s="4"/>
      <c r="G29" s="4"/>
      <c r="H29" s="4"/>
      <c r="I29" s="5">
        <v>9.0000000000000006E-5</v>
      </c>
      <c r="J29" s="4"/>
      <c r="K29" s="4"/>
      <c r="L29" s="4"/>
      <c r="M29" s="4"/>
      <c r="N29" s="5">
        <v>3.0000000000000001E-5</v>
      </c>
      <c r="O29" s="5">
        <v>4.0000000000000003E-5</v>
      </c>
      <c r="P29" s="5">
        <v>9.0000000000000006E-5</v>
      </c>
      <c r="Q29" s="5">
        <v>6.0000000000000002E-5</v>
      </c>
      <c r="R29" s="4"/>
    </row>
    <row r="30" spans="1:18" x14ac:dyDescent="0.45">
      <c r="A30" s="3">
        <v>44356</v>
      </c>
      <c r="B30" s="5">
        <v>6.9999999999999994E-5</v>
      </c>
      <c r="C30" s="4"/>
      <c r="D30" s="4"/>
      <c r="E30" s="4">
        <v>8.1999999999999998E-4</v>
      </c>
      <c r="F30" s="5">
        <v>4.0000000000000003E-5</v>
      </c>
      <c r="G30" s="4"/>
      <c r="H30" s="4"/>
      <c r="I30" s="4">
        <v>2.2000000000000001E-4</v>
      </c>
      <c r="J30" s="5">
        <v>3.0000000000000001E-5</v>
      </c>
      <c r="K30" s="4"/>
      <c r="L30" s="4"/>
      <c r="M30" s="4"/>
      <c r="N30" s="7">
        <v>2.0000000000000002E-5</v>
      </c>
      <c r="O30" s="7">
        <v>2.0000000000000002E-5</v>
      </c>
      <c r="P30" s="5">
        <v>6.9999999999999994E-5</v>
      </c>
      <c r="Q30" s="5">
        <v>6.0000000000000002E-5</v>
      </c>
      <c r="R30" s="4"/>
    </row>
    <row r="31" spans="1:18" x14ac:dyDescent="0.45">
      <c r="A31" s="3">
        <v>44419</v>
      </c>
      <c r="B31" s="4"/>
      <c r="C31" s="4"/>
      <c r="D31" s="4"/>
      <c r="E31" s="4">
        <v>1.16E-3</v>
      </c>
      <c r="F31" s="4"/>
      <c r="G31" s="4"/>
      <c r="H31" s="4"/>
      <c r="I31" s="7">
        <v>2.0000000000000001E-4</v>
      </c>
      <c r="J31" s="4"/>
      <c r="K31" s="4"/>
      <c r="L31" s="4"/>
      <c r="M31" s="4"/>
      <c r="N31" s="5">
        <v>3.0000000000000001E-5</v>
      </c>
      <c r="O31" s="5">
        <v>6.0000000000000002E-5</v>
      </c>
      <c r="P31" s="5">
        <v>6.0000000000000002E-5</v>
      </c>
      <c r="Q31" s="5">
        <v>9.0000000000000006E-5</v>
      </c>
      <c r="R31" s="4"/>
    </row>
    <row r="32" spans="1:18" x14ac:dyDescent="0.45">
      <c r="A32" s="3">
        <v>44461</v>
      </c>
      <c r="B32" s="7">
        <v>2.0000000000000002E-5</v>
      </c>
      <c r="C32" s="4"/>
      <c r="D32" s="4"/>
      <c r="E32" s="4">
        <v>1.4400000000000001E-3</v>
      </c>
      <c r="F32" s="5">
        <v>5.0000000000000002E-5</v>
      </c>
      <c r="G32" s="4"/>
      <c r="H32" s="4"/>
      <c r="I32" s="4">
        <v>2.7E-4</v>
      </c>
      <c r="J32" s="5">
        <v>4.0000000000000003E-5</v>
      </c>
      <c r="K32" s="4"/>
      <c r="L32" s="4"/>
      <c r="M32" s="4"/>
      <c r="N32" s="5">
        <v>5.0000000000000002E-5</v>
      </c>
      <c r="O32" s="5">
        <v>5.0000000000000002E-5</v>
      </c>
      <c r="P32" s="5">
        <v>4.0000000000000003E-5</v>
      </c>
      <c r="Q32" s="4">
        <v>1.3999999999999999E-4</v>
      </c>
      <c r="R32" s="4"/>
    </row>
    <row r="33" spans="1:21" x14ac:dyDescent="0.45">
      <c r="A33" s="3">
        <v>44482</v>
      </c>
      <c r="B33" s="4"/>
      <c r="C33" s="4"/>
      <c r="D33" s="4"/>
      <c r="E33" s="4">
        <v>8.4999999999999995E-4</v>
      </c>
      <c r="F33" s="4"/>
      <c r="G33" s="4"/>
      <c r="H33" s="4"/>
      <c r="I33" s="4">
        <v>3.0899999999999999E-3</v>
      </c>
      <c r="J33" s="4"/>
      <c r="K33" s="4"/>
      <c r="L33" s="4"/>
      <c r="M33" s="4"/>
      <c r="N33" s="5">
        <v>2.0000000000000002E-5</v>
      </c>
      <c r="O33" s="5">
        <v>4.0000000000000003E-5</v>
      </c>
      <c r="P33" s="5">
        <v>8.0000000000000007E-5</v>
      </c>
      <c r="Q33" s="4"/>
      <c r="R33" s="4"/>
    </row>
    <row r="34" spans="1:21" x14ac:dyDescent="0.45">
      <c r="A34" s="3">
        <v>44503</v>
      </c>
      <c r="B34" s="4"/>
      <c r="C34" s="4"/>
      <c r="D34" s="4"/>
      <c r="E34" s="4">
        <v>3.98E-3</v>
      </c>
      <c r="F34" s="4"/>
      <c r="G34" s="4"/>
      <c r="H34" s="4"/>
      <c r="I34" s="5">
        <v>6.0000000000000002E-5</v>
      </c>
      <c r="J34" s="4"/>
      <c r="K34" s="4"/>
      <c r="L34" s="4"/>
      <c r="M34" s="4"/>
      <c r="N34" s="5">
        <v>6.0000000000000002E-5</v>
      </c>
      <c r="O34" s="5">
        <v>4.0000000000000003E-5</v>
      </c>
      <c r="P34" s="5">
        <v>6.9999999999999994E-5</v>
      </c>
      <c r="Q34" s="5">
        <v>9.0000000000000006E-5</v>
      </c>
      <c r="R34" s="4"/>
    </row>
    <row r="35" spans="1:21" x14ac:dyDescent="0.45">
      <c r="A35" s="3">
        <v>44546</v>
      </c>
      <c r="B35" s="5">
        <v>6.0000000000000002E-5</v>
      </c>
      <c r="C35" s="4"/>
      <c r="D35" s="4"/>
      <c r="E35" s="4">
        <v>2.3000000000000001E-4</v>
      </c>
      <c r="F35" s="5">
        <v>3.0000000000000001E-5</v>
      </c>
      <c r="G35" s="4"/>
      <c r="H35" s="4"/>
      <c r="I35" s="4"/>
      <c r="J35" s="5">
        <v>8.0000000000000007E-5</v>
      </c>
      <c r="K35" s="4"/>
      <c r="L35" s="4">
        <v>8.4000000000000003E-4</v>
      </c>
      <c r="M35" s="4"/>
      <c r="N35" s="7">
        <v>2.0000000000000002E-5</v>
      </c>
      <c r="O35" s="5">
        <v>5.0000000000000002E-5</v>
      </c>
      <c r="P35" s="5">
        <v>6.0000000000000002E-5</v>
      </c>
      <c r="Q35" s="5">
        <v>8.0000000000000007E-5</v>
      </c>
      <c r="R35" s="7">
        <v>2.0000000000000002E-5</v>
      </c>
    </row>
    <row r="36" spans="1:21" x14ac:dyDescent="0.45">
      <c r="A36" s="3">
        <v>44582</v>
      </c>
      <c r="B36" s="4"/>
      <c r="C36" s="4"/>
      <c r="D36" s="4"/>
      <c r="E36" s="4">
        <v>8.9999999999999998E-4</v>
      </c>
      <c r="F36" s="4"/>
      <c r="G36" s="4"/>
      <c r="H36" s="4"/>
      <c r="I36" s="5">
        <v>6.9999999999999994E-5</v>
      </c>
      <c r="J36" s="4"/>
      <c r="K36" s="4"/>
      <c r="L36" s="4"/>
      <c r="M36" s="4"/>
      <c r="N36" s="5">
        <v>5.0000000000000002E-5</v>
      </c>
      <c r="O36" s="7">
        <v>2.0000000000000002E-5</v>
      </c>
      <c r="P36" s="5">
        <v>5.0000000000000002E-5</v>
      </c>
      <c r="Q36" s="5">
        <v>6.9999999999999994E-5</v>
      </c>
      <c r="R36" s="4"/>
    </row>
    <row r="37" spans="1:21" x14ac:dyDescent="0.45">
      <c r="A37" s="3">
        <v>44601</v>
      </c>
      <c r="B37" s="4"/>
      <c r="C37" s="4"/>
      <c r="D37" s="4"/>
      <c r="E37" s="4">
        <v>3.2000000000000003E-4</v>
      </c>
      <c r="F37" s="4"/>
      <c r="G37" s="4"/>
      <c r="H37" s="4"/>
      <c r="I37" s="4">
        <v>5.5999999999999995E-4</v>
      </c>
      <c r="J37" s="4"/>
      <c r="K37" s="4"/>
      <c r="L37" s="4"/>
      <c r="M37" s="4"/>
      <c r="N37" s="7">
        <v>2.0000000000000002E-5</v>
      </c>
      <c r="O37" s="5">
        <v>4.0000000000000003E-5</v>
      </c>
      <c r="P37" s="5">
        <v>6.0000000000000002E-5</v>
      </c>
      <c r="Q37" s="5">
        <v>8.0000000000000007E-5</v>
      </c>
      <c r="R37" s="4"/>
    </row>
    <row r="38" spans="1:21" x14ac:dyDescent="0.45">
      <c r="A38" s="3">
        <v>44641</v>
      </c>
      <c r="B38" s="7">
        <v>2.0000000000000002E-5</v>
      </c>
      <c r="C38" s="4"/>
      <c r="D38" s="4"/>
      <c r="E38" s="4">
        <v>1.49E-3</v>
      </c>
      <c r="F38" s="5">
        <v>4.0000000000000003E-5</v>
      </c>
      <c r="G38" s="4"/>
      <c r="H38" s="4"/>
      <c r="I38" s="4">
        <v>1.0200000000000001E-3</v>
      </c>
      <c r="J38" s="4">
        <v>1.2999999999999999E-4</v>
      </c>
      <c r="K38" s="4"/>
      <c r="L38" s="4"/>
      <c r="M38" s="4"/>
      <c r="N38" s="7">
        <v>2.0000000000000002E-5</v>
      </c>
      <c r="O38" s="5">
        <v>3.0000000000000001E-5</v>
      </c>
      <c r="P38" s="5">
        <v>8.0000000000000007E-5</v>
      </c>
      <c r="Q38" s="5">
        <v>5.0000000000000002E-5</v>
      </c>
      <c r="R38" s="7">
        <v>2.0000000000000002E-5</v>
      </c>
      <c r="S38" s="12" t="s">
        <v>34</v>
      </c>
      <c r="T38" s="12" t="s">
        <v>35</v>
      </c>
      <c r="U38" s="12" t="s">
        <v>36</v>
      </c>
    </row>
    <row r="39" spans="1:21" x14ac:dyDescent="0.45">
      <c r="A39" s="3">
        <v>44670</v>
      </c>
      <c r="B39" s="4"/>
      <c r="C39" s="4"/>
      <c r="D39" s="4"/>
      <c r="E39" s="4">
        <v>3.6000000000000002E-4</v>
      </c>
      <c r="F39" s="4"/>
      <c r="G39" s="4"/>
      <c r="H39" s="4"/>
      <c r="I39" s="4">
        <v>1.0200000000000001E-3</v>
      </c>
      <c r="J39" s="4"/>
      <c r="K39" s="4"/>
      <c r="L39" s="4"/>
      <c r="M39" s="4"/>
      <c r="N39" s="5">
        <v>5.0000000000000002E-5</v>
      </c>
      <c r="O39" s="5">
        <v>6.9999999999999994E-5</v>
      </c>
      <c r="P39" s="4">
        <v>1.2E-4</v>
      </c>
      <c r="Q39" s="5">
        <v>9.0000000000000006E-5</v>
      </c>
      <c r="R39" s="4"/>
      <c r="S39" s="13" t="s">
        <v>37</v>
      </c>
      <c r="T39" s="13" t="s">
        <v>38</v>
      </c>
      <c r="U39" s="13" t="s">
        <v>39</v>
      </c>
    </row>
    <row r="40" spans="1:21" ht="77.25" customHeight="1" x14ac:dyDescent="0.45">
      <c r="A40" s="3">
        <v>44728</v>
      </c>
      <c r="B40" s="4">
        <v>1E-4</v>
      </c>
      <c r="C40" s="4">
        <v>1.3999999999999999E-4</v>
      </c>
      <c r="D40" s="5">
        <v>9.0000000000000006E-5</v>
      </c>
      <c r="E40" s="4">
        <v>2.1800000000000001E-3</v>
      </c>
      <c r="F40" s="5">
        <v>6.0000000000000002E-5</v>
      </c>
      <c r="G40" s="4">
        <v>3.5E-4</v>
      </c>
      <c r="H40" s="5">
        <v>6.0000000000000002E-5</v>
      </c>
      <c r="I40" s="4">
        <v>7.9000000000000001E-4</v>
      </c>
      <c r="J40" s="4">
        <v>3.6999999999999999E-4</v>
      </c>
      <c r="K40" s="5">
        <v>8.0000000000000007E-5</v>
      </c>
      <c r="L40" s="4"/>
      <c r="M40" s="4"/>
      <c r="N40" s="4"/>
      <c r="O40" s="4"/>
      <c r="P40" s="5">
        <v>9.0000000000000006E-5</v>
      </c>
      <c r="Q40" s="4"/>
      <c r="R40" s="4"/>
      <c r="S40" s="14" t="s">
        <v>40</v>
      </c>
      <c r="T40" s="14" t="s">
        <v>41</v>
      </c>
      <c r="U40" s="14" t="s">
        <v>42</v>
      </c>
    </row>
    <row r="41" spans="1:21" x14ac:dyDescent="0.45">
      <c r="A41" s="10" t="s">
        <v>26</v>
      </c>
      <c r="S41" s="5">
        <f>MIN($B$28:$B$40,$F$10:$F$40,$D$4:$D$40,$H$4:$H$40,$B$10:$B$26)</f>
        <v>2.0000000000000002E-5</v>
      </c>
      <c r="T41" s="5">
        <f>MIN($B$10:$B$26,$B$28:$B$40,$J$11:$J$40,$E$11:$E$40,$I$11,$I$13:$I$40,$L$11:$L$40,$N$11:$N$40,$Q$11:$Q$40,$P$12:$P$40,$R$12:$R$40)</f>
        <v>2.0000000000000002E-5</v>
      </c>
      <c r="U41" s="16">
        <f>MIN($O$11:$O$40,$P$11:$P$40,$R$11:$R$40,$G$4:$G$40)</f>
        <v>2.0000000000000002E-5</v>
      </c>
    </row>
    <row r="42" spans="1:21" x14ac:dyDescent="0.45">
      <c r="A42" s="4" t="s">
        <v>27</v>
      </c>
      <c r="S42" s="5">
        <f>MAX($B$28:$B$40,$F$10:$F$40,$D$4:$D$40,$H$4:$H$40,$B$10:$B$26)</f>
        <v>3.984E-2</v>
      </c>
      <c r="T42" s="5">
        <f>MAX($B$10:$B$26,$B$28:$B$40,$J$11:$J$40,$E$11:$E$40,$I$11,$I$13:$I$40,$L$11:$L$40,$N$11:$N$40,$Q$11:$Q$40,$P$12:$P$40,$R$12:$R$40)</f>
        <v>7.0000000000000007E-2</v>
      </c>
      <c r="U42" s="16">
        <f>MAX($O$11:$O$40,$P$11:$P$40,$R$11:$R$40,$G$4:$G$40)</f>
        <v>0.03</v>
      </c>
    </row>
    <row r="43" spans="1:21" x14ac:dyDescent="0.45">
      <c r="A43" s="4" t="s">
        <v>28</v>
      </c>
      <c r="S43" s="5">
        <f>AVERAGE($B$28:$B$40,$F$10:$F$40,$D$4:$D$40,$H$4:$H$40,$B$10:$B$26)</f>
        <v>3.0592857142857149E-3</v>
      </c>
      <c r="T43" s="5">
        <f>AVERAGE($B$10:$B$26,$B$28:$B$40,$J$11:$J$40,$E$11:$E$40,$I$11,$I$13:$I$40,$L$11:$L$40,$N$11:$N$40,$Q$11:$Q$40,$P$12:$P$40,$R$12:$R$40)</f>
        <v>1.7414973262032112E-3</v>
      </c>
      <c r="U43" s="16">
        <f>AVERAGE($O$11:$O$40,$P$11:$P$40,$R$11:$R$40,$G$4:$G$40)</f>
        <v>5.2460317460317394E-4</v>
      </c>
    </row>
    <row r="44" spans="1:21" x14ac:dyDescent="0.45">
      <c r="A44" s="4" t="s">
        <v>29</v>
      </c>
      <c r="S44" s="5">
        <f>STDEV($B$28:$B$40,$F$10:$F$40,$D$4:$D$40,$H$4:$H$40,$B$10:$B$26)</f>
        <v>9.0504417443125814E-3</v>
      </c>
      <c r="T44" s="5">
        <f>STDEV($B$10:$B$26,$B$28:$B$40,$J$11:$J$40,$E$11:$E$40,$I$11,$I$13:$I$40,$L$11:$L$40,$N$11:$N$40,$Q$11:$Q$40,$P$12:$P$40,$R$12:$R$40)</f>
        <v>8.2846961452475061E-3</v>
      </c>
      <c r="U44" s="16">
        <f>STDEV($O$11:$O$40,$P$11:$P$40,$R$11:$R$40,$G$4:$G$40)</f>
        <v>3.7737389798947248E-3</v>
      </c>
    </row>
    <row r="45" spans="1:21" x14ac:dyDescent="0.45">
      <c r="A45" s="4" t="s">
        <v>30</v>
      </c>
      <c r="S45" s="15">
        <f>S$43+S$44*1</f>
        <v>1.2109727458598295E-2</v>
      </c>
      <c r="T45" s="15">
        <f t="shared" ref="T45" si="0">T$43+T$44*1</f>
        <v>1.0026193471450718E-2</v>
      </c>
      <c r="U45" s="15">
        <f>U$43+U$44*1</f>
        <v>4.298342154497899E-3</v>
      </c>
    </row>
    <row r="46" spans="1:21" x14ac:dyDescent="0.45">
      <c r="A46" s="4" t="s">
        <v>31</v>
      </c>
      <c r="S46" s="15">
        <f>S$43+S$44*1.5</f>
        <v>1.6634948330754587E-2</v>
      </c>
      <c r="T46" s="15">
        <f t="shared" ref="T46:U46" si="1">T$43+T$44*1.5</f>
        <v>1.4168541544074471E-2</v>
      </c>
      <c r="U46" s="15">
        <f t="shared" si="1"/>
        <v>6.1852116444452614E-3</v>
      </c>
    </row>
    <row r="47" spans="1:21" x14ac:dyDescent="0.45">
      <c r="A47" s="4" t="s">
        <v>32</v>
      </c>
      <c r="S47" s="15">
        <f>S$43+S$44*2</f>
        <v>2.1160169202910879E-2</v>
      </c>
      <c r="T47" s="15">
        <f t="shared" ref="T47:U47" si="2">T$43+T$44*2</f>
        <v>1.8310889616698224E-2</v>
      </c>
      <c r="U47" s="15">
        <f t="shared" si="2"/>
        <v>8.0720811343926238E-3</v>
      </c>
    </row>
    <row r="48" spans="1:21" x14ac:dyDescent="0.45">
      <c r="A48" s="4" t="s">
        <v>33</v>
      </c>
      <c r="S48" s="15">
        <f>S$43+S$44*3</f>
        <v>3.0210610947223458E-2</v>
      </c>
      <c r="T48" s="15">
        <f t="shared" ref="T48:U48" si="3">T$43+T$44*3</f>
        <v>2.659558576194573E-2</v>
      </c>
      <c r="U48" s="15">
        <f t="shared" si="3"/>
        <v>1.1845820114287349E-2</v>
      </c>
    </row>
    <row r="49" spans="1:15" x14ac:dyDescent="0.45">
      <c r="A49" s="11"/>
    </row>
    <row r="50" spans="1:15" x14ac:dyDescent="0.45">
      <c r="A50" t="s">
        <v>19</v>
      </c>
      <c r="B50" s="1" t="s">
        <v>20</v>
      </c>
      <c r="K50" t="s">
        <v>21</v>
      </c>
      <c r="N50" s="5">
        <f>AVERAGE(B10:I10,B11:R11,B12:H12,J12:R12,B13:R26,C27:R27,B28:R40)</f>
        <v>1.5374678111588021E-3</v>
      </c>
      <c r="O50" t="s">
        <v>20</v>
      </c>
    </row>
    <row r="51" spans="1:15" x14ac:dyDescent="0.45">
      <c r="A51" s="17" t="s">
        <v>22</v>
      </c>
      <c r="B51" s="17"/>
      <c r="C51" s="17"/>
      <c r="D51" s="17"/>
      <c r="E51" s="17"/>
      <c r="F51" s="17"/>
      <c r="G51" s="17"/>
      <c r="H51" s="17"/>
    </row>
    <row r="52" spans="1:15" x14ac:dyDescent="0.45">
      <c r="A52" s="18" t="s">
        <v>25</v>
      </c>
      <c r="B52" s="18"/>
      <c r="C52" s="18"/>
      <c r="D52" s="18"/>
      <c r="E52" s="18"/>
      <c r="F52" s="18"/>
      <c r="G52" s="18"/>
      <c r="H52" s="18"/>
    </row>
    <row r="53" spans="1:15" x14ac:dyDescent="0.45">
      <c r="A53" s="19" t="s">
        <v>23</v>
      </c>
      <c r="B53" s="19"/>
      <c r="C53" s="19"/>
      <c r="D53" s="19"/>
      <c r="E53" s="19"/>
      <c r="F53" s="19"/>
      <c r="G53" s="19"/>
      <c r="H53" s="19"/>
    </row>
    <row r="54" spans="1:15" x14ac:dyDescent="0.45">
      <c r="A54" s="6" t="s">
        <v>24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</sheetData>
  <mergeCells count="3">
    <mergeCell ref="A51:H51"/>
    <mergeCell ref="A52:H52"/>
    <mergeCell ref="A53:H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Cadmium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Collinson</dc:creator>
  <cp:lastModifiedBy>CJC</cp:lastModifiedBy>
  <dcterms:created xsi:type="dcterms:W3CDTF">2022-08-24T10:11:11Z</dcterms:created>
  <dcterms:modified xsi:type="dcterms:W3CDTF">2022-08-24T15:42:36Z</dcterms:modified>
</cp:coreProperties>
</file>