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M:\UU\SE094 - UU 2D modelling\Technical\T4 Deliverables\T4.2 Controlled\03.10.22 - Burnley Spill Modelling\Appendices\"/>
    </mc:Choice>
  </mc:AlternateContent>
  <xr:revisionPtr revIDLastSave="0" documentId="13_ncr:1_{2D0B409E-319E-4BA3-9BE2-6650C8966108}" xr6:coauthVersionLast="47" xr6:coauthVersionMax="47" xr10:uidLastSave="{00000000-0000-0000-0000-000000000000}"/>
  <bookViews>
    <workbookView xWindow="-28920" yWindow="6090" windowWidth="29040" windowHeight="15840" xr2:uid="{00000000-000D-0000-FFFF-FFFF00000000}"/>
  </bookViews>
  <sheets>
    <sheet name="Containment Areas" sheetId="4" r:id="rId1"/>
    <sheet name="Containment Wall" sheetId="6" r:id="rId2"/>
    <sheet name="SACRIFICIAL AREA DRAINAGE" sheetId="9" r:id="rId3"/>
  </sheets>
  <definedNames>
    <definedName name="_Toc103864149" localSheetId="0">'Containment Areas'!$A$63</definedName>
    <definedName name="_Toc103864151" localSheetId="0">'Containment Areas'!$A$85</definedName>
    <definedName name="_Toc103864155" localSheetId="0">'Containment Areas'!$A$120</definedName>
    <definedName name="_Toc103864156" localSheetId="0">'Containment Areas'!$A$2</definedName>
    <definedName name="_Toc115707021" localSheetId="0">'Containment Areas'!$A$41</definedName>
    <definedName name="_Toc115707022" localSheetId="0">'Containment Areas'!$A$62</definedName>
    <definedName name="_Toc115707025" localSheetId="0">'Containment Areas'!$A$126</definedName>
  </definedNames>
  <calcPr calcId="191029"/>
  <customWorkbookViews>
    <customWorkbookView name="mark" guid="{A2ED9BD5-5FAB-4AFC-85B6-6FCFD3D13EF8}" maximized="1" xWindow="-8" yWindow="-8" windowWidth="1936" windowHeight="1056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51" i="9" l="1"/>
  <c r="M4" i="9" s="1"/>
  <c r="R51" i="9"/>
  <c r="R50" i="9"/>
  <c r="V50" i="9"/>
  <c r="W50" i="9"/>
  <c r="AA50" i="9" s="1"/>
  <c r="AB50" i="9" s="1"/>
  <c r="X50" i="9"/>
  <c r="R38" i="9"/>
  <c r="V38" i="9"/>
  <c r="W38" i="9" s="1"/>
  <c r="AA38" i="9" s="1"/>
  <c r="AB38" i="9" s="1"/>
  <c r="X38" i="9"/>
  <c r="R40" i="9"/>
  <c r="V40" i="9"/>
  <c r="W40" i="9" s="1"/>
  <c r="AA40" i="9" s="1"/>
  <c r="AB40" i="9" s="1"/>
  <c r="X40" i="9"/>
  <c r="R41" i="9"/>
  <c r="V41" i="9"/>
  <c r="W41" i="9"/>
  <c r="AA41" i="9" s="1"/>
  <c r="AB41" i="9" s="1"/>
  <c r="X41" i="9"/>
  <c r="R42" i="9"/>
  <c r="V42" i="9"/>
  <c r="W42" i="9" s="1"/>
  <c r="AA42" i="9" s="1"/>
  <c r="AB42" i="9" s="1"/>
  <c r="X42" i="9"/>
  <c r="R43" i="9"/>
  <c r="V43" i="9"/>
  <c r="W43" i="9" s="1"/>
  <c r="AA43" i="9" s="1"/>
  <c r="AB43" i="9" s="1"/>
  <c r="X43" i="9"/>
  <c r="R44" i="9"/>
  <c r="V44" i="9"/>
  <c r="W44" i="9" s="1"/>
  <c r="AA44" i="9" s="1"/>
  <c r="AB44" i="9" s="1"/>
  <c r="X44" i="9"/>
  <c r="R45" i="9"/>
  <c r="V45" i="9"/>
  <c r="W45" i="9" s="1"/>
  <c r="AA45" i="9" s="1"/>
  <c r="AB45" i="9" s="1"/>
  <c r="X45" i="9"/>
  <c r="R46" i="9"/>
  <c r="V46" i="9"/>
  <c r="W46" i="9" s="1"/>
  <c r="AA46" i="9" s="1"/>
  <c r="AB46" i="9" s="1"/>
  <c r="X46" i="9"/>
  <c r="R47" i="9"/>
  <c r="V47" i="9"/>
  <c r="W47" i="9"/>
  <c r="AA47" i="9" s="1"/>
  <c r="AB47" i="9" s="1"/>
  <c r="X47" i="9"/>
  <c r="R48" i="9"/>
  <c r="V48" i="9"/>
  <c r="W48" i="9"/>
  <c r="AA48" i="9" s="1"/>
  <c r="AB48" i="9" s="1"/>
  <c r="X48" i="9"/>
  <c r="R49" i="9"/>
  <c r="V49" i="9"/>
  <c r="W49" i="9" s="1"/>
  <c r="AA49" i="9" s="1"/>
  <c r="AB49" i="9" s="1"/>
  <c r="X49" i="9"/>
  <c r="AF53" i="9"/>
  <c r="AF54" i="9" s="1"/>
  <c r="M2" i="9" l="1"/>
  <c r="AF42" i="9" s="1"/>
  <c r="AF65" i="9" s="1"/>
  <c r="AF68" i="9" s="1"/>
  <c r="AF43" i="9" l="1"/>
  <c r="AF45" i="9" s="1"/>
  <c r="AF47" i="9" s="1"/>
  <c r="S22" i="6" l="1"/>
  <c r="S18" i="6"/>
  <c r="J24" i="6"/>
  <c r="T49" i="4"/>
  <c r="Q45" i="4" l="1"/>
  <c r="Q53" i="4"/>
  <c r="R49" i="4" l="1"/>
  <c r="U53" i="4" l="1"/>
  <c r="Q49" i="4"/>
  <c r="S45" i="4" l="1"/>
  <c r="J2" i="6" s="1"/>
  <c r="V41" i="4"/>
</calcChain>
</file>

<file path=xl/sharedStrings.xml><?xml version="1.0" encoding="utf-8"?>
<sst xmlns="http://schemas.openxmlformats.org/spreadsheetml/2006/main" count="158" uniqueCount="121">
  <si>
    <t>RECOMMENDATIONS FROM STANTEC REPORT</t>
  </si>
  <si>
    <t>ESTIMATING SCOPE</t>
  </si>
  <si>
    <t>CONTAINMENT KERB</t>
  </si>
  <si>
    <t>Section 1</t>
  </si>
  <si>
    <t>Section 2</t>
  </si>
  <si>
    <t>Section 3</t>
  </si>
  <si>
    <t>Section 4</t>
  </si>
  <si>
    <t>Total</t>
  </si>
  <si>
    <t>mm</t>
  </si>
  <si>
    <t>m</t>
  </si>
  <si>
    <t>See sheet 'Kerbing Detail'</t>
  </si>
  <si>
    <t>See sheet ' Containment Wall'</t>
  </si>
  <si>
    <t>Additional items to consider:</t>
  </si>
  <si>
    <t>Vegetation removal</t>
  </si>
  <si>
    <t>Existing fence removal &amp; replacement</t>
  </si>
  <si>
    <t>Jetting distance</t>
  </si>
  <si>
    <t>H</t>
  </si>
  <si>
    <t>▼ Jetting Calc ▼</t>
  </si>
  <si>
    <r>
      <rPr>
        <b/>
        <sz val="11"/>
        <color theme="1"/>
        <rFont val="Arial"/>
        <family val="2"/>
      </rPr>
      <t>▲</t>
    </r>
    <r>
      <rPr>
        <b/>
        <sz val="11"/>
        <color theme="1"/>
        <rFont val="Calibri"/>
        <family val="2"/>
        <scheme val="minor"/>
      </rPr>
      <t>ESTIMATING SCOPE▲</t>
    </r>
  </si>
  <si>
    <t>C30 strength RC</t>
  </si>
  <si>
    <t>Compensatory planting (shrubbed area including allowance for small trees)</t>
  </si>
  <si>
    <t>See cheet 'CONTAINMENT ROAD BUND'</t>
  </si>
  <si>
    <t>No. 0.5m deep layers</t>
  </si>
  <si>
    <t>Approx. area 0.5m deep (m2)</t>
  </si>
  <si>
    <t>Approx . Backfill volume m3</t>
  </si>
  <si>
    <t>Assume imported material</t>
  </si>
  <si>
    <t>Approx. area 0.5m deep layer (mm2)</t>
  </si>
  <si>
    <t>B</t>
  </si>
  <si>
    <t>FLOOD GATE 1.0m (H)</t>
  </si>
  <si>
    <t>CONTAINMENT WALL 1.0m (H)</t>
  </si>
  <si>
    <t>CONTAINMENT WALL 1.5m (H)</t>
  </si>
  <si>
    <t>CONTAINMENT WALL SECTION A 1.5m HIGH</t>
  </si>
  <si>
    <t>CONTAINMENT WALL SECTION B 1.0m HIGH</t>
  </si>
  <si>
    <t>200m x 10m</t>
  </si>
  <si>
    <t>4000m2</t>
  </si>
  <si>
    <t>200m</t>
  </si>
  <si>
    <t>m2</t>
  </si>
  <si>
    <t>AREA PER PIPE( DN150)</t>
  </si>
  <si>
    <t>l/s</t>
  </si>
  <si>
    <t>DN150 Proposal capacity (@1 in 200 ks=1.5mm)</t>
  </si>
  <si>
    <t>1 in 30 year area rate (l/s/m2)</t>
  </si>
  <si>
    <t>Total storage (m3) </t>
  </si>
  <si>
    <t>Long term storage (m3) </t>
  </si>
  <si>
    <t>Attenuation storage (m3) </t>
  </si>
  <si>
    <t>1 in 100 years (l/s) </t>
  </si>
  <si>
    <t>1 in 30 year (l/s) </t>
  </si>
  <si>
    <t>1 in 1 year (l/s) </t>
  </si>
  <si>
    <t>Qbar (l/s) </t>
  </si>
  <si>
    <t>Results using the IH24 method</t>
  </si>
  <si>
    <t>Rainfall 100yrs 12hrs (mm)</t>
  </si>
  <si>
    <t>Rainfall 100yrs 6hrs (mm)</t>
  </si>
  <si>
    <t>Default</t>
  </si>
  <si>
    <t>Pervious area contribution (%) </t>
  </si>
  <si>
    <t>Calculated</t>
  </si>
  <si>
    <t>Net impermeable area for storage volume design (ha)  </t>
  </si>
  <si>
    <t>Net site area for storage volume design (ha)  </t>
  </si>
  <si>
    <t>Compliance factor for rainwater harvesting system design (%)  </t>
  </si>
  <si>
    <t>Return period for rainwater harvesting system design (years)  </t>
  </si>
  <si>
    <t>Assume zero</t>
  </si>
  <si>
    <t>Impervious area drained to rainwater harvesting systems (ha)  </t>
  </si>
  <si>
    <t>Return period for infiltration system design (years)  </t>
  </si>
  <si>
    <t>TBC</t>
  </si>
  <si>
    <t>L</t>
  </si>
  <si>
    <t>Impervious area drained via infiltration (ha)   </t>
  </si>
  <si>
    <t>K</t>
  </si>
  <si>
    <t>Drained area that is impermeable (%)  </t>
  </si>
  <si>
    <t>J</t>
  </si>
  <si>
    <t>Impermeable area (ha)  </t>
  </si>
  <si>
    <t>Area positively drained (ha)  </t>
  </si>
  <si>
    <t>G</t>
  </si>
  <si>
    <t>Significant public open space (ha)  </t>
  </si>
  <si>
    <t>F</t>
  </si>
  <si>
    <t>Total site area (ha)  </t>
  </si>
  <si>
    <t>E</t>
  </si>
  <si>
    <t>Total additional impermeable area created by option</t>
  </si>
  <si>
    <t>Total site area (m2)  </t>
  </si>
  <si>
    <t>D</t>
  </si>
  <si>
    <t>2.95812° W</t>
  </si>
  <si>
    <t>Use map zoom and drop pin on location</t>
  </si>
  <si>
    <t>Site longitude   </t>
  </si>
  <si>
    <t>C</t>
  </si>
  <si>
    <t>53.486358° N</t>
  </si>
  <si>
    <t>Site latitude</t>
  </si>
  <si>
    <t>LEIGH WwTW</t>
  </si>
  <si>
    <t>Notes for WwTW</t>
  </si>
  <si>
    <t>Using this online tool to give inidcation of surface water capacity needed</t>
  </si>
  <si>
    <t>A</t>
  </si>
  <si>
    <t>https://www.uksuds.com/tools/members/surface-water-storage-volume-estimation-members</t>
  </si>
  <si>
    <r>
      <t>m</t>
    </r>
    <r>
      <rPr>
        <vertAlign val="superscript"/>
        <sz val="11"/>
        <color theme="1"/>
        <rFont val="Calibri"/>
        <family val="2"/>
        <scheme val="minor"/>
      </rPr>
      <t>2</t>
    </r>
  </si>
  <si>
    <r>
      <t>mm</t>
    </r>
    <r>
      <rPr>
        <vertAlign val="superscript"/>
        <sz val="11"/>
        <color theme="1"/>
        <rFont val="Calibri"/>
        <family val="2"/>
        <scheme val="minor"/>
      </rPr>
      <t>2</t>
    </r>
  </si>
  <si>
    <t>Check</t>
  </si>
  <si>
    <t>End IL</t>
  </si>
  <si>
    <t>Length</t>
  </si>
  <si>
    <t>DN</t>
  </si>
  <si>
    <t>Gradient</t>
  </si>
  <si>
    <t>Start IL</t>
  </si>
  <si>
    <t>EGL</t>
  </si>
  <si>
    <t>IL</t>
  </si>
  <si>
    <t>CL</t>
  </si>
  <si>
    <t>Connecting Manhole</t>
  </si>
  <si>
    <t>Area</t>
  </si>
  <si>
    <t>ID</t>
  </si>
  <si>
    <t>https://uusp/engdel/Standards/engineering%20standards/Standard%20Details/STND_00%20Miscellaneous/Current%20Versions/STND-00-001_B.pdf</t>
  </si>
  <si>
    <t>No.</t>
  </si>
  <si>
    <t>No. of existing manhole connections</t>
  </si>
  <si>
    <t>Length of French drains</t>
  </si>
  <si>
    <t>Impermeable membrane area 
Strip existing surfacing (assume gravel), prep surface, lay membrane, reinstate surfacing</t>
  </si>
  <si>
    <t>ONLY REQUIRED FOR OPTION B1</t>
  </si>
  <si>
    <t>M</t>
  </si>
  <si>
    <t>MH</t>
  </si>
  <si>
    <t>MH18</t>
  </si>
  <si>
    <t>MH12</t>
  </si>
  <si>
    <t>MH14</t>
  </si>
  <si>
    <t>MH2</t>
  </si>
  <si>
    <t>MH1</t>
  </si>
  <si>
    <t>Figure 27: Proposed mitigation and settled sludge depth for Digested Sludge Tank</t>
  </si>
  <si>
    <t>Figure 25: Proposed mitigation and settled sludge depth for Digester Tank</t>
  </si>
  <si>
    <t>Figure 26: Proposed mitigation and settled sludge depth for Screened Sludge Tank</t>
  </si>
  <si>
    <t>Figure 28: Proposed mitigation and settled sludge depth for Thickened Sludge Silo</t>
  </si>
  <si>
    <t>Figure 29: Proposed mitigation and settled sludge depth for Thickening Centrate Storage Tank</t>
  </si>
  <si>
    <r>
      <t xml:space="preserve">Figure 30: Proposed mitigation and settled sludge depth for </t>
    </r>
    <r>
      <rPr>
        <sz val="10"/>
        <color rgb="FF000000"/>
        <rFont val="Arial"/>
        <family val="2"/>
      </rPr>
      <t>Dewatering Centrate Buffer Tank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</si>
</sst>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"/>
    <numFmt numFmtId="166" formatCode="0.0%"/>
  </numFmts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</font>
    <font>
      <sz val="11"/>
      <color theme="0" tint="-0.499984740745262"/>
      <name val="Calibri"/>
      <family val="2"/>
    </font>
    <font>
      <i/>
      <sz val="11"/>
      <color theme="0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59">
    <xf numFmtId="0" fontId="0" fillId="0" borderId="0" xfId="0"/>
    <xf numFmtId="0" fontId="4" fillId="0" borderId="0" xfId="0" applyFont="1"/>
    <xf numFmtId="0" fontId="0" fillId="0" borderId="1" xfId="0" applyBorder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0" fillId="0" borderId="8" xfId="0" applyBorder="1"/>
    <xf numFmtId="1" fontId="0" fillId="0" borderId="8" xfId="0" applyNumberForma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0" fontId="0" fillId="0" borderId="4" xfId="0" applyBorder="1"/>
    <xf numFmtId="0" fontId="0" fillId="0" borderId="6" xfId="0" applyBorder="1"/>
    <xf numFmtId="0" fontId="0" fillId="0" borderId="9" xfId="0" applyBorder="1"/>
    <xf numFmtId="0" fontId="4" fillId="0" borderId="3" xfId="0" applyFont="1" applyBorder="1"/>
    <xf numFmtId="0" fontId="4" fillId="0" borderId="4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5" fillId="0" borderId="0" xfId="2"/>
    <xf numFmtId="1" fontId="0" fillId="0" borderId="0" xfId="0" applyNumberFormat="1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right"/>
    </xf>
    <xf numFmtId="0" fontId="4" fillId="0" borderId="0" xfId="0" applyFont="1" applyBorder="1"/>
    <xf numFmtId="0" fontId="0" fillId="0" borderId="0" xfId="0" applyBorder="1" applyAlignment="1">
      <alignment horizontal="right" indent="2"/>
    </xf>
    <xf numFmtId="0" fontId="4" fillId="0" borderId="0" xfId="0" applyFont="1" applyAlignment="1">
      <alignment horizontal="right"/>
    </xf>
    <xf numFmtId="0" fontId="4" fillId="0" borderId="5" xfId="0" applyFont="1" applyBorder="1"/>
    <xf numFmtId="0" fontId="3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164" fontId="0" fillId="0" borderId="0" xfId="0" applyNumberFormat="1" applyBorder="1"/>
    <xf numFmtId="164" fontId="0" fillId="0" borderId="0" xfId="0" applyNumberFormat="1"/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0" xfId="0" applyBorder="1" applyAlignment="1">
      <alignment horizontal="center" vertical="center"/>
    </xf>
    <xf numFmtId="1" fontId="0" fillId="0" borderId="0" xfId="0" applyNumberFormat="1" applyAlignment="1">
      <alignment horizontal="center" vertical="top"/>
    </xf>
    <xf numFmtId="165" fontId="0" fillId="0" borderId="0" xfId="0" applyNumberFormat="1" applyAlignment="1">
      <alignment horizontal="center" vertical="top"/>
    </xf>
    <xf numFmtId="0" fontId="10" fillId="0" borderId="0" xfId="0" applyFont="1" applyAlignment="1">
      <alignment horizontal="left" vertical="top" wrapText="1"/>
    </xf>
    <xf numFmtId="0" fontId="3" fillId="0" borderId="0" xfId="0" applyFont="1" applyAlignment="1">
      <alignment vertical="top"/>
    </xf>
    <xf numFmtId="0" fontId="10" fillId="0" borderId="0" xfId="0" applyFont="1" applyAlignment="1">
      <alignment vertical="top"/>
    </xf>
    <xf numFmtId="0" fontId="11" fillId="0" borderId="0" xfId="0" applyFont="1" applyAlignment="1">
      <alignment horizontal="center" vertical="top"/>
    </xf>
    <xf numFmtId="0" fontId="12" fillId="0" borderId="0" xfId="0" applyFont="1" applyAlignment="1">
      <alignment horizontal="left" vertical="top" wrapText="1"/>
    </xf>
    <xf numFmtId="0" fontId="11" fillId="0" borderId="0" xfId="0" applyFont="1" applyAlignment="1">
      <alignment vertical="top"/>
    </xf>
    <xf numFmtId="9" fontId="11" fillId="0" borderId="0" xfId="3" applyFont="1" applyAlignment="1">
      <alignment horizontal="center" vertical="top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6" fontId="0" fillId="0" borderId="0" xfId="3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9" fontId="0" fillId="0" borderId="0" xfId="3" applyFont="1" applyAlignment="1">
      <alignment horizontal="center" vertical="top"/>
    </xf>
    <xf numFmtId="0" fontId="0" fillId="0" borderId="0" xfId="0" applyAlignment="1">
      <alignment horizontal="center" vertical="top" wrapText="1"/>
    </xf>
    <xf numFmtId="0" fontId="5" fillId="0" borderId="0" xfId="2" applyAlignment="1">
      <alignment vertical="top"/>
    </xf>
    <xf numFmtId="166" fontId="0" fillId="0" borderId="0" xfId="3" applyNumberFormat="1" applyFont="1" applyAlignment="1">
      <alignment horizontal="center" vertical="top"/>
    </xf>
    <xf numFmtId="0" fontId="0" fillId="0" borderId="0" xfId="0" applyAlignment="1">
      <alignment wrapText="1"/>
    </xf>
    <xf numFmtId="0" fontId="14" fillId="0" borderId="0" xfId="0" applyFont="1" applyAlignment="1">
      <alignment horizontal="center" vertical="center"/>
    </xf>
  </cellXfs>
  <cellStyles count="4">
    <cellStyle name="Hyperlink" xfId="2" builtinId="8"/>
    <cellStyle name="Normal" xfId="0" builtinId="0"/>
    <cellStyle name="Normal 2" xfId="1" xr:uid="{00000000-0005-0000-0000-000002000000}"/>
    <cellStyle name="Percent" xfId="3" builtinId="5"/>
  </cellStyles>
  <dxfs count="0"/>
  <tableStyles count="0" defaultTableStyle="TableStyleMedium2" defaultPivotStyle="PivotStyleLight16"/>
  <colors>
    <mruColors>
      <color rgb="FFFF00FF"/>
      <color rgb="FF00FF00"/>
      <color rgb="FFCC00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204108</xdr:colOff>
      <xdr:row>1</xdr:row>
      <xdr:rowOff>166461</xdr:rowOff>
    </xdr:from>
    <xdr:to>
      <xdr:col>24</xdr:col>
      <xdr:colOff>278494</xdr:colOff>
      <xdr:row>36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DF49E7-DBE4-4000-89D8-436154B6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1" y="343354"/>
          <a:ext cx="9933214" cy="6120039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39</xdr:row>
      <xdr:rowOff>1</xdr:rowOff>
    </xdr:from>
    <xdr:to>
      <xdr:col>14</xdr:col>
      <xdr:colOff>0</xdr:colOff>
      <xdr:row>40</xdr:row>
      <xdr:rowOff>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 flipV="1">
          <a:off x="7979833" y="7239001"/>
          <a:ext cx="613834" cy="190499"/>
        </a:xfrm>
        <a:prstGeom prst="line">
          <a:avLst/>
        </a:prstGeom>
        <a:ln w="28575"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43</xdr:row>
      <xdr:rowOff>0</xdr:rowOff>
    </xdr:from>
    <xdr:to>
      <xdr:col>14</xdr:col>
      <xdr:colOff>0</xdr:colOff>
      <xdr:row>43</xdr:row>
      <xdr:rowOff>190499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 flipV="1">
          <a:off x="7979833" y="7641167"/>
          <a:ext cx="613834" cy="190499"/>
        </a:xfrm>
        <a:prstGeom prst="line">
          <a:avLst/>
        </a:prstGeom>
        <a:ln w="57150"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47</xdr:row>
      <xdr:rowOff>0</xdr:rowOff>
    </xdr:from>
    <xdr:to>
      <xdr:col>14</xdr:col>
      <xdr:colOff>0</xdr:colOff>
      <xdr:row>47</xdr:row>
      <xdr:rowOff>190499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 flipV="1">
          <a:off x="7979833" y="8001000"/>
          <a:ext cx="613834" cy="190499"/>
        </a:xfrm>
        <a:prstGeom prst="line">
          <a:avLst/>
        </a:prstGeom>
        <a:ln w="57150">
          <a:solidFill>
            <a:srgbClr val="FF00FF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46567</xdr:colOff>
      <xdr:row>12</xdr:row>
      <xdr:rowOff>40822</xdr:rowOff>
    </xdr:from>
    <xdr:to>
      <xdr:col>14</xdr:col>
      <xdr:colOff>830036</xdr:colOff>
      <xdr:row>13</xdr:row>
      <xdr:rowOff>172205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646281" y="2163536"/>
          <a:ext cx="783469" cy="308276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FF00FF"/>
              </a:solidFill>
            </a:rPr>
            <a:t>Section 1</a:t>
          </a:r>
        </a:p>
      </xdr:txBody>
    </xdr:sp>
    <xdr:clientData/>
  </xdr:twoCellAnchor>
  <xdr:twoCellAnchor>
    <xdr:from>
      <xdr:col>14</xdr:col>
      <xdr:colOff>2518833</xdr:colOff>
      <xdr:row>31</xdr:row>
      <xdr:rowOff>-1</xdr:rowOff>
    </xdr:from>
    <xdr:to>
      <xdr:col>16</xdr:col>
      <xdr:colOff>122464</xdr:colOff>
      <xdr:row>32</xdr:row>
      <xdr:rowOff>21166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11118547" y="5483678"/>
          <a:ext cx="787703" cy="198059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FF00FF"/>
              </a:solidFill>
            </a:rPr>
            <a:t>Section 2</a:t>
          </a:r>
        </a:p>
      </xdr:txBody>
    </xdr:sp>
    <xdr:clientData/>
  </xdr:twoCellAnchor>
  <xdr:twoCellAnchor>
    <xdr:from>
      <xdr:col>19</xdr:col>
      <xdr:colOff>273504</xdr:colOff>
      <xdr:row>35</xdr:row>
      <xdr:rowOff>90864</xdr:rowOff>
    </xdr:from>
    <xdr:to>
      <xdr:col>20</xdr:col>
      <xdr:colOff>530680</xdr:colOff>
      <xdr:row>36</xdr:row>
      <xdr:rowOff>108856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14642647" y="6282114"/>
          <a:ext cx="1073604" cy="194885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00FF00"/>
              </a:solidFill>
            </a:rPr>
            <a:t>Section 3</a:t>
          </a:r>
        </a:p>
      </xdr:txBody>
    </xdr:sp>
    <xdr:clientData/>
  </xdr:twoCellAnchor>
  <xdr:twoCellAnchor>
    <xdr:from>
      <xdr:col>13</xdr:col>
      <xdr:colOff>0</xdr:colOff>
      <xdr:row>51</xdr:row>
      <xdr:rowOff>0</xdr:rowOff>
    </xdr:from>
    <xdr:to>
      <xdr:col>14</xdr:col>
      <xdr:colOff>0</xdr:colOff>
      <xdr:row>51</xdr:row>
      <xdr:rowOff>190499</xdr:rowOff>
    </xdr:to>
    <xdr:cxnSp macro="">
      <xdr:nvCxnSpPr>
        <xdr:cNvPr id="32" name="Straight Connector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CxnSpPr/>
      </xdr:nvCxnSpPr>
      <xdr:spPr>
        <a:xfrm flipV="1">
          <a:off x="7979833" y="8223250"/>
          <a:ext cx="613834" cy="190499"/>
        </a:xfrm>
        <a:prstGeom prst="line">
          <a:avLst/>
        </a:prstGeom>
        <a:ln w="38100">
          <a:solidFill>
            <a:srgbClr val="00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78467</xdr:colOff>
      <xdr:row>33</xdr:row>
      <xdr:rowOff>64861</xdr:rowOff>
    </xdr:from>
    <xdr:to>
      <xdr:col>22</xdr:col>
      <xdr:colOff>308277</xdr:colOff>
      <xdr:row>34</xdr:row>
      <xdr:rowOff>86027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2862FDAF-058F-433E-A004-6D22171A83CC}"/>
            </a:ext>
          </a:extLst>
        </xdr:cNvPr>
        <xdr:cNvSpPr txBox="1"/>
      </xdr:nvSpPr>
      <xdr:spPr>
        <a:xfrm>
          <a:off x="16094074" y="5902325"/>
          <a:ext cx="842132" cy="198059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FF00FF"/>
              </a:solidFill>
            </a:rPr>
            <a:t>Section 4</a:t>
          </a:r>
        </a:p>
      </xdr:txBody>
    </xdr:sp>
    <xdr:clientData/>
  </xdr:twoCellAnchor>
  <xdr:twoCellAnchor editAs="oneCell">
    <xdr:from>
      <xdr:col>0</xdr:col>
      <xdr:colOff>54428</xdr:colOff>
      <xdr:row>2</xdr:row>
      <xdr:rowOff>40822</xdr:rowOff>
    </xdr:from>
    <xdr:to>
      <xdr:col>9</xdr:col>
      <xdr:colOff>275680</xdr:colOff>
      <xdr:row>19</xdr:row>
      <xdr:rowOff>166552</xdr:rowOff>
    </xdr:to>
    <xdr:pic>
      <xdr:nvPicPr>
        <xdr:cNvPr id="2" name="Picture 1" descr="Diagram&#10;&#10;Description automatically generated">
          <a:extLst>
            <a:ext uri="{FF2B5EF4-FFF2-40B4-BE49-F238E27FC236}">
              <a16:creationId xmlns:a16="http://schemas.microsoft.com/office/drawing/2014/main" id="{6B772A17-DBE4-C64F-E6E0-003295FFA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28" y="421822"/>
          <a:ext cx="5732145" cy="336423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27214</xdr:colOff>
      <xdr:row>21</xdr:row>
      <xdr:rowOff>81642</xdr:rowOff>
    </xdr:from>
    <xdr:to>
      <xdr:col>9</xdr:col>
      <xdr:colOff>248466</xdr:colOff>
      <xdr:row>38</xdr:row>
      <xdr:rowOff>97245</xdr:rowOff>
    </xdr:to>
    <xdr:pic>
      <xdr:nvPicPr>
        <xdr:cNvPr id="4" name="Picture 3" descr="Diagram, map&#10;&#10;Description automatically generated">
          <a:extLst>
            <a:ext uri="{FF2B5EF4-FFF2-40B4-BE49-F238E27FC236}">
              <a16:creationId xmlns:a16="http://schemas.microsoft.com/office/drawing/2014/main" id="{6E491A51-477E-FF37-2D81-D2FB279EC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214" y="4082142"/>
          <a:ext cx="5732145" cy="326771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9</xdr:col>
      <xdr:colOff>221252</xdr:colOff>
      <xdr:row>58</xdr:row>
      <xdr:rowOff>181247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D334CE-68D8-A8F4-F4A0-6EF11992F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837714"/>
          <a:ext cx="5732145" cy="350139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9</xdr:col>
      <xdr:colOff>221252</xdr:colOff>
      <xdr:row>80</xdr:row>
      <xdr:rowOff>91440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20344A3-8390-6298-3EAA-77F89B9D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2110357"/>
          <a:ext cx="5732145" cy="332994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9</xdr:col>
      <xdr:colOff>221252</xdr:colOff>
      <xdr:row>103</xdr:row>
      <xdr:rowOff>38100</xdr:rowOff>
    </xdr:to>
    <xdr:pic>
      <xdr:nvPicPr>
        <xdr:cNvPr id="13" name="Picture 12" descr="Diagram&#10;&#10;Description automatically generated">
          <a:extLst>
            <a:ext uri="{FF2B5EF4-FFF2-40B4-BE49-F238E27FC236}">
              <a16:creationId xmlns:a16="http://schemas.microsoft.com/office/drawing/2014/main" id="{40FCFF19-8EB0-CAF7-599A-7D970EC06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6301357"/>
          <a:ext cx="5732145" cy="34671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9</xdr:col>
      <xdr:colOff>258933</xdr:colOff>
      <xdr:row>124</xdr:row>
      <xdr:rowOff>17145</xdr:rowOff>
    </xdr:to>
    <xdr:pic>
      <xdr:nvPicPr>
        <xdr:cNvPr id="14" name="Picture 13" descr="Diagram&#10;&#10;Description automatically generated">
          <a:extLst>
            <a:ext uri="{FF2B5EF4-FFF2-40B4-BE49-F238E27FC236}">
              <a16:creationId xmlns:a16="http://schemas.microsoft.com/office/drawing/2014/main" id="{D02FB1A0-98FF-C6B9-EE33-B89117456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0251615"/>
          <a:ext cx="5732145" cy="344614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592138</xdr:colOff>
      <xdr:row>2</xdr:row>
      <xdr:rowOff>26988</xdr:rowOff>
    </xdr:from>
    <xdr:to>
      <xdr:col>23</xdr:col>
      <xdr:colOff>146050</xdr:colOff>
      <xdr:row>16</xdr:row>
      <xdr:rowOff>124620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6191" t="2481" r="94" b="16854"/>
        <a:stretch/>
      </xdr:blipFill>
      <xdr:spPr>
        <a:xfrm>
          <a:off x="13689013" y="384176"/>
          <a:ext cx="7257256" cy="2597944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292101</xdr:colOff>
      <xdr:row>1</xdr:row>
      <xdr:rowOff>3174</xdr:rowOff>
    </xdr:from>
    <xdr:to>
      <xdr:col>7</xdr:col>
      <xdr:colOff>8732</xdr:colOff>
      <xdr:row>30</xdr:row>
      <xdr:rowOff>37366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C2742DF2-3FA1-4997-809A-360BFCADF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2101" y="181768"/>
          <a:ext cx="8479631" cy="522531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absolute">
    <xdr:from>
      <xdr:col>7</xdr:col>
      <xdr:colOff>26988</xdr:colOff>
      <xdr:row>1</xdr:row>
      <xdr:rowOff>0</xdr:rowOff>
    </xdr:from>
    <xdr:to>
      <xdr:col>8</xdr:col>
      <xdr:colOff>26987</xdr:colOff>
      <xdr:row>2</xdr:row>
      <xdr:rowOff>2380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 flipV="1">
          <a:off x="7924800" y="7458075"/>
          <a:ext cx="609600" cy="190499"/>
        </a:xfrm>
        <a:prstGeom prst="line">
          <a:avLst/>
        </a:prstGeom>
        <a:ln w="57150"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30163</xdr:colOff>
      <xdr:row>23</xdr:row>
      <xdr:rowOff>30162</xdr:rowOff>
    </xdr:from>
    <xdr:to>
      <xdr:col>7</xdr:col>
      <xdr:colOff>562769</xdr:colOff>
      <xdr:row>23</xdr:row>
      <xdr:rowOff>169067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 flipV="1">
          <a:off x="8789988" y="4143375"/>
          <a:ext cx="532606" cy="145255"/>
        </a:xfrm>
        <a:prstGeom prst="line">
          <a:avLst/>
        </a:prstGeom>
        <a:ln w="76200">
          <a:solidFill>
            <a:srgbClr val="FF00FF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</xdr:col>
      <xdr:colOff>293320</xdr:colOff>
      <xdr:row>10</xdr:row>
      <xdr:rowOff>124558</xdr:rowOff>
    </xdr:from>
    <xdr:to>
      <xdr:col>2</xdr:col>
      <xdr:colOff>515570</xdr:colOff>
      <xdr:row>12</xdr:row>
      <xdr:rowOff>41214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2192764" y="1910496"/>
          <a:ext cx="823119" cy="2738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Section A</a:t>
          </a:r>
        </a:p>
      </xdr:txBody>
    </xdr:sp>
    <xdr:clientData/>
  </xdr:twoCellAnchor>
  <xdr:twoCellAnchor editAs="absolute">
    <xdr:from>
      <xdr:col>0</xdr:col>
      <xdr:colOff>1473201</xdr:colOff>
      <xdr:row>10</xdr:row>
      <xdr:rowOff>50799</xdr:rowOff>
    </xdr:from>
    <xdr:to>
      <xdr:col>1</xdr:col>
      <xdr:colOff>296495</xdr:colOff>
      <xdr:row>11</xdr:row>
      <xdr:rowOff>87649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CxnSpPr>
          <a:stCxn id="11" idx="1"/>
        </xdr:cNvCxnSpPr>
      </xdr:nvCxnSpPr>
      <xdr:spPr>
        <a:xfrm flipH="1" flipV="1">
          <a:off x="1473201" y="1836737"/>
          <a:ext cx="716388" cy="20909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2</xdr:col>
      <xdr:colOff>54218</xdr:colOff>
      <xdr:row>28</xdr:row>
      <xdr:rowOff>73945</xdr:rowOff>
    </xdr:from>
    <xdr:to>
      <xdr:col>3</xdr:col>
      <xdr:colOff>495911</xdr:colOff>
      <xdr:row>32</xdr:row>
      <xdr:rowOff>93847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2554531" y="5086476"/>
          <a:ext cx="1048911" cy="7342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Vegetation removal &amp; compenstory planting</a:t>
          </a:r>
        </a:p>
      </xdr:txBody>
    </xdr:sp>
    <xdr:clientData/>
  </xdr:twoCellAnchor>
  <xdr:twoCellAnchor editAs="absolute">
    <xdr:from>
      <xdr:col>3</xdr:col>
      <xdr:colOff>506413</xdr:colOff>
      <xdr:row>18</xdr:row>
      <xdr:rowOff>10637</xdr:rowOff>
    </xdr:from>
    <xdr:to>
      <xdr:col>3</xdr:col>
      <xdr:colOff>1774032</xdr:colOff>
      <xdr:row>20</xdr:row>
      <xdr:rowOff>101601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 rot="21600000">
          <a:off x="3607594" y="3225325"/>
          <a:ext cx="1273969" cy="4600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Backfill / regraded area - </a:t>
          </a:r>
          <a:r>
            <a:rPr lang="en-GB" sz="1100" b="1"/>
            <a:t>Section C</a:t>
          </a:r>
        </a:p>
      </xdr:txBody>
    </xdr:sp>
    <xdr:clientData/>
  </xdr:twoCellAnchor>
  <xdr:twoCellAnchor>
    <xdr:from>
      <xdr:col>2</xdr:col>
      <xdr:colOff>578674</xdr:colOff>
      <xdr:row>26</xdr:row>
      <xdr:rowOff>87126</xdr:rowOff>
    </xdr:from>
    <xdr:to>
      <xdr:col>3</xdr:col>
      <xdr:colOff>343895</xdr:colOff>
      <xdr:row>28</xdr:row>
      <xdr:rowOff>82676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CxnSpPr>
          <a:stCxn id="22" idx="0"/>
          <a:endCxn id="59" idx="2"/>
        </xdr:cNvCxnSpPr>
      </xdr:nvCxnSpPr>
      <xdr:spPr>
        <a:xfrm flipV="1">
          <a:off x="3078987" y="4730564"/>
          <a:ext cx="372439" cy="352737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51</xdr:row>
      <xdr:rowOff>0</xdr:rowOff>
    </xdr:from>
    <xdr:to>
      <xdr:col>8</xdr:col>
      <xdr:colOff>973931</xdr:colOff>
      <xdr:row>80</xdr:row>
      <xdr:rowOff>72297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27406"/>
          <a:ext cx="10058400" cy="5594417"/>
        </a:xfrm>
        <a:prstGeom prst="rect">
          <a:avLst/>
        </a:prstGeom>
      </xdr:spPr>
    </xdr:pic>
    <xdr:clientData/>
  </xdr:twoCellAnchor>
  <xdr:twoCellAnchor editAs="oneCell">
    <xdr:from>
      <xdr:col>7</xdr:col>
      <xdr:colOff>202405</xdr:colOff>
      <xdr:row>3</xdr:row>
      <xdr:rowOff>119063</xdr:rowOff>
    </xdr:from>
    <xdr:to>
      <xdr:col>12</xdr:col>
      <xdr:colOff>2997</xdr:colOff>
      <xdr:row>18</xdr:row>
      <xdr:rowOff>103981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79655" y="690563"/>
          <a:ext cx="4610717" cy="2845593"/>
        </a:xfrm>
        <a:prstGeom prst="rect">
          <a:avLst/>
        </a:prstGeom>
      </xdr:spPr>
    </xdr:pic>
    <xdr:clientData/>
  </xdr:twoCellAnchor>
  <xdr:twoCellAnchor editAs="absolute">
    <xdr:from>
      <xdr:col>8</xdr:col>
      <xdr:colOff>2089149</xdr:colOff>
      <xdr:row>13</xdr:row>
      <xdr:rowOff>169068</xdr:rowOff>
    </xdr:from>
    <xdr:to>
      <xdr:col>11</xdr:col>
      <xdr:colOff>160336</xdr:colOff>
      <xdr:row>16</xdr:row>
      <xdr:rowOff>142875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11453018" y="2490787"/>
          <a:ext cx="1810543" cy="5095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Typical Section A (Proposed)</a:t>
          </a:r>
        </a:p>
        <a:p>
          <a:r>
            <a:rPr lang="en-GB" sz="1100"/>
            <a:t>Containment wall</a:t>
          </a:r>
        </a:p>
      </xdr:txBody>
    </xdr:sp>
    <xdr:clientData/>
  </xdr:twoCellAnchor>
  <xdr:twoCellAnchor editAs="absolute">
    <xdr:from>
      <xdr:col>13</xdr:col>
      <xdr:colOff>68262</xdr:colOff>
      <xdr:row>27</xdr:row>
      <xdr:rowOff>8730</xdr:rowOff>
    </xdr:from>
    <xdr:to>
      <xdr:col>16</xdr:col>
      <xdr:colOff>396875</xdr:colOff>
      <xdr:row>30</xdr:row>
      <xdr:rowOff>40480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>
          <a:off x="14382750" y="4839493"/>
          <a:ext cx="2563813" cy="5707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Typical Section   (Proposed)</a:t>
          </a:r>
        </a:p>
        <a:p>
          <a:r>
            <a:rPr lang="en-GB" sz="1100"/>
            <a:t>Containment retaining  wall</a:t>
          </a:r>
        </a:p>
      </xdr:txBody>
    </xdr:sp>
    <xdr:clientData/>
  </xdr:twoCellAnchor>
  <xdr:twoCellAnchor editAs="absolute">
    <xdr:from>
      <xdr:col>13</xdr:col>
      <xdr:colOff>98423</xdr:colOff>
      <xdr:row>1</xdr:row>
      <xdr:rowOff>53976</xdr:rowOff>
    </xdr:from>
    <xdr:to>
      <xdr:col>16</xdr:col>
      <xdr:colOff>495299</xdr:colOff>
      <xdr:row>5</xdr:row>
      <xdr:rowOff>38100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>
          <a:off x="14409736" y="232570"/>
          <a:ext cx="2635251" cy="6984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Typical Section C (Proposed) Containment retaining</a:t>
          </a:r>
          <a:r>
            <a:rPr lang="en-GB" sz="1100" baseline="0"/>
            <a:t> wall and Containment wall</a:t>
          </a:r>
          <a:endParaRPr lang="en-GB" sz="1100"/>
        </a:p>
      </xdr:txBody>
    </xdr:sp>
    <xdr:clientData/>
  </xdr:twoCellAnchor>
  <xdr:twoCellAnchor>
    <xdr:from>
      <xdr:col>16</xdr:col>
      <xdr:colOff>392906</xdr:colOff>
      <xdr:row>9</xdr:row>
      <xdr:rowOff>3</xdr:rowOff>
    </xdr:from>
    <xdr:to>
      <xdr:col>17</xdr:col>
      <xdr:colOff>181768</xdr:colOff>
      <xdr:row>16</xdr:row>
      <xdr:rowOff>154781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CxnSpPr/>
      </xdr:nvCxnSpPr>
      <xdr:spPr>
        <a:xfrm flipV="1">
          <a:off x="16942594" y="1607347"/>
          <a:ext cx="396080" cy="1404934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598060</xdr:colOff>
      <xdr:row>22</xdr:row>
      <xdr:rowOff>367</xdr:rowOff>
    </xdr:from>
    <xdr:to>
      <xdr:col>4</xdr:col>
      <xdr:colOff>1273969</xdr:colOff>
      <xdr:row>26</xdr:row>
      <xdr:rowOff>103981</xdr:rowOff>
    </xdr:to>
    <xdr:cxnSp macro="">
      <xdr:nvCxnSpPr>
        <xdr:cNvPr id="40" name="Straight Arrow Connector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CxnSpPr>
          <a:stCxn id="55" idx="3"/>
        </xdr:cNvCxnSpPr>
      </xdr:nvCxnSpPr>
      <xdr:spPr>
        <a:xfrm>
          <a:off x="6610716" y="3934986"/>
          <a:ext cx="675909" cy="830689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2321719</xdr:colOff>
      <xdr:row>22</xdr:row>
      <xdr:rowOff>367</xdr:rowOff>
    </xdr:from>
    <xdr:to>
      <xdr:col>3</xdr:col>
      <xdr:colOff>2693682</xdr:colOff>
      <xdr:row>22</xdr:row>
      <xdr:rowOff>160337</xdr:rowOff>
    </xdr:to>
    <xdr:cxnSp macro="">
      <xdr:nvCxnSpPr>
        <xdr:cNvPr id="41" name="Straight Arrow Connector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CxnSpPr>
          <a:stCxn id="55" idx="1"/>
        </xdr:cNvCxnSpPr>
      </xdr:nvCxnSpPr>
      <xdr:spPr>
        <a:xfrm flipH="1">
          <a:off x="5429250" y="3934986"/>
          <a:ext cx="371963" cy="17267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2696857</xdr:colOff>
      <xdr:row>21</xdr:row>
      <xdr:rowOff>35292</xdr:rowOff>
    </xdr:from>
    <xdr:to>
      <xdr:col>4</xdr:col>
      <xdr:colOff>601235</xdr:colOff>
      <xdr:row>22</xdr:row>
      <xdr:rowOff>131336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5798038" y="3804017"/>
          <a:ext cx="815853" cy="261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Section B</a:t>
          </a:r>
        </a:p>
      </xdr:txBody>
    </xdr:sp>
    <xdr:clientData/>
  </xdr:twoCellAnchor>
  <xdr:twoCellAnchor>
    <xdr:from>
      <xdr:col>2</xdr:col>
      <xdr:colOff>580814</xdr:colOff>
      <xdr:row>20</xdr:row>
      <xdr:rowOff>53570</xdr:rowOff>
    </xdr:from>
    <xdr:to>
      <xdr:col>3</xdr:col>
      <xdr:colOff>365834</xdr:colOff>
      <xdr:row>26</xdr:row>
      <xdr:rowOff>118191</xdr:rowOff>
    </xdr:to>
    <xdr:sp macro="" textlink="">
      <xdr:nvSpPr>
        <xdr:cNvPr id="59" name="Cloud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/>
      </xdr:nvSpPr>
      <xdr:spPr>
        <a:xfrm rot="15121798">
          <a:off x="2709154" y="3997418"/>
          <a:ext cx="1136184" cy="392238"/>
        </a:xfrm>
        <a:prstGeom prst="cloud">
          <a:avLst/>
        </a:prstGeom>
        <a:noFill/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7</xdr:col>
      <xdr:colOff>241299</xdr:colOff>
      <xdr:row>25</xdr:row>
      <xdr:rowOff>17464</xdr:rowOff>
    </xdr:from>
    <xdr:to>
      <xdr:col>12</xdr:col>
      <xdr:colOff>45066</xdr:colOff>
      <xdr:row>40</xdr:row>
      <xdr:rowOff>8733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4960801A-734B-4F63-B4E6-27C2454BF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04299" y="4494214"/>
          <a:ext cx="4744861" cy="2670175"/>
        </a:xfrm>
        <a:prstGeom prst="rect">
          <a:avLst/>
        </a:prstGeom>
      </xdr:spPr>
    </xdr:pic>
    <xdr:clientData/>
  </xdr:twoCellAnchor>
  <xdr:twoCellAnchor>
    <xdr:from>
      <xdr:col>8</xdr:col>
      <xdr:colOff>877889</xdr:colOff>
      <xdr:row>7</xdr:row>
      <xdr:rowOff>47626</xdr:rowOff>
    </xdr:from>
    <xdr:to>
      <xdr:col>8</xdr:col>
      <xdr:colOff>1032669</xdr:colOff>
      <xdr:row>10</xdr:row>
      <xdr:rowOff>147240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1097167-334D-465C-9BC0-A781EAA4E150}"/>
            </a:ext>
          </a:extLst>
        </xdr:cNvPr>
        <xdr:cNvSpPr txBox="1"/>
      </xdr:nvSpPr>
      <xdr:spPr>
        <a:xfrm rot="16200000">
          <a:off x="10007800" y="1538090"/>
          <a:ext cx="635396" cy="15478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400"/>
            <a:t>1500</a:t>
          </a:r>
          <a:endParaRPr lang="en-GB" sz="1100"/>
        </a:p>
      </xdr:txBody>
    </xdr:sp>
    <xdr:clientData/>
  </xdr:twoCellAnchor>
  <xdr:twoCellAnchor>
    <xdr:from>
      <xdr:col>8</xdr:col>
      <xdr:colOff>877889</xdr:colOff>
      <xdr:row>7</xdr:row>
      <xdr:rowOff>47626</xdr:rowOff>
    </xdr:from>
    <xdr:to>
      <xdr:col>8</xdr:col>
      <xdr:colOff>1035844</xdr:colOff>
      <xdr:row>10</xdr:row>
      <xdr:rowOff>147240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3044ECEF-E203-4B0D-8228-AEB20557B727}"/>
            </a:ext>
          </a:extLst>
        </xdr:cNvPr>
        <xdr:cNvSpPr txBox="1"/>
      </xdr:nvSpPr>
      <xdr:spPr>
        <a:xfrm rot="16200000">
          <a:off x="10009388" y="1536502"/>
          <a:ext cx="635396" cy="157955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400"/>
            <a:t>1500</a:t>
          </a:r>
          <a:endParaRPr lang="en-GB" sz="1100"/>
        </a:p>
      </xdr:txBody>
    </xdr:sp>
    <xdr:clientData/>
  </xdr:twoCellAnchor>
  <xdr:twoCellAnchor>
    <xdr:from>
      <xdr:col>7</xdr:col>
      <xdr:colOff>583406</xdr:colOff>
      <xdr:row>8</xdr:row>
      <xdr:rowOff>23812</xdr:rowOff>
    </xdr:from>
    <xdr:to>
      <xdr:col>8</xdr:col>
      <xdr:colOff>140492</xdr:colOff>
      <xdr:row>11</xdr:row>
      <xdr:rowOff>126602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D99FB4BF-A69B-445E-BC93-3121E8DAF160}"/>
            </a:ext>
          </a:extLst>
        </xdr:cNvPr>
        <xdr:cNvSpPr txBox="1"/>
      </xdr:nvSpPr>
      <xdr:spPr>
        <a:xfrm rot="16200000">
          <a:off x="9109273" y="1689695"/>
          <a:ext cx="638571" cy="164305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400"/>
            <a:t>2000</a:t>
          </a:r>
          <a:endParaRPr lang="en-GB" sz="1100"/>
        </a:p>
      </xdr:txBody>
    </xdr:sp>
    <xdr:clientData/>
  </xdr:twoCellAnchor>
  <xdr:twoCellAnchor>
    <xdr:from>
      <xdr:col>8</xdr:col>
      <xdr:colOff>623292</xdr:colOff>
      <xdr:row>16</xdr:row>
      <xdr:rowOff>133151</xdr:rowOff>
    </xdr:from>
    <xdr:to>
      <xdr:col>8</xdr:col>
      <xdr:colOff>1252338</xdr:colOff>
      <xdr:row>17</xdr:row>
      <xdr:rowOff>115687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B286E78B-7D58-4B5D-9DA7-D02EF8813D98}"/>
            </a:ext>
          </a:extLst>
        </xdr:cNvPr>
        <xdr:cNvSpPr txBox="1"/>
      </xdr:nvSpPr>
      <xdr:spPr>
        <a:xfrm>
          <a:off x="9993511" y="2990651"/>
          <a:ext cx="629046" cy="16113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400"/>
            <a:t>1500</a:t>
          </a:r>
          <a:endParaRPr lang="en-GB" sz="1100"/>
        </a:p>
      </xdr:txBody>
    </xdr:sp>
    <xdr:clientData/>
  </xdr:twoCellAnchor>
  <xdr:twoCellAnchor>
    <xdr:from>
      <xdr:col>3</xdr:col>
      <xdr:colOff>244358</xdr:colOff>
      <xdr:row>23</xdr:row>
      <xdr:rowOff>127711</xdr:rowOff>
    </xdr:from>
    <xdr:to>
      <xdr:col>3</xdr:col>
      <xdr:colOff>1938198</xdr:colOff>
      <xdr:row>25</xdr:row>
      <xdr:rowOff>60863</xdr:rowOff>
    </xdr:to>
    <xdr:sp macro="" textlink="">
      <xdr:nvSpPr>
        <xdr:cNvPr id="47" name="Cloud 46">
          <a:extLst>
            <a:ext uri="{FF2B5EF4-FFF2-40B4-BE49-F238E27FC236}">
              <a16:creationId xmlns:a16="http://schemas.microsoft.com/office/drawing/2014/main" id="{C73B0841-99B1-4BA1-8FF5-2A3310DCC036}"/>
            </a:ext>
          </a:extLst>
        </xdr:cNvPr>
        <xdr:cNvSpPr/>
      </xdr:nvSpPr>
      <xdr:spPr>
        <a:xfrm rot="20514435">
          <a:off x="3351889" y="4235367"/>
          <a:ext cx="1693840" cy="290340"/>
        </a:xfrm>
        <a:prstGeom prst="cloud">
          <a:avLst/>
        </a:prstGeom>
        <a:noFill/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578674</xdr:colOff>
      <xdr:row>26</xdr:row>
      <xdr:rowOff>-1</xdr:rowOff>
    </xdr:from>
    <xdr:to>
      <xdr:col>3</xdr:col>
      <xdr:colOff>642938</xdr:colOff>
      <xdr:row>28</xdr:row>
      <xdr:rowOff>82676</xdr:rowOff>
    </xdr:to>
    <xdr:cxnSp macro="">
      <xdr:nvCxnSpPr>
        <xdr:cNvPr id="51" name="Straight Arrow Connector 50">
          <a:extLst>
            <a:ext uri="{FF2B5EF4-FFF2-40B4-BE49-F238E27FC236}">
              <a16:creationId xmlns:a16="http://schemas.microsoft.com/office/drawing/2014/main" id="{13FE0AF6-1802-4B65-BBE9-4E3CEBD2C0CF}"/>
            </a:ext>
          </a:extLst>
        </xdr:cNvPr>
        <xdr:cNvCxnSpPr/>
      </xdr:nvCxnSpPr>
      <xdr:spPr>
        <a:xfrm flipV="1">
          <a:off x="3078987" y="4643437"/>
          <a:ext cx="671482" cy="439864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8</xdr:col>
      <xdr:colOff>2095500</xdr:colOff>
      <xdr:row>35</xdr:row>
      <xdr:rowOff>103981</xdr:rowOff>
    </xdr:from>
    <xdr:to>
      <xdr:col>11</xdr:col>
      <xdr:colOff>160337</xdr:colOff>
      <xdr:row>38</xdr:row>
      <xdr:rowOff>65087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A4C59BE2-7A80-4B99-90D2-CFC92DA78998}"/>
            </a:ext>
          </a:extLst>
        </xdr:cNvPr>
        <xdr:cNvSpPr txBox="1"/>
      </xdr:nvSpPr>
      <xdr:spPr>
        <a:xfrm>
          <a:off x="11465719" y="6373019"/>
          <a:ext cx="1797843" cy="4968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Typical Section B (Proposed)</a:t>
          </a:r>
        </a:p>
        <a:p>
          <a:r>
            <a:rPr lang="en-GB" sz="1100"/>
            <a:t>Containment wall</a:t>
          </a:r>
        </a:p>
      </xdr:txBody>
    </xdr:sp>
    <xdr:clientData/>
  </xdr:twoCellAnchor>
  <xdr:twoCellAnchor>
    <xdr:from>
      <xdr:col>1</xdr:col>
      <xdr:colOff>261231</xdr:colOff>
      <xdr:row>19</xdr:row>
      <xdr:rowOff>54863</xdr:rowOff>
    </xdr:from>
    <xdr:to>
      <xdr:col>3</xdr:col>
      <xdr:colOff>182978</xdr:colOff>
      <xdr:row>21</xdr:row>
      <xdr:rowOff>93088</xdr:rowOff>
    </xdr:to>
    <xdr:sp macro="" textlink="">
      <xdr:nvSpPr>
        <xdr:cNvPr id="61" name="Cloud 60">
          <a:extLst>
            <a:ext uri="{FF2B5EF4-FFF2-40B4-BE49-F238E27FC236}">
              <a16:creationId xmlns:a16="http://schemas.microsoft.com/office/drawing/2014/main" id="{C66DD138-B8F0-4C70-9C49-C15A943C89AE}"/>
            </a:ext>
          </a:extLst>
        </xdr:cNvPr>
        <xdr:cNvSpPr/>
      </xdr:nvSpPr>
      <xdr:spPr>
        <a:xfrm rot="326546">
          <a:off x="2154325" y="3448144"/>
          <a:ext cx="1136184" cy="395413"/>
        </a:xfrm>
        <a:prstGeom prst="cloud">
          <a:avLst/>
        </a:prstGeom>
        <a:noFill/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200217</xdr:colOff>
      <xdr:row>21</xdr:row>
      <xdr:rowOff>91778</xdr:rowOff>
    </xdr:from>
    <xdr:to>
      <xdr:col>2</xdr:col>
      <xdr:colOff>581849</xdr:colOff>
      <xdr:row>28</xdr:row>
      <xdr:rowOff>82676</xdr:rowOff>
    </xdr:to>
    <xdr:cxnSp macro="">
      <xdr:nvCxnSpPr>
        <xdr:cNvPr id="62" name="Straight Arrow Connector 61">
          <a:extLst>
            <a:ext uri="{FF2B5EF4-FFF2-40B4-BE49-F238E27FC236}">
              <a16:creationId xmlns:a16="http://schemas.microsoft.com/office/drawing/2014/main" id="{CB90EB11-D454-4627-963F-9DC1DAE8A0CE}"/>
            </a:ext>
          </a:extLst>
        </xdr:cNvPr>
        <xdr:cNvCxnSpPr>
          <a:endCxn id="61" idx="1"/>
        </xdr:cNvCxnSpPr>
      </xdr:nvCxnSpPr>
      <xdr:spPr>
        <a:xfrm flipH="1" flipV="1">
          <a:off x="2700530" y="3842247"/>
          <a:ext cx="381632" cy="1241054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339801</xdr:colOff>
      <xdr:row>26</xdr:row>
      <xdr:rowOff>136157</xdr:rowOff>
    </xdr:from>
    <xdr:to>
      <xdr:col>5</xdr:col>
      <xdr:colOff>255825</xdr:colOff>
      <xdr:row>28</xdr:row>
      <xdr:rowOff>75660</xdr:rowOff>
    </xdr:to>
    <xdr:sp macro="" textlink="">
      <xdr:nvSpPr>
        <xdr:cNvPr id="65" name="Cloud 64">
          <a:extLst>
            <a:ext uri="{FF2B5EF4-FFF2-40B4-BE49-F238E27FC236}">
              <a16:creationId xmlns:a16="http://schemas.microsoft.com/office/drawing/2014/main" id="{0D6AF9A1-CE8F-40A1-930E-8E43E517FD2A}"/>
            </a:ext>
          </a:extLst>
        </xdr:cNvPr>
        <xdr:cNvSpPr/>
      </xdr:nvSpPr>
      <xdr:spPr>
        <a:xfrm rot="19865186">
          <a:off x="6352457" y="4779595"/>
          <a:ext cx="1451931" cy="296690"/>
        </a:xfrm>
        <a:prstGeom prst="cloud">
          <a:avLst/>
        </a:prstGeom>
        <a:noFill/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581849</xdr:colOff>
      <xdr:row>28</xdr:row>
      <xdr:rowOff>82676</xdr:rowOff>
    </xdr:from>
    <xdr:to>
      <xdr:col>4</xdr:col>
      <xdr:colOff>434442</xdr:colOff>
      <xdr:row>29</xdr:row>
      <xdr:rowOff>98303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FEFD9F6-A0B0-4F77-AE66-B09CF23A8826}"/>
            </a:ext>
          </a:extLst>
        </xdr:cNvPr>
        <xdr:cNvCxnSpPr>
          <a:endCxn id="65" idx="2"/>
        </xdr:cNvCxnSpPr>
      </xdr:nvCxnSpPr>
      <xdr:spPr>
        <a:xfrm>
          <a:off x="3082162" y="5083301"/>
          <a:ext cx="3364936" cy="194221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157703</xdr:colOff>
      <xdr:row>19</xdr:row>
      <xdr:rowOff>3434</xdr:rowOff>
    </xdr:from>
    <xdr:to>
      <xdr:col>3</xdr:col>
      <xdr:colOff>457536</xdr:colOff>
      <xdr:row>20</xdr:row>
      <xdr:rowOff>155623</xdr:rowOff>
    </xdr:to>
    <xdr:sp macro="" textlink="">
      <xdr:nvSpPr>
        <xdr:cNvPr id="70" name="Left Brace 69">
          <a:extLst>
            <a:ext uri="{FF2B5EF4-FFF2-40B4-BE49-F238E27FC236}">
              <a16:creationId xmlns:a16="http://schemas.microsoft.com/office/drawing/2014/main" id="{299E437B-AD55-40E2-85A1-2EA97376E317}"/>
            </a:ext>
          </a:extLst>
        </xdr:cNvPr>
        <xdr:cNvSpPr/>
      </xdr:nvSpPr>
      <xdr:spPr>
        <a:xfrm rot="9818356">
          <a:off x="3265234" y="3396715"/>
          <a:ext cx="299833" cy="330783"/>
        </a:xfrm>
        <a:prstGeom prst="leftBrac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223838</xdr:colOff>
      <xdr:row>28</xdr:row>
      <xdr:rowOff>80168</xdr:rowOff>
    </xdr:from>
    <xdr:to>
      <xdr:col>17</xdr:col>
      <xdr:colOff>592138</xdr:colOff>
      <xdr:row>44</xdr:row>
      <xdr:rowOff>150812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A7BBB93-3DD8-47D5-929E-58921724A0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3497" r="74124" b="5635"/>
        <a:stretch/>
      </xdr:blipFill>
      <xdr:spPr>
        <a:xfrm>
          <a:off x="15142369" y="5092699"/>
          <a:ext cx="2606675" cy="2928144"/>
        </a:xfrm>
        <a:prstGeom prst="rect">
          <a:avLst/>
        </a:prstGeom>
      </xdr:spPr>
    </xdr:pic>
    <xdr:clientData/>
  </xdr:twoCellAnchor>
  <xdr:twoCellAnchor>
    <xdr:from>
      <xdr:col>15</xdr:col>
      <xdr:colOff>313782</xdr:colOff>
      <xdr:row>42</xdr:row>
      <xdr:rowOff>47624</xdr:rowOff>
    </xdr:from>
    <xdr:to>
      <xdr:col>16</xdr:col>
      <xdr:colOff>154781</xdr:colOff>
      <xdr:row>43</xdr:row>
      <xdr:rowOff>59531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16065751" y="7560468"/>
          <a:ext cx="638718" cy="190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1750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361951</xdr:colOff>
      <xdr:row>0</xdr:row>
      <xdr:rowOff>0</xdr:rowOff>
    </xdr:from>
    <xdr:to>
      <xdr:col>24</xdr:col>
      <xdr:colOff>28575</xdr:colOff>
      <xdr:row>29</xdr:row>
      <xdr:rowOff>120650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C97A3E6-AEEB-4997-8467-8605C4A16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58726" y="0"/>
          <a:ext cx="6235699" cy="5743575"/>
        </a:xfrm>
        <a:prstGeom prst="rect">
          <a:avLst/>
        </a:prstGeom>
      </xdr:spPr>
    </xdr:pic>
    <xdr:clientData/>
  </xdr:twoCellAnchor>
  <xdr:absoluteAnchor>
    <xdr:pos x="0" y="0"/>
    <xdr:ext cx="6476190" cy="6047581"/>
    <xdr:pic>
      <xdr:nvPicPr>
        <xdr:cNvPr id="3" name="Picture 2">
          <a:extLst>
            <a:ext uri="{FF2B5EF4-FFF2-40B4-BE49-F238E27FC236}">
              <a16:creationId xmlns:a16="http://schemas.microsoft.com/office/drawing/2014/main" id="{298B7AA2-6DE6-48B3-9952-D1826DBA1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6476190" cy="6047581"/>
        </a:xfrm>
        <a:prstGeom prst="rect">
          <a:avLst/>
        </a:prstGeom>
      </xdr:spPr>
    </xdr:pic>
    <xdr:clientData/>
  </xdr:absoluteAnchor>
  <xdr:oneCellAnchor>
    <xdr:from>
      <xdr:col>11</xdr:col>
      <xdr:colOff>0</xdr:colOff>
      <xdr:row>33</xdr:row>
      <xdr:rowOff>35718</xdr:rowOff>
    </xdr:from>
    <xdr:ext cx="4450024" cy="4715848"/>
    <xdr:pic>
      <xdr:nvPicPr>
        <xdr:cNvPr id="4" name="Picture 3">
          <a:extLst>
            <a:ext uri="{FF2B5EF4-FFF2-40B4-BE49-F238E27FC236}">
              <a16:creationId xmlns:a16="http://schemas.microsoft.com/office/drawing/2014/main" id="{E5E9B034-1128-4B5B-93BD-CE8D853C8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05600" y="6112668"/>
          <a:ext cx="4450024" cy="4715848"/>
        </a:xfrm>
        <a:prstGeom prst="rect">
          <a:avLst/>
        </a:prstGeom>
      </xdr:spPr>
    </xdr:pic>
    <xdr:clientData/>
  </xdr:oneCellAnchor>
  <xdr:absoluteAnchor>
    <xdr:pos x="15324027" y="1704974"/>
    <xdr:ext cx="780737" cy="22847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88360C6C-CD91-4832-9CC5-00592D88D34E}"/>
            </a:ext>
          </a:extLst>
        </xdr:cNvPr>
        <xdr:cNvSpPr txBox="1"/>
      </xdr:nvSpPr>
      <xdr:spPr>
        <a:xfrm>
          <a:off x="15324027" y="1704974"/>
          <a:ext cx="780737" cy="2284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Area D</a:t>
          </a:r>
        </a:p>
      </xdr:txBody>
    </xdr:sp>
    <xdr:clientData/>
  </xdr:absoluteAnchor>
  <xdr:absoluteAnchor>
    <xdr:pos x="13260460" y="2997993"/>
    <xdr:ext cx="787087" cy="24117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0785941-EC98-4EB0-AC0F-BC88C9804BF5}"/>
            </a:ext>
          </a:extLst>
        </xdr:cNvPr>
        <xdr:cNvSpPr txBox="1"/>
      </xdr:nvSpPr>
      <xdr:spPr>
        <a:xfrm>
          <a:off x="13260460" y="2997993"/>
          <a:ext cx="787087" cy="2411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Area C</a:t>
          </a:r>
        </a:p>
      </xdr:txBody>
    </xdr:sp>
    <xdr:clientData/>
  </xdr:absoluteAnchor>
  <xdr:absoluteAnchor>
    <xdr:pos x="12137599" y="2695575"/>
    <xdr:ext cx="825187" cy="241176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7A7FFD7-F813-4B18-B6A4-2FA76EE96CCB}"/>
            </a:ext>
          </a:extLst>
        </xdr:cNvPr>
        <xdr:cNvSpPr txBox="1"/>
      </xdr:nvSpPr>
      <xdr:spPr>
        <a:xfrm>
          <a:off x="12137599" y="2695575"/>
          <a:ext cx="825187" cy="2411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Area B</a:t>
          </a:r>
        </a:p>
      </xdr:txBody>
    </xdr:sp>
    <xdr:clientData/>
  </xdr:absoluteAnchor>
  <xdr:absoluteAnchor>
    <xdr:pos x="13440909" y="971550"/>
    <xdr:ext cx="828362" cy="231651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996174F-ED23-43BE-B97D-85007D3BDC6F}"/>
            </a:ext>
          </a:extLst>
        </xdr:cNvPr>
        <xdr:cNvSpPr txBox="1"/>
      </xdr:nvSpPr>
      <xdr:spPr>
        <a:xfrm>
          <a:off x="13440909" y="971550"/>
          <a:ext cx="828362" cy="2316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Area A</a:t>
          </a:r>
        </a:p>
      </xdr:txBody>
    </xdr:sp>
    <xdr:clientData/>
  </xdr:absoluteAnchor>
  <xdr:absoluteAnchor>
    <xdr:pos x="14354175" y="3190875"/>
    <xdr:ext cx="780737" cy="2284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38F2D4D-E75A-469E-B160-83072E700F5A}"/>
            </a:ext>
          </a:extLst>
        </xdr:cNvPr>
        <xdr:cNvSpPr txBox="1"/>
      </xdr:nvSpPr>
      <xdr:spPr>
        <a:xfrm>
          <a:off x="14354175" y="3190875"/>
          <a:ext cx="780737" cy="2284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Area E</a:t>
          </a:r>
        </a:p>
      </xdr:txBody>
    </xdr:sp>
    <xdr:clientData/>
  </xdr:absoluteAnchor>
  <xdr:absoluteAnchor>
    <xdr:pos x="13982700" y="4371975"/>
    <xdr:ext cx="780737" cy="2284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2A7E211-AFA2-430D-936B-A64FA1013FA9}"/>
            </a:ext>
          </a:extLst>
        </xdr:cNvPr>
        <xdr:cNvSpPr txBox="1"/>
      </xdr:nvSpPr>
      <xdr:spPr>
        <a:xfrm>
          <a:off x="13982700" y="4371975"/>
          <a:ext cx="780737" cy="2284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Area F</a:t>
          </a:r>
        </a:p>
      </xdr:txBody>
    </xdr:sp>
    <xdr:clientData/>
  </xdr:absoluteAnchor>
  <xdr:absoluteAnchor>
    <xdr:pos x="15973425" y="2628900"/>
    <xdr:ext cx="780737" cy="2284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3C43BEB-BB25-4D2C-AC71-0CB9B6ECCF72}"/>
            </a:ext>
          </a:extLst>
        </xdr:cNvPr>
        <xdr:cNvSpPr txBox="1"/>
      </xdr:nvSpPr>
      <xdr:spPr>
        <a:xfrm>
          <a:off x="15973425" y="2628900"/>
          <a:ext cx="780737" cy="2284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Area G</a:t>
          </a:r>
        </a:p>
      </xdr:txBody>
    </xdr:sp>
    <xdr:clientData/>
  </xdr:absoluteAnchor>
  <xdr:absoluteAnchor>
    <xdr:pos x="17506950" y="2276475"/>
    <xdr:ext cx="780737" cy="2284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CB7228E-C45C-4AFD-B2CF-FB226A243F20}"/>
            </a:ext>
          </a:extLst>
        </xdr:cNvPr>
        <xdr:cNvSpPr txBox="1"/>
      </xdr:nvSpPr>
      <xdr:spPr>
        <a:xfrm>
          <a:off x="17506950" y="2276475"/>
          <a:ext cx="780737" cy="2284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Area H</a:t>
          </a:r>
        </a:p>
      </xdr:txBody>
    </xdr:sp>
    <xdr:clientData/>
  </xdr:absoluteAnchor>
  <xdr:absoluteAnchor>
    <xdr:pos x="15687675" y="3286125"/>
    <xdr:ext cx="780737" cy="22847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4B0C4609-BE28-4358-BCD0-4897F3F8395C}"/>
            </a:ext>
          </a:extLst>
        </xdr:cNvPr>
        <xdr:cNvSpPr txBox="1"/>
      </xdr:nvSpPr>
      <xdr:spPr>
        <a:xfrm>
          <a:off x="15687675" y="3286125"/>
          <a:ext cx="780737" cy="2284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Area J</a:t>
          </a:r>
        </a:p>
      </xdr:txBody>
    </xdr:sp>
    <xdr:clientData/>
  </xdr:absoluteAnchor>
  <xdr:absoluteAnchor>
    <xdr:pos x="17849850" y="3171825"/>
    <xdr:ext cx="780737" cy="228476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9CB9C84B-6F36-4B07-B160-B13568014FC9}"/>
            </a:ext>
          </a:extLst>
        </xdr:cNvPr>
        <xdr:cNvSpPr txBox="1"/>
      </xdr:nvSpPr>
      <xdr:spPr>
        <a:xfrm>
          <a:off x="17849850" y="3171825"/>
          <a:ext cx="780737" cy="2284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Area K</a:t>
          </a:r>
        </a:p>
      </xdr:txBody>
    </xdr:sp>
    <xdr:clientData/>
  </xdr:absoluteAnchor>
  <xdr:absoluteAnchor>
    <xdr:pos x="16002000" y="3886200"/>
    <xdr:ext cx="780737" cy="228476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5AC46AB4-2E3A-4350-BF54-8B94842F3929}"/>
            </a:ext>
          </a:extLst>
        </xdr:cNvPr>
        <xdr:cNvSpPr txBox="1"/>
      </xdr:nvSpPr>
      <xdr:spPr>
        <a:xfrm>
          <a:off x="16002000" y="3886200"/>
          <a:ext cx="780737" cy="2284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Area L</a:t>
          </a:r>
        </a:p>
      </xdr:txBody>
    </xdr:sp>
    <xdr:clientData/>
  </xdr:absoluteAnchor>
  <xdr:absoluteAnchor>
    <xdr:pos x="17173575" y="4838700"/>
    <xdr:ext cx="780737" cy="228476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8CB297D5-CDA2-4219-8487-3B89061E502F}"/>
            </a:ext>
          </a:extLst>
        </xdr:cNvPr>
        <xdr:cNvSpPr txBox="1"/>
      </xdr:nvSpPr>
      <xdr:spPr>
        <a:xfrm>
          <a:off x="17173575" y="4838700"/>
          <a:ext cx="780737" cy="2284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Area M</a:t>
          </a:r>
        </a:p>
      </xdr:txBody>
    </xdr:sp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uksuds.com/tools/members/surface-water-storage-volume-estimation-members" TargetMode="External"/><Relationship Id="rId1" Type="http://schemas.openxmlformats.org/officeDocument/2006/relationships/hyperlink" Target="https://uusp/engdel/Standards/engineering%20standards/Standard%20Details/STND_00%20Miscellaneous/Current%20Versions/STND-00-001_B.pdf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126"/>
  <sheetViews>
    <sheetView tabSelected="1" topLeftCell="A4" zoomScale="130" zoomScaleNormal="130" workbookViewId="0">
      <selection activeCell="A41" sqref="A41"/>
    </sheetView>
  </sheetViews>
  <sheetFormatPr defaultRowHeight="15" x14ac:dyDescent="0.25"/>
  <cols>
    <col min="11" max="11" width="9.140625" style="2"/>
    <col min="15" max="15" width="36.85546875" bestFit="1" customWidth="1"/>
    <col min="17" max="17" width="13" customWidth="1"/>
    <col min="18" max="18" width="12.140625" customWidth="1"/>
    <col min="19" max="19" width="11.85546875" customWidth="1"/>
    <col min="20" max="20" width="11.5703125" customWidth="1"/>
    <col min="21" max="21" width="11.85546875" customWidth="1"/>
  </cols>
  <sheetData>
    <row r="1" spans="1:13" x14ac:dyDescent="0.25">
      <c r="A1" s="1" t="s">
        <v>0</v>
      </c>
      <c r="M1" s="1" t="s">
        <v>1</v>
      </c>
    </row>
    <row r="2" spans="1:13" x14ac:dyDescent="0.25">
      <c r="A2" s="34" t="s">
        <v>116</v>
      </c>
    </row>
    <row r="3" spans="1:13" x14ac:dyDescent="0.25">
      <c r="A3" s="1"/>
    </row>
    <row r="4" spans="1:13" x14ac:dyDescent="0.25">
      <c r="A4" s="1"/>
    </row>
    <row r="5" spans="1:13" x14ac:dyDescent="0.25">
      <c r="A5" s="1"/>
    </row>
    <row r="6" spans="1:13" x14ac:dyDescent="0.25">
      <c r="A6" s="1"/>
    </row>
    <row r="7" spans="1:13" x14ac:dyDescent="0.25">
      <c r="A7" s="1"/>
    </row>
    <row r="8" spans="1:13" x14ac:dyDescent="0.25">
      <c r="A8" s="1"/>
    </row>
    <row r="9" spans="1:13" x14ac:dyDescent="0.25">
      <c r="A9" s="1"/>
    </row>
    <row r="10" spans="1:13" x14ac:dyDescent="0.25">
      <c r="A10" s="1"/>
    </row>
    <row r="11" spans="1:13" x14ac:dyDescent="0.25">
      <c r="A11" s="1"/>
    </row>
    <row r="12" spans="1:13" x14ac:dyDescent="0.25">
      <c r="A12" s="1"/>
    </row>
    <row r="13" spans="1:13" x14ac:dyDescent="0.25">
      <c r="A13" s="1"/>
    </row>
    <row r="14" spans="1:13" x14ac:dyDescent="0.25">
      <c r="A14" s="1"/>
    </row>
    <row r="15" spans="1:13" x14ac:dyDescent="0.25">
      <c r="A15" s="1"/>
    </row>
    <row r="16" spans="1:13" x14ac:dyDescent="0.25">
      <c r="A16" s="1"/>
    </row>
    <row r="17" spans="1:1" x14ac:dyDescent="0.25">
      <c r="A17" s="1"/>
    </row>
    <row r="18" spans="1:1" x14ac:dyDescent="0.25">
      <c r="A18" s="1"/>
    </row>
    <row r="19" spans="1:1" x14ac:dyDescent="0.25">
      <c r="A19" s="1"/>
    </row>
    <row r="21" spans="1:1" x14ac:dyDescent="0.25">
      <c r="A21" t="s">
        <v>117</v>
      </c>
    </row>
    <row r="38" spans="1:23" ht="15.75" thickBot="1" x14ac:dyDescent="0.3"/>
    <row r="39" spans="1:23" x14ac:dyDescent="0.25">
      <c r="N39" s="5"/>
      <c r="O39" s="6"/>
      <c r="P39" s="20"/>
      <c r="Q39" s="18"/>
      <c r="R39" s="18"/>
      <c r="S39" s="18"/>
      <c r="T39" s="18"/>
      <c r="U39" s="18"/>
      <c r="V39" s="19" t="s">
        <v>7</v>
      </c>
    </row>
    <row r="40" spans="1:23" x14ac:dyDescent="0.25">
      <c r="N40" s="7"/>
      <c r="O40" s="8" t="s">
        <v>2</v>
      </c>
      <c r="P40" s="9" t="s">
        <v>8</v>
      </c>
      <c r="Q40" s="39"/>
      <c r="R40" s="9"/>
      <c r="S40" s="9"/>
      <c r="T40" s="9"/>
      <c r="U40" s="9"/>
      <c r="V40" s="10"/>
    </row>
    <row r="41" spans="1:23" ht="15.75" thickBot="1" x14ac:dyDescent="0.3">
      <c r="A41" s="34" t="s">
        <v>115</v>
      </c>
      <c r="N41" s="11"/>
      <c r="O41" s="12"/>
      <c r="P41" s="21" t="s">
        <v>9</v>
      </c>
      <c r="Q41" s="13"/>
      <c r="R41" s="13"/>
      <c r="S41" s="13"/>
      <c r="T41" s="13"/>
      <c r="U41" s="13"/>
      <c r="V41" s="14">
        <f>SUM(Q41:U41)</f>
        <v>0</v>
      </c>
      <c r="W41" s="22" t="s">
        <v>10</v>
      </c>
    </row>
    <row r="42" spans="1:23" ht="15.75" thickBot="1" x14ac:dyDescent="0.3">
      <c r="P42" s="3"/>
    </row>
    <row r="43" spans="1:23" x14ac:dyDescent="0.25">
      <c r="N43" s="5"/>
      <c r="O43" s="6"/>
      <c r="P43" s="20"/>
      <c r="Q43" s="18" t="s">
        <v>3</v>
      </c>
      <c r="R43" s="18"/>
      <c r="S43" s="19" t="s">
        <v>7</v>
      </c>
    </row>
    <row r="44" spans="1:23" x14ac:dyDescent="0.25">
      <c r="N44" s="7"/>
      <c r="O44" s="8" t="s">
        <v>30</v>
      </c>
      <c r="P44" s="9" t="s">
        <v>8</v>
      </c>
      <c r="Q44" s="39">
        <v>234000</v>
      </c>
      <c r="R44" s="39"/>
      <c r="S44" s="10"/>
    </row>
    <row r="45" spans="1:23" ht="15.75" thickBot="1" x14ac:dyDescent="0.3">
      <c r="N45" s="11"/>
      <c r="O45" s="12"/>
      <c r="P45" s="21" t="s">
        <v>9</v>
      </c>
      <c r="Q45" s="13">
        <f>Q44/1000</f>
        <v>234</v>
      </c>
      <c r="R45" s="13"/>
      <c r="S45" s="14">
        <f>SUM(Q45:R45)</f>
        <v>234</v>
      </c>
      <c r="T45" s="22" t="s">
        <v>11</v>
      </c>
    </row>
    <row r="46" spans="1:23" ht="15.75" thickBot="1" x14ac:dyDescent="0.3">
      <c r="P46" s="3"/>
    </row>
    <row r="47" spans="1:23" x14ac:dyDescent="0.25">
      <c r="N47" s="5"/>
      <c r="O47" s="6"/>
      <c r="P47" s="20"/>
      <c r="Q47" s="18" t="s">
        <v>4</v>
      </c>
      <c r="R47" s="18" t="s">
        <v>6</v>
      </c>
      <c r="S47" s="18"/>
      <c r="T47" s="19" t="s">
        <v>7</v>
      </c>
    </row>
    <row r="48" spans="1:23" x14ac:dyDescent="0.25">
      <c r="N48" s="7"/>
      <c r="O48" s="8" t="s">
        <v>29</v>
      </c>
      <c r="P48" s="9" t="s">
        <v>8</v>
      </c>
      <c r="Q48" s="39">
        <v>326000</v>
      </c>
      <c r="R48" s="39">
        <v>100000</v>
      </c>
      <c r="S48" s="39"/>
      <c r="T48" s="10"/>
    </row>
    <row r="49" spans="1:22" ht="15.75" thickBot="1" x14ac:dyDescent="0.3">
      <c r="N49" s="11"/>
      <c r="O49" s="12"/>
      <c r="P49" s="21" t="s">
        <v>9</v>
      </c>
      <c r="Q49" s="13">
        <f>Q48/1000</f>
        <v>326</v>
      </c>
      <c r="R49" s="13">
        <f t="shared" ref="R49" si="0">R48/1000</f>
        <v>100</v>
      </c>
      <c r="S49" s="13"/>
      <c r="T49" s="14">
        <f>SUM(Q49:S49)</f>
        <v>426</v>
      </c>
      <c r="U49" s="22" t="s">
        <v>11</v>
      </c>
    </row>
    <row r="50" spans="1:22" ht="15.75" thickBot="1" x14ac:dyDescent="0.3"/>
    <row r="51" spans="1:22" x14ac:dyDescent="0.25">
      <c r="N51" s="5"/>
      <c r="O51" s="6"/>
      <c r="P51" s="20"/>
      <c r="Q51" s="18" t="s">
        <v>5</v>
      </c>
      <c r="R51" s="18"/>
      <c r="S51" s="18"/>
      <c r="T51" s="18"/>
      <c r="U51" s="19" t="s">
        <v>7</v>
      </c>
    </row>
    <row r="52" spans="1:22" x14ac:dyDescent="0.25">
      <c r="N52" s="7"/>
      <c r="O52" s="8" t="s">
        <v>28</v>
      </c>
      <c r="P52" s="9" t="s">
        <v>8</v>
      </c>
      <c r="Q52" s="39">
        <v>17000</v>
      </c>
      <c r="R52" s="8"/>
      <c r="S52" s="8"/>
      <c r="T52" s="8"/>
      <c r="U52" s="10"/>
    </row>
    <row r="53" spans="1:22" ht="15.75" thickBot="1" x14ac:dyDescent="0.3">
      <c r="N53" s="11"/>
      <c r="O53" s="12"/>
      <c r="P53" s="21" t="s">
        <v>9</v>
      </c>
      <c r="Q53" s="13">
        <f>Q52/1000</f>
        <v>17</v>
      </c>
      <c r="R53" s="13"/>
      <c r="S53" s="13"/>
      <c r="T53" s="13"/>
      <c r="U53" s="14">
        <f>SUM(Q53:T53)</f>
        <v>17</v>
      </c>
      <c r="V53" s="22" t="s">
        <v>21</v>
      </c>
    </row>
    <row r="62" spans="1:22" x14ac:dyDescent="0.25">
      <c r="A62" s="34" t="s">
        <v>118</v>
      </c>
    </row>
    <row r="63" spans="1:22" x14ac:dyDescent="0.25">
      <c r="A63" s="33"/>
    </row>
    <row r="84" spans="1:1" x14ac:dyDescent="0.25">
      <c r="A84" s="34" t="s">
        <v>118</v>
      </c>
    </row>
    <row r="85" spans="1:1" x14ac:dyDescent="0.25">
      <c r="A85" s="33"/>
    </row>
    <row r="105" spans="1:1" x14ac:dyDescent="0.25">
      <c r="A105" t="s">
        <v>119</v>
      </c>
    </row>
    <row r="120" spans="1:1" x14ac:dyDescent="0.25">
      <c r="A120" s="33"/>
    </row>
    <row r="126" spans="1:1" x14ac:dyDescent="0.25">
      <c r="A126" s="34" t="s">
        <v>120</v>
      </c>
    </row>
  </sheetData>
  <phoneticPr fontId="8" type="noConversion"/>
  <hyperlinks>
    <hyperlink ref="W41" location="'Kerbing Detail'!A1" display="See sheet 'Kerbing Detail'" xr:uid="{00000000-0004-0000-0100-000000000000}"/>
    <hyperlink ref="T45" location="'Containment Wall'!A1" display="See sheet ' Containment Wall'" xr:uid="{00000000-0004-0000-0100-000001000000}"/>
    <hyperlink ref="U49" location="'Containment Wall'!A1" display="See sheet ' Containment Wall'" xr:uid="{00000000-0004-0000-0100-000002000000}"/>
    <hyperlink ref="V53" location="'CONTAINMENT ROAD BUND'!A1" display="See cheet 'CONTAINMENT ROAD BUND'" xr:uid="{00000000-0004-0000-0100-00000300000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67"/>
  <sheetViews>
    <sheetView zoomScale="80" zoomScaleNormal="80" workbookViewId="0">
      <selection activeCell="E45" sqref="A45:E45"/>
    </sheetView>
  </sheetViews>
  <sheetFormatPr defaultRowHeight="15" x14ac:dyDescent="0.25"/>
  <cols>
    <col min="1" max="1" width="27.140625" bestFit="1" customWidth="1"/>
    <col min="4" max="4" width="41.5703125" bestFit="1" customWidth="1"/>
    <col min="5" max="5" width="22" bestFit="1" customWidth="1"/>
    <col min="9" max="9" width="38.85546875" bestFit="1" customWidth="1"/>
    <col min="10" max="10" width="5.85546875" customWidth="1"/>
    <col min="15" max="15" width="12" bestFit="1" customWidth="1"/>
    <col min="16" max="16" width="11.42578125" bestFit="1" customWidth="1"/>
    <col min="19" max="19" width="12.7109375" customWidth="1"/>
  </cols>
  <sheetData>
    <row r="1" spans="1:24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5"/>
    </row>
    <row r="2" spans="1:24" x14ac:dyDescent="0.25">
      <c r="A2" s="7"/>
      <c r="B2" s="8"/>
      <c r="C2" s="8"/>
      <c r="D2" s="8"/>
      <c r="E2" s="8"/>
      <c r="F2" s="8"/>
      <c r="G2" s="8"/>
      <c r="H2" s="8"/>
      <c r="I2" s="8" t="s">
        <v>31</v>
      </c>
      <c r="J2" s="23">
        <f>'Containment Areas'!S45</f>
        <v>234</v>
      </c>
      <c r="K2" s="8" t="s">
        <v>9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16"/>
    </row>
    <row r="3" spans="1:24" x14ac:dyDescent="0.25">
      <c r="A3" s="7"/>
      <c r="B3" s="8"/>
      <c r="C3" s="8"/>
      <c r="D3" s="8"/>
      <c r="E3" s="8"/>
      <c r="F3" s="8"/>
      <c r="G3" s="8"/>
      <c r="H3" s="8"/>
      <c r="I3" s="8"/>
      <c r="J3" s="23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6"/>
    </row>
    <row r="4" spans="1:24" x14ac:dyDescent="0.25">
      <c r="A4" s="7"/>
      <c r="B4" s="8"/>
      <c r="C4" s="8"/>
      <c r="D4" s="8"/>
      <c r="E4" s="8"/>
      <c r="F4" s="8"/>
      <c r="G4" s="8"/>
      <c r="H4" s="8"/>
      <c r="I4" s="8"/>
      <c r="J4" s="23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16"/>
    </row>
    <row r="5" spans="1:24" x14ac:dyDescent="0.25">
      <c r="A5" s="7"/>
      <c r="B5" s="8"/>
      <c r="C5" s="8"/>
      <c r="D5" s="8"/>
      <c r="E5" s="8"/>
      <c r="F5" s="8"/>
      <c r="G5" s="8"/>
      <c r="H5" s="8"/>
      <c r="I5" s="8"/>
      <c r="J5" s="23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16"/>
    </row>
    <row r="6" spans="1:24" x14ac:dyDescent="0.25">
      <c r="A6" s="7"/>
      <c r="B6" s="8"/>
      <c r="C6" s="8"/>
      <c r="D6" s="8"/>
      <c r="E6" s="8"/>
      <c r="F6" s="8"/>
      <c r="G6" s="8"/>
      <c r="H6" s="8"/>
      <c r="I6" s="8"/>
      <c r="J6" s="23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16"/>
    </row>
    <row r="7" spans="1:24" x14ac:dyDescent="0.25">
      <c r="A7" s="7"/>
      <c r="B7" s="8"/>
      <c r="C7" s="8"/>
      <c r="D7" s="8"/>
      <c r="E7" s="8"/>
      <c r="F7" s="8"/>
      <c r="G7" s="8"/>
      <c r="H7" s="8"/>
      <c r="I7" s="8"/>
      <c r="J7" s="23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16"/>
    </row>
    <row r="8" spans="1:24" x14ac:dyDescent="0.25">
      <c r="A8" s="7"/>
      <c r="B8" s="8"/>
      <c r="C8" s="8"/>
      <c r="D8" s="8"/>
      <c r="E8" s="8"/>
      <c r="F8" s="8"/>
      <c r="G8" s="8"/>
      <c r="H8" s="8"/>
      <c r="I8" s="8"/>
      <c r="J8" s="23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16"/>
    </row>
    <row r="9" spans="1:24" x14ac:dyDescent="0.25">
      <c r="A9" s="7"/>
      <c r="B9" s="8"/>
      <c r="C9" s="8"/>
      <c r="D9" s="8"/>
      <c r="E9" s="8"/>
      <c r="F9" s="8"/>
      <c r="G9" s="8"/>
      <c r="H9" s="8"/>
      <c r="I9" s="8"/>
      <c r="J9" s="23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16"/>
    </row>
    <row r="10" spans="1:24" x14ac:dyDescent="0.25">
      <c r="A10" s="7"/>
      <c r="B10" s="8"/>
      <c r="C10" s="8"/>
      <c r="D10" s="8"/>
      <c r="E10" s="8"/>
      <c r="F10" s="8"/>
      <c r="G10" s="8"/>
      <c r="H10" s="8"/>
      <c r="I10" s="8"/>
      <c r="J10" s="23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16"/>
    </row>
    <row r="11" spans="1:24" x14ac:dyDescent="0.25">
      <c r="A11" s="7"/>
      <c r="B11" s="8"/>
      <c r="C11" s="8"/>
      <c r="D11" s="8"/>
      <c r="E11" s="8"/>
      <c r="F11" s="8"/>
      <c r="G11" s="8"/>
      <c r="H11" s="8"/>
      <c r="I11" s="8"/>
      <c r="J11" s="23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16"/>
    </row>
    <row r="12" spans="1:24" x14ac:dyDescent="0.25">
      <c r="A12" s="7"/>
      <c r="B12" s="8"/>
      <c r="C12" s="8"/>
      <c r="D12" s="8"/>
      <c r="E12" s="8"/>
      <c r="F12" s="8"/>
      <c r="G12" s="8"/>
      <c r="H12" s="8"/>
      <c r="I12" s="8"/>
      <c r="J12" s="23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16"/>
    </row>
    <row r="13" spans="1:24" x14ac:dyDescent="0.25">
      <c r="A13" s="7"/>
      <c r="B13" s="8"/>
      <c r="C13" s="8"/>
      <c r="D13" s="8"/>
      <c r="E13" s="8"/>
      <c r="F13" s="8"/>
      <c r="G13" s="8"/>
      <c r="H13" s="8"/>
      <c r="I13" s="8"/>
      <c r="J13" s="23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16"/>
    </row>
    <row r="14" spans="1:24" x14ac:dyDescent="0.25">
      <c r="A14" s="7"/>
      <c r="B14" s="8"/>
      <c r="C14" s="8"/>
      <c r="D14" s="8"/>
      <c r="E14" s="8"/>
      <c r="F14" s="8"/>
      <c r="G14" s="8"/>
      <c r="H14" s="8"/>
      <c r="I14" s="8"/>
      <c r="J14" s="23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16"/>
    </row>
    <row r="15" spans="1:24" x14ac:dyDescent="0.25">
      <c r="A15" s="7"/>
      <c r="B15" s="8"/>
      <c r="C15" s="8"/>
      <c r="D15" s="8"/>
      <c r="E15" s="8"/>
      <c r="F15" s="8"/>
      <c r="G15" s="8"/>
      <c r="H15" s="8"/>
      <c r="I15" s="8"/>
      <c r="J15" s="23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16"/>
    </row>
    <row r="16" spans="1:24" x14ac:dyDescent="0.25">
      <c r="A16" s="7"/>
      <c r="B16" s="8"/>
      <c r="C16" s="8"/>
      <c r="D16" s="8"/>
      <c r="E16" s="8"/>
      <c r="F16" s="8"/>
      <c r="G16" s="8"/>
      <c r="H16" s="8"/>
      <c r="I16" s="8"/>
      <c r="J16" s="23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16"/>
    </row>
    <row r="17" spans="1:24" x14ac:dyDescent="0.25">
      <c r="A17" s="7"/>
      <c r="B17" s="8"/>
      <c r="C17" s="8"/>
      <c r="D17" s="8"/>
      <c r="E17" s="8"/>
      <c r="F17" s="8"/>
      <c r="G17" s="8"/>
      <c r="H17" s="8"/>
      <c r="I17" s="8"/>
      <c r="J17" s="23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16"/>
    </row>
    <row r="18" spans="1:24" x14ac:dyDescent="0.25">
      <c r="A18" s="7"/>
      <c r="B18" s="8"/>
      <c r="C18" s="8"/>
      <c r="D18" s="8"/>
      <c r="E18" s="8"/>
      <c r="F18" s="8"/>
      <c r="G18" s="8"/>
      <c r="H18" s="8"/>
      <c r="I18" s="8"/>
      <c r="J18" s="23"/>
      <c r="K18" s="8"/>
      <c r="L18" s="8"/>
      <c r="M18" s="8"/>
      <c r="N18" s="8"/>
      <c r="O18" s="8"/>
      <c r="P18" s="8"/>
      <c r="Q18" s="8"/>
      <c r="R18" s="38" t="s">
        <v>24</v>
      </c>
      <c r="S18" s="35">
        <f>S22*S23</f>
        <v>106.191778</v>
      </c>
      <c r="T18" s="8"/>
      <c r="U18" s="8"/>
      <c r="V18" s="8"/>
      <c r="W18" s="8"/>
      <c r="X18" s="16"/>
    </row>
    <row r="19" spans="1:24" ht="15.75" thickBot="1" x14ac:dyDescent="0.3">
      <c r="A19" s="7"/>
      <c r="B19" s="8"/>
      <c r="C19" s="8"/>
      <c r="D19" s="8"/>
      <c r="E19" s="8"/>
      <c r="F19" s="8"/>
      <c r="G19" s="8"/>
      <c r="H19" s="8"/>
      <c r="I19" s="8"/>
      <c r="J19" s="23"/>
      <c r="K19" s="8"/>
      <c r="L19" s="8"/>
      <c r="M19" s="8"/>
      <c r="N19" s="8"/>
      <c r="O19" s="12"/>
      <c r="P19" s="12"/>
      <c r="Q19" s="12" t="s">
        <v>25</v>
      </c>
      <c r="R19" s="12"/>
      <c r="S19" s="12"/>
      <c r="T19" s="8"/>
      <c r="U19" s="8"/>
      <c r="V19" s="8"/>
      <c r="W19" s="8"/>
      <c r="X19" s="16"/>
    </row>
    <row r="20" spans="1:24" x14ac:dyDescent="0.25">
      <c r="A20" s="7"/>
      <c r="B20" s="8"/>
      <c r="C20" s="8"/>
      <c r="D20" s="8"/>
      <c r="E20" s="8"/>
      <c r="F20" s="8"/>
      <c r="G20" s="8"/>
      <c r="H20" s="8"/>
      <c r="I20" s="8" t="s">
        <v>19</v>
      </c>
      <c r="J20" s="23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16"/>
    </row>
    <row r="21" spans="1:24" x14ac:dyDescent="0.25">
      <c r="A21" s="7"/>
      <c r="B21" s="8"/>
      <c r="C21" s="8"/>
      <c r="D21" s="8"/>
      <c r="E21" s="8"/>
      <c r="F21" s="8"/>
      <c r="G21" s="8"/>
      <c r="H21" s="8"/>
      <c r="I21" s="8"/>
      <c r="J21" s="23"/>
      <c r="K21" s="8"/>
      <c r="L21" s="8"/>
      <c r="M21" s="8"/>
      <c r="N21" s="8"/>
      <c r="O21" s="8"/>
      <c r="P21" s="8"/>
      <c r="Q21" s="8"/>
      <c r="R21" s="37" t="s">
        <v>26</v>
      </c>
      <c r="S21" s="35">
        <v>26547944.5</v>
      </c>
      <c r="T21" s="8"/>
      <c r="U21" s="8"/>
      <c r="V21" s="8"/>
      <c r="W21" s="8"/>
      <c r="X21" s="16"/>
    </row>
    <row r="22" spans="1:24" x14ac:dyDescent="0.25">
      <c r="A22" s="7"/>
      <c r="B22" s="8"/>
      <c r="C22" s="8"/>
      <c r="D22" s="8"/>
      <c r="E22" s="8"/>
      <c r="F22" s="8"/>
      <c r="G22" s="8"/>
      <c r="H22" s="8"/>
      <c r="I22" s="8"/>
      <c r="J22" s="23"/>
      <c r="K22" s="8"/>
      <c r="L22" s="8"/>
      <c r="M22" s="8"/>
      <c r="N22" s="8"/>
      <c r="O22" s="8"/>
      <c r="P22" s="8"/>
      <c r="Q22" s="8"/>
      <c r="R22" s="37" t="s">
        <v>23</v>
      </c>
      <c r="S22" s="35">
        <f>S21/(1000*1000)</f>
        <v>26.5479445</v>
      </c>
      <c r="T22" s="8"/>
      <c r="U22" s="8"/>
      <c r="V22" s="8"/>
      <c r="W22" s="8"/>
      <c r="X22" s="16"/>
    </row>
    <row r="23" spans="1:24" x14ac:dyDescent="0.25">
      <c r="A23" s="7"/>
      <c r="B23" s="8"/>
      <c r="C23" s="8"/>
      <c r="D23" s="8"/>
      <c r="E23" s="8"/>
      <c r="F23" s="8"/>
      <c r="G23" s="8"/>
      <c r="H23" s="8"/>
      <c r="I23" s="8"/>
      <c r="J23" s="23"/>
      <c r="K23" s="8"/>
      <c r="L23" s="8"/>
      <c r="M23" s="8"/>
      <c r="N23" s="8"/>
      <c r="O23" s="8"/>
      <c r="P23" s="8"/>
      <c r="Q23" s="8"/>
      <c r="R23" s="37" t="s">
        <v>22</v>
      </c>
      <c r="S23" s="8">
        <v>4</v>
      </c>
      <c r="T23" s="8"/>
      <c r="U23" s="8"/>
      <c r="V23" s="8"/>
      <c r="W23" s="8"/>
      <c r="X23" s="16"/>
    </row>
    <row r="24" spans="1:24" x14ac:dyDescent="0.25">
      <c r="A24" s="7"/>
      <c r="B24" s="8"/>
      <c r="C24" s="8"/>
      <c r="D24" s="8"/>
      <c r="E24" s="8"/>
      <c r="F24" s="8"/>
      <c r="G24" s="8"/>
      <c r="H24" s="8"/>
      <c r="I24" s="8" t="s">
        <v>32</v>
      </c>
      <c r="J24" s="23">
        <f>'Containment Areas'!T49</f>
        <v>426</v>
      </c>
      <c r="K24" s="8" t="s">
        <v>9</v>
      </c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16"/>
    </row>
    <row r="25" spans="1:24" x14ac:dyDescent="0.25">
      <c r="A25" s="7"/>
      <c r="B25" s="8"/>
      <c r="C25" s="8"/>
      <c r="D25" s="8"/>
      <c r="E25" s="8"/>
      <c r="F25" s="8"/>
      <c r="G25" s="8"/>
      <c r="H25" s="8"/>
      <c r="I25" s="8"/>
      <c r="J25" s="23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16"/>
    </row>
    <row r="26" spans="1:24" x14ac:dyDescent="0.25">
      <c r="A26" s="7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16"/>
    </row>
    <row r="27" spans="1:24" x14ac:dyDescent="0.25">
      <c r="A27" s="7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16"/>
    </row>
    <row r="28" spans="1:24" x14ac:dyDescent="0.25">
      <c r="A28" s="7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16"/>
    </row>
    <row r="29" spans="1:24" x14ac:dyDescent="0.25">
      <c r="A29" s="7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16"/>
    </row>
    <row r="30" spans="1:24" x14ac:dyDescent="0.25">
      <c r="A30" s="7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16"/>
    </row>
    <row r="31" spans="1:24" x14ac:dyDescent="0.25">
      <c r="A31" s="7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16"/>
    </row>
    <row r="32" spans="1:24" x14ac:dyDescent="0.25">
      <c r="A32" s="7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16"/>
    </row>
    <row r="33" spans="1:24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16"/>
    </row>
    <row r="34" spans="1:24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16"/>
    </row>
    <row r="35" spans="1:24" x14ac:dyDescent="0.25">
      <c r="A35" s="7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16"/>
    </row>
    <row r="36" spans="1:24" x14ac:dyDescent="0.25">
      <c r="A36" s="7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16"/>
    </row>
    <row r="37" spans="1:24" x14ac:dyDescent="0.25">
      <c r="A37" s="7"/>
      <c r="B37" s="8"/>
      <c r="C37" s="8"/>
      <c r="D37" s="28" t="s">
        <v>12</v>
      </c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16"/>
    </row>
    <row r="38" spans="1:24" x14ac:dyDescent="0.25">
      <c r="A38" s="7"/>
      <c r="B38" s="8"/>
      <c r="C38" s="8"/>
      <c r="D38" s="29" t="s">
        <v>13</v>
      </c>
      <c r="E38" s="8" t="s">
        <v>33</v>
      </c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16"/>
    </row>
    <row r="39" spans="1:24" x14ac:dyDescent="0.25">
      <c r="A39" s="7"/>
      <c r="B39" s="8"/>
      <c r="C39" s="8"/>
      <c r="D39" s="29" t="s">
        <v>20</v>
      </c>
      <c r="E39" s="8" t="s">
        <v>34</v>
      </c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16"/>
    </row>
    <row r="40" spans="1:24" x14ac:dyDescent="0.25">
      <c r="A40" s="7"/>
      <c r="B40" s="8"/>
      <c r="C40" s="8"/>
      <c r="D40" s="29" t="s">
        <v>14</v>
      </c>
      <c r="E40" s="8" t="s">
        <v>35</v>
      </c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16"/>
    </row>
    <row r="41" spans="1:24" x14ac:dyDescent="0.25">
      <c r="A41" s="7"/>
      <c r="B41" s="8"/>
      <c r="C41" s="8"/>
      <c r="D41" s="29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16"/>
    </row>
    <row r="42" spans="1:24" x14ac:dyDescent="0.25">
      <c r="A42" s="7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16"/>
    </row>
    <row r="43" spans="1:24" x14ac:dyDescent="0.25">
      <c r="A43" s="7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16"/>
    </row>
    <row r="44" spans="1:24" x14ac:dyDescent="0.25">
      <c r="A44" s="7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16"/>
    </row>
    <row r="45" spans="1:24" x14ac:dyDescent="0.25">
      <c r="A45" s="7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16"/>
    </row>
    <row r="46" spans="1:24" x14ac:dyDescent="0.25">
      <c r="A46" s="31" t="s">
        <v>18</v>
      </c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38"/>
      <c r="P46" s="35"/>
      <c r="Q46" s="8"/>
      <c r="R46" s="8"/>
      <c r="S46" s="8"/>
      <c r="T46" s="8"/>
      <c r="U46" s="8"/>
      <c r="V46" s="8"/>
      <c r="W46" s="8"/>
      <c r="X46" s="16"/>
    </row>
    <row r="47" spans="1:24" ht="15.75" thickBot="1" x14ac:dyDescent="0.3">
      <c r="A47" s="11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7"/>
    </row>
    <row r="49" spans="1:18" x14ac:dyDescent="0.25">
      <c r="A49" s="32" t="s">
        <v>17</v>
      </c>
      <c r="M49" s="8"/>
      <c r="N49" s="8"/>
      <c r="O49" s="37"/>
      <c r="P49" s="35"/>
      <c r="Q49" s="8"/>
      <c r="R49" s="8"/>
    </row>
    <row r="50" spans="1:18" x14ac:dyDescent="0.25">
      <c r="M50" s="8"/>
      <c r="N50" s="8"/>
      <c r="O50" s="37"/>
      <c r="P50" s="36"/>
      <c r="Q50" s="8"/>
      <c r="R50" s="8"/>
    </row>
    <row r="51" spans="1:18" x14ac:dyDescent="0.25">
      <c r="A51" s="1" t="s">
        <v>15</v>
      </c>
      <c r="M51" s="8"/>
      <c r="N51" s="8"/>
      <c r="O51" s="37"/>
      <c r="P51" s="8"/>
      <c r="Q51" s="8"/>
      <c r="R51" s="8"/>
    </row>
    <row r="52" spans="1:18" x14ac:dyDescent="0.25">
      <c r="M52" s="8"/>
      <c r="N52" s="8"/>
      <c r="Q52" s="8"/>
      <c r="R52" s="8"/>
    </row>
    <row r="57" spans="1:18" x14ac:dyDescent="0.25">
      <c r="I57" s="30"/>
    </row>
    <row r="58" spans="1:18" x14ac:dyDescent="0.25">
      <c r="I58" s="27"/>
    </row>
    <row r="59" spans="1:18" x14ac:dyDescent="0.25">
      <c r="I59" s="27"/>
    </row>
    <row r="60" spans="1:18" x14ac:dyDescent="0.25">
      <c r="I60" s="27"/>
    </row>
    <row r="61" spans="1:18" x14ac:dyDescent="0.25">
      <c r="I61" s="27"/>
    </row>
    <row r="62" spans="1:18" x14ac:dyDescent="0.25">
      <c r="I62" s="27"/>
    </row>
    <row r="63" spans="1:18" x14ac:dyDescent="0.25">
      <c r="I63" s="27"/>
    </row>
    <row r="64" spans="1:18" x14ac:dyDescent="0.25">
      <c r="I64" s="27"/>
    </row>
    <row r="65" spans="9:9" x14ac:dyDescent="0.25">
      <c r="I65" s="27"/>
    </row>
    <row r="66" spans="9:9" x14ac:dyDescent="0.25">
      <c r="I66" s="27"/>
    </row>
    <row r="67" spans="9:9" x14ac:dyDescent="0.25">
      <c r="I67" s="27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704DD-5409-46DC-A1F0-CE14BA942E98}">
  <dimension ref="L1:AF68"/>
  <sheetViews>
    <sheetView topLeftCell="F1" zoomScaleNormal="100" workbookViewId="0">
      <selection activeCell="M2" sqref="M2"/>
    </sheetView>
  </sheetViews>
  <sheetFormatPr defaultRowHeight="15" x14ac:dyDescent="0.25"/>
  <cols>
    <col min="12" max="12" width="51" customWidth="1"/>
    <col min="13" max="13" width="11.5703125" bestFit="1" customWidth="1"/>
    <col min="17" max="17" width="12" bestFit="1" customWidth="1"/>
    <col min="19" max="20" width="13.140625" customWidth="1"/>
    <col min="21" max="21" width="12" bestFit="1" customWidth="1"/>
    <col min="30" max="30" width="96" bestFit="1" customWidth="1"/>
    <col min="31" max="31" width="29.42578125" bestFit="1" customWidth="1"/>
    <col min="32" max="32" width="13" bestFit="1" customWidth="1"/>
  </cols>
  <sheetData>
    <row r="1" spans="12:14" x14ac:dyDescent="0.25">
      <c r="L1" s="58" t="s">
        <v>107</v>
      </c>
    </row>
    <row r="2" spans="12:14" ht="45" x14ac:dyDescent="0.25">
      <c r="L2" s="57" t="s">
        <v>106</v>
      </c>
      <c r="M2" s="52">
        <f>ROUNDUP(R51,-3)</f>
        <v>8000</v>
      </c>
      <c r="N2" s="49" t="s">
        <v>88</v>
      </c>
    </row>
    <row r="3" spans="12:14" x14ac:dyDescent="0.25">
      <c r="M3" s="50"/>
      <c r="N3" s="49"/>
    </row>
    <row r="4" spans="12:14" x14ac:dyDescent="0.25">
      <c r="L4" t="s">
        <v>105</v>
      </c>
      <c r="M4" s="52">
        <f>ROUNDUP(Z51,-1)</f>
        <v>970</v>
      </c>
      <c r="N4" s="49" t="s">
        <v>9</v>
      </c>
    </row>
    <row r="5" spans="12:14" x14ac:dyDescent="0.25">
      <c r="M5" s="50"/>
      <c r="N5" s="49"/>
    </row>
    <row r="6" spans="12:14" x14ac:dyDescent="0.25">
      <c r="L6" t="s">
        <v>104</v>
      </c>
      <c r="M6" s="50" t="s">
        <v>61</v>
      </c>
      <c r="N6" s="49" t="s">
        <v>103</v>
      </c>
    </row>
    <row r="32" spans="12:12" x14ac:dyDescent="0.25">
      <c r="L32" s="22" t="s">
        <v>102</v>
      </c>
    </row>
    <row r="36" spans="16:32" ht="30" x14ac:dyDescent="0.25">
      <c r="P36" t="s">
        <v>101</v>
      </c>
      <c r="Q36" s="3" t="s">
        <v>100</v>
      </c>
      <c r="R36" s="3" t="s">
        <v>100</v>
      </c>
      <c r="S36" s="54" t="s">
        <v>99</v>
      </c>
      <c r="T36" s="26" t="s">
        <v>98</v>
      </c>
      <c r="U36" s="26" t="s">
        <v>97</v>
      </c>
      <c r="V36" s="24" t="s">
        <v>96</v>
      </c>
      <c r="W36" s="24" t="s">
        <v>95</v>
      </c>
      <c r="X36" s="24" t="s">
        <v>94</v>
      </c>
      <c r="Y36" s="24" t="s">
        <v>93</v>
      </c>
      <c r="Z36" s="24" t="s">
        <v>92</v>
      </c>
      <c r="AA36" s="24" t="s">
        <v>91</v>
      </c>
      <c r="AB36" s="24" t="s">
        <v>90</v>
      </c>
    </row>
    <row r="37" spans="16:32" ht="17.25" x14ac:dyDescent="0.25">
      <c r="Q37" s="3" t="s">
        <v>89</v>
      </c>
      <c r="R37" s="3" t="s">
        <v>88</v>
      </c>
      <c r="S37" s="3"/>
      <c r="T37" s="3"/>
      <c r="U37" s="3"/>
      <c r="V37" s="26"/>
      <c r="W37" s="26"/>
      <c r="X37" s="56"/>
      <c r="Y37" s="26"/>
      <c r="Z37" s="26"/>
      <c r="AA37" s="26"/>
      <c r="AB37" s="24"/>
      <c r="AD37" s="55" t="s">
        <v>87</v>
      </c>
    </row>
    <row r="38" spans="16:32" x14ac:dyDescent="0.25">
      <c r="P38" t="s">
        <v>86</v>
      </c>
      <c r="Q38" s="50">
        <v>911450000</v>
      </c>
      <c r="R38" s="52">
        <f>Q38/(1000*1000)</f>
        <v>911.45</v>
      </c>
      <c r="S38" s="50" t="s">
        <v>109</v>
      </c>
      <c r="T38" s="50">
        <v>89.99</v>
      </c>
      <c r="U38" s="50">
        <v>88.7</v>
      </c>
      <c r="V38" s="50">
        <f>T38</f>
        <v>89.99</v>
      </c>
      <c r="W38" s="50">
        <f>V38-0.55-(Y38/1000)</f>
        <v>89.289999999999992</v>
      </c>
      <c r="X38" s="51">
        <f>1/200</f>
        <v>5.0000000000000001E-3</v>
      </c>
      <c r="Y38" s="50">
        <v>150</v>
      </c>
      <c r="Z38" s="50">
        <v>112</v>
      </c>
      <c r="AA38" s="50">
        <f>W38-X38*Z38</f>
        <v>88.72999999999999</v>
      </c>
      <c r="AB38" s="49" t="str">
        <f>IF(AA38&gt;U38,"OK","Won't work!")</f>
        <v>OK</v>
      </c>
      <c r="AD38" s="44" t="s">
        <v>85</v>
      </c>
    </row>
    <row r="39" spans="16:32" x14ac:dyDescent="0.25">
      <c r="S39" s="50"/>
      <c r="T39" s="50"/>
      <c r="U39" s="50"/>
      <c r="V39" s="50"/>
      <c r="W39" s="50"/>
      <c r="X39" s="51"/>
      <c r="Y39" s="50"/>
      <c r="Z39" s="50"/>
      <c r="AA39" s="50"/>
      <c r="AB39" s="49"/>
      <c r="AD39" s="25"/>
      <c r="AE39" s="42" t="s">
        <v>84</v>
      </c>
      <c r="AF39" s="54" t="s">
        <v>83</v>
      </c>
    </row>
    <row r="40" spans="16:32" ht="30" x14ac:dyDescent="0.25">
      <c r="P40" t="s">
        <v>27</v>
      </c>
      <c r="Q40" s="50">
        <v>282270000</v>
      </c>
      <c r="R40" s="52">
        <f t="shared" ref="R40:R50" si="0">Q40/(1000*1000)</f>
        <v>282.27</v>
      </c>
      <c r="S40" s="50" t="s">
        <v>110</v>
      </c>
      <c r="T40" s="50">
        <v>88.95</v>
      </c>
      <c r="U40" s="50">
        <v>87.04</v>
      </c>
      <c r="V40" s="50">
        <f t="shared" ref="V40:V50" si="1">T40</f>
        <v>88.95</v>
      </c>
      <c r="W40" s="50">
        <f t="shared" ref="W40:W50" si="2">V40-0.55-(Y40/1000)</f>
        <v>88.25</v>
      </c>
      <c r="X40" s="51">
        <f t="shared" ref="X40:X50" si="3">1/200</f>
        <v>5.0000000000000001E-3</v>
      </c>
      <c r="Y40" s="50">
        <v>150</v>
      </c>
      <c r="Z40" s="50">
        <v>22</v>
      </c>
      <c r="AA40" s="50">
        <f t="shared" ref="AA40:AA50" si="4">W40-X40*Z40</f>
        <v>88.14</v>
      </c>
      <c r="AB40" s="49" t="str">
        <f t="shared" ref="AB40:AB50" si="5">IF(AA40&gt;U40,"OK","Won't work!")</f>
        <v>OK</v>
      </c>
      <c r="AD40" s="43" t="s">
        <v>82</v>
      </c>
      <c r="AE40" s="42" t="s">
        <v>78</v>
      </c>
      <c r="AF40" s="26" t="s">
        <v>81</v>
      </c>
    </row>
    <row r="41" spans="16:32" ht="30" x14ac:dyDescent="0.25">
      <c r="P41" t="s">
        <v>80</v>
      </c>
      <c r="Q41" s="50">
        <v>768260000</v>
      </c>
      <c r="R41" s="52">
        <f t="shared" si="0"/>
        <v>768.26</v>
      </c>
      <c r="S41" s="50" t="s">
        <v>111</v>
      </c>
      <c r="T41" s="50">
        <v>89.71</v>
      </c>
      <c r="U41" s="50">
        <v>87.3</v>
      </c>
      <c r="V41" s="50">
        <f t="shared" si="1"/>
        <v>89.71</v>
      </c>
      <c r="W41" s="50">
        <f t="shared" si="2"/>
        <v>89.009999999999991</v>
      </c>
      <c r="X41" s="51">
        <f t="shared" si="3"/>
        <v>5.0000000000000001E-3</v>
      </c>
      <c r="Y41" s="50">
        <v>150</v>
      </c>
      <c r="Z41" s="50">
        <v>42</v>
      </c>
      <c r="AA41" s="50">
        <f t="shared" si="4"/>
        <v>88.8</v>
      </c>
      <c r="AB41" s="49" t="str">
        <f t="shared" si="5"/>
        <v>OK</v>
      </c>
      <c r="AD41" s="43" t="s">
        <v>79</v>
      </c>
      <c r="AE41" s="42" t="s">
        <v>78</v>
      </c>
      <c r="AF41" s="26" t="s">
        <v>77</v>
      </c>
    </row>
    <row r="42" spans="16:32" ht="30" x14ac:dyDescent="0.25">
      <c r="P42" t="s">
        <v>76</v>
      </c>
      <c r="Q42" s="50">
        <v>1511280000</v>
      </c>
      <c r="R42" s="52">
        <f t="shared" si="0"/>
        <v>1511.28</v>
      </c>
      <c r="S42" s="50" t="s">
        <v>112</v>
      </c>
      <c r="T42" s="50">
        <v>89.88</v>
      </c>
      <c r="U42" s="50">
        <v>87.88</v>
      </c>
      <c r="V42" s="50">
        <f t="shared" si="1"/>
        <v>89.88</v>
      </c>
      <c r="W42" s="50">
        <f t="shared" si="2"/>
        <v>89.179999999999993</v>
      </c>
      <c r="X42" s="51">
        <f t="shared" si="3"/>
        <v>5.0000000000000001E-3</v>
      </c>
      <c r="Y42" s="50">
        <v>150</v>
      </c>
      <c r="Z42" s="50">
        <v>168</v>
      </c>
      <c r="AA42" s="50">
        <f t="shared" si="4"/>
        <v>88.339999999999989</v>
      </c>
      <c r="AB42" s="49" t="str">
        <f t="shared" si="5"/>
        <v>OK</v>
      </c>
      <c r="AD42" s="43" t="s">
        <v>75</v>
      </c>
      <c r="AE42" s="42" t="s">
        <v>74</v>
      </c>
      <c r="AF42" s="40">
        <f>M2</f>
        <v>8000</v>
      </c>
    </row>
    <row r="43" spans="16:32" x14ac:dyDescent="0.25">
      <c r="P43" t="s">
        <v>73</v>
      </c>
      <c r="Q43" s="50">
        <v>133770000</v>
      </c>
      <c r="R43" s="52">
        <f t="shared" si="0"/>
        <v>133.77000000000001</v>
      </c>
      <c r="S43" s="50" t="s">
        <v>61</v>
      </c>
      <c r="T43" s="50" t="s">
        <v>61</v>
      </c>
      <c r="U43" s="50" t="s">
        <v>61</v>
      </c>
      <c r="V43" s="50" t="str">
        <f t="shared" si="1"/>
        <v>TBC</v>
      </c>
      <c r="W43" s="50" t="e">
        <f t="shared" si="2"/>
        <v>#VALUE!</v>
      </c>
      <c r="X43" s="51">
        <f t="shared" si="3"/>
        <v>5.0000000000000001E-3</v>
      </c>
      <c r="Y43" s="50">
        <v>150</v>
      </c>
      <c r="Z43" s="50">
        <v>36</v>
      </c>
      <c r="AA43" s="50" t="e">
        <f t="shared" si="4"/>
        <v>#VALUE!</v>
      </c>
      <c r="AB43" s="49" t="e">
        <f t="shared" si="5"/>
        <v>#VALUE!</v>
      </c>
      <c r="AD43" s="43" t="s">
        <v>72</v>
      </c>
      <c r="AE43" s="42"/>
      <c r="AF43" s="26">
        <f>AF42/10000</f>
        <v>0.8</v>
      </c>
    </row>
    <row r="44" spans="16:32" x14ac:dyDescent="0.25">
      <c r="P44" t="s">
        <v>71</v>
      </c>
      <c r="Q44" s="50">
        <v>1408590000</v>
      </c>
      <c r="R44" s="52">
        <f t="shared" si="0"/>
        <v>1408.59</v>
      </c>
      <c r="S44" s="50" t="s">
        <v>109</v>
      </c>
      <c r="T44" s="50">
        <v>91.89</v>
      </c>
      <c r="U44" s="50">
        <v>90.19</v>
      </c>
      <c r="V44" s="50">
        <f t="shared" si="1"/>
        <v>91.89</v>
      </c>
      <c r="W44" s="50">
        <f t="shared" si="2"/>
        <v>91.19</v>
      </c>
      <c r="X44" s="51">
        <f t="shared" si="3"/>
        <v>5.0000000000000001E-3</v>
      </c>
      <c r="Y44" s="50">
        <v>150</v>
      </c>
      <c r="Z44" s="50">
        <v>170</v>
      </c>
      <c r="AA44" s="50">
        <f t="shared" si="4"/>
        <v>90.34</v>
      </c>
      <c r="AB44" s="49" t="str">
        <f t="shared" si="5"/>
        <v>OK</v>
      </c>
      <c r="AD44" s="47" t="s">
        <v>70</v>
      </c>
      <c r="AE44" s="46"/>
      <c r="AF44" s="45">
        <v>0</v>
      </c>
    </row>
    <row r="45" spans="16:32" x14ac:dyDescent="0.25">
      <c r="P45" t="s">
        <v>69</v>
      </c>
      <c r="Q45" s="50">
        <v>402170000</v>
      </c>
      <c r="R45" s="52">
        <f t="shared" si="0"/>
        <v>402.17</v>
      </c>
      <c r="S45" s="50" t="s">
        <v>113</v>
      </c>
      <c r="T45" s="50">
        <v>90.78</v>
      </c>
      <c r="U45" s="50">
        <v>87.91</v>
      </c>
      <c r="V45" s="50">
        <f t="shared" si="1"/>
        <v>90.78</v>
      </c>
      <c r="W45" s="50">
        <f t="shared" si="2"/>
        <v>90.08</v>
      </c>
      <c r="X45" s="51">
        <f t="shared" si="3"/>
        <v>5.0000000000000001E-3</v>
      </c>
      <c r="Y45" s="50">
        <v>150</v>
      </c>
      <c r="Z45" s="50">
        <v>100</v>
      </c>
      <c r="AA45" s="50">
        <f t="shared" si="4"/>
        <v>89.58</v>
      </c>
      <c r="AB45" s="49" t="str">
        <f t="shared" si="5"/>
        <v>OK</v>
      </c>
      <c r="AD45" s="47" t="s">
        <v>68</v>
      </c>
      <c r="AE45" s="46"/>
      <c r="AF45" s="45">
        <f>AF43-AF44</f>
        <v>0.8</v>
      </c>
    </row>
    <row r="46" spans="16:32" x14ac:dyDescent="0.25">
      <c r="P46" t="s">
        <v>16</v>
      </c>
      <c r="Q46" s="50">
        <v>543110000</v>
      </c>
      <c r="R46" s="52">
        <f t="shared" si="0"/>
        <v>543.11</v>
      </c>
      <c r="S46" s="50" t="s">
        <v>61</v>
      </c>
      <c r="T46" s="50" t="s">
        <v>61</v>
      </c>
      <c r="U46" s="50" t="s">
        <v>61</v>
      </c>
      <c r="V46" s="50" t="str">
        <f t="shared" si="1"/>
        <v>TBC</v>
      </c>
      <c r="W46" s="50" t="e">
        <f t="shared" si="2"/>
        <v>#VALUE!</v>
      </c>
      <c r="X46" s="51">
        <f t="shared" si="3"/>
        <v>5.0000000000000001E-3</v>
      </c>
      <c r="Y46" s="50">
        <v>150</v>
      </c>
      <c r="Z46" s="50">
        <v>45</v>
      </c>
      <c r="AA46" s="50" t="e">
        <f t="shared" si="4"/>
        <v>#VALUE!</v>
      </c>
      <c r="AB46" s="49" t="e">
        <f t="shared" si="5"/>
        <v>#VALUE!</v>
      </c>
      <c r="AD46" s="43" t="s">
        <v>67</v>
      </c>
      <c r="AE46" s="42"/>
      <c r="AF46" s="26">
        <v>1.2</v>
      </c>
    </row>
    <row r="47" spans="16:32" x14ac:dyDescent="0.25">
      <c r="P47" t="s">
        <v>66</v>
      </c>
      <c r="Q47">
        <v>51810000</v>
      </c>
      <c r="R47" s="52">
        <f t="shared" si="0"/>
        <v>51.81</v>
      </c>
      <c r="S47" s="50" t="s">
        <v>114</v>
      </c>
      <c r="T47" s="50">
        <v>91.45</v>
      </c>
      <c r="U47" s="50">
        <v>89.34</v>
      </c>
      <c r="V47" s="50">
        <f t="shared" si="1"/>
        <v>91.45</v>
      </c>
      <c r="W47" s="50">
        <f t="shared" si="2"/>
        <v>90.75</v>
      </c>
      <c r="X47" s="51">
        <f t="shared" si="3"/>
        <v>5.0000000000000001E-3</v>
      </c>
      <c r="Y47" s="50">
        <v>150</v>
      </c>
      <c r="Z47" s="50">
        <v>50</v>
      </c>
      <c r="AA47" s="50">
        <f t="shared" si="4"/>
        <v>90.5</v>
      </c>
      <c r="AB47" s="49" t="str">
        <f t="shared" si="5"/>
        <v>OK</v>
      </c>
      <c r="AD47" s="43" t="s">
        <v>65</v>
      </c>
      <c r="AE47" s="42"/>
      <c r="AF47" s="53">
        <f>AF46/AF45</f>
        <v>1.4999999999999998</v>
      </c>
    </row>
    <row r="48" spans="16:32" x14ac:dyDescent="0.25">
      <c r="P48" t="s">
        <v>64</v>
      </c>
      <c r="Q48" s="50">
        <v>1256780000</v>
      </c>
      <c r="R48" s="52">
        <f t="shared" si="0"/>
        <v>1256.78</v>
      </c>
      <c r="S48" s="50" t="s">
        <v>61</v>
      </c>
      <c r="T48" s="50" t="s">
        <v>61</v>
      </c>
      <c r="U48" s="50" t="s">
        <v>61</v>
      </c>
      <c r="V48" s="50" t="str">
        <f t="shared" si="1"/>
        <v>TBC</v>
      </c>
      <c r="W48" s="50" t="e">
        <f t="shared" si="2"/>
        <v>#VALUE!</v>
      </c>
      <c r="X48" s="51">
        <f t="shared" si="3"/>
        <v>5.0000000000000001E-3</v>
      </c>
      <c r="Y48" s="50">
        <v>150</v>
      </c>
      <c r="Z48" s="50">
        <v>125</v>
      </c>
      <c r="AA48" s="50" t="e">
        <f t="shared" si="4"/>
        <v>#VALUE!</v>
      </c>
      <c r="AB48" s="49" t="e">
        <f t="shared" si="5"/>
        <v>#VALUE!</v>
      </c>
      <c r="AD48" s="43" t="s">
        <v>63</v>
      </c>
      <c r="AE48" s="42"/>
      <c r="AF48" s="26">
        <v>0</v>
      </c>
    </row>
    <row r="49" spans="16:32" x14ac:dyDescent="0.25">
      <c r="P49" t="s">
        <v>62</v>
      </c>
      <c r="Q49" s="50">
        <v>114890000</v>
      </c>
      <c r="R49" s="52">
        <f t="shared" si="0"/>
        <v>114.89</v>
      </c>
      <c r="S49" s="50" t="s">
        <v>61</v>
      </c>
      <c r="T49" s="50" t="s">
        <v>61</v>
      </c>
      <c r="U49" s="50" t="s">
        <v>61</v>
      </c>
      <c r="V49" s="50" t="str">
        <f t="shared" si="1"/>
        <v>TBC</v>
      </c>
      <c r="W49" s="50" t="e">
        <f t="shared" si="2"/>
        <v>#VALUE!</v>
      </c>
      <c r="X49" s="51">
        <f t="shared" si="3"/>
        <v>5.0000000000000001E-3</v>
      </c>
      <c r="Y49" s="50">
        <v>150</v>
      </c>
      <c r="Z49" s="50">
        <v>31</v>
      </c>
      <c r="AA49" s="50" t="e">
        <f t="shared" si="4"/>
        <v>#VALUE!</v>
      </c>
      <c r="AB49" s="49" t="e">
        <f t="shared" si="5"/>
        <v>#VALUE!</v>
      </c>
      <c r="AD49" s="43" t="s">
        <v>60</v>
      </c>
      <c r="AE49" s="42"/>
      <c r="AF49" s="26">
        <v>100</v>
      </c>
    </row>
    <row r="50" spans="16:32" x14ac:dyDescent="0.25">
      <c r="P50" t="s">
        <v>108</v>
      </c>
      <c r="Q50" s="50">
        <v>268530000</v>
      </c>
      <c r="R50" s="52">
        <f t="shared" si="0"/>
        <v>268.52999999999997</v>
      </c>
      <c r="S50" s="50" t="s">
        <v>61</v>
      </c>
      <c r="T50" s="50" t="s">
        <v>61</v>
      </c>
      <c r="U50" s="50" t="s">
        <v>61</v>
      </c>
      <c r="V50" s="50" t="str">
        <f t="shared" si="1"/>
        <v>TBC</v>
      </c>
      <c r="W50" s="50" t="e">
        <f t="shared" si="2"/>
        <v>#VALUE!</v>
      </c>
      <c r="X50" s="51">
        <f t="shared" si="3"/>
        <v>5.0000000000000001E-3</v>
      </c>
      <c r="Y50" s="50">
        <v>150</v>
      </c>
      <c r="Z50" s="50">
        <v>65</v>
      </c>
      <c r="AA50" s="50" t="e">
        <f t="shared" si="4"/>
        <v>#VALUE!</v>
      </c>
      <c r="AB50" s="49" t="e">
        <f t="shared" si="5"/>
        <v>#VALUE!</v>
      </c>
      <c r="AD50" s="47" t="s">
        <v>59</v>
      </c>
      <c r="AE50" s="46" t="s">
        <v>58</v>
      </c>
      <c r="AF50" s="45">
        <v>0</v>
      </c>
    </row>
    <row r="51" spans="16:32" x14ac:dyDescent="0.25">
      <c r="R51" s="4">
        <f>SUM(R38:R50)</f>
        <v>7652.91</v>
      </c>
      <c r="Z51" s="4">
        <f>SUM(Z38:Z50)</f>
        <v>966</v>
      </c>
      <c r="AD51" s="47" t="s">
        <v>57</v>
      </c>
      <c r="AE51" s="46" t="s">
        <v>51</v>
      </c>
      <c r="AF51" s="45">
        <v>10</v>
      </c>
    </row>
    <row r="52" spans="16:32" x14ac:dyDescent="0.25">
      <c r="AD52" s="47" t="s">
        <v>56</v>
      </c>
      <c r="AE52" s="46" t="s">
        <v>51</v>
      </c>
      <c r="AF52" s="48">
        <v>0.66</v>
      </c>
    </row>
    <row r="53" spans="16:32" x14ac:dyDescent="0.25">
      <c r="AD53" s="47" t="s">
        <v>55</v>
      </c>
      <c r="AE53" s="46" t="s">
        <v>53</v>
      </c>
      <c r="AF53" s="45">
        <f>AF46</f>
        <v>1.2</v>
      </c>
    </row>
    <row r="54" spans="16:32" x14ac:dyDescent="0.25">
      <c r="AD54" s="47" t="s">
        <v>54</v>
      </c>
      <c r="AE54" s="46" t="s">
        <v>53</v>
      </c>
      <c r="AF54" s="45">
        <f>AF53</f>
        <v>1.2</v>
      </c>
    </row>
    <row r="55" spans="16:32" x14ac:dyDescent="0.25">
      <c r="AD55" s="47" t="s">
        <v>52</v>
      </c>
      <c r="AE55" s="46" t="s">
        <v>51</v>
      </c>
      <c r="AF55" s="45">
        <v>30</v>
      </c>
    </row>
    <row r="56" spans="16:32" x14ac:dyDescent="0.25">
      <c r="AD56" s="43" t="s">
        <v>50</v>
      </c>
      <c r="AE56" s="44" t="s">
        <v>48</v>
      </c>
      <c r="AF56" s="26">
        <v>55</v>
      </c>
    </row>
    <row r="57" spans="16:32" x14ac:dyDescent="0.25">
      <c r="AD57" s="43" t="s">
        <v>49</v>
      </c>
      <c r="AE57" s="44" t="s">
        <v>48</v>
      </c>
      <c r="AF57" s="26">
        <v>74.34</v>
      </c>
    </row>
    <row r="58" spans="16:32" x14ac:dyDescent="0.25">
      <c r="AD58" s="43" t="s">
        <v>47</v>
      </c>
      <c r="AE58" s="42"/>
      <c r="AF58" s="26">
        <v>2.09</v>
      </c>
    </row>
    <row r="59" spans="16:32" x14ac:dyDescent="0.25">
      <c r="AD59" s="43" t="s">
        <v>46</v>
      </c>
      <c r="AE59" s="42"/>
      <c r="AF59" s="26">
        <v>2</v>
      </c>
    </row>
    <row r="60" spans="16:32" x14ac:dyDescent="0.25">
      <c r="AD60" s="43" t="s">
        <v>45</v>
      </c>
      <c r="AE60" s="42"/>
      <c r="AF60" s="26">
        <v>3.5</v>
      </c>
    </row>
    <row r="61" spans="16:32" x14ac:dyDescent="0.25">
      <c r="AD61" s="43" t="s">
        <v>44</v>
      </c>
      <c r="AE61" s="42"/>
      <c r="AF61" s="26">
        <v>4.3</v>
      </c>
    </row>
    <row r="62" spans="16:32" x14ac:dyDescent="0.25">
      <c r="AD62" s="43" t="s">
        <v>43</v>
      </c>
      <c r="AE62" s="42"/>
      <c r="AF62" s="26">
        <v>608</v>
      </c>
    </row>
    <row r="63" spans="16:32" x14ac:dyDescent="0.25">
      <c r="AD63" s="43" t="s">
        <v>42</v>
      </c>
      <c r="AE63" s="42"/>
      <c r="AF63" s="26">
        <v>188</v>
      </c>
    </row>
    <row r="64" spans="16:32" x14ac:dyDescent="0.25">
      <c r="AD64" s="43" t="s">
        <v>41</v>
      </c>
      <c r="AE64" s="42"/>
      <c r="AF64" s="26">
        <v>796</v>
      </c>
    </row>
    <row r="65" spans="30:32" x14ac:dyDescent="0.25">
      <c r="AD65" s="43" t="s">
        <v>40</v>
      </c>
      <c r="AE65" s="42"/>
      <c r="AF65" s="41">
        <f>AF60/AF42</f>
        <v>4.3750000000000001E-4</v>
      </c>
    </row>
    <row r="67" spans="30:32" x14ac:dyDescent="0.25">
      <c r="AD67" t="s">
        <v>39</v>
      </c>
      <c r="AE67" t="s">
        <v>38</v>
      </c>
      <c r="AF67">
        <v>10.905225209704096</v>
      </c>
    </row>
    <row r="68" spans="30:32" x14ac:dyDescent="0.25">
      <c r="AD68" t="s">
        <v>37</v>
      </c>
      <c r="AE68" t="s">
        <v>36</v>
      </c>
      <c r="AF68" s="40">
        <f>AF67/AF65</f>
        <v>24926.229050752219</v>
      </c>
    </row>
  </sheetData>
  <hyperlinks>
    <hyperlink ref="L32" r:id="rId1" xr:uid="{B68C01B3-DDB5-49EB-9929-D8601E0CFBC7}"/>
    <hyperlink ref="AD37" r:id="rId2" xr:uid="{50F5A490-949B-4EEF-8D66-7699A98A0463}"/>
  </hyperlinks>
  <pageMargins left="0.7" right="0.7" top="0.75" bottom="0.75" header="0.3" footer="0.3"/>
  <pageSetup paperSize="9" orientation="portrait" horizontalDpi="1200" verticalDpi="1200" r:id="rId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ermit File" ma:contentTypeID="0x0101000E9AD557692E154F9D2697C8C6432F76002FF98D7FBCA7AA42ADBE27AC96EFD93A" ma:contentTypeVersion="44" ma:contentTypeDescription="Create a new document." ma:contentTypeScope="" ma:versionID="4eac5d31691fc48a340eec8b4c1fe3c3">
  <xsd:schema xmlns:xsd="http://www.w3.org/2001/XMLSchema" xmlns:xs="http://www.w3.org/2001/XMLSchema" xmlns:p="http://schemas.microsoft.com/office/2006/metadata/properties" xmlns:ns2="dbe221e7-66db-4bdb-a92c-aa517c005f15" xmlns:ns3="662745e8-e224-48e8-a2e3-254862b8c2f5" xmlns:ns4="eebef177-55b5-4448-a5fb-28ea454417ee" xmlns:ns5="5ffd8e36-f429-4edc-ab50-c5be84842779" xmlns:ns6="c760b49e-90f4-4260-b1d9-e3d7d6a75612" targetNamespace="http://schemas.microsoft.com/office/2006/metadata/properties" ma:root="true" ma:fieldsID="277a7d39f86d4c8e4af715c42cb0e530" ns2:_="" ns3:_="" ns4:_="" ns5:_="" ns6:_="">
    <xsd:import namespace="dbe221e7-66db-4bdb-a92c-aa517c005f15"/>
    <xsd:import namespace="662745e8-e224-48e8-a2e3-254862b8c2f5"/>
    <xsd:import namespace="eebef177-55b5-4448-a5fb-28ea454417ee"/>
    <xsd:import namespace="5ffd8e36-f429-4edc-ab50-c5be84842779"/>
    <xsd:import namespace="c760b49e-90f4-4260-b1d9-e3d7d6a75612"/>
    <xsd:element name="properties">
      <xsd:complexType>
        <xsd:sequence>
          <xsd:element name="documentManagement">
            <xsd:complexType>
              <xsd:all>
                <xsd:element ref="ns2:d3564be703db47eda46ec138bc1ba091" minOccurs="0"/>
                <xsd:element ref="ns3:TaxCatchAll" minOccurs="0"/>
                <xsd:element ref="ns3:TaxCatchAllLabel" minOccurs="0"/>
                <xsd:element ref="ns4:DocumentDate"/>
                <xsd:element ref="ns4:EAReceivedDate"/>
                <xsd:element ref="ns4:ExternalAuthor"/>
                <xsd:element ref="ns2:c52c737aaa794145b5e1ab0b33580095" minOccurs="0"/>
                <xsd:element ref="ns2:ncb1594ff73b435992550f571a78c184" minOccurs="0"/>
                <xsd:element ref="ns2:p517ccc45a7e4674ae144f9410147bb3" minOccurs="0"/>
                <xsd:element ref="ns2:f91636ce86a943e5a85e589048b494b2" minOccurs="0"/>
                <xsd:element ref="ns4:PermitNumber"/>
                <xsd:element ref="ns4:OtherReference" minOccurs="0"/>
                <xsd:element ref="ns4:EPRNumber" minOccurs="0"/>
                <xsd:element ref="ns4:Customer_x002f_OperatorName"/>
                <xsd:element ref="ns4:SiteName"/>
                <xsd:element ref="ns4:FacilityAddress"/>
                <xsd:element ref="ns4:FacilityAddressPostcode"/>
                <xsd:element ref="ns2:ga477587807b4e8dbd9d142e03c014fa" minOccurs="0"/>
                <xsd:element ref="ns2:la34db7254a948be973d9738b9f07ba7" minOccurs="0"/>
                <xsd:element ref="ns2:bf174f8632e04660b372cf372c1956fe" minOccurs="0"/>
                <xsd:element ref="ns2:mb0b523b12654e57a98fd73f451222f6" minOccurs="0"/>
                <xsd:element ref="ns4:CessationDate" minOccurs="0"/>
                <xsd:element ref="ns4:NationalSecurity" minOccurs="0"/>
                <xsd:element ref="ns2:ed3cfd1978f244c4af5dc9d642a18018" minOccurs="0"/>
                <xsd:element ref="ns4:CurrentPermit" minOccurs="0"/>
                <xsd:element ref="ns5:EventLink" minOccurs="0"/>
                <xsd:element ref="ns2:m63bd5d2e6554c968a3f4ff9289590fe" minOccurs="0"/>
                <xsd:element ref="ns2:d22401b98bfe4ec6b8dacbec81c66a1e" minOccurs="0"/>
                <xsd:element ref="ns6:MediaServiceMetadata" minOccurs="0"/>
                <xsd:element ref="ns6:MediaServiceFastMetadata" minOccurs="0"/>
                <xsd:element ref="ns6:lcf76f155ced4ddcb4097134ff3c332f" minOccurs="0"/>
                <xsd:element ref="ns6:MediaServiceOCR" minOccurs="0"/>
                <xsd:element ref="ns6:MediaServiceGenerationTime" minOccurs="0"/>
                <xsd:element ref="ns6:MediaServiceEventHashCode" minOccurs="0"/>
                <xsd:element ref="ns6:MediaServiceDateTaken" minOccurs="0"/>
                <xsd:element ref="ns6:MediaServiceObjectDetectorVersions" minOccurs="0"/>
                <xsd:element ref="ns2:SharedWithUsers" minOccurs="0"/>
                <xsd:element ref="ns2:SharedWithDetails" minOccurs="0"/>
                <xsd:element ref="ns6:MediaServiceLocation" minOccurs="0"/>
                <xsd:element ref="ns6:MediaLengthInSeconds" minOccurs="0"/>
                <xsd:element ref="ns6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e221e7-66db-4bdb-a92c-aa517c005f15" elementFormDefault="qualified">
    <xsd:import namespace="http://schemas.microsoft.com/office/2006/documentManagement/types"/>
    <xsd:import namespace="http://schemas.microsoft.com/office/infopath/2007/PartnerControls"/>
    <xsd:element name="d3564be703db47eda46ec138bc1ba091" ma:index="8" ma:taxonomy="true" ma:internalName="d3564be703db47eda46ec138bc1ba091" ma:taxonomyFieldName="ActivityGrouping" ma:displayName="Activity Grouping" ma:default="1;#Unassigned|cb01650a-31a4-4ad3-af7c-01edd0cc5fa8" ma:fieldId="{d3564be7-03db-47ed-a46e-c138bc1ba091}" ma:sspId="d1117845-93f6-4da3-abaa-fcb4fa669c78" ma:termSetId="c26d6a6f-914d-4d0c-bc0a-7a709b431a1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52c737aaa794145b5e1ab0b33580095" ma:index="15" ma:taxonomy="true" ma:internalName="c52c737aaa794145b5e1ab0b33580095" ma:taxonomyFieldName="DisclosureStatus" ma:displayName="Disclosure Status" ma:fieldId="{c52c737a-aa79-4145-b5e1-ab0b33580095}" ma:sspId="d1117845-93f6-4da3-abaa-fcb4fa669c78" ma:termSetId="be5a9b7f-442f-4603-a8b8-76f5f1ec70c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cb1594ff73b435992550f571a78c184" ma:index="17" ma:taxonomy="true" ma:internalName="ncb1594ff73b435992550f571a78c184" ma:taxonomyFieldName="Regime" ma:displayName="Regime" ma:fieldId="{7cb1594f-f73b-4359-9255-0f571a78c184}" ma:taxonomyMulti="true" ma:sspId="d1117845-93f6-4da3-abaa-fcb4fa669c78" ma:termSetId="79e1bcb8-4c43-4df4-ad15-4ec7b927a84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517ccc45a7e4674ae144f9410147bb3" ma:index="19" ma:taxonomy="true" ma:internalName="p517ccc45a7e4674ae144f9410147bb3" ma:taxonomyFieldName="RegulatedActivityClass" ma:displayName="Regulated Activity Class" ma:fieldId="{9517ccc4-5a7e-4674-ae14-4f9410147bb3}" ma:taxonomyMulti="true" ma:sspId="d1117845-93f6-4da3-abaa-fcb4fa669c78" ma:termSetId="41ee975a-727d-4c90-bb75-bfa3c8eb72d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91636ce86a943e5a85e589048b494b2" ma:index="21" nillable="true" ma:taxonomy="true" ma:internalName="f91636ce86a943e5a85e589048b494b2" ma:taxonomyFieldName="RegulatedActivitySub_x002d_Class" ma:displayName="Regulated Activity Sub-Class" ma:fieldId="{f91636ce-86a9-43e5-a85e-589048b494b2}" ma:taxonomyMulti="true" ma:sspId="d1117845-93f6-4da3-abaa-fcb4fa669c78" ma:termSetId="3c5ee371-f842-4910-b55e-fca1c7c0857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a477587807b4e8dbd9d142e03c014fa" ma:index="30" nillable="true" ma:taxonomy="true" ma:internalName="ga477587807b4e8dbd9d142e03c014fa" ma:taxonomyFieldName="Catchment" ma:displayName="Catchment" ma:fieldId="{0a477587-807b-4e8d-bd9d-142e03c014fa}" ma:sspId="d1117845-93f6-4da3-abaa-fcb4fa669c78" ma:termSetId="a3d7cc5e-3544-4097-ac09-3626e2dfc58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a34db7254a948be973d9738b9f07ba7" ma:index="32" ma:taxonomy="true" ma:internalName="la34db7254a948be973d9738b9f07ba7" ma:taxonomyFieldName="TypeofPermit" ma:displayName="Type of Permit" ma:default="-1;#N/A - Do not select for New Permits|0430e4c2-ee0a-4b2d-9af6-df735aafbcb2" ma:fieldId="{5a34db72-54a9-48be-973d-9738b9f07ba7}" ma:taxonomyMulti="true" ma:sspId="d1117845-93f6-4da3-abaa-fcb4fa669c78" ma:termSetId="7d47b671-38b6-4716-ba29-cfb8e9b10e5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f174f8632e04660b372cf372c1956fe" ma:index="34" nillable="true" ma:taxonomy="true" ma:internalName="bf174f8632e04660b372cf372c1956fe" ma:taxonomyFieldName="StandardRulesID" ma:displayName="StandardRulesID" ma:fieldId="{bf174f86-32e0-4660-b372-cf372c1956fe}" ma:taxonomyMulti="true" ma:sspId="d1117845-93f6-4da3-abaa-fcb4fa669c78" ma:termSetId="8e138792-83d5-43de-b6e8-7ca5b827ccd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b0b523b12654e57a98fd73f451222f6" ma:index="36" nillable="true" ma:taxonomy="true" ma:internalName="mb0b523b12654e57a98fd73f451222f6" ma:taxonomyFieldName="CessationStatus" ma:displayName="Cessation Status" ma:fieldId="{6b0b523b-1265-4e57-a98f-d73f451222f6}" ma:sspId="d1117845-93f6-4da3-abaa-fcb4fa669c78" ma:termSetId="8efff926-82ca-4afb-81c6-bc22e4acfd6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3cfd1978f244c4af5dc9d642a18018" ma:index="40" nillable="true" ma:taxonomy="true" ma:internalName="ed3cfd1978f244c4af5dc9d642a18018" ma:taxonomyFieldName="MajorProjectID" ma:displayName="Major Project ID" ma:fieldId="{ed3cfd19-78f2-44c4-af5d-c9d642a18018}" ma:sspId="d1117845-93f6-4da3-abaa-fcb4fa669c78" ma:termSetId="d4a353e3-1bf8-453f-805b-242d6a6db91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63bd5d2e6554c968a3f4ff9289590fe" ma:index="44" nillable="true" ma:taxonomy="true" ma:internalName="m63bd5d2e6554c968a3f4ff9289590fe" ma:taxonomyFieldName="EventType1" ma:displayName="Event Type" ma:readOnly="false" ma:fieldId="{663bd5d2-e655-4c96-8a3f-4ff9289590fe}" ma:sspId="d1117845-93f6-4da3-abaa-fcb4fa669c78" ma:termSetId="6eb2a3b8-caae-450e-a142-afb8c0df352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22401b98bfe4ec6b8dacbec81c66a1e" ma:index="46" nillable="true" ma:taxonomy="true" ma:internalName="d22401b98bfe4ec6b8dacbec81c66a1e" ma:taxonomyFieldName="PermitDocumentType" ma:displayName="Permit Document Type" ma:readOnly="false" ma:fieldId="{d22401b9-8bfe-4ec6-b8da-cbec81c66a1e}" ma:sspId="d1117845-93f6-4da3-abaa-fcb4fa669c78" ma:termSetId="1e9654a3-ed8b-47e0-af9b-cd306150e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aredWithUsers" ma:index="5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5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2745e8-e224-48e8-a2e3-254862b8c2f5" elementFormDefault="qualified">
    <xsd:import namespace="http://schemas.microsoft.com/office/2006/documentManagement/types"/>
    <xsd:import namespace="http://schemas.microsoft.com/office/infopath/2007/PartnerControls"/>
    <xsd:element name="TaxCatchAll" ma:index="9" nillable="true" ma:displayName="Taxonomy Catch All Column" ma:hidden="true" ma:list="{543e4e61-1be0-4b06-bd98-8598df83c830}" ma:internalName="TaxCatchAll" ma:showField="CatchAllData" ma:web="dbe221e7-66db-4bdb-a92c-aa517c005f1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543e4e61-1be0-4b06-bd98-8598df83c830}" ma:internalName="TaxCatchAllLabel" ma:readOnly="true" ma:showField="CatchAllDataLabel" ma:web="dbe221e7-66db-4bdb-a92c-aa517c005f1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bef177-55b5-4448-a5fb-28ea454417ee" elementFormDefault="qualified">
    <xsd:import namespace="http://schemas.microsoft.com/office/2006/documentManagement/types"/>
    <xsd:import namespace="http://schemas.microsoft.com/office/infopath/2007/PartnerControls"/>
    <xsd:element name="DocumentDate" ma:index="12" ma:displayName="Document Date" ma:format="DateOnly" ma:internalName="DocumentDate">
      <xsd:simpleType>
        <xsd:restriction base="dms:DateTime"/>
      </xsd:simpleType>
    </xsd:element>
    <xsd:element name="EAReceivedDate" ma:index="13" ma:displayName="Received Date" ma:format="DateOnly" ma:internalName="EAReceivedDate">
      <xsd:simpleType>
        <xsd:restriction base="dms:DateTime"/>
      </xsd:simpleType>
    </xsd:element>
    <xsd:element name="ExternalAuthor" ma:index="14" ma:displayName="Document Author" ma:internalName="ExternalAuthor">
      <xsd:simpleType>
        <xsd:restriction base="dms:Text">
          <xsd:maxLength value="255"/>
        </xsd:restriction>
      </xsd:simpleType>
    </xsd:element>
    <xsd:element name="PermitNumber" ma:index="23" ma:displayName="Permit Number" ma:internalName="PermitNumber">
      <xsd:simpleType>
        <xsd:restriction base="dms:Text">
          <xsd:maxLength value="255"/>
        </xsd:restriction>
      </xsd:simpleType>
    </xsd:element>
    <xsd:element name="OtherReference" ma:index="24" nillable="true" ma:displayName="Other Reference" ma:internalName="OtherReference">
      <xsd:simpleType>
        <xsd:restriction base="dms:Text">
          <xsd:maxLength value="255"/>
        </xsd:restriction>
      </xsd:simpleType>
    </xsd:element>
    <xsd:element name="EPRNumber" ma:index="25" nillable="true" ma:displayName="EPR Number" ma:internalName="EPRNumber">
      <xsd:simpleType>
        <xsd:restriction base="dms:Text">
          <xsd:maxLength value="255"/>
        </xsd:restriction>
      </xsd:simpleType>
    </xsd:element>
    <xsd:element name="Customer_x002f_OperatorName" ma:index="26" ma:displayName="Customer / Operator Name" ma:internalName="Customer_x002F_OperatorName">
      <xsd:simpleType>
        <xsd:restriction base="dms:Text">
          <xsd:maxLength value="255"/>
        </xsd:restriction>
      </xsd:simpleType>
    </xsd:element>
    <xsd:element name="SiteName" ma:index="27" ma:displayName="Facility Name" ma:internalName="SiteName">
      <xsd:simpleType>
        <xsd:restriction base="dms:Text">
          <xsd:maxLength value="255"/>
        </xsd:restriction>
      </xsd:simpleType>
    </xsd:element>
    <xsd:element name="FacilityAddress" ma:index="28" ma:displayName="Facility Address" ma:internalName="FacilityAddress">
      <xsd:simpleType>
        <xsd:restriction base="dms:Note">
          <xsd:maxLength value="255"/>
        </xsd:restriction>
      </xsd:simpleType>
    </xsd:element>
    <xsd:element name="FacilityAddressPostcode" ma:index="29" ma:displayName="Facility Address Postcode" ma:internalName="FacilityAddressPostcode">
      <xsd:simpleType>
        <xsd:restriction base="dms:Text">
          <xsd:maxLength value="255"/>
        </xsd:restriction>
      </xsd:simpleType>
    </xsd:element>
    <xsd:element name="CessationDate" ma:index="38" nillable="true" ma:displayName="Cessation Date" ma:format="DateOnly" ma:internalName="CessationDate">
      <xsd:simpleType>
        <xsd:restriction base="dms:DateTime"/>
      </xsd:simpleType>
    </xsd:element>
    <xsd:element name="NationalSecurity" ma:index="39" nillable="true" ma:displayName="National Security" ma:default="No" ma:format="Dropdown" ma:internalName="NationalSecurity">
      <xsd:simpleType>
        <xsd:restriction base="dms:Choice">
          <xsd:enumeration value="Yes"/>
          <xsd:enumeration value="No"/>
        </xsd:restriction>
      </xsd:simpleType>
    </xsd:element>
    <xsd:element name="CurrentPermit" ma:index="42" nillable="true" ma:displayName="Current Permit" ma:default="N/A - Do not select for New Permits" ma:format="Dropdown" ma:internalName="CurrentPermit">
      <xsd:simpleType>
        <xsd:restriction base="dms:Choice">
          <xsd:enumeration value="Yes"/>
          <xsd:enumeration value="No"/>
          <xsd:enumeration value="N/A - Do not select for New Permit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d8e36-f429-4edc-ab50-c5be84842779" elementFormDefault="qualified">
    <xsd:import namespace="http://schemas.microsoft.com/office/2006/documentManagement/types"/>
    <xsd:import namespace="http://schemas.microsoft.com/office/infopath/2007/PartnerControls"/>
    <xsd:element name="EventLink" ma:index="43" nillable="true" ma:displayName="Event Link" ma:internalName="EventLink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60b49e-90f4-4260-b1d9-e3d7d6a756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4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4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51" nillable="true" ma:taxonomy="true" ma:internalName="lcf76f155ced4ddcb4097134ff3c332f" ma:taxonomyFieldName="MediaServiceImageTags" ma:displayName="Image Tags" ma:readOnly="false" ma:fieldId="{5cf76f15-5ced-4ddc-b409-7134ff3c332f}" ma:taxonomyMulti="true" ma:sspId="d1117845-93f6-4da3-abaa-fcb4fa669c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5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5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5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5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5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5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6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6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AReceivedDate xmlns="eebef177-55b5-4448-a5fb-28ea454417ee">2023-11-07T00:00:00+00:00</EAReceivedDate>
    <ga477587807b4e8dbd9d142e03c014fa xmlns="dbe221e7-66db-4bdb-a92c-aa517c005f15">
      <Terms xmlns="http://schemas.microsoft.com/office/infopath/2007/PartnerControls"/>
    </ga477587807b4e8dbd9d142e03c014fa>
    <PermitNumber xmlns="eebef177-55b5-4448-a5fb-28ea454417ee">EPR-VP3829SK</PermitNumber>
    <bf174f8632e04660b372cf372c1956fe xmlns="dbe221e7-66db-4bdb-a92c-aa517c005f15">
      <Terms xmlns="http://schemas.microsoft.com/office/infopath/2007/PartnerControls"/>
    </bf174f8632e04660b372cf372c1956fe>
    <CessationDate xmlns="eebef177-55b5-4448-a5fb-28ea454417ee" xsi:nil="true"/>
    <NationalSecurity xmlns="eebef177-55b5-4448-a5fb-28ea454417ee">No</NationalSecurity>
    <OtherReference xmlns="eebef177-55b5-4448-a5fb-28ea454417ee">EPR/VP3829SK</OtherReference>
    <EventLink xmlns="5ffd8e36-f429-4edc-ab50-c5be84842779" xsi:nil="true"/>
    <Customer_x002f_OperatorName xmlns="eebef177-55b5-4448-a5fb-28ea454417ee">UNITED UTILITIES WATER LIMITED</Customer_x002f_OperatorName>
    <m63bd5d2e6554c968a3f4ff9289590fe xmlns="dbe221e7-66db-4bdb-a92c-aa517c005f15">
      <Terms xmlns="http://schemas.microsoft.com/office/infopath/2007/PartnerControls"/>
    </m63bd5d2e6554c968a3f4ff9289590fe>
    <ncb1594ff73b435992550f571a78c184 xmlns="dbe221e7-66db-4bdb-a92c-aa517c005f15">
      <Terms xmlns="http://schemas.microsoft.com/office/infopath/2007/PartnerControls">
        <TermInfo xmlns="http://schemas.microsoft.com/office/infopath/2007/PartnerControls">
          <TermName xmlns="http://schemas.microsoft.com/office/infopath/2007/PartnerControls">EPR</TermName>
          <TermId xmlns="http://schemas.microsoft.com/office/infopath/2007/PartnerControls">0e5af97d-1a8c-4d8f-a20b-528a11cab1f6</TermId>
        </TermInfo>
      </Terms>
    </ncb1594ff73b435992550f571a78c184>
    <d22401b98bfe4ec6b8dacbec81c66a1e xmlns="dbe221e7-66db-4bdb-a92c-aa517c005f15">
      <Terms xmlns="http://schemas.microsoft.com/office/infopath/2007/PartnerControls"/>
    </d22401b98bfe4ec6b8dacbec81c66a1e>
    <DocumentDate xmlns="eebef177-55b5-4448-a5fb-28ea454417ee">2023-11-07T00:00:00+00:00</DocumentDate>
    <CurrentPermit xmlns="eebef177-55b5-4448-a5fb-28ea454417ee">N/A - Do not select for New Permits</CurrentPermit>
    <c52c737aaa794145b5e1ab0b33580095 xmlns="dbe221e7-66db-4bdb-a92c-aa517c005f15">
      <Terms xmlns="http://schemas.microsoft.com/office/infopath/2007/PartnerControls">
        <TermInfo xmlns="http://schemas.microsoft.com/office/infopath/2007/PartnerControls">
          <TermName xmlns="http://schemas.microsoft.com/office/infopath/2007/PartnerControls">Public Register</TermName>
          <TermId xmlns="http://schemas.microsoft.com/office/infopath/2007/PartnerControls">f1fcf6a6-5d97-4f1d-964e-a2f916eb1f18</TermId>
        </TermInfo>
      </Terms>
    </c52c737aaa794145b5e1ab0b33580095>
    <f91636ce86a943e5a85e589048b494b2 xmlns="dbe221e7-66db-4bdb-a92c-aa517c005f15">
      <Terms xmlns="http://schemas.microsoft.com/office/infopath/2007/PartnerControls"/>
    </f91636ce86a943e5a85e589048b494b2>
    <mb0b523b12654e57a98fd73f451222f6 xmlns="dbe221e7-66db-4bdb-a92c-aa517c005f15">
      <Terms xmlns="http://schemas.microsoft.com/office/infopath/2007/PartnerControls"/>
    </mb0b523b12654e57a98fd73f451222f6>
    <d3564be703db47eda46ec138bc1ba091 xmlns="dbe221e7-66db-4bdb-a92c-aa517c005f15">
      <Terms xmlns="http://schemas.microsoft.com/office/infopath/2007/PartnerControls">
        <TermInfo xmlns="http://schemas.microsoft.com/office/infopath/2007/PartnerControls">
          <TermName xmlns="http://schemas.microsoft.com/office/infopath/2007/PartnerControls">Application ＆ Associated Docs</TermName>
          <TermId xmlns="http://schemas.microsoft.com/office/infopath/2007/PartnerControls">5eadfd3c-6deb-44e1-b7e1-16accd427bec</TermId>
        </TermInfo>
      </Terms>
    </d3564be703db47eda46ec138bc1ba091>
    <EPRNumber xmlns="eebef177-55b5-4448-a5fb-28ea454417ee">EPR/VP3829SK</EPRNumber>
    <FacilityAddressPostcode xmlns="eebef177-55b5-4448-a5fb-28ea454417ee">BB12 9DS</FacilityAddressPostcode>
    <ed3cfd1978f244c4af5dc9d642a18018 xmlns="dbe221e7-66db-4bdb-a92c-aa517c005f15">
      <Terms xmlns="http://schemas.microsoft.com/office/infopath/2007/PartnerControls"/>
    </ed3cfd1978f244c4af5dc9d642a18018>
    <TaxCatchAll xmlns="662745e8-e224-48e8-a2e3-254862b8c2f5">
      <Value>41</Value>
      <Value>49</Value>
      <Value>11</Value>
      <Value>32</Value>
      <Value>14</Value>
    </TaxCatchAll>
    <ExternalAuthor xmlns="eebef177-55b5-4448-a5fb-28ea454417ee">Helen Singer</ExternalAuthor>
    <SiteName xmlns="eebef177-55b5-4448-a5fb-28ea454417ee">Burnley WwTW Sludge Treatment Facility</SiteName>
    <p517ccc45a7e4674ae144f9410147bb3 xmlns="dbe221e7-66db-4bdb-a92c-aa517c005f15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Installations</TermName>
          <TermId xmlns="http://schemas.microsoft.com/office/infopath/2007/PartnerControls">645f1c9c-65df-490a-9ce3-4a2aa7c5ff7f</TermId>
        </TermInfo>
      </Terms>
    </p517ccc45a7e4674ae144f9410147bb3>
    <FacilityAddress xmlns="eebef177-55b5-4448-a5fb-28ea454417ee">Burnley WwTW Sludge Treatment Facility, Off Barden Lane, Burnley, BB12 9DS</FacilityAddress>
    <la34db7254a948be973d9738b9f07ba7 xmlns="dbe221e7-66db-4bdb-a92c-aa517c005f15">
      <Terms xmlns="http://schemas.microsoft.com/office/infopath/2007/PartnerControls">
        <TermInfo xmlns="http://schemas.microsoft.com/office/infopath/2007/PartnerControls">
          <TermName xmlns="http://schemas.microsoft.com/office/infopath/2007/PartnerControls">Bespoke</TermName>
          <TermId xmlns="http://schemas.microsoft.com/office/infopath/2007/PartnerControls">743fbb82-64b4-442a-8bac-afa632175399</TermId>
        </TermInfo>
      </Terms>
    </la34db7254a948be973d9738b9f07ba7>
    <lcf76f155ced4ddcb4097134ff3c332f xmlns="c760b49e-90f4-4260-b1d9-e3d7d6a7561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D794A0E-DB2A-4E86-A4E5-398B551C60BC}"/>
</file>

<file path=customXml/itemProps2.xml><?xml version="1.0" encoding="utf-8"?>
<ds:datastoreItem xmlns:ds="http://schemas.openxmlformats.org/officeDocument/2006/customXml" ds:itemID="{AAEFDEC4-0921-4811-BD83-599E56289C2C}"/>
</file>

<file path=customXml/itemProps3.xml><?xml version="1.0" encoding="utf-8"?>
<ds:datastoreItem xmlns:ds="http://schemas.openxmlformats.org/officeDocument/2006/customXml" ds:itemID="{5EC4DD2F-D469-4F56-968D-DA6FAD6DA40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10" baseType="lpstr">
      <vt:lpstr>Containment Areas</vt:lpstr>
      <vt:lpstr>Containment Wall</vt:lpstr>
      <vt:lpstr>SACRIFICIAL AREA DRAINAGE</vt:lpstr>
      <vt:lpstr>'Containment Areas'!_Toc103864149</vt:lpstr>
      <vt:lpstr>'Containment Areas'!_Toc103864151</vt:lpstr>
      <vt:lpstr>'Containment Areas'!_Toc103864155</vt:lpstr>
      <vt:lpstr>'Containment Areas'!_Toc103864156</vt:lpstr>
      <vt:lpstr>'Containment Areas'!_Toc115707021</vt:lpstr>
      <vt:lpstr>'Containment Areas'!_Toc115707022</vt:lpstr>
      <vt:lpstr>'Containment Areas'!_Toc115707025</vt:lpstr>
    </vt:vector>
  </TitlesOfParts>
  <Manager>_ProjectWise Administrator *DO NOT DELETE/MODIFY*</Manager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UU Excel Cover Sheet</dc:title>
  <dc:creator>Yarnold, Gregg</dc:creator>
  <cp:lastModifiedBy>Warburton, Phil</cp:lastModifiedBy>
  <cp:lastPrinted>2017-07-28T12:05:14Z</cp:lastPrinted>
  <dcterms:created xsi:type="dcterms:W3CDTF">2015-11-06T14:26:36Z</dcterms:created>
  <dcterms:modified xsi:type="dcterms:W3CDTF">2022-10-04T07:43:17Z</dcterms:modified>
  <cp:category>A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_TITLE_LINE_1">
    <vt:lpwstr>---</vt:lpwstr>
  </property>
  <property fmtid="{D5CDD505-2E9C-101B-9397-08002B2CF9AE}" pid="3" name="TB_TITLE_LINE_2">
    <vt:lpwstr>---</vt:lpwstr>
  </property>
  <property fmtid="{D5CDD505-2E9C-101B-9397-08002B2CF9AE}" pid="4" name="TB_TITLE_LINE_3">
    <vt:lpwstr>---</vt:lpwstr>
  </property>
  <property fmtid="{D5CDD505-2E9C-101B-9397-08002B2CF9AE}" pid="5" name="TB_TITLE_LINE_4">
    <vt:lpwstr>---</vt:lpwstr>
  </property>
  <property fmtid="{D5CDD505-2E9C-101B-9397-08002B2CF9AE}" pid="6" name="PW_ASSET_DESC">
    <vt:lpwstr>---</vt:lpwstr>
  </property>
  <property fmtid="{D5CDD505-2E9C-101B-9397-08002B2CF9AE}" pid="7" name="RV_REV_1">
    <vt:lpwstr>---</vt:lpwstr>
  </property>
  <property fmtid="{D5CDD505-2E9C-101B-9397-08002B2CF9AE}" pid="8" name="TB_STATUS">
    <vt:lpwstr>---</vt:lpwstr>
  </property>
  <property fmtid="{D5CDD505-2E9C-101B-9397-08002B2CF9AE}" pid="9" name="TB_SUITABILITY">
    <vt:lpwstr>---</vt:lpwstr>
  </property>
  <property fmtid="{D5CDD505-2E9C-101B-9397-08002B2CF9AE}" pid="10" name="PW_SUITABILITY">
    <vt:lpwstr>---</vt:lpwstr>
  </property>
  <property fmtid="{D5CDD505-2E9C-101B-9397-08002B2CF9AE}" pid="11" name="TB_DRAWN_BY">
    <vt:lpwstr>---</vt:lpwstr>
  </property>
  <property fmtid="{D5CDD505-2E9C-101B-9397-08002B2CF9AE}" pid="12" name="TB_CHECKED_BY">
    <vt:lpwstr>---</vt:lpwstr>
  </property>
  <property fmtid="{D5CDD505-2E9C-101B-9397-08002B2CF9AE}" pid="13" name="TB_APPROVED_BY">
    <vt:lpwstr>---</vt:lpwstr>
  </property>
  <property fmtid="{D5CDD505-2E9C-101B-9397-08002B2CF9AE}" pid="14" name="TB_APPROVED_DATE">
    <vt:lpwstr>---</vt:lpwstr>
  </property>
  <property fmtid="{D5CDD505-2E9C-101B-9397-08002B2CF9AE}" pid="15" name="FI_ASSET_CODE">
    <vt:lpwstr>---</vt:lpwstr>
  </property>
  <property fmtid="{D5CDD505-2E9C-101B-9397-08002B2CF9AE}" pid="16" name="RV_NOTE_1">
    <vt:lpwstr>---</vt:lpwstr>
  </property>
  <property fmtid="{D5CDD505-2E9C-101B-9397-08002B2CF9AE}" pid="17" name="TB_FILE_ID">
    <vt:lpwstr>---</vt:lpwstr>
  </property>
  <property fmtid="{D5CDD505-2E9C-101B-9397-08002B2CF9AE}" pid="18" name="Folder_Number">
    <vt:lpwstr>00098</vt:lpwstr>
  </property>
  <property fmtid="{D5CDD505-2E9C-101B-9397-08002B2CF9AE}" pid="19" name="Folder_Code">
    <vt:lpwstr/>
  </property>
  <property fmtid="{D5CDD505-2E9C-101B-9397-08002B2CF9AE}" pid="20" name="Folder_Name">
    <vt:lpwstr>Office Document Templates</vt:lpwstr>
  </property>
  <property fmtid="{D5CDD505-2E9C-101B-9397-08002B2CF9AE}" pid="21" name="Folder_Description">
    <vt:lpwstr/>
  </property>
  <property fmtid="{D5CDD505-2E9C-101B-9397-08002B2CF9AE}" pid="22" name="/Folder_Name/">
    <vt:lpwstr>Templates/Office Document Templates</vt:lpwstr>
  </property>
  <property fmtid="{D5CDD505-2E9C-101B-9397-08002B2CF9AE}" pid="23" name="/Folder_Description/">
    <vt:lpwstr>Location for all template documents</vt:lpwstr>
  </property>
  <property fmtid="{D5CDD505-2E9C-101B-9397-08002B2CF9AE}" pid="24" name="Folder_Version">
    <vt:lpwstr/>
  </property>
  <property fmtid="{D5CDD505-2E9C-101B-9397-08002B2CF9AE}" pid="25" name="Folder_VersionSeq">
    <vt:lpwstr/>
  </property>
  <property fmtid="{D5CDD505-2E9C-101B-9397-08002B2CF9AE}" pid="26" name="Folder_Manager">
    <vt:lpwstr>_admin_31081</vt:lpwstr>
  </property>
  <property fmtid="{D5CDD505-2E9C-101B-9397-08002B2CF9AE}" pid="27" name="Folder_ManagerDesc">
    <vt:lpwstr>_ProjectWise Administrator *DO NOT DELETE/MODIFY*</vt:lpwstr>
  </property>
  <property fmtid="{D5CDD505-2E9C-101B-9397-08002B2CF9AE}" pid="28" name="Folder_Storage">
    <vt:lpwstr>Storage</vt:lpwstr>
  </property>
  <property fmtid="{D5CDD505-2E9C-101B-9397-08002B2CF9AE}" pid="29" name="Folder_StorageDesc">
    <vt:lpwstr>Storage</vt:lpwstr>
  </property>
  <property fmtid="{D5CDD505-2E9C-101B-9397-08002B2CF9AE}" pid="30" name="Folder_Creator">
    <vt:lpwstr>_admin_31081</vt:lpwstr>
  </property>
  <property fmtid="{D5CDD505-2E9C-101B-9397-08002B2CF9AE}" pid="31" name="Folder_CreatorDesc">
    <vt:lpwstr>_ProjectWise Administrator *DO NOT DELETE/MODIFY*</vt:lpwstr>
  </property>
  <property fmtid="{D5CDD505-2E9C-101B-9397-08002B2CF9AE}" pid="32" name="Folder_CreateDate">
    <vt:lpwstr>10.22.2014 04:02 PM</vt:lpwstr>
  </property>
  <property fmtid="{D5CDD505-2E9C-101B-9397-08002B2CF9AE}" pid="33" name="Folder_Updater">
    <vt:lpwstr>_admin_31081</vt:lpwstr>
  </property>
  <property fmtid="{D5CDD505-2E9C-101B-9397-08002B2CF9AE}" pid="34" name="Folder_UpdaterDesc">
    <vt:lpwstr>_ProjectWise Administrator *DO NOT DELETE/MODIFY*</vt:lpwstr>
  </property>
  <property fmtid="{D5CDD505-2E9C-101B-9397-08002B2CF9AE}" pid="35" name="Folder_UpdateDate">
    <vt:lpwstr>10.22.2014 04:02 PM</vt:lpwstr>
  </property>
  <property fmtid="{D5CDD505-2E9C-101B-9397-08002B2CF9AE}" pid="36" name="Document_Number">
    <vt:lpwstr>12</vt:lpwstr>
  </property>
  <property fmtid="{D5CDD505-2E9C-101B-9397-08002B2CF9AE}" pid="37" name="Document_Name">
    <vt:lpwstr>UU Excel Cover Sheet.xlsx</vt:lpwstr>
  </property>
  <property fmtid="{D5CDD505-2E9C-101B-9397-08002B2CF9AE}" pid="38" name="Document_FileName">
    <vt:lpwstr>UU Excel Cover Sheet.xlsx</vt:lpwstr>
  </property>
  <property fmtid="{D5CDD505-2E9C-101B-9397-08002B2CF9AE}" pid="39" name="Document_Version">
    <vt:lpwstr>A</vt:lpwstr>
  </property>
  <property fmtid="{D5CDD505-2E9C-101B-9397-08002B2CF9AE}" pid="40" name="Document_VersionSeq">
    <vt:lpwstr>0</vt:lpwstr>
  </property>
  <property fmtid="{D5CDD505-2E9C-101B-9397-08002B2CF9AE}" pid="41" name="Document_Creator">
    <vt:lpwstr/>
  </property>
  <property fmtid="{D5CDD505-2E9C-101B-9397-08002B2CF9AE}" pid="42" name="Document_CreatorDesc">
    <vt:lpwstr/>
  </property>
  <property fmtid="{D5CDD505-2E9C-101B-9397-08002B2CF9AE}" pid="43" name="Document_CreateDate">
    <vt:lpwstr/>
  </property>
  <property fmtid="{D5CDD505-2E9C-101B-9397-08002B2CF9AE}" pid="44" name="Document_Updater">
    <vt:lpwstr/>
  </property>
  <property fmtid="{D5CDD505-2E9C-101B-9397-08002B2CF9AE}" pid="45" name="Document_UpdaterDesc">
    <vt:lpwstr/>
  </property>
  <property fmtid="{D5CDD505-2E9C-101B-9397-08002B2CF9AE}" pid="46" name="Document_UpdateDate">
    <vt:lpwstr/>
  </property>
  <property fmtid="{D5CDD505-2E9C-101B-9397-08002B2CF9AE}" pid="47" name="Document_Size">
    <vt:lpwstr/>
  </property>
  <property fmtid="{D5CDD505-2E9C-101B-9397-08002B2CF9AE}" pid="48" name="Document_Storage">
    <vt:lpwstr/>
  </property>
  <property fmtid="{D5CDD505-2E9C-101B-9397-08002B2CF9AE}" pid="49" name="Document_StorageDesc">
    <vt:lpwstr/>
  </property>
  <property fmtid="{D5CDD505-2E9C-101B-9397-08002B2CF9AE}" pid="50" name="Document_Department">
    <vt:lpwstr/>
  </property>
  <property fmtid="{D5CDD505-2E9C-101B-9397-08002B2CF9AE}" pid="51" name="Document_DepartmentDesc">
    <vt:lpwstr/>
  </property>
  <property fmtid="{D5CDD505-2E9C-101B-9397-08002B2CF9AE}" pid="52" name="ContentTypeId">
    <vt:lpwstr>0x0101000E9AD557692E154F9D2697C8C6432F76002FF98D7FBCA7AA42ADBE27AC96EFD93A</vt:lpwstr>
  </property>
  <property fmtid="{D5CDD505-2E9C-101B-9397-08002B2CF9AE}" pid="53" name="PermitDocumentType">
    <vt:lpwstr/>
  </property>
  <property fmtid="{D5CDD505-2E9C-101B-9397-08002B2CF9AE}" pid="54" name="MediaServiceImageTags">
    <vt:lpwstr/>
  </property>
  <property fmtid="{D5CDD505-2E9C-101B-9397-08002B2CF9AE}" pid="55" name="TypeofPermit">
    <vt:lpwstr>32;#Bespoke|743fbb82-64b4-442a-8bac-afa632175399</vt:lpwstr>
  </property>
  <property fmtid="{D5CDD505-2E9C-101B-9397-08002B2CF9AE}" pid="56" name="DisclosureStatus">
    <vt:lpwstr>41;#Public Register|f1fcf6a6-5d97-4f1d-964e-a2f916eb1f18</vt:lpwstr>
  </property>
  <property fmtid="{D5CDD505-2E9C-101B-9397-08002B2CF9AE}" pid="57" name="ActivityGrouping">
    <vt:lpwstr>14;#Application ＆ Associated Docs|5eadfd3c-6deb-44e1-b7e1-16accd427bec</vt:lpwstr>
  </property>
  <property fmtid="{D5CDD505-2E9C-101B-9397-08002B2CF9AE}" pid="58" name="Catchment">
    <vt:lpwstr/>
  </property>
  <property fmtid="{D5CDD505-2E9C-101B-9397-08002B2CF9AE}" pid="59" name="MajorProjectID">
    <vt:lpwstr/>
  </property>
  <property fmtid="{D5CDD505-2E9C-101B-9397-08002B2CF9AE}" pid="60" name="StandardRulesID">
    <vt:lpwstr/>
  </property>
  <property fmtid="{D5CDD505-2E9C-101B-9397-08002B2CF9AE}" pid="61" name="CessationStatus">
    <vt:lpwstr/>
  </property>
  <property fmtid="{D5CDD505-2E9C-101B-9397-08002B2CF9AE}" pid="62" name="Regime">
    <vt:lpwstr>11;#EPR|0e5af97d-1a8c-4d8f-a20b-528a11cab1f6</vt:lpwstr>
  </property>
  <property fmtid="{D5CDD505-2E9C-101B-9397-08002B2CF9AE}" pid="63" name="RegulatedActivitySub-Class">
    <vt:lpwstr/>
  </property>
  <property fmtid="{D5CDD505-2E9C-101B-9397-08002B2CF9AE}" pid="64" name="EventType1">
    <vt:lpwstr/>
  </property>
  <property fmtid="{D5CDD505-2E9C-101B-9397-08002B2CF9AE}" pid="65" name="RegulatedActivityClass">
    <vt:lpwstr>49;#Installations|645f1c9c-65df-490a-9ce3-4a2aa7c5ff7f</vt:lpwstr>
  </property>
</Properties>
</file>