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wayne_clark_environment-agency_gov_uk/Documents/Documents/4. WASTE DMAC - Chris Cumming/consult files/"/>
    </mc:Choice>
  </mc:AlternateContent>
  <xr:revisionPtr revIDLastSave="0" documentId="8_{0189A604-265B-4DE8-92E0-4763DB61848A}" xr6:coauthVersionLast="47" xr6:coauthVersionMax="47" xr10:uidLastSave="{00000000-0000-0000-0000-000000000000}"/>
  <bookViews>
    <workbookView xWindow="20370" yWindow="-120" windowWidth="29040" windowHeight="15720" firstSheet="4" activeTab="4" xr2:uid="{1DA7E12B-30E4-4279-8F24-AF5527BFAF61}"/>
  </bookViews>
  <sheets>
    <sheet name="BH1" sheetId="1" state="hidden" r:id="rId1"/>
    <sheet name="BH2" sheetId="2" state="hidden" r:id="rId2"/>
    <sheet name="BH3" sheetId="3" state="hidden" r:id="rId3"/>
    <sheet name="BH4" sheetId="4" state="hidden" r:id="rId4"/>
    <sheet name="All data" sheetId="5" r:id="rId5"/>
    <sheet name="Compliance summary" sheetId="6" r:id="rId6"/>
    <sheet name="BH 801" sheetId="7" r:id="rId7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1" i="5" l="1"/>
  <c r="AS10" i="5"/>
  <c r="AT10" i="5"/>
  <c r="AU10" i="5"/>
  <c r="AS11" i="5"/>
  <c r="AT11" i="5"/>
  <c r="AU11" i="5"/>
  <c r="AS12" i="5"/>
  <c r="AT12" i="5"/>
  <c r="AU12" i="5"/>
  <c r="AS13" i="5"/>
  <c r="AT13" i="5"/>
  <c r="AU13" i="5"/>
  <c r="AS14" i="5"/>
  <c r="AT14" i="5"/>
  <c r="AU14" i="5"/>
  <c r="AS15" i="5"/>
  <c r="AT15" i="5"/>
  <c r="AU15" i="5"/>
  <c r="AS16" i="5"/>
  <c r="AT16" i="5"/>
  <c r="AU16" i="5"/>
  <c r="AS17" i="5"/>
  <c r="AT17" i="5"/>
  <c r="AU17" i="5"/>
  <c r="AS18" i="5"/>
  <c r="AT18" i="5"/>
  <c r="AU18" i="5"/>
  <c r="AS19" i="5"/>
  <c r="AT19" i="5"/>
  <c r="AU19" i="5"/>
  <c r="AS20" i="5"/>
  <c r="AT20" i="5"/>
  <c r="AU20" i="5"/>
  <c r="AS21" i="5"/>
  <c r="AT21" i="5"/>
  <c r="AU21" i="5"/>
  <c r="AS22" i="5"/>
  <c r="AT22" i="5"/>
  <c r="AU22" i="5"/>
  <c r="AS23" i="5"/>
  <c r="AT23" i="5"/>
  <c r="AU23" i="5"/>
  <c r="AS24" i="5"/>
  <c r="AT24" i="5"/>
  <c r="AU24" i="5"/>
  <c r="AS25" i="5"/>
  <c r="AT25" i="5"/>
  <c r="AU25" i="5"/>
  <c r="AS26" i="5"/>
  <c r="AT26" i="5"/>
  <c r="AU26" i="5"/>
  <c r="AS27" i="5"/>
  <c r="AT27" i="5"/>
  <c r="AU27" i="5"/>
  <c r="AS28" i="5"/>
  <c r="AT28" i="5"/>
  <c r="AU28" i="5"/>
  <c r="AS29" i="5"/>
  <c r="AT29" i="5"/>
  <c r="AU29" i="5"/>
  <c r="AS30" i="5"/>
  <c r="AT30" i="5"/>
  <c r="AU30" i="5"/>
  <c r="AT31" i="5"/>
  <c r="AU31" i="5"/>
  <c r="AS32" i="5"/>
  <c r="AT32" i="5"/>
  <c r="AU32" i="5"/>
  <c r="AS33" i="5"/>
  <c r="AT33" i="5"/>
  <c r="AU33" i="5"/>
  <c r="AS34" i="5"/>
  <c r="AT34" i="5"/>
  <c r="AU34" i="5"/>
  <c r="AS35" i="5"/>
  <c r="AT35" i="5"/>
  <c r="AU35" i="5"/>
  <c r="AS36" i="5"/>
  <c r="AT36" i="5"/>
  <c r="AU36" i="5"/>
  <c r="AS37" i="5"/>
  <c r="AT37" i="5"/>
  <c r="AU37" i="5"/>
  <c r="AS38" i="5"/>
  <c r="AT38" i="5"/>
  <c r="AU38" i="5"/>
  <c r="AS39" i="5"/>
  <c r="AT39" i="5"/>
  <c r="AU39" i="5"/>
  <c r="AS40" i="5"/>
  <c r="AT40" i="5"/>
  <c r="AU40" i="5"/>
  <c r="AS41" i="5"/>
  <c r="AT41" i="5"/>
  <c r="AU41" i="5"/>
  <c r="AS42" i="5"/>
  <c r="AT42" i="5"/>
  <c r="AU42" i="5"/>
  <c r="AS43" i="5"/>
  <c r="AT43" i="5"/>
  <c r="AU43" i="5"/>
  <c r="AS44" i="5"/>
  <c r="AT44" i="5"/>
  <c r="AU44" i="5"/>
  <c r="AS45" i="5"/>
  <c r="AT45" i="5"/>
  <c r="AU45" i="5"/>
  <c r="AS46" i="5"/>
  <c r="AT46" i="5"/>
  <c r="AU46" i="5"/>
  <c r="AS47" i="5"/>
  <c r="AT47" i="5"/>
  <c r="AU47" i="5"/>
  <c r="AS48" i="5"/>
  <c r="AT48" i="5"/>
  <c r="AU48" i="5"/>
  <c r="AS49" i="5"/>
  <c r="AT49" i="5"/>
  <c r="AU49" i="5"/>
  <c r="AS50" i="5"/>
  <c r="AT50" i="5"/>
  <c r="AU50" i="5"/>
  <c r="AS51" i="5"/>
  <c r="AT51" i="5"/>
  <c r="AU51" i="5"/>
  <c r="AS52" i="5"/>
  <c r="AT52" i="5"/>
  <c r="AU52" i="5"/>
  <c r="AS53" i="5"/>
  <c r="AT53" i="5"/>
  <c r="AU53" i="5"/>
  <c r="AS54" i="5"/>
  <c r="AT54" i="5"/>
  <c r="AU54" i="5"/>
  <c r="AS55" i="5"/>
  <c r="AT55" i="5"/>
  <c r="AU55" i="5"/>
  <c r="AS56" i="5"/>
  <c r="AT56" i="5"/>
  <c r="AU56" i="5"/>
  <c r="AS57" i="5"/>
  <c r="AT57" i="5"/>
  <c r="AU57" i="5"/>
  <c r="AS58" i="5"/>
  <c r="AT58" i="5"/>
  <c r="AU58" i="5"/>
  <c r="AS59" i="5"/>
  <c r="AT59" i="5"/>
  <c r="AU59" i="5"/>
  <c r="AS60" i="5"/>
  <c r="AT60" i="5"/>
  <c r="AU60" i="5"/>
  <c r="AU9" i="5"/>
  <c r="AT9" i="5"/>
  <c r="AS9" i="5"/>
  <c r="AR9" i="5"/>
  <c r="AR25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3" i="5"/>
  <c r="AX24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X59" i="5"/>
  <c r="AX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9" i="5"/>
  <c r="AR19" i="5"/>
  <c r="AR20" i="5"/>
  <c r="AR21" i="5"/>
  <c r="AR22" i="5"/>
  <c r="AR23" i="5"/>
  <c r="AR24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18" i="5"/>
  <c r="AZ18" i="5"/>
  <c r="AR17" i="5"/>
  <c r="AR16" i="5"/>
  <c r="AZ16" i="5"/>
  <c r="AR15" i="5"/>
  <c r="AR14" i="5"/>
  <c r="AR13" i="5"/>
  <c r="AR12" i="5"/>
  <c r="AZ12" i="5"/>
  <c r="AR11" i="5"/>
  <c r="AR10" i="5"/>
  <c r="AW20" i="5"/>
  <c r="AW26" i="5"/>
  <c r="AW37" i="5"/>
  <c r="AW42" i="5"/>
  <c r="AW43" i="5"/>
  <c r="AW23" i="5"/>
  <c r="AW40" i="5"/>
  <c r="AW41" i="5"/>
  <c r="AW60" i="5"/>
  <c r="AW31" i="5"/>
  <c r="AW13" i="5"/>
  <c r="AZ22" i="5"/>
  <c r="C60" i="5"/>
  <c r="AX60" i="5"/>
  <c r="C25" i="5"/>
  <c r="AX25" i="5"/>
  <c r="C22" i="5"/>
  <c r="AX22" i="5"/>
  <c r="C27" i="5"/>
  <c r="AX27" i="5"/>
  <c r="C26" i="5"/>
  <c r="AX26" i="5"/>
  <c r="AW39" i="5"/>
  <c r="AW32" i="5"/>
  <c r="AY16" i="5"/>
  <c r="AY22" i="5"/>
  <c r="AY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MacLeod</author>
  </authors>
  <commentList>
    <comment ref="X14" authorId="0" shapeId="0" xr:uid="{6443961C-51C2-4E34-A963-59C0A42D9194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Checked lab certificate</t>
        </r>
      </text>
    </comment>
    <comment ref="Y14" authorId="0" shapeId="0" xr:uid="{C1420940-13CB-4D47-BA4F-1EB8FB68E55E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Checked lab certificate</t>
        </r>
      </text>
    </comment>
    <comment ref="Z14" authorId="0" shapeId="0" xr:uid="{B6CA1076-5011-4057-817D-4DD392220E5D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Checked lab certificate</t>
        </r>
      </text>
    </comment>
    <comment ref="X16" authorId="0" shapeId="0" xr:uid="{1F603586-ACFE-4986-9FDF-5E29830FB12E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Checked lab certificate
</t>
        </r>
      </text>
    </comment>
    <comment ref="Y16" authorId="0" shapeId="0" xr:uid="{AA019D2F-FA9F-4EFA-8D5D-32D7072F3E49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Checked  Lab certificate</t>
        </r>
      </text>
    </comment>
    <comment ref="C17" authorId="0" shapeId="0" xr:uid="{6DE61317-CEAA-46C5-984F-AFFF091EB157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10ug/l</t>
        </r>
      </text>
    </comment>
    <comment ref="C18" authorId="0" shapeId="0" xr:uid="{B9F6BA61-686D-4705-B1A3-0B52CEBA1696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5 ug/l</t>
        </r>
      </text>
    </comment>
    <comment ref="C20" authorId="0" shapeId="0" xr:uid="{C1A632E4-0396-4521-8EB9-A6980726ABD8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50 ug/l</t>
        </r>
      </text>
    </comment>
    <comment ref="C23" authorId="0" shapeId="0" xr:uid="{D7682DD2-C8A8-4B2D-9F77-253A1C956881}">
      <text>
        <r>
          <rPr>
            <b/>
            <sz val="9"/>
            <color indexed="81"/>
            <rFont val="Tahoma"/>
            <family val="2"/>
          </rPr>
          <t>Heather MacLeod:</t>
        </r>
        <r>
          <rPr>
            <sz val="9"/>
            <color indexed="81"/>
            <rFont val="Tahoma"/>
            <family val="2"/>
          </rPr>
          <t xml:space="preserve">
10 ug/l
</t>
        </r>
      </text>
    </comment>
  </commentList>
</comments>
</file>

<file path=xl/sharedStrings.xml><?xml version="1.0" encoding="utf-8"?>
<sst xmlns="http://schemas.openxmlformats.org/spreadsheetml/2006/main" count="1458" uniqueCount="122">
  <si>
    <t>Site:</t>
  </si>
  <si>
    <t>Sandy Lane</t>
  </si>
  <si>
    <t>Client:</t>
  </si>
  <si>
    <t>NRS Bromsgrove Aggregares Ltd</t>
  </si>
  <si>
    <t>Agent</t>
  </si>
  <si>
    <t>Westbury Environmental ltd</t>
  </si>
  <si>
    <t>Piezometer ID:-</t>
  </si>
  <si>
    <t>BH1</t>
  </si>
  <si>
    <t>BH2</t>
  </si>
  <si>
    <t>BH3</t>
  </si>
  <si>
    <t>BH4</t>
  </si>
  <si>
    <t>Comments</t>
  </si>
  <si>
    <t>Date</t>
  </si>
  <si>
    <t>GROUNDWATER QUALITY MONITORING RESULTS</t>
  </si>
  <si>
    <t>Parameter</t>
  </si>
  <si>
    <t>Mercury</t>
  </si>
  <si>
    <t>Units</t>
  </si>
  <si>
    <t>pH</t>
  </si>
  <si>
    <t>Electrical conductivity</t>
  </si>
  <si>
    <t>Ammoniacal nitrogen as N</t>
  </si>
  <si>
    <t>Chloride as Cl</t>
  </si>
  <si>
    <t>Sulphate as SO4</t>
  </si>
  <si>
    <t>COD (Total)</t>
  </si>
  <si>
    <t>Benzene</t>
  </si>
  <si>
    <t>Ethyl benzene</t>
  </si>
  <si>
    <t>EH &gt;C6 - C40</t>
  </si>
  <si>
    <t>EH &gt;C6 - C8</t>
  </si>
  <si>
    <t>EH &gt;C8- C10</t>
  </si>
  <si>
    <t>EH &gt;C16 - C24</t>
  </si>
  <si>
    <t>EH &gt;C10 C16</t>
  </si>
  <si>
    <t>Trichloroethene</t>
  </si>
  <si>
    <t>Toluene</t>
  </si>
  <si>
    <t>m&amp;p Xylene</t>
  </si>
  <si>
    <t>o-xylene</t>
  </si>
  <si>
    <t>Iron total</t>
  </si>
  <si>
    <t>Sodium total</t>
  </si>
  <si>
    <t>Magnesium total</t>
  </si>
  <si>
    <t>Potassium total</t>
  </si>
  <si>
    <t>Calcium total</t>
  </si>
  <si>
    <t>Chromium total</t>
  </si>
  <si>
    <t>Manganese total</t>
  </si>
  <si>
    <t>Nickel total</t>
  </si>
  <si>
    <t>Copper total</t>
  </si>
  <si>
    <t>Zinc total</t>
  </si>
  <si>
    <t>Cadmium total</t>
  </si>
  <si>
    <t>Lead total</t>
  </si>
  <si>
    <t>Acenaphthylene</t>
  </si>
  <si>
    <t>Naphthalene</t>
  </si>
  <si>
    <t>Acenaphthene</t>
  </si>
  <si>
    <t>Fluorene</t>
  </si>
  <si>
    <t>Pyrene</t>
  </si>
  <si>
    <t>Benzo(a)anthracene</t>
  </si>
  <si>
    <t>Phenanthrene</t>
  </si>
  <si>
    <t>Anthracene</t>
  </si>
  <si>
    <t>Fluoanthene</t>
  </si>
  <si>
    <t>Chrysene</t>
  </si>
  <si>
    <t>Benzo(b)fluoranthene</t>
  </si>
  <si>
    <t>Benzo(k)fluoranthene</t>
  </si>
  <si>
    <t>Benzo(a)pyrene</t>
  </si>
  <si>
    <t>indeno(123cd)pyrene</t>
  </si>
  <si>
    <t>Dienzo(ah)anthrcene</t>
  </si>
  <si>
    <t>Benzo(ghi)perylene</t>
  </si>
  <si>
    <t>PAH total 16</t>
  </si>
  <si>
    <r>
      <rPr>
        <sz val="10"/>
        <rFont val="Aptos Narrow"/>
        <family val="2"/>
      </rPr>
      <t>µ</t>
    </r>
    <r>
      <rPr>
        <sz val="10"/>
        <rFont val="Arial"/>
        <family val="2"/>
      </rPr>
      <t>g/l</t>
    </r>
  </si>
  <si>
    <t>µS/cm</t>
  </si>
  <si>
    <t>mg/l</t>
  </si>
  <si>
    <t>&lt;0.00001</t>
  </si>
  <si>
    <t>&lt;0.41</t>
  </si>
  <si>
    <t>&lt;0.1</t>
  </si>
  <si>
    <t>&lt;10</t>
  </si>
  <si>
    <t>&lt;0.2</t>
  </si>
  <si>
    <t>&lt;0.01</t>
  </si>
  <si>
    <t>Arsenic total</t>
  </si>
  <si>
    <t>&lt;11</t>
  </si>
  <si>
    <t>EH &gt;C24 - C40</t>
  </si>
  <si>
    <t>EH &gt;C24 -40</t>
  </si>
  <si>
    <t xml:space="preserve">Ammonium an NH4 </t>
  </si>
  <si>
    <t>Alkalinity as CaCO3</t>
  </si>
  <si>
    <t>&lt;0.08</t>
  </si>
  <si>
    <t>&lt;0.06</t>
  </si>
  <si>
    <t>&lt;0.0003</t>
  </si>
  <si>
    <t>&lt;20</t>
  </si>
  <si>
    <t>&lt;0.025</t>
  </si>
  <si>
    <t>&lt;0.00051</t>
  </si>
  <si>
    <t>Max</t>
  </si>
  <si>
    <t>Mean</t>
  </si>
  <si>
    <t>Min</t>
  </si>
  <si>
    <t>Count</t>
  </si>
  <si>
    <t>UK DWS</t>
  </si>
  <si>
    <t>Total Xylenes</t>
  </si>
  <si>
    <t>9.5 - 6.5</t>
  </si>
  <si>
    <t>*</t>
  </si>
  <si>
    <t>Count if &gt; DWS</t>
  </si>
  <si>
    <t>SD</t>
  </si>
  <si>
    <t>Count if &gt; LOD</t>
  </si>
  <si>
    <t>limit</t>
  </si>
  <si>
    <t>Preliminary  Action</t>
  </si>
  <si>
    <t xml:space="preserve"> Preliminary Compliance</t>
  </si>
  <si>
    <t>Comment</t>
  </si>
  <si>
    <t>Based on  max conc.</t>
  </si>
  <si>
    <t>Based on mean + 2xSD</t>
  </si>
  <si>
    <t>SUMMARY OF GROUNDWATER QUALITY MONITORING RESULTS</t>
  </si>
  <si>
    <t>format denotes concentration below the lower detaction limit</t>
  </si>
  <si>
    <r>
      <t>0.41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</si>
  <si>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r>
      <t>78.3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</si>
  <si>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0.0016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</si>
  <si>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0.39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</si>
  <si>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Sulphate as SO</t>
    </r>
    <r>
      <rPr>
        <vertAlign val="subscript"/>
        <sz val="10"/>
        <rFont val="Arial"/>
        <family val="2"/>
      </rPr>
      <t>4</t>
    </r>
  </si>
  <si>
    <t>Cadmium (dissolved)</t>
  </si>
  <si>
    <t>Iron (total)</t>
  </si>
  <si>
    <t>Sample Point</t>
  </si>
  <si>
    <t>Ammoniacal Nitrogen (mg/l)</t>
  </si>
  <si>
    <t>Chloride (mg/l)</t>
  </si>
  <si>
    <t>Electrical Conductivity (us/cm)</t>
  </si>
  <si>
    <t>pH (pH Units)</t>
  </si>
  <si>
    <t>SAN810</t>
  </si>
  <si>
    <t>Veolia borehole adjacent to BH4</t>
  </si>
  <si>
    <t>&lt;0.010</t>
  </si>
  <si>
    <t>&lt;0.100</t>
  </si>
  <si>
    <t>0..10</t>
  </si>
  <si>
    <t>&lt;2.0</t>
  </si>
  <si>
    <t>&lt;0.10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</si>
</sst>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dd\-mm\-yyyy;@"/>
    <numFmt numFmtId="166" formatCode="###0.00;###0.00"/>
    <numFmt numFmtId="167" formatCode="dd\-mmm\-yyyy"/>
    <numFmt numFmtId="168" formatCode="0.0"/>
    <numFmt numFmtId="169" formatCode="0.0000"/>
    <numFmt numFmtId="170" formatCode="0.00000"/>
  </numFmts>
  <fonts count="21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ptos Narrow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i/>
      <sz val="11"/>
      <color theme="3" tint="0.2499465926084170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vertAlign val="subscript"/>
      <sz val="10"/>
      <name val="Arial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65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0" fillId="0" borderId="0"/>
  </cellStyleXfs>
  <cellXfs count="1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4" borderId="2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 wrapText="1"/>
    </xf>
    <xf numFmtId="0" fontId="0" fillId="0" borderId="2" xfId="0" applyBorder="1"/>
    <xf numFmtId="165" fontId="5" fillId="5" borderId="6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6" fillId="4" borderId="4" xfId="0" applyFont="1" applyFill="1" applyBorder="1" applyAlignment="1">
      <alignment horizontal="left" wrapText="1"/>
    </xf>
    <xf numFmtId="167" fontId="5" fillId="5" borderId="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left"/>
    </xf>
    <xf numFmtId="165" fontId="5" fillId="5" borderId="6" xfId="0" applyNumberFormat="1" applyFont="1" applyFill="1" applyBorder="1" applyAlignment="1">
      <alignment horizontal="left"/>
    </xf>
    <xf numFmtId="167" fontId="5" fillId="5" borderId="6" xfId="0" applyNumberFormat="1" applyFont="1" applyFill="1" applyBorder="1" applyAlignment="1">
      <alignment horizontal="left"/>
    </xf>
    <xf numFmtId="167" fontId="10" fillId="5" borderId="8" xfId="0" applyNumberFormat="1" applyFont="1" applyFill="1" applyBorder="1" applyAlignment="1">
      <alignment horizontal="center"/>
    </xf>
    <xf numFmtId="168" fontId="9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9" fontId="9" fillId="0" borderId="8" xfId="0" applyNumberFormat="1" applyFont="1" applyBorder="1" applyAlignment="1">
      <alignment horizontal="center" vertical="center"/>
    </xf>
    <xf numFmtId="170" fontId="9" fillId="0" borderId="8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2" fontId="13" fillId="0" borderId="8" xfId="0" applyNumberFormat="1" applyFont="1" applyBorder="1" applyAlignment="1">
      <alignment horizontal="center" vertical="center"/>
    </xf>
    <xf numFmtId="169" fontId="13" fillId="0" borderId="8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2" fontId="1" fillId="2" borderId="1" xfId="1" applyNumberFormat="1" applyAlignment="1">
      <alignment horizontal="center"/>
    </xf>
    <xf numFmtId="0" fontId="1" fillId="2" borderId="1" xfId="1" applyNumberFormat="1" applyAlignment="1">
      <alignment horizontal="center"/>
    </xf>
    <xf numFmtId="170" fontId="13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165" fontId="5" fillId="5" borderId="9" xfId="0" applyNumberFormat="1" applyFont="1" applyFill="1" applyBorder="1" applyAlignment="1">
      <alignment horizontal="center"/>
    </xf>
    <xf numFmtId="0" fontId="6" fillId="4" borderId="10" xfId="0" applyFont="1" applyFill="1" applyBorder="1"/>
    <xf numFmtId="2" fontId="9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170" fontId="9" fillId="0" borderId="11" xfId="0" applyNumberFormat="1" applyFont="1" applyBorder="1" applyAlignment="1">
      <alignment horizontal="center" vertical="center"/>
    </xf>
    <xf numFmtId="169" fontId="13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9" fontId="9" fillId="0" borderId="11" xfId="0" applyNumberFormat="1" applyFont="1" applyBorder="1" applyAlignment="1">
      <alignment horizontal="center" vertical="center"/>
    </xf>
    <xf numFmtId="0" fontId="0" fillId="0" borderId="16" xfId="0" applyBorder="1"/>
    <xf numFmtId="168" fontId="9" fillId="0" borderId="3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wrapText="1"/>
    </xf>
    <xf numFmtId="2" fontId="16" fillId="0" borderId="13" xfId="0" applyNumberFormat="1" applyFont="1" applyBorder="1" applyAlignment="1">
      <alignment horizontal="center"/>
    </xf>
    <xf numFmtId="0" fontId="16" fillId="0" borderId="22" xfId="0" applyFont="1" applyBorder="1" applyAlignment="1">
      <alignment horizontal="center" wrapText="1"/>
    </xf>
    <xf numFmtId="1" fontId="12" fillId="0" borderId="25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168" fontId="12" fillId="0" borderId="2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8" fontId="9" fillId="0" borderId="11" xfId="0" applyNumberFormat="1" applyFont="1" applyBorder="1" applyAlignment="1">
      <alignment horizontal="center" vertical="center"/>
    </xf>
    <xf numFmtId="167" fontId="5" fillId="6" borderId="6" xfId="0" applyNumberFormat="1" applyFont="1" applyFill="1" applyBorder="1" applyAlignment="1">
      <alignment horizontal="left"/>
    </xf>
    <xf numFmtId="167" fontId="5" fillId="6" borderId="8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" xfId="0" applyFont="1" applyBorder="1" applyAlignment="1">
      <alignment horizontal="right" wrapText="1"/>
    </xf>
    <xf numFmtId="169" fontId="2" fillId="0" borderId="2" xfId="0" applyNumberFormat="1" applyFont="1" applyBorder="1"/>
    <xf numFmtId="0" fontId="2" fillId="0" borderId="2" xfId="0" applyFont="1" applyBorder="1"/>
    <xf numFmtId="0" fontId="0" fillId="0" borderId="23" xfId="0" applyBorder="1"/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left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left"/>
    </xf>
    <xf numFmtId="169" fontId="2" fillId="0" borderId="17" xfId="0" applyNumberFormat="1" applyFont="1" applyBorder="1" applyAlignment="1">
      <alignment horizontal="right" wrapText="1"/>
    </xf>
    <xf numFmtId="164" fontId="2" fillId="0" borderId="17" xfId="0" applyNumberFormat="1" applyFont="1" applyBorder="1" applyAlignment="1">
      <alignment horizontal="right" wrapText="1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left"/>
    </xf>
    <xf numFmtId="167" fontId="5" fillId="0" borderId="27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7" fontId="5" fillId="0" borderId="8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49" fontId="2" fillId="0" borderId="33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/>
    </xf>
    <xf numFmtId="167" fontId="5" fillId="0" borderId="34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167" fontId="5" fillId="0" borderId="37" xfId="0" applyNumberFormat="1" applyFont="1" applyBorder="1" applyAlignment="1">
      <alignment horizontal="left"/>
    </xf>
    <xf numFmtId="167" fontId="5" fillId="0" borderId="38" xfId="0" applyNumberFormat="1" applyFont="1" applyBorder="1" applyAlignment="1">
      <alignment horizontal="left"/>
    </xf>
    <xf numFmtId="167" fontId="5" fillId="0" borderId="36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2" fontId="9" fillId="8" borderId="8" xfId="0" applyNumberFormat="1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0" fontId="6" fillId="4" borderId="2" xfId="0" applyFont="1" applyFill="1" applyBorder="1"/>
    <xf numFmtId="170" fontId="9" fillId="0" borderId="2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0" fontId="9" fillId="9" borderId="41" xfId="0" applyFont="1" applyFill="1" applyBorder="1" applyAlignment="1">
      <alignment horizontal="center"/>
    </xf>
    <xf numFmtId="164" fontId="9" fillId="9" borderId="41" xfId="0" applyNumberFormat="1" applyFont="1" applyFill="1" applyBorder="1" applyAlignment="1">
      <alignment horizontal="center"/>
    </xf>
    <xf numFmtId="164" fontId="9" fillId="9" borderId="41" xfId="0" applyNumberFormat="1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/>
    </xf>
    <xf numFmtId="164" fontId="12" fillId="9" borderId="41" xfId="0" applyNumberFormat="1" applyFont="1" applyFill="1" applyBorder="1" applyAlignment="1">
      <alignment horizontal="center"/>
    </xf>
    <xf numFmtId="0" fontId="12" fillId="9" borderId="41" xfId="0" applyFont="1" applyFill="1" applyBorder="1" applyAlignment="1">
      <alignment horizontal="center" vertical="center"/>
    </xf>
    <xf numFmtId="1" fontId="9" fillId="9" borderId="41" xfId="2" applyNumberFormat="1" applyFont="1" applyFill="1" applyBorder="1" applyAlignment="1">
      <alignment horizontal="center"/>
    </xf>
    <xf numFmtId="168" fontId="9" fillId="9" borderId="41" xfId="2" applyNumberFormat="1" applyFont="1" applyFill="1" applyBorder="1" applyAlignment="1">
      <alignment horizontal="center"/>
    </xf>
    <xf numFmtId="170" fontId="9" fillId="9" borderId="41" xfId="0" applyNumberFormat="1" applyFont="1" applyFill="1" applyBorder="1" applyAlignment="1">
      <alignment horizontal="center"/>
    </xf>
    <xf numFmtId="168" fontId="12" fillId="9" borderId="41" xfId="0" applyNumberFormat="1" applyFont="1" applyFill="1" applyBorder="1" applyAlignment="1">
      <alignment horizontal="center"/>
    </xf>
    <xf numFmtId="169" fontId="9" fillId="9" borderId="41" xfId="0" applyNumberFormat="1" applyFont="1" applyFill="1" applyBorder="1" applyAlignment="1">
      <alignment horizontal="center" vertical="center"/>
    </xf>
    <xf numFmtId="2" fontId="9" fillId="9" borderId="41" xfId="0" applyNumberFormat="1" applyFont="1" applyFill="1" applyBorder="1" applyAlignment="1">
      <alignment horizontal="center"/>
    </xf>
    <xf numFmtId="0" fontId="9" fillId="9" borderId="41" xfId="2" applyFont="1" applyFill="1" applyBorder="1" applyAlignment="1">
      <alignment horizontal="center"/>
    </xf>
    <xf numFmtId="0" fontId="12" fillId="9" borderId="41" xfId="2" applyFont="1" applyFill="1" applyBorder="1" applyAlignment="1">
      <alignment horizontal="center"/>
    </xf>
    <xf numFmtId="168" fontId="9" fillId="9" borderId="41" xfId="0" applyNumberFormat="1" applyFont="1" applyFill="1" applyBorder="1" applyAlignment="1">
      <alignment horizontal="center"/>
    </xf>
    <xf numFmtId="168" fontId="12" fillId="9" borderId="41" xfId="2" applyNumberFormat="1" applyFont="1" applyFill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170" fontId="12" fillId="0" borderId="4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9" borderId="42" xfId="2" applyNumberFormat="1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170" fontId="13" fillId="0" borderId="1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center" vertical="center"/>
    </xf>
    <xf numFmtId="1" fontId="9" fillId="9" borderId="2" xfId="2" applyNumberFormat="1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170" fontId="13" fillId="0" borderId="2" xfId="0" applyNumberFormat="1" applyFont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2" xfId="2" applyFont="1" applyFill="1" applyBorder="1" applyAlignment="1">
      <alignment horizontal="center"/>
    </xf>
    <xf numFmtId="168" fontId="9" fillId="9" borderId="2" xfId="2" applyNumberFormat="1" applyFont="1" applyFill="1" applyBorder="1" applyAlignment="1">
      <alignment horizontal="center"/>
    </xf>
    <xf numFmtId="169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9" fontId="13" fillId="0" borderId="2" xfId="0" applyNumberFormat="1" applyFont="1" applyBorder="1" applyAlignment="1">
      <alignment horizontal="center" vertical="center"/>
    </xf>
    <xf numFmtId="0" fontId="9" fillId="9" borderId="42" xfId="2" applyFont="1" applyFill="1" applyBorder="1" applyAlignment="1">
      <alignment horizontal="center"/>
    </xf>
    <xf numFmtId="168" fontId="9" fillId="9" borderId="42" xfId="2" applyNumberFormat="1" applyFont="1" applyFill="1" applyBorder="1" applyAlignment="1">
      <alignment horizontal="center"/>
    </xf>
    <xf numFmtId="1" fontId="13" fillId="0" borderId="4" xfId="0" applyNumberFormat="1" applyFont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/>
    </xf>
    <xf numFmtId="170" fontId="9" fillId="0" borderId="3" xfId="0" applyNumberFormat="1" applyFont="1" applyBorder="1" applyAlignment="1">
      <alignment horizontal="center" vertical="center"/>
    </xf>
    <xf numFmtId="169" fontId="12" fillId="0" borderId="2" xfId="0" applyNumberFormat="1" applyFont="1" applyBorder="1" applyAlignment="1">
      <alignment horizontal="center"/>
    </xf>
    <xf numFmtId="170" fontId="12" fillId="0" borderId="2" xfId="0" applyNumberFormat="1" applyFont="1" applyBorder="1" applyAlignment="1">
      <alignment horizontal="center"/>
    </xf>
    <xf numFmtId="2" fontId="9" fillId="9" borderId="42" xfId="0" applyNumberFormat="1" applyFont="1" applyFill="1" applyBorder="1" applyAlignment="1">
      <alignment horizontal="center"/>
    </xf>
    <xf numFmtId="0" fontId="9" fillId="9" borderId="43" xfId="2" applyFont="1" applyFill="1" applyBorder="1" applyAlignment="1">
      <alignment horizontal="center"/>
    </xf>
    <xf numFmtId="0" fontId="9" fillId="9" borderId="5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</cellXfs>
  <cellStyles count="3">
    <cellStyle name="Input" xfId="1" builtinId="20"/>
    <cellStyle name="Normal" xfId="0" builtinId="0"/>
    <cellStyle name="Normal_Copy of Rhodia" xfId="2" xr:uid="{454AE76A-FFC2-46AF-BBC3-FF9BFCDCACD9}"/>
  </cellStyles>
  <dxfs count="5">
    <dxf>
      <fill>
        <patternFill patternType="solid">
          <fgColor rgb="FFD9D9D9"/>
          <bgColor rgb="FFD9D9D9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0A9D-7E45-45BF-BACC-D2A978107881}">
  <dimension ref="A1:R59"/>
  <sheetViews>
    <sheetView workbookViewId="0">
      <selection activeCell="D17" sqref="D17"/>
    </sheetView>
  </sheetViews>
  <sheetFormatPr defaultRowHeight="15" x14ac:dyDescent="0.25"/>
  <cols>
    <col min="1" max="1" width="23.28515625" style="19" bestFit="1" customWidth="1"/>
    <col min="2" max="9" width="13" customWidth="1"/>
    <col min="10" max="10" width="37" customWidth="1"/>
    <col min="11" max="17" width="13" customWidth="1"/>
    <col min="18" max="18" width="37.5703125" customWidth="1"/>
  </cols>
  <sheetData>
    <row r="1" spans="1:18" ht="20.25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9" t="s">
        <v>0</v>
      </c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5.75" x14ac:dyDescent="0.25">
      <c r="A3" s="19" t="s">
        <v>2</v>
      </c>
      <c r="B3" s="2" t="s">
        <v>3</v>
      </c>
    </row>
    <row r="4" spans="1:18" ht="15.75" x14ac:dyDescent="0.25">
      <c r="A4" s="20" t="s">
        <v>4</v>
      </c>
      <c r="B4" s="2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15.75" x14ac:dyDescent="0.25">
      <c r="A5" s="20" t="s">
        <v>6</v>
      </c>
      <c r="B5" s="2" t="s">
        <v>7</v>
      </c>
      <c r="D5" s="3"/>
      <c r="E5" s="3"/>
      <c r="F5" s="3"/>
      <c r="G5" s="3"/>
      <c r="H5" s="3"/>
    </row>
    <row r="6" spans="1:18" x14ac:dyDescent="0.25">
      <c r="A6" s="4" t="s">
        <v>12</v>
      </c>
      <c r="B6" s="5"/>
      <c r="C6" s="8">
        <v>45133</v>
      </c>
      <c r="D6" s="8">
        <v>45223</v>
      </c>
      <c r="E6" s="8">
        <v>45447</v>
      </c>
      <c r="F6" s="16"/>
      <c r="G6" s="15"/>
      <c r="H6" s="16"/>
      <c r="I6" s="15"/>
      <c r="J6" s="16"/>
      <c r="K6" s="13" t="s">
        <v>11</v>
      </c>
    </row>
    <row r="7" spans="1:18" x14ac:dyDescent="0.25">
      <c r="A7" s="6" t="s">
        <v>14</v>
      </c>
      <c r="B7" s="17" t="s">
        <v>16</v>
      </c>
      <c r="C7" s="16"/>
      <c r="D7" s="16"/>
      <c r="E7" s="16"/>
      <c r="F7" s="16"/>
      <c r="G7" s="16"/>
      <c r="H7" s="16"/>
      <c r="I7" s="16"/>
      <c r="J7" s="16"/>
      <c r="K7" s="14"/>
    </row>
    <row r="8" spans="1:18" x14ac:dyDescent="0.25">
      <c r="A8" s="21" t="s">
        <v>15</v>
      </c>
      <c r="B8" s="18" t="s">
        <v>65</v>
      </c>
      <c r="C8" s="9" t="s">
        <v>66</v>
      </c>
      <c r="D8" s="9" t="s">
        <v>66</v>
      </c>
      <c r="E8" s="9" t="s">
        <v>66</v>
      </c>
      <c r="F8" s="9"/>
      <c r="G8" s="10"/>
      <c r="H8" s="9"/>
      <c r="I8" s="10"/>
      <c r="J8" s="9"/>
      <c r="K8" s="7"/>
    </row>
    <row r="9" spans="1:18" x14ac:dyDescent="0.25">
      <c r="A9" s="21" t="s">
        <v>17</v>
      </c>
      <c r="B9" s="18"/>
      <c r="C9" s="9">
        <v>6.6</v>
      </c>
      <c r="D9" s="9">
        <v>7.1</v>
      </c>
      <c r="E9" s="9">
        <v>7.4</v>
      </c>
      <c r="F9" s="9"/>
      <c r="G9" s="10"/>
      <c r="H9" s="9"/>
      <c r="I9" s="10"/>
      <c r="J9" s="9"/>
      <c r="K9" s="7"/>
    </row>
    <row r="10" spans="1:18" x14ac:dyDescent="0.25">
      <c r="A10" s="21" t="s">
        <v>18</v>
      </c>
      <c r="B10" s="23" t="s">
        <v>64</v>
      </c>
      <c r="C10" s="28">
        <v>1140</v>
      </c>
      <c r="D10" s="28">
        <v>1140</v>
      </c>
      <c r="E10" s="28">
        <v>1290</v>
      </c>
      <c r="F10" s="9"/>
      <c r="G10" s="10"/>
      <c r="H10" s="9"/>
      <c r="I10" s="10"/>
      <c r="J10" s="9"/>
      <c r="K10" s="7"/>
    </row>
    <row r="11" spans="1:18" x14ac:dyDescent="0.25">
      <c r="A11" s="22" t="s">
        <v>77</v>
      </c>
      <c r="B11" s="18" t="s">
        <v>65</v>
      </c>
      <c r="C11" s="30">
        <v>61.8</v>
      </c>
      <c r="D11" s="30">
        <v>91</v>
      </c>
      <c r="E11" s="30">
        <v>161</v>
      </c>
      <c r="F11" s="12"/>
      <c r="G11" s="11"/>
      <c r="H11" s="12"/>
      <c r="I11" s="11"/>
      <c r="J11" s="12"/>
      <c r="K11" s="7"/>
    </row>
    <row r="12" spans="1:18" x14ac:dyDescent="0.25">
      <c r="A12" s="22" t="s">
        <v>76</v>
      </c>
      <c r="B12" s="18" t="s">
        <v>65</v>
      </c>
      <c r="C12" s="12" t="s">
        <v>78</v>
      </c>
      <c r="D12" s="12"/>
      <c r="E12" s="12" t="s">
        <v>78</v>
      </c>
      <c r="F12" s="12"/>
      <c r="G12" s="11"/>
      <c r="H12" s="12"/>
      <c r="I12" s="11"/>
      <c r="J12" s="12"/>
      <c r="K12" s="7"/>
    </row>
    <row r="13" spans="1:18" x14ac:dyDescent="0.25">
      <c r="A13" s="22" t="s">
        <v>19</v>
      </c>
      <c r="B13" s="18" t="s">
        <v>65</v>
      </c>
      <c r="C13" s="12" t="s">
        <v>79</v>
      </c>
      <c r="D13" s="12" t="s">
        <v>67</v>
      </c>
      <c r="E13" s="12" t="s">
        <v>67</v>
      </c>
      <c r="F13" s="12"/>
      <c r="G13" s="11"/>
      <c r="H13" s="12"/>
      <c r="I13" s="11"/>
      <c r="J13" s="12"/>
      <c r="K13" s="7"/>
    </row>
    <row r="14" spans="1:18" x14ac:dyDescent="0.25">
      <c r="A14" s="22" t="s">
        <v>20</v>
      </c>
      <c r="B14" s="18" t="s">
        <v>65</v>
      </c>
      <c r="C14" s="31">
        <v>275</v>
      </c>
      <c r="D14" s="31">
        <v>280</v>
      </c>
      <c r="E14" s="31">
        <v>305</v>
      </c>
      <c r="F14" s="11"/>
      <c r="G14" s="11"/>
      <c r="H14" s="11"/>
      <c r="I14" s="11"/>
      <c r="J14" s="11"/>
      <c r="K14" s="7"/>
    </row>
    <row r="15" spans="1:18" x14ac:dyDescent="0.25">
      <c r="A15" s="22" t="s">
        <v>21</v>
      </c>
      <c r="B15" s="18" t="s">
        <v>65</v>
      </c>
      <c r="C15" s="24">
        <v>52.1</v>
      </c>
      <c r="D15" s="24">
        <v>54.5</v>
      </c>
      <c r="E15" s="24">
        <v>53.7</v>
      </c>
      <c r="F15" s="11"/>
      <c r="G15" s="11"/>
      <c r="H15" s="11"/>
      <c r="I15" s="11"/>
      <c r="J15" s="11"/>
      <c r="K15" s="7"/>
    </row>
    <row r="16" spans="1:18" x14ac:dyDescent="0.25">
      <c r="A16" s="22" t="s">
        <v>22</v>
      </c>
      <c r="B16" s="18" t="s">
        <v>65</v>
      </c>
      <c r="C16" s="31">
        <v>24</v>
      </c>
      <c r="D16" s="31">
        <v>137</v>
      </c>
      <c r="E16" s="31">
        <v>135</v>
      </c>
      <c r="F16" s="11"/>
      <c r="G16" s="11"/>
      <c r="H16" s="11"/>
      <c r="I16" s="11"/>
      <c r="J16" s="11"/>
      <c r="K16" s="7"/>
    </row>
    <row r="17" spans="1:11" x14ac:dyDescent="0.25">
      <c r="A17" s="22" t="s">
        <v>23</v>
      </c>
      <c r="B17" s="18" t="s">
        <v>63</v>
      </c>
      <c r="C17" s="11" t="s">
        <v>68</v>
      </c>
      <c r="D17" s="11" t="s">
        <v>68</v>
      </c>
      <c r="E17" s="11" t="s">
        <v>68</v>
      </c>
      <c r="F17" s="11"/>
      <c r="G17" s="11"/>
      <c r="H17" s="11"/>
      <c r="I17" s="11"/>
      <c r="J17" s="11"/>
      <c r="K17" s="7"/>
    </row>
    <row r="18" spans="1:11" x14ac:dyDescent="0.25">
      <c r="A18" s="22" t="s">
        <v>24</v>
      </c>
      <c r="B18" s="18" t="s">
        <v>63</v>
      </c>
      <c r="C18" s="11" t="s">
        <v>68</v>
      </c>
      <c r="D18" s="11" t="s">
        <v>68</v>
      </c>
      <c r="E18" s="11" t="s">
        <v>68</v>
      </c>
      <c r="F18" s="11"/>
      <c r="G18" s="11"/>
      <c r="H18" s="11"/>
      <c r="I18" s="11"/>
      <c r="J18" s="11"/>
      <c r="K18" s="7"/>
    </row>
    <row r="19" spans="1:11" x14ac:dyDescent="0.25">
      <c r="A19" s="22" t="s">
        <v>25</v>
      </c>
      <c r="B19" s="18" t="s">
        <v>63</v>
      </c>
      <c r="C19" s="11">
        <v>11</v>
      </c>
      <c r="D19" s="11">
        <v>29</v>
      </c>
      <c r="E19" s="11" t="s">
        <v>81</v>
      </c>
      <c r="F19" s="11"/>
      <c r="G19" s="11"/>
      <c r="H19" s="11"/>
      <c r="I19" s="11"/>
      <c r="J19" s="11"/>
      <c r="K19" s="7"/>
    </row>
    <row r="20" spans="1:11" x14ac:dyDescent="0.25">
      <c r="A20" s="22" t="s">
        <v>26</v>
      </c>
      <c r="B20" s="18" t="s">
        <v>63</v>
      </c>
      <c r="C20" s="11" t="s">
        <v>69</v>
      </c>
      <c r="D20" s="11" t="s">
        <v>69</v>
      </c>
      <c r="E20" s="11" t="s">
        <v>81</v>
      </c>
      <c r="F20" s="11"/>
      <c r="G20" s="11"/>
      <c r="H20" s="11"/>
      <c r="I20" s="11"/>
      <c r="J20" s="11"/>
      <c r="K20" s="7"/>
    </row>
    <row r="21" spans="1:11" x14ac:dyDescent="0.25">
      <c r="A21" s="22" t="s">
        <v>27</v>
      </c>
      <c r="B21" s="18" t="s">
        <v>63</v>
      </c>
      <c r="C21" s="11" t="s">
        <v>69</v>
      </c>
      <c r="D21" s="11" t="s">
        <v>69</v>
      </c>
      <c r="E21" s="11" t="s">
        <v>81</v>
      </c>
      <c r="F21" s="11"/>
      <c r="G21" s="11"/>
      <c r="H21" s="11"/>
      <c r="I21" s="11"/>
      <c r="J21" s="11"/>
      <c r="K21" s="7"/>
    </row>
    <row r="22" spans="1:11" x14ac:dyDescent="0.25">
      <c r="A22" s="22" t="s">
        <v>28</v>
      </c>
      <c r="B22" s="18" t="s">
        <v>63</v>
      </c>
      <c r="C22" s="11" t="s">
        <v>69</v>
      </c>
      <c r="D22" s="11" t="s">
        <v>69</v>
      </c>
      <c r="E22" s="11" t="s">
        <v>81</v>
      </c>
      <c r="F22" s="11"/>
      <c r="G22" s="11"/>
      <c r="H22" s="11"/>
      <c r="I22" s="11"/>
      <c r="J22" s="11"/>
      <c r="K22" s="7"/>
    </row>
    <row r="23" spans="1:11" x14ac:dyDescent="0.25">
      <c r="A23" s="22" t="s">
        <v>74</v>
      </c>
      <c r="B23" s="18" t="s">
        <v>63</v>
      </c>
      <c r="C23" s="11">
        <v>11</v>
      </c>
      <c r="D23" s="11" t="s">
        <v>69</v>
      </c>
      <c r="E23" s="11" t="s">
        <v>81</v>
      </c>
      <c r="F23" s="11"/>
      <c r="G23" s="11"/>
      <c r="H23" s="11"/>
      <c r="I23" s="11"/>
      <c r="J23" s="11"/>
      <c r="K23" s="7"/>
    </row>
    <row r="24" spans="1:11" x14ac:dyDescent="0.25">
      <c r="A24" s="22" t="s">
        <v>29</v>
      </c>
      <c r="B24" s="18" t="s">
        <v>63</v>
      </c>
      <c r="C24" s="11" t="s">
        <v>69</v>
      </c>
      <c r="D24" s="11">
        <v>29</v>
      </c>
      <c r="E24" s="11" t="s">
        <v>81</v>
      </c>
      <c r="F24" s="11"/>
      <c r="G24" s="11"/>
      <c r="H24" s="11"/>
      <c r="I24" s="11"/>
      <c r="J24" s="11"/>
      <c r="K24" s="7"/>
    </row>
    <row r="25" spans="1:11" x14ac:dyDescent="0.25">
      <c r="A25" s="22" t="s">
        <v>30</v>
      </c>
      <c r="B25" s="18" t="s">
        <v>63</v>
      </c>
      <c r="C25" s="11" t="s">
        <v>68</v>
      </c>
      <c r="D25" s="11" t="s">
        <v>68</v>
      </c>
      <c r="E25" s="11" t="s">
        <v>68</v>
      </c>
      <c r="F25" s="11"/>
      <c r="G25" s="11"/>
      <c r="H25" s="11"/>
      <c r="I25" s="11"/>
      <c r="J25" s="11"/>
      <c r="K25" s="7"/>
    </row>
    <row r="26" spans="1:11" x14ac:dyDescent="0.25">
      <c r="A26" s="22" t="s">
        <v>31</v>
      </c>
      <c r="B26" s="18" t="s">
        <v>63</v>
      </c>
      <c r="C26" s="11" t="s">
        <v>68</v>
      </c>
      <c r="D26" s="11" t="s">
        <v>68</v>
      </c>
      <c r="E26" s="11" t="s">
        <v>68</v>
      </c>
      <c r="F26" s="11"/>
      <c r="G26" s="11"/>
      <c r="H26" s="11"/>
      <c r="I26" s="11"/>
      <c r="J26" s="11"/>
      <c r="K26" s="7"/>
    </row>
    <row r="27" spans="1:11" x14ac:dyDescent="0.25">
      <c r="A27" s="22" t="s">
        <v>32</v>
      </c>
      <c r="B27" s="18" t="s">
        <v>63</v>
      </c>
      <c r="C27" s="11" t="s">
        <v>70</v>
      </c>
      <c r="D27" s="11" t="s">
        <v>70</v>
      </c>
      <c r="E27" s="11" t="s">
        <v>70</v>
      </c>
      <c r="F27" s="11"/>
      <c r="G27" s="11"/>
      <c r="H27" s="11"/>
      <c r="I27" s="11"/>
      <c r="J27" s="11"/>
      <c r="K27" s="7"/>
    </row>
    <row r="28" spans="1:11" x14ac:dyDescent="0.25">
      <c r="A28" s="22" t="s">
        <v>33</v>
      </c>
      <c r="B28" s="18" t="s">
        <v>63</v>
      </c>
      <c r="C28" s="11" t="s">
        <v>68</v>
      </c>
      <c r="D28" s="11" t="s">
        <v>68</v>
      </c>
      <c r="E28" s="11" t="s">
        <v>68</v>
      </c>
      <c r="F28" s="11"/>
      <c r="G28" s="11"/>
      <c r="H28" s="11"/>
      <c r="I28" s="11"/>
      <c r="J28" s="11"/>
      <c r="K28" s="7"/>
    </row>
    <row r="29" spans="1:11" x14ac:dyDescent="0.25">
      <c r="A29" s="22" t="s">
        <v>89</v>
      </c>
      <c r="B29" s="18" t="s">
        <v>63</v>
      </c>
      <c r="C29" s="11" t="s">
        <v>70</v>
      </c>
      <c r="D29" s="11" t="s">
        <v>70</v>
      </c>
      <c r="E29" s="11" t="s">
        <v>70</v>
      </c>
      <c r="F29" s="11"/>
      <c r="G29" s="11"/>
      <c r="H29" s="11"/>
      <c r="I29" s="11"/>
      <c r="J29" s="11"/>
      <c r="K29" s="7"/>
    </row>
    <row r="30" spans="1:11" x14ac:dyDescent="0.25">
      <c r="A30" s="22" t="s">
        <v>35</v>
      </c>
      <c r="B30" s="18" t="s">
        <v>65</v>
      </c>
      <c r="C30" s="11">
        <v>68</v>
      </c>
      <c r="D30" s="11">
        <v>72</v>
      </c>
      <c r="E30" s="11">
        <v>92.6</v>
      </c>
      <c r="F30" s="11"/>
      <c r="G30" s="11"/>
      <c r="H30" s="11"/>
      <c r="I30" s="11"/>
      <c r="J30" s="11"/>
      <c r="K30" s="7"/>
    </row>
    <row r="31" spans="1:11" x14ac:dyDescent="0.25">
      <c r="A31" s="22" t="s">
        <v>36</v>
      </c>
      <c r="B31" s="18" t="s">
        <v>65</v>
      </c>
      <c r="C31" s="11">
        <v>20</v>
      </c>
      <c r="D31" s="11">
        <v>21</v>
      </c>
      <c r="E31" s="11">
        <v>49.1</v>
      </c>
      <c r="F31" s="11"/>
      <c r="G31" s="11"/>
      <c r="H31" s="11"/>
      <c r="I31" s="11"/>
      <c r="J31" s="11"/>
      <c r="K31" s="7"/>
    </row>
    <row r="32" spans="1:11" x14ac:dyDescent="0.25">
      <c r="A32" s="22" t="s">
        <v>37</v>
      </c>
      <c r="B32" s="18" t="s">
        <v>65</v>
      </c>
      <c r="C32" s="11">
        <v>10</v>
      </c>
      <c r="D32" s="11">
        <v>10</v>
      </c>
      <c r="E32" s="11">
        <v>8.73</v>
      </c>
      <c r="F32" s="11"/>
      <c r="G32" s="11"/>
      <c r="H32" s="11"/>
      <c r="I32" s="11"/>
      <c r="J32" s="11"/>
      <c r="K32" s="7"/>
    </row>
    <row r="33" spans="1:11" x14ac:dyDescent="0.25">
      <c r="A33" s="22" t="s">
        <v>38</v>
      </c>
      <c r="B33" s="18" t="s">
        <v>65</v>
      </c>
      <c r="C33" s="31">
        <v>120</v>
      </c>
      <c r="D33" s="31">
        <v>140</v>
      </c>
      <c r="E33" s="31">
        <v>161</v>
      </c>
      <c r="F33" s="11"/>
      <c r="G33" s="11"/>
      <c r="H33" s="11"/>
      <c r="I33" s="11"/>
      <c r="J33" s="11"/>
      <c r="K33" s="7"/>
    </row>
    <row r="34" spans="1:11" x14ac:dyDescent="0.25">
      <c r="A34" s="22" t="s">
        <v>39</v>
      </c>
      <c r="B34" s="18" t="s">
        <v>65</v>
      </c>
      <c r="C34" s="27">
        <v>7.2999999999999996E-4</v>
      </c>
      <c r="D34" s="27">
        <v>7.1000000000000002E-4</v>
      </c>
      <c r="E34" s="27">
        <v>5.1000000000000004E-4</v>
      </c>
      <c r="F34" s="11"/>
      <c r="G34" s="11"/>
      <c r="H34" s="11"/>
      <c r="I34" s="11"/>
      <c r="J34" s="11"/>
      <c r="K34" s="7"/>
    </row>
    <row r="35" spans="1:11" x14ac:dyDescent="0.25">
      <c r="A35" s="22" t="s">
        <v>34</v>
      </c>
      <c r="B35" s="18" t="s">
        <v>65</v>
      </c>
      <c r="C35" s="25">
        <v>7.9000000000000001E-2</v>
      </c>
      <c r="D35" s="25">
        <v>9.0999999999999998E-2</v>
      </c>
      <c r="E35" s="25" t="s">
        <v>82</v>
      </c>
      <c r="F35" s="11"/>
      <c r="G35" s="11"/>
      <c r="H35" s="11"/>
      <c r="I35" s="11"/>
      <c r="J35" s="11"/>
      <c r="K35" s="7"/>
    </row>
    <row r="36" spans="1:11" x14ac:dyDescent="0.25">
      <c r="A36" s="22" t="s">
        <v>40</v>
      </c>
      <c r="B36" s="18" t="s">
        <v>65</v>
      </c>
      <c r="C36" s="11">
        <v>0.15</v>
      </c>
      <c r="D36" s="11">
        <v>0.21</v>
      </c>
      <c r="E36" s="11">
        <v>0.106</v>
      </c>
      <c r="F36" s="11"/>
      <c r="G36" s="11"/>
      <c r="H36" s="11"/>
      <c r="I36" s="11"/>
      <c r="J36" s="11"/>
      <c r="K36" s="7"/>
    </row>
    <row r="37" spans="1:11" x14ac:dyDescent="0.25">
      <c r="A37" s="22" t="s">
        <v>41</v>
      </c>
      <c r="B37" s="18" t="s">
        <v>65</v>
      </c>
      <c r="C37" s="25">
        <v>1.7999999999999999E-2</v>
      </c>
      <c r="D37" s="25">
        <v>1.7999999999999999E-2</v>
      </c>
      <c r="E37" s="25">
        <v>7.1000000000000004E-3</v>
      </c>
      <c r="F37" s="11"/>
      <c r="G37" s="11"/>
      <c r="H37" s="11"/>
      <c r="I37" s="11"/>
      <c r="J37" s="11"/>
      <c r="K37" s="7"/>
    </row>
    <row r="38" spans="1:11" x14ac:dyDescent="0.25">
      <c r="A38" s="22" t="s">
        <v>42</v>
      </c>
      <c r="B38" s="18" t="s">
        <v>65</v>
      </c>
      <c r="C38" s="26">
        <v>5.4000000000000003E-3</v>
      </c>
      <c r="D38" s="25">
        <v>1.4999999999999999E-2</v>
      </c>
      <c r="E38" s="26">
        <v>2.8999999999999998E-3</v>
      </c>
      <c r="F38" s="11"/>
      <c r="G38" s="11"/>
      <c r="H38" s="11"/>
      <c r="I38" s="11"/>
      <c r="J38" s="11"/>
      <c r="K38" s="7"/>
    </row>
    <row r="39" spans="1:11" x14ac:dyDescent="0.25">
      <c r="A39" s="22" t="s">
        <v>43</v>
      </c>
      <c r="B39" s="18" t="s">
        <v>65</v>
      </c>
      <c r="C39" s="25">
        <v>9.0999999999999998E-2</v>
      </c>
      <c r="D39" s="11">
        <v>0.17</v>
      </c>
      <c r="E39" s="25">
        <v>9.0999999999999998E-2</v>
      </c>
      <c r="F39" s="11"/>
      <c r="G39" s="11"/>
      <c r="H39" s="11"/>
      <c r="I39" s="11"/>
      <c r="J39" s="11"/>
      <c r="K39" s="7"/>
    </row>
    <row r="40" spans="1:11" x14ac:dyDescent="0.25">
      <c r="A40" s="22" t="s">
        <v>72</v>
      </c>
      <c r="B40" s="18" t="s">
        <v>65</v>
      </c>
      <c r="C40" s="27">
        <v>2.7E-4</v>
      </c>
      <c r="D40" s="27">
        <v>4.0000000000000002E-4</v>
      </c>
      <c r="E40" s="27">
        <v>2.9999999999999997E-4</v>
      </c>
      <c r="F40" s="11"/>
      <c r="G40" s="11"/>
      <c r="H40" s="11"/>
      <c r="I40" s="11"/>
      <c r="J40" s="11"/>
      <c r="K40" s="7"/>
    </row>
    <row r="41" spans="1:11" x14ac:dyDescent="0.25">
      <c r="A41" s="22" t="s">
        <v>44</v>
      </c>
      <c r="B41" s="18" t="s">
        <v>65</v>
      </c>
      <c r="C41" s="27">
        <v>2.0000000000000001E-4</v>
      </c>
      <c r="D41" s="27">
        <v>2.5999999999999998E-4</v>
      </c>
      <c r="E41" s="27">
        <v>8.0000000000000007E-5</v>
      </c>
      <c r="F41" s="11"/>
      <c r="G41" s="11"/>
      <c r="H41" s="11"/>
      <c r="I41" s="11"/>
      <c r="J41" s="11"/>
      <c r="K41" s="7"/>
    </row>
    <row r="42" spans="1:11" x14ac:dyDescent="0.25">
      <c r="A42" s="22" t="s">
        <v>45</v>
      </c>
      <c r="B42" s="18" t="s">
        <v>65</v>
      </c>
      <c r="C42" s="26">
        <v>5.0000000000000001E-4</v>
      </c>
      <c r="D42" s="26">
        <v>6.9999999999999999E-4</v>
      </c>
      <c r="E42" s="26">
        <v>2.9999999999999997E-4</v>
      </c>
      <c r="F42" s="11"/>
      <c r="G42" s="11"/>
      <c r="H42" s="11"/>
      <c r="I42" s="11"/>
      <c r="J42" s="11"/>
      <c r="K42" s="7"/>
    </row>
    <row r="43" spans="1:11" x14ac:dyDescent="0.25">
      <c r="A43" s="22" t="s">
        <v>47</v>
      </c>
      <c r="B43" s="18" t="s">
        <v>63</v>
      </c>
      <c r="C43" s="11" t="s">
        <v>71</v>
      </c>
      <c r="D43" s="11" t="s">
        <v>71</v>
      </c>
      <c r="E43" s="11" t="s">
        <v>71</v>
      </c>
      <c r="F43" s="11"/>
      <c r="G43" s="11"/>
      <c r="H43" s="11"/>
      <c r="I43" s="11"/>
      <c r="J43" s="11"/>
      <c r="K43" s="7"/>
    </row>
    <row r="44" spans="1:11" x14ac:dyDescent="0.25">
      <c r="A44" s="22" t="s">
        <v>46</v>
      </c>
      <c r="B44" s="18" t="s">
        <v>63</v>
      </c>
      <c r="C44" s="11" t="s">
        <v>71</v>
      </c>
      <c r="D44" s="11" t="s">
        <v>71</v>
      </c>
      <c r="E44" s="11" t="s">
        <v>71</v>
      </c>
      <c r="F44" s="11"/>
      <c r="G44" s="11"/>
      <c r="H44" s="11"/>
      <c r="I44" s="11"/>
      <c r="J44" s="11"/>
      <c r="K44" s="7"/>
    </row>
    <row r="45" spans="1:11" x14ac:dyDescent="0.25">
      <c r="A45" s="22" t="s">
        <v>48</v>
      </c>
      <c r="B45" s="18" t="s">
        <v>63</v>
      </c>
      <c r="C45" s="11" t="s">
        <v>71</v>
      </c>
      <c r="D45" s="11" t="s">
        <v>71</v>
      </c>
      <c r="E45" s="11" t="s">
        <v>71</v>
      </c>
      <c r="F45" s="11"/>
      <c r="G45" s="11"/>
      <c r="H45" s="11"/>
      <c r="I45" s="11"/>
      <c r="J45" s="11"/>
      <c r="K45" s="7"/>
    </row>
    <row r="46" spans="1:11" x14ac:dyDescent="0.25">
      <c r="A46" s="22" t="s">
        <v>49</v>
      </c>
      <c r="B46" s="18" t="s">
        <v>63</v>
      </c>
      <c r="C46" s="11" t="s">
        <v>71</v>
      </c>
      <c r="D46" s="11" t="s">
        <v>71</v>
      </c>
      <c r="E46" s="11" t="s">
        <v>71</v>
      </c>
      <c r="F46" s="11"/>
      <c r="G46" s="11"/>
      <c r="H46" s="11"/>
      <c r="I46" s="11"/>
      <c r="J46" s="11"/>
      <c r="K46" s="7"/>
    </row>
    <row r="47" spans="1:11" x14ac:dyDescent="0.25">
      <c r="A47" s="22" t="s">
        <v>52</v>
      </c>
      <c r="B47" s="18" t="s">
        <v>63</v>
      </c>
      <c r="C47" s="11" t="s">
        <v>71</v>
      </c>
      <c r="D47" s="11" t="s">
        <v>71</v>
      </c>
      <c r="E47" s="11" t="s">
        <v>71</v>
      </c>
      <c r="F47" s="11"/>
      <c r="G47" s="11"/>
      <c r="H47" s="11"/>
      <c r="I47" s="11"/>
      <c r="J47" s="11"/>
      <c r="K47" s="7"/>
    </row>
    <row r="48" spans="1:11" x14ac:dyDescent="0.25">
      <c r="A48" s="22" t="s">
        <v>53</v>
      </c>
      <c r="B48" s="18" t="s">
        <v>63</v>
      </c>
      <c r="C48" s="11" t="s">
        <v>71</v>
      </c>
      <c r="D48" s="11" t="s">
        <v>71</v>
      </c>
      <c r="E48" s="11" t="s">
        <v>71</v>
      </c>
      <c r="F48" s="11"/>
      <c r="G48" s="11"/>
      <c r="H48" s="11"/>
      <c r="I48" s="11"/>
      <c r="J48" s="11"/>
      <c r="K48" s="7"/>
    </row>
    <row r="49" spans="1:11" x14ac:dyDescent="0.25">
      <c r="A49" s="22" t="s">
        <v>54</v>
      </c>
      <c r="B49" s="18" t="s">
        <v>63</v>
      </c>
      <c r="C49" s="11" t="s">
        <v>71</v>
      </c>
      <c r="D49" s="11" t="s">
        <v>71</v>
      </c>
      <c r="E49" s="11" t="s">
        <v>71</v>
      </c>
      <c r="F49" s="11"/>
      <c r="G49" s="11"/>
      <c r="H49" s="11"/>
      <c r="I49" s="11"/>
      <c r="J49" s="11"/>
      <c r="K49" s="7"/>
    </row>
    <row r="50" spans="1:11" x14ac:dyDescent="0.25">
      <c r="A50" s="22" t="s">
        <v>50</v>
      </c>
      <c r="B50" s="18" t="s">
        <v>63</v>
      </c>
      <c r="C50" s="11" t="s">
        <v>71</v>
      </c>
      <c r="D50" s="11" t="s">
        <v>71</v>
      </c>
      <c r="E50" s="11" t="s">
        <v>71</v>
      </c>
      <c r="F50" s="11"/>
      <c r="G50" s="11"/>
      <c r="H50" s="11"/>
      <c r="I50" s="11"/>
      <c r="J50" s="11"/>
      <c r="K50" s="7"/>
    </row>
    <row r="51" spans="1:11" x14ac:dyDescent="0.25">
      <c r="A51" s="22" t="s">
        <v>51</v>
      </c>
      <c r="B51" s="18" t="s">
        <v>63</v>
      </c>
      <c r="C51" s="11" t="s">
        <v>71</v>
      </c>
      <c r="D51" s="11" t="s">
        <v>71</v>
      </c>
      <c r="E51" s="11" t="s">
        <v>71</v>
      </c>
      <c r="F51" s="11"/>
      <c r="G51" s="11"/>
      <c r="H51" s="11"/>
      <c r="I51" s="11"/>
      <c r="J51" s="11"/>
      <c r="K51" s="7"/>
    </row>
    <row r="52" spans="1:11" x14ac:dyDescent="0.25">
      <c r="A52" s="22" t="s">
        <v>55</v>
      </c>
      <c r="B52" s="18" t="s">
        <v>63</v>
      </c>
      <c r="C52" s="11" t="s">
        <v>71</v>
      </c>
      <c r="D52" s="11" t="s">
        <v>71</v>
      </c>
      <c r="E52" s="11" t="s">
        <v>71</v>
      </c>
      <c r="F52" s="11"/>
      <c r="G52" s="11"/>
      <c r="H52" s="11"/>
      <c r="I52" s="11"/>
      <c r="J52" s="11"/>
      <c r="K52" s="7"/>
    </row>
    <row r="53" spans="1:11" x14ac:dyDescent="0.25">
      <c r="A53" s="22" t="s">
        <v>56</v>
      </c>
      <c r="B53" s="18" t="s">
        <v>63</v>
      </c>
      <c r="C53" s="11" t="s">
        <v>71</v>
      </c>
      <c r="D53" s="11" t="s">
        <v>71</v>
      </c>
      <c r="E53" s="11" t="s">
        <v>71</v>
      </c>
      <c r="F53" s="11"/>
      <c r="G53" s="11"/>
      <c r="H53" s="11"/>
      <c r="I53" s="11"/>
      <c r="J53" s="11"/>
      <c r="K53" s="7"/>
    </row>
    <row r="54" spans="1:11" x14ac:dyDescent="0.25">
      <c r="A54" s="22" t="s">
        <v>57</v>
      </c>
      <c r="B54" s="18" t="s">
        <v>63</v>
      </c>
      <c r="C54" s="11" t="s">
        <v>71</v>
      </c>
      <c r="D54" s="11" t="s">
        <v>71</v>
      </c>
      <c r="E54" s="11" t="s">
        <v>71</v>
      </c>
      <c r="F54" s="11"/>
      <c r="G54" s="11"/>
      <c r="H54" s="11"/>
      <c r="I54" s="11"/>
      <c r="J54" s="11"/>
      <c r="K54" s="7"/>
    </row>
    <row r="55" spans="1:11" x14ac:dyDescent="0.25">
      <c r="A55" s="22" t="s">
        <v>58</v>
      </c>
      <c r="B55" s="18" t="s">
        <v>63</v>
      </c>
      <c r="C55" s="11" t="s">
        <v>71</v>
      </c>
      <c r="D55" s="11" t="s">
        <v>71</v>
      </c>
      <c r="E55" s="11" t="s">
        <v>71</v>
      </c>
      <c r="F55" s="11"/>
      <c r="G55" s="11"/>
      <c r="H55" s="11"/>
      <c r="I55" s="11"/>
      <c r="J55" s="11"/>
      <c r="K55" s="7"/>
    </row>
    <row r="56" spans="1:11" x14ac:dyDescent="0.25">
      <c r="A56" s="22" t="s">
        <v>59</v>
      </c>
      <c r="B56" s="18" t="s">
        <v>63</v>
      </c>
      <c r="C56" s="11" t="s">
        <v>71</v>
      </c>
      <c r="D56" s="11" t="s">
        <v>71</v>
      </c>
      <c r="E56" s="11" t="s">
        <v>71</v>
      </c>
      <c r="F56" s="11"/>
      <c r="G56" s="11"/>
      <c r="H56" s="11"/>
      <c r="I56" s="11"/>
      <c r="J56" s="11"/>
      <c r="K56" s="7"/>
    </row>
    <row r="57" spans="1:11" x14ac:dyDescent="0.25">
      <c r="A57" s="22" t="s">
        <v>60</v>
      </c>
      <c r="B57" s="18" t="s">
        <v>63</v>
      </c>
      <c r="C57" s="11" t="s">
        <v>71</v>
      </c>
      <c r="D57" s="11" t="s">
        <v>71</v>
      </c>
      <c r="E57" s="11" t="s">
        <v>71</v>
      </c>
      <c r="F57" s="11"/>
      <c r="G57" s="11"/>
      <c r="H57" s="11"/>
      <c r="I57" s="11"/>
      <c r="J57" s="11"/>
      <c r="K57" s="7"/>
    </row>
    <row r="58" spans="1:11" x14ac:dyDescent="0.25">
      <c r="A58" s="22" t="s">
        <v>61</v>
      </c>
      <c r="B58" s="18" t="s">
        <v>63</v>
      </c>
      <c r="C58" s="11" t="s">
        <v>71</v>
      </c>
      <c r="D58" s="11" t="s">
        <v>71</v>
      </c>
      <c r="E58" s="11" t="s">
        <v>71</v>
      </c>
      <c r="F58" s="11"/>
      <c r="G58" s="11"/>
      <c r="H58" s="11"/>
      <c r="I58" s="11"/>
      <c r="J58" s="11"/>
      <c r="K58" s="7"/>
    </row>
    <row r="59" spans="1:11" x14ac:dyDescent="0.25">
      <c r="A59" s="22" t="s">
        <v>62</v>
      </c>
      <c r="B59" s="18" t="s">
        <v>63</v>
      </c>
      <c r="C59" s="11" t="s">
        <v>71</v>
      </c>
      <c r="D59" s="11" t="s">
        <v>71</v>
      </c>
      <c r="E59" s="11" t="s">
        <v>71</v>
      </c>
      <c r="F59" s="11"/>
      <c r="G59" s="11"/>
      <c r="H59" s="11"/>
      <c r="I59" s="11"/>
      <c r="J59" s="11"/>
      <c r="K59" s="7"/>
    </row>
  </sheetData>
  <mergeCells count="1">
    <mergeCell ref="A1:J1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8DDC-95EF-452F-955F-ED541156F551}">
  <dimension ref="A1:R59"/>
  <sheetViews>
    <sheetView workbookViewId="0">
      <selection activeCell="D17" sqref="D17"/>
    </sheetView>
  </sheetViews>
  <sheetFormatPr defaultRowHeight="15" x14ac:dyDescent="0.25"/>
  <cols>
    <col min="1" max="1" width="23.28515625" style="19" bestFit="1" customWidth="1"/>
    <col min="2" max="9" width="13" customWidth="1"/>
    <col min="10" max="10" width="37" customWidth="1"/>
    <col min="11" max="17" width="13" customWidth="1"/>
    <col min="18" max="18" width="37.5703125" customWidth="1"/>
  </cols>
  <sheetData>
    <row r="1" spans="1:18" ht="20.25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9" t="s">
        <v>0</v>
      </c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5.75" x14ac:dyDescent="0.25">
      <c r="A3" s="19" t="s">
        <v>2</v>
      </c>
      <c r="B3" s="2" t="s">
        <v>3</v>
      </c>
    </row>
    <row r="4" spans="1:18" ht="15.75" x14ac:dyDescent="0.25">
      <c r="A4" s="20" t="s">
        <v>4</v>
      </c>
      <c r="B4" s="2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15.75" x14ac:dyDescent="0.25">
      <c r="A5" s="20" t="s">
        <v>6</v>
      </c>
      <c r="B5" s="2" t="s">
        <v>8</v>
      </c>
      <c r="D5" s="3"/>
      <c r="E5" s="3"/>
      <c r="F5" s="3"/>
      <c r="G5" s="3"/>
      <c r="H5" s="3"/>
    </row>
    <row r="6" spans="1:18" x14ac:dyDescent="0.25">
      <c r="A6" s="4" t="s">
        <v>12</v>
      </c>
      <c r="B6" s="5"/>
      <c r="C6" s="8">
        <v>45133</v>
      </c>
      <c r="D6" s="8">
        <v>45223</v>
      </c>
      <c r="E6" s="8">
        <v>45447</v>
      </c>
      <c r="F6" s="16"/>
      <c r="G6" s="15"/>
      <c r="H6" s="16"/>
      <c r="I6" s="15"/>
      <c r="J6" s="16"/>
      <c r="K6" s="13" t="s">
        <v>11</v>
      </c>
    </row>
    <row r="7" spans="1:18" x14ac:dyDescent="0.25">
      <c r="A7" s="6" t="s">
        <v>14</v>
      </c>
      <c r="B7" s="17" t="s">
        <v>16</v>
      </c>
      <c r="C7" s="16"/>
      <c r="D7" s="16"/>
      <c r="E7" s="16"/>
      <c r="F7" s="16"/>
      <c r="G7" s="16"/>
      <c r="H7" s="16"/>
      <c r="I7" s="16"/>
      <c r="J7" s="16"/>
      <c r="K7" s="14"/>
    </row>
    <row r="8" spans="1:18" x14ac:dyDescent="0.25">
      <c r="A8" s="21" t="s">
        <v>15</v>
      </c>
      <c r="B8" s="18" t="s">
        <v>65</v>
      </c>
      <c r="C8" s="9" t="s">
        <v>66</v>
      </c>
      <c r="D8" s="9" t="s">
        <v>66</v>
      </c>
      <c r="E8" s="9" t="s">
        <v>66</v>
      </c>
      <c r="F8" s="9"/>
      <c r="G8" s="10"/>
      <c r="H8" s="9"/>
      <c r="I8" s="10"/>
      <c r="J8" s="9"/>
      <c r="K8" s="7"/>
    </row>
    <row r="9" spans="1:18" x14ac:dyDescent="0.25">
      <c r="A9" s="21" t="s">
        <v>17</v>
      </c>
      <c r="B9" s="18"/>
      <c r="C9" s="9">
        <v>6.1</v>
      </c>
      <c r="D9" s="9">
        <v>6.4</v>
      </c>
      <c r="E9" s="9">
        <v>6.7</v>
      </c>
      <c r="F9" s="9"/>
      <c r="G9" s="10"/>
      <c r="H9" s="9"/>
      <c r="I9" s="10"/>
      <c r="J9" s="9"/>
      <c r="K9" s="7"/>
    </row>
    <row r="10" spans="1:18" x14ac:dyDescent="0.25">
      <c r="A10" s="21" t="s">
        <v>18</v>
      </c>
      <c r="B10" s="23" t="s">
        <v>64</v>
      </c>
      <c r="C10" s="28">
        <v>1090</v>
      </c>
      <c r="D10" s="28">
        <v>1070</v>
      </c>
      <c r="E10" s="28">
        <v>972</v>
      </c>
      <c r="F10" s="9"/>
      <c r="G10" s="10"/>
      <c r="H10" s="9"/>
      <c r="I10" s="10"/>
      <c r="J10" s="9"/>
      <c r="K10" s="7"/>
    </row>
    <row r="11" spans="1:18" x14ac:dyDescent="0.25">
      <c r="A11" s="22" t="s">
        <v>77</v>
      </c>
      <c r="B11" s="18" t="s">
        <v>65</v>
      </c>
      <c r="C11" s="12">
        <v>61.8</v>
      </c>
      <c r="D11" s="12">
        <v>52.2</v>
      </c>
      <c r="E11" s="30">
        <v>155</v>
      </c>
      <c r="F11" s="12"/>
      <c r="G11" s="11"/>
      <c r="H11" s="12"/>
      <c r="I11" s="11"/>
      <c r="J11" s="12"/>
      <c r="K11" s="7"/>
    </row>
    <row r="12" spans="1:18" x14ac:dyDescent="0.25">
      <c r="A12" s="22" t="s">
        <v>76</v>
      </c>
      <c r="B12" s="18" t="s">
        <v>65</v>
      </c>
      <c r="C12" s="12" t="s">
        <v>78</v>
      </c>
      <c r="D12" s="12"/>
      <c r="E12" s="12" t="s">
        <v>78</v>
      </c>
      <c r="F12" s="12"/>
      <c r="G12" s="11"/>
      <c r="H12" s="12"/>
      <c r="I12" s="11"/>
      <c r="J12" s="12"/>
      <c r="K12" s="7"/>
    </row>
    <row r="13" spans="1:18" x14ac:dyDescent="0.25">
      <c r="A13" s="22" t="s">
        <v>19</v>
      </c>
      <c r="B13" s="18" t="s">
        <v>65</v>
      </c>
      <c r="C13" s="12" t="s">
        <v>79</v>
      </c>
      <c r="D13" s="12" t="s">
        <v>67</v>
      </c>
      <c r="E13" s="12" t="s">
        <v>67</v>
      </c>
      <c r="F13" s="12"/>
      <c r="G13" s="11"/>
      <c r="H13" s="12"/>
      <c r="I13" s="11"/>
      <c r="J13" s="12"/>
      <c r="K13" s="7"/>
    </row>
    <row r="14" spans="1:18" x14ac:dyDescent="0.25">
      <c r="A14" s="22" t="s">
        <v>20</v>
      </c>
      <c r="B14" s="18" t="s">
        <v>65</v>
      </c>
      <c r="C14" s="31">
        <v>192</v>
      </c>
      <c r="D14" s="31">
        <v>190</v>
      </c>
      <c r="E14" s="31">
        <v>129</v>
      </c>
      <c r="F14" s="11"/>
      <c r="G14" s="11"/>
      <c r="H14" s="11"/>
      <c r="I14" s="11"/>
      <c r="J14" s="11"/>
      <c r="K14" s="7"/>
    </row>
    <row r="15" spans="1:18" x14ac:dyDescent="0.25">
      <c r="A15" s="22" t="s">
        <v>21</v>
      </c>
      <c r="B15" s="18" t="s">
        <v>65</v>
      </c>
      <c r="C15" s="11">
        <v>41.1</v>
      </c>
      <c r="D15" s="11">
        <v>42.7</v>
      </c>
      <c r="E15" s="11">
        <v>33.5</v>
      </c>
      <c r="F15" s="11"/>
      <c r="G15" s="11"/>
      <c r="H15" s="11"/>
      <c r="I15" s="11"/>
      <c r="J15" s="11"/>
      <c r="K15" s="7"/>
    </row>
    <row r="16" spans="1:18" x14ac:dyDescent="0.25">
      <c r="A16" s="22" t="s">
        <v>22</v>
      </c>
      <c r="B16" s="18" t="s">
        <v>65</v>
      </c>
      <c r="C16" s="24">
        <v>132</v>
      </c>
      <c r="D16" s="24">
        <v>166</v>
      </c>
      <c r="E16" s="24">
        <v>25</v>
      </c>
      <c r="F16" s="11"/>
      <c r="G16" s="11"/>
      <c r="H16" s="11"/>
      <c r="I16" s="11"/>
      <c r="J16" s="11"/>
      <c r="K16" s="7"/>
    </row>
    <row r="17" spans="1:11" x14ac:dyDescent="0.25">
      <c r="A17" s="22" t="s">
        <v>23</v>
      </c>
      <c r="B17" s="18" t="s">
        <v>63</v>
      </c>
      <c r="C17" s="11" t="s">
        <v>68</v>
      </c>
      <c r="D17" s="11" t="s">
        <v>68</v>
      </c>
      <c r="E17" s="11" t="s">
        <v>68</v>
      </c>
      <c r="F17" s="11"/>
      <c r="G17" s="11"/>
      <c r="H17" s="11"/>
      <c r="I17" s="11"/>
      <c r="J17" s="11"/>
      <c r="K17" s="7"/>
    </row>
    <row r="18" spans="1:11" x14ac:dyDescent="0.25">
      <c r="A18" s="22" t="s">
        <v>24</v>
      </c>
      <c r="B18" s="18" t="s">
        <v>63</v>
      </c>
      <c r="C18" s="11" t="s">
        <v>68</v>
      </c>
      <c r="D18" s="11" t="s">
        <v>68</v>
      </c>
      <c r="E18" s="11" t="s">
        <v>68</v>
      </c>
      <c r="F18" s="11"/>
      <c r="G18" s="11"/>
      <c r="H18" s="11"/>
      <c r="I18" s="11"/>
      <c r="J18" s="11"/>
      <c r="K18" s="7"/>
    </row>
    <row r="19" spans="1:11" x14ac:dyDescent="0.25">
      <c r="A19" s="22" t="s">
        <v>25</v>
      </c>
      <c r="B19" s="18" t="s">
        <v>63</v>
      </c>
      <c r="C19" s="11">
        <v>12</v>
      </c>
      <c r="D19" s="11">
        <v>17</v>
      </c>
      <c r="E19" s="11" t="s">
        <v>69</v>
      </c>
      <c r="F19" s="11"/>
      <c r="G19" s="11"/>
      <c r="H19" s="11"/>
      <c r="I19" s="11"/>
      <c r="J19" s="11"/>
      <c r="K19" s="7"/>
    </row>
    <row r="20" spans="1:11" x14ac:dyDescent="0.25">
      <c r="A20" s="22" t="s">
        <v>26</v>
      </c>
      <c r="B20" s="18" t="s">
        <v>63</v>
      </c>
      <c r="C20" s="11" t="s">
        <v>69</v>
      </c>
      <c r="D20" s="11" t="s">
        <v>69</v>
      </c>
      <c r="E20" s="11" t="s">
        <v>69</v>
      </c>
      <c r="F20" s="11"/>
      <c r="G20" s="11"/>
      <c r="H20" s="11"/>
      <c r="I20" s="11"/>
      <c r="J20" s="11"/>
      <c r="K20" s="7"/>
    </row>
    <row r="21" spans="1:11" x14ac:dyDescent="0.25">
      <c r="A21" s="22" t="s">
        <v>27</v>
      </c>
      <c r="B21" s="18" t="s">
        <v>63</v>
      </c>
      <c r="C21" s="11" t="s">
        <v>69</v>
      </c>
      <c r="D21" s="11" t="s">
        <v>69</v>
      </c>
      <c r="E21" s="11" t="s">
        <v>69</v>
      </c>
      <c r="F21" s="11"/>
      <c r="G21" s="11"/>
      <c r="H21" s="11"/>
      <c r="I21" s="11"/>
      <c r="J21" s="11"/>
      <c r="K21" s="7"/>
    </row>
    <row r="22" spans="1:11" x14ac:dyDescent="0.25">
      <c r="A22" s="22" t="s">
        <v>28</v>
      </c>
      <c r="B22" s="18" t="s">
        <v>63</v>
      </c>
      <c r="C22" s="11" t="s">
        <v>69</v>
      </c>
      <c r="D22" s="11" t="s">
        <v>69</v>
      </c>
      <c r="E22" s="11" t="s">
        <v>69</v>
      </c>
      <c r="F22" s="11"/>
      <c r="G22" s="11"/>
      <c r="H22" s="11"/>
      <c r="I22" s="11"/>
      <c r="J22" s="11"/>
      <c r="K22" s="7"/>
    </row>
    <row r="23" spans="1:11" x14ac:dyDescent="0.25">
      <c r="A23" s="22" t="s">
        <v>75</v>
      </c>
      <c r="B23" s="18" t="s">
        <v>63</v>
      </c>
      <c r="C23" s="11">
        <v>12</v>
      </c>
      <c r="D23" s="11">
        <v>17</v>
      </c>
      <c r="E23" s="11" t="s">
        <v>69</v>
      </c>
      <c r="F23" s="11"/>
      <c r="G23" s="11"/>
      <c r="H23" s="11"/>
      <c r="I23" s="11"/>
      <c r="J23" s="11"/>
      <c r="K23" s="7"/>
    </row>
    <row r="24" spans="1:11" x14ac:dyDescent="0.25">
      <c r="A24" s="22" t="s">
        <v>29</v>
      </c>
      <c r="B24" s="18" t="s">
        <v>63</v>
      </c>
      <c r="C24" s="11" t="s">
        <v>69</v>
      </c>
      <c r="D24" s="11" t="s">
        <v>69</v>
      </c>
      <c r="E24" s="11" t="s">
        <v>69</v>
      </c>
      <c r="F24" s="11"/>
      <c r="G24" s="11"/>
      <c r="H24" s="11"/>
      <c r="I24" s="11"/>
      <c r="J24" s="11"/>
      <c r="K24" s="7"/>
    </row>
    <row r="25" spans="1:11" x14ac:dyDescent="0.25">
      <c r="A25" s="22" t="s">
        <v>30</v>
      </c>
      <c r="B25" s="18" t="s">
        <v>63</v>
      </c>
      <c r="C25" s="11" t="s">
        <v>68</v>
      </c>
      <c r="D25" s="11" t="s">
        <v>68</v>
      </c>
      <c r="E25" s="11" t="s">
        <v>68</v>
      </c>
      <c r="F25" s="11"/>
      <c r="G25" s="11"/>
      <c r="H25" s="11"/>
      <c r="I25" s="11"/>
      <c r="J25" s="11"/>
      <c r="K25" s="7"/>
    </row>
    <row r="26" spans="1:11" x14ac:dyDescent="0.25">
      <c r="A26" s="22" t="s">
        <v>31</v>
      </c>
      <c r="B26" s="18" t="s">
        <v>63</v>
      </c>
      <c r="C26" s="11" t="s">
        <v>68</v>
      </c>
      <c r="D26" s="11" t="s">
        <v>68</v>
      </c>
      <c r="E26" s="11" t="s">
        <v>68</v>
      </c>
      <c r="F26" s="11"/>
      <c r="G26" s="11"/>
      <c r="H26" s="11"/>
      <c r="I26" s="11"/>
      <c r="J26" s="11"/>
      <c r="K26" s="7"/>
    </row>
    <row r="27" spans="1:11" x14ac:dyDescent="0.25">
      <c r="A27" s="22" t="s">
        <v>32</v>
      </c>
      <c r="B27" s="18" t="s">
        <v>63</v>
      </c>
      <c r="C27" s="11" t="s">
        <v>70</v>
      </c>
      <c r="D27" s="11" t="s">
        <v>70</v>
      </c>
      <c r="E27" s="11" t="s">
        <v>70</v>
      </c>
      <c r="F27" s="11"/>
      <c r="G27" s="11"/>
      <c r="H27" s="11"/>
      <c r="I27" s="11"/>
      <c r="J27" s="11"/>
      <c r="K27" s="7"/>
    </row>
    <row r="28" spans="1:11" x14ac:dyDescent="0.25">
      <c r="A28" s="22" t="s">
        <v>33</v>
      </c>
      <c r="B28" s="18" t="s">
        <v>63</v>
      </c>
      <c r="C28" s="11" t="s">
        <v>68</v>
      </c>
      <c r="D28" s="11" t="s">
        <v>68</v>
      </c>
      <c r="E28" s="11" t="s">
        <v>68</v>
      </c>
      <c r="F28" s="11"/>
      <c r="G28" s="11"/>
      <c r="H28" s="11"/>
      <c r="I28" s="11"/>
      <c r="J28" s="11"/>
      <c r="K28" s="7"/>
    </row>
    <row r="29" spans="1:11" x14ac:dyDescent="0.25">
      <c r="A29" s="22" t="s">
        <v>89</v>
      </c>
      <c r="B29" s="18" t="s">
        <v>63</v>
      </c>
      <c r="C29" s="11" t="s">
        <v>70</v>
      </c>
      <c r="D29" s="11" t="s">
        <v>70</v>
      </c>
      <c r="E29" s="11" t="s">
        <v>70</v>
      </c>
      <c r="F29" s="11"/>
      <c r="G29" s="11"/>
      <c r="H29" s="11"/>
      <c r="I29" s="11"/>
      <c r="J29" s="11"/>
      <c r="K29" s="7"/>
    </row>
    <row r="30" spans="1:11" x14ac:dyDescent="0.25">
      <c r="A30" s="22" t="s">
        <v>35</v>
      </c>
      <c r="B30" s="18" t="s">
        <v>65</v>
      </c>
      <c r="C30" s="31">
        <v>110</v>
      </c>
      <c r="D30" s="31">
        <v>110</v>
      </c>
      <c r="E30" s="31">
        <v>75</v>
      </c>
      <c r="F30" s="11"/>
      <c r="G30" s="11"/>
      <c r="H30" s="11"/>
      <c r="I30" s="11"/>
      <c r="J30" s="11"/>
      <c r="K30" s="7"/>
    </row>
    <row r="31" spans="1:11" x14ac:dyDescent="0.25">
      <c r="A31" s="22" t="s">
        <v>36</v>
      </c>
      <c r="B31" s="18" t="s">
        <v>65</v>
      </c>
      <c r="C31" s="31">
        <v>22</v>
      </c>
      <c r="D31" s="31">
        <v>22</v>
      </c>
      <c r="E31" s="24">
        <v>15.2</v>
      </c>
      <c r="F31" s="11"/>
      <c r="G31" s="11"/>
      <c r="H31" s="11"/>
      <c r="I31" s="11"/>
      <c r="J31" s="11"/>
      <c r="K31" s="7"/>
    </row>
    <row r="32" spans="1:11" x14ac:dyDescent="0.25">
      <c r="A32" s="22" t="s">
        <v>37</v>
      </c>
      <c r="B32" s="18" t="s">
        <v>65</v>
      </c>
      <c r="C32" s="11">
        <v>7.7</v>
      </c>
      <c r="D32" s="11">
        <v>8</v>
      </c>
      <c r="E32" s="11">
        <v>6.99</v>
      </c>
      <c r="F32" s="11"/>
      <c r="G32" s="11"/>
      <c r="H32" s="11"/>
      <c r="I32" s="11"/>
      <c r="J32" s="11"/>
      <c r="K32" s="7"/>
    </row>
    <row r="33" spans="1:11" x14ac:dyDescent="0.25">
      <c r="A33" s="22" t="s">
        <v>38</v>
      </c>
      <c r="B33" s="18" t="s">
        <v>65</v>
      </c>
      <c r="C33" s="24">
        <v>75.400000000000006</v>
      </c>
      <c r="D33" s="24">
        <v>85</v>
      </c>
      <c r="E33" s="24">
        <v>118</v>
      </c>
      <c r="F33" s="11"/>
      <c r="G33" s="11"/>
      <c r="H33" s="11"/>
      <c r="I33" s="11"/>
      <c r="J33" s="11"/>
      <c r="K33" s="7"/>
    </row>
    <row r="34" spans="1:11" x14ac:dyDescent="0.25">
      <c r="A34" s="22" t="s">
        <v>39</v>
      </c>
      <c r="B34" s="18" t="s">
        <v>65</v>
      </c>
      <c r="C34" s="26">
        <v>1.6000000000000001E-3</v>
      </c>
      <c r="D34" s="26">
        <v>1.4E-3</v>
      </c>
      <c r="E34" s="26" t="s">
        <v>83</v>
      </c>
      <c r="F34" s="11"/>
      <c r="G34" s="11"/>
      <c r="H34" s="11"/>
      <c r="I34" s="11"/>
      <c r="J34" s="11"/>
      <c r="K34" s="7"/>
    </row>
    <row r="35" spans="1:11" x14ac:dyDescent="0.25">
      <c r="A35" s="22" t="s">
        <v>34</v>
      </c>
      <c r="B35" s="18" t="s">
        <v>65</v>
      </c>
      <c r="C35" s="25">
        <v>0.159</v>
      </c>
      <c r="D35" s="25">
        <v>0.222</v>
      </c>
      <c r="E35" s="25">
        <v>2.8000000000000001E-2</v>
      </c>
      <c r="F35" s="11"/>
      <c r="G35" s="11"/>
      <c r="H35" s="11"/>
      <c r="I35" s="11"/>
      <c r="J35" s="11"/>
      <c r="K35" s="7"/>
    </row>
    <row r="36" spans="1:11" x14ac:dyDescent="0.25">
      <c r="A36" s="22" t="s">
        <v>40</v>
      </c>
      <c r="B36" s="18" t="s">
        <v>65</v>
      </c>
      <c r="C36" s="11">
        <v>1.6</v>
      </c>
      <c r="D36" s="11">
        <v>1.6</v>
      </c>
      <c r="E36" s="11">
        <v>0.72699999999999998</v>
      </c>
      <c r="F36" s="11"/>
      <c r="G36" s="11"/>
      <c r="H36" s="11"/>
      <c r="I36" s="11"/>
      <c r="J36" s="11"/>
      <c r="K36" s="7"/>
    </row>
    <row r="37" spans="1:11" x14ac:dyDescent="0.25">
      <c r="A37" s="22" t="s">
        <v>41</v>
      </c>
      <c r="B37" s="18" t="s">
        <v>65</v>
      </c>
      <c r="C37" s="25">
        <v>6.8000000000000005E-2</v>
      </c>
      <c r="D37" s="25">
        <v>6.6000000000000003E-2</v>
      </c>
      <c r="E37" s="25">
        <v>3.7999999999999999E-2</v>
      </c>
      <c r="F37" s="11"/>
      <c r="G37" s="11"/>
      <c r="H37" s="11"/>
      <c r="I37" s="11"/>
      <c r="J37" s="11"/>
      <c r="K37" s="7"/>
    </row>
    <row r="38" spans="1:11" x14ac:dyDescent="0.25">
      <c r="A38" s="22" t="s">
        <v>42</v>
      </c>
      <c r="B38" s="18" t="s">
        <v>65</v>
      </c>
      <c r="C38" s="26">
        <v>1.7000000000000001E-2</v>
      </c>
      <c r="D38" s="25">
        <v>0.2</v>
      </c>
      <c r="E38" s="25">
        <v>2.3999999999999998E-3</v>
      </c>
      <c r="F38" s="11"/>
      <c r="G38" s="11"/>
      <c r="H38" s="11"/>
      <c r="I38" s="11"/>
      <c r="J38" s="11"/>
      <c r="K38" s="7"/>
    </row>
    <row r="39" spans="1:11" x14ac:dyDescent="0.25">
      <c r="A39" s="22" t="s">
        <v>43</v>
      </c>
      <c r="B39" s="18" t="s">
        <v>65</v>
      </c>
      <c r="C39" s="25">
        <v>0.15</v>
      </c>
      <c r="D39" s="11">
        <v>0.2</v>
      </c>
      <c r="E39" s="11">
        <v>6.0999999999999999E-2</v>
      </c>
      <c r="F39" s="11"/>
      <c r="G39" s="11"/>
      <c r="H39" s="11"/>
      <c r="I39" s="11"/>
      <c r="J39" s="11"/>
      <c r="K39" s="7"/>
    </row>
    <row r="40" spans="1:11" x14ac:dyDescent="0.25">
      <c r="A40" s="22" t="s">
        <v>72</v>
      </c>
      <c r="B40" s="18" t="s">
        <v>65</v>
      </c>
      <c r="C40" s="27">
        <v>6.9999999999999999E-4</v>
      </c>
      <c r="D40" s="27">
        <v>8.0999999999999996E-4</v>
      </c>
      <c r="E40" s="27">
        <v>6.7000000000000002E-4</v>
      </c>
      <c r="F40" s="11"/>
      <c r="G40" s="11"/>
      <c r="H40" s="11"/>
      <c r="I40" s="11"/>
      <c r="J40" s="11"/>
      <c r="K40" s="7"/>
    </row>
    <row r="41" spans="1:11" x14ac:dyDescent="0.25">
      <c r="A41" s="22" t="s">
        <v>44</v>
      </c>
      <c r="B41" s="18" t="s">
        <v>65</v>
      </c>
      <c r="C41" s="27">
        <v>6.1000000000000004E-3</v>
      </c>
      <c r="D41" s="27">
        <v>4.7000000000000002E-3</v>
      </c>
      <c r="E41" s="27">
        <v>4.2500000000000003E-3</v>
      </c>
      <c r="F41" s="11"/>
      <c r="G41" s="11"/>
      <c r="H41" s="11"/>
      <c r="I41" s="11"/>
      <c r="J41" s="11"/>
      <c r="K41" s="7"/>
    </row>
    <row r="42" spans="1:11" x14ac:dyDescent="0.25">
      <c r="A42" s="22" t="s">
        <v>45</v>
      </c>
      <c r="B42" s="18" t="s">
        <v>65</v>
      </c>
      <c r="C42" s="26">
        <v>8.0000000000000004E-4</v>
      </c>
      <c r="D42" s="26">
        <v>1E-3</v>
      </c>
      <c r="E42" s="26" t="s">
        <v>80</v>
      </c>
      <c r="F42" s="11"/>
      <c r="G42" s="11"/>
      <c r="H42" s="11"/>
      <c r="I42" s="11"/>
      <c r="J42" s="11"/>
      <c r="K42" s="7"/>
    </row>
    <row r="43" spans="1:11" x14ac:dyDescent="0.25">
      <c r="A43" s="22" t="s">
        <v>47</v>
      </c>
      <c r="B43" s="18" t="s">
        <v>63</v>
      </c>
      <c r="C43" s="11">
        <v>0.26</v>
      </c>
      <c r="D43" s="11" t="s">
        <v>71</v>
      </c>
      <c r="E43" s="11" t="s">
        <v>71</v>
      </c>
      <c r="F43" s="11"/>
      <c r="G43" s="11"/>
      <c r="H43" s="11"/>
      <c r="I43" s="11"/>
      <c r="J43" s="11"/>
      <c r="K43" s="7"/>
    </row>
    <row r="44" spans="1:11" x14ac:dyDescent="0.25">
      <c r="A44" s="22" t="s">
        <v>46</v>
      </c>
      <c r="B44" s="18" t="s">
        <v>63</v>
      </c>
      <c r="C44" s="11" t="s">
        <v>70</v>
      </c>
      <c r="D44" s="11" t="s">
        <v>71</v>
      </c>
      <c r="E44" s="11" t="s">
        <v>71</v>
      </c>
      <c r="F44" s="11"/>
      <c r="G44" s="11"/>
      <c r="H44" s="11"/>
      <c r="I44" s="11"/>
      <c r="J44" s="11"/>
      <c r="K44" s="7"/>
    </row>
    <row r="45" spans="1:11" x14ac:dyDescent="0.25">
      <c r="A45" s="22" t="s">
        <v>48</v>
      </c>
      <c r="B45" s="18" t="s">
        <v>63</v>
      </c>
      <c r="C45" s="11" t="s">
        <v>70</v>
      </c>
      <c r="D45" s="11" t="s">
        <v>71</v>
      </c>
      <c r="E45" s="11" t="s">
        <v>71</v>
      </c>
      <c r="F45" s="11"/>
      <c r="G45" s="11"/>
      <c r="H45" s="11"/>
      <c r="I45" s="11"/>
      <c r="J45" s="11"/>
      <c r="K45" s="7"/>
    </row>
    <row r="46" spans="1:11" x14ac:dyDescent="0.25">
      <c r="A46" s="22" t="s">
        <v>49</v>
      </c>
      <c r="B46" s="18" t="s">
        <v>63</v>
      </c>
      <c r="C46" s="11" t="s">
        <v>70</v>
      </c>
      <c r="D46" s="11" t="s">
        <v>71</v>
      </c>
      <c r="E46" s="11" t="s">
        <v>71</v>
      </c>
      <c r="F46" s="11"/>
      <c r="G46" s="11"/>
      <c r="H46" s="11"/>
      <c r="I46" s="11"/>
      <c r="J46" s="11"/>
      <c r="K46" s="7"/>
    </row>
    <row r="47" spans="1:11" x14ac:dyDescent="0.25">
      <c r="A47" s="22" t="s">
        <v>52</v>
      </c>
      <c r="B47" s="18" t="s">
        <v>63</v>
      </c>
      <c r="C47" s="11" t="s">
        <v>70</v>
      </c>
      <c r="D47" s="11" t="s">
        <v>71</v>
      </c>
      <c r="E47" s="11" t="s">
        <v>71</v>
      </c>
      <c r="F47" s="11"/>
      <c r="G47" s="11"/>
      <c r="H47" s="11"/>
      <c r="I47" s="11"/>
      <c r="J47" s="11"/>
      <c r="K47" s="7"/>
    </row>
    <row r="48" spans="1:11" x14ac:dyDescent="0.25">
      <c r="A48" s="22" t="s">
        <v>53</v>
      </c>
      <c r="B48" s="18" t="s">
        <v>63</v>
      </c>
      <c r="C48" s="11" t="s">
        <v>70</v>
      </c>
      <c r="D48" s="11" t="s">
        <v>71</v>
      </c>
      <c r="E48" s="11" t="s">
        <v>71</v>
      </c>
      <c r="F48" s="11"/>
      <c r="G48" s="11"/>
      <c r="H48" s="11"/>
      <c r="I48" s="11"/>
      <c r="J48" s="11"/>
      <c r="K48" s="7"/>
    </row>
    <row r="49" spans="1:11" x14ac:dyDescent="0.25">
      <c r="A49" s="22" t="s">
        <v>54</v>
      </c>
      <c r="B49" s="18" t="s">
        <v>63</v>
      </c>
      <c r="C49" s="11" t="s">
        <v>70</v>
      </c>
      <c r="D49" s="11" t="s">
        <v>71</v>
      </c>
      <c r="E49" s="11" t="s">
        <v>71</v>
      </c>
      <c r="F49" s="11"/>
      <c r="G49" s="11"/>
      <c r="H49" s="11"/>
      <c r="I49" s="11"/>
      <c r="J49" s="11"/>
      <c r="K49" s="7"/>
    </row>
    <row r="50" spans="1:11" x14ac:dyDescent="0.25">
      <c r="A50" s="22" t="s">
        <v>50</v>
      </c>
      <c r="B50" s="18" t="s">
        <v>63</v>
      </c>
      <c r="C50" s="11" t="s">
        <v>70</v>
      </c>
      <c r="D50" s="11" t="s">
        <v>71</v>
      </c>
      <c r="E50" s="11" t="s">
        <v>71</v>
      </c>
      <c r="F50" s="11"/>
      <c r="G50" s="11"/>
      <c r="H50" s="11"/>
      <c r="I50" s="11"/>
      <c r="J50" s="11"/>
      <c r="K50" s="7"/>
    </row>
    <row r="51" spans="1:11" x14ac:dyDescent="0.25">
      <c r="A51" s="22" t="s">
        <v>51</v>
      </c>
      <c r="B51" s="18" t="s">
        <v>63</v>
      </c>
      <c r="C51" s="11" t="s">
        <v>70</v>
      </c>
      <c r="D51" s="11" t="s">
        <v>71</v>
      </c>
      <c r="E51" s="11" t="s">
        <v>71</v>
      </c>
      <c r="F51" s="11"/>
      <c r="G51" s="11"/>
      <c r="H51" s="11"/>
      <c r="I51" s="11"/>
      <c r="J51" s="11"/>
      <c r="K51" s="7"/>
    </row>
    <row r="52" spans="1:11" x14ac:dyDescent="0.25">
      <c r="A52" s="22" t="s">
        <v>55</v>
      </c>
      <c r="B52" s="18" t="s">
        <v>63</v>
      </c>
      <c r="C52" s="11" t="s">
        <v>70</v>
      </c>
      <c r="D52" s="11" t="s">
        <v>71</v>
      </c>
      <c r="E52" s="11" t="s">
        <v>71</v>
      </c>
      <c r="F52" s="11"/>
      <c r="G52" s="11"/>
      <c r="H52" s="11"/>
      <c r="I52" s="11"/>
      <c r="J52" s="11"/>
      <c r="K52" s="7"/>
    </row>
    <row r="53" spans="1:11" x14ac:dyDescent="0.25">
      <c r="A53" s="22" t="s">
        <v>56</v>
      </c>
      <c r="B53" s="18" t="s">
        <v>63</v>
      </c>
      <c r="C53" s="11" t="s">
        <v>70</v>
      </c>
      <c r="D53" s="11" t="s">
        <v>71</v>
      </c>
      <c r="E53" s="11" t="s">
        <v>71</v>
      </c>
      <c r="F53" s="11"/>
      <c r="G53" s="11"/>
      <c r="H53" s="11"/>
      <c r="I53" s="11"/>
      <c r="J53" s="11"/>
      <c r="K53" s="7"/>
    </row>
    <row r="54" spans="1:11" x14ac:dyDescent="0.25">
      <c r="A54" s="22" t="s">
        <v>57</v>
      </c>
      <c r="B54" s="18" t="s">
        <v>63</v>
      </c>
      <c r="C54" s="11" t="s">
        <v>70</v>
      </c>
      <c r="D54" s="11" t="s">
        <v>71</v>
      </c>
      <c r="E54" s="11" t="s">
        <v>71</v>
      </c>
      <c r="F54" s="11"/>
      <c r="G54" s="11"/>
      <c r="H54" s="11"/>
      <c r="I54" s="11"/>
      <c r="J54" s="11"/>
      <c r="K54" s="7"/>
    </row>
    <row r="55" spans="1:11" x14ac:dyDescent="0.25">
      <c r="A55" s="22" t="s">
        <v>58</v>
      </c>
      <c r="B55" s="18" t="s">
        <v>63</v>
      </c>
      <c r="C55" s="11" t="s">
        <v>70</v>
      </c>
      <c r="D55" s="11" t="s">
        <v>71</v>
      </c>
      <c r="E55" s="11" t="s">
        <v>71</v>
      </c>
      <c r="F55" s="11"/>
      <c r="G55" s="11"/>
      <c r="H55" s="11"/>
      <c r="I55" s="11"/>
      <c r="J55" s="11"/>
      <c r="K55" s="7"/>
    </row>
    <row r="56" spans="1:11" x14ac:dyDescent="0.25">
      <c r="A56" s="22" t="s">
        <v>59</v>
      </c>
      <c r="B56" s="18" t="s">
        <v>63</v>
      </c>
      <c r="C56" s="11" t="s">
        <v>70</v>
      </c>
      <c r="D56" s="11" t="s">
        <v>71</v>
      </c>
      <c r="E56" s="11" t="s">
        <v>71</v>
      </c>
      <c r="F56" s="11"/>
      <c r="G56" s="11"/>
      <c r="H56" s="11"/>
      <c r="I56" s="11"/>
      <c r="J56" s="11"/>
      <c r="K56" s="7"/>
    </row>
    <row r="57" spans="1:11" x14ac:dyDescent="0.25">
      <c r="A57" s="22" t="s">
        <v>60</v>
      </c>
      <c r="B57" s="18" t="s">
        <v>63</v>
      </c>
      <c r="C57" s="11" t="s">
        <v>70</v>
      </c>
      <c r="D57" s="11" t="s">
        <v>71</v>
      </c>
      <c r="E57" s="11" t="s">
        <v>71</v>
      </c>
      <c r="F57" s="11"/>
      <c r="G57" s="11"/>
      <c r="H57" s="11"/>
      <c r="I57" s="11"/>
      <c r="J57" s="11"/>
      <c r="K57" s="7"/>
    </row>
    <row r="58" spans="1:11" x14ac:dyDescent="0.25">
      <c r="A58" s="22" t="s">
        <v>61</v>
      </c>
      <c r="B58" s="18" t="s">
        <v>63</v>
      </c>
      <c r="C58" s="11" t="s">
        <v>70</v>
      </c>
      <c r="D58" s="11" t="s">
        <v>71</v>
      </c>
      <c r="E58" s="11" t="s">
        <v>71</v>
      </c>
      <c r="F58" s="11"/>
      <c r="G58" s="11"/>
      <c r="H58" s="11"/>
      <c r="I58" s="11"/>
      <c r="J58" s="11"/>
      <c r="K58" s="7"/>
    </row>
    <row r="59" spans="1:11" x14ac:dyDescent="0.25">
      <c r="A59" s="22" t="s">
        <v>62</v>
      </c>
      <c r="B59" s="18" t="s">
        <v>63</v>
      </c>
      <c r="C59" s="11">
        <v>0.26</v>
      </c>
      <c r="D59" s="11" t="s">
        <v>71</v>
      </c>
      <c r="E59" s="11" t="s">
        <v>71</v>
      </c>
      <c r="F59" s="11"/>
      <c r="G59" s="11"/>
      <c r="H59" s="11"/>
      <c r="I59" s="11"/>
      <c r="J59" s="11"/>
      <c r="K59" s="7"/>
    </row>
  </sheetData>
  <mergeCells count="1">
    <mergeCell ref="A1:J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EBCF-B100-4198-BE0C-2912283A2B73}">
  <dimension ref="A1:R59"/>
  <sheetViews>
    <sheetView workbookViewId="0">
      <selection activeCell="D17" sqref="D17"/>
    </sheetView>
  </sheetViews>
  <sheetFormatPr defaultRowHeight="15" x14ac:dyDescent="0.25"/>
  <cols>
    <col min="1" max="1" width="23.28515625" style="19" bestFit="1" customWidth="1"/>
    <col min="2" max="9" width="13" customWidth="1"/>
    <col min="10" max="10" width="37" customWidth="1"/>
    <col min="11" max="17" width="13" customWidth="1"/>
    <col min="18" max="18" width="37.5703125" customWidth="1"/>
  </cols>
  <sheetData>
    <row r="1" spans="1:18" ht="20.25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9" t="s">
        <v>0</v>
      </c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5.75" x14ac:dyDescent="0.25">
      <c r="A3" s="19" t="s">
        <v>2</v>
      </c>
      <c r="B3" s="2" t="s">
        <v>3</v>
      </c>
    </row>
    <row r="4" spans="1:18" ht="15.75" x14ac:dyDescent="0.25">
      <c r="A4" s="20" t="s">
        <v>4</v>
      </c>
      <c r="B4" s="2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15.75" x14ac:dyDescent="0.25">
      <c r="A5" s="20" t="s">
        <v>6</v>
      </c>
      <c r="B5" s="2" t="s">
        <v>9</v>
      </c>
      <c r="D5" s="3"/>
      <c r="E5" s="3"/>
      <c r="F5" s="3"/>
      <c r="G5" s="3"/>
      <c r="H5" s="3"/>
    </row>
    <row r="6" spans="1:18" x14ac:dyDescent="0.25">
      <c r="A6" s="4" t="s">
        <v>12</v>
      </c>
      <c r="B6" s="5"/>
      <c r="C6" s="8">
        <v>45133</v>
      </c>
      <c r="D6" s="8">
        <v>45223</v>
      </c>
      <c r="E6" s="8">
        <v>45447</v>
      </c>
      <c r="F6" s="16"/>
      <c r="G6" s="15"/>
      <c r="H6" s="16"/>
      <c r="I6" s="15"/>
      <c r="J6" s="16"/>
      <c r="K6" s="13" t="s">
        <v>11</v>
      </c>
    </row>
    <row r="7" spans="1:18" x14ac:dyDescent="0.25">
      <c r="A7" s="6" t="s">
        <v>14</v>
      </c>
      <c r="B7" s="17" t="s">
        <v>16</v>
      </c>
      <c r="C7" s="16"/>
      <c r="D7" s="16"/>
      <c r="E7" s="16"/>
      <c r="F7" s="16"/>
      <c r="G7" s="16"/>
      <c r="H7" s="16"/>
      <c r="I7" s="16"/>
      <c r="J7" s="16"/>
      <c r="K7" s="14"/>
    </row>
    <row r="8" spans="1:18" x14ac:dyDescent="0.25">
      <c r="A8" s="21" t="s">
        <v>15</v>
      </c>
      <c r="B8" s="18" t="s">
        <v>65</v>
      </c>
      <c r="C8" s="9" t="s">
        <v>66</v>
      </c>
      <c r="D8" s="9" t="s">
        <v>66</v>
      </c>
      <c r="E8" s="9" t="s">
        <v>66</v>
      </c>
      <c r="F8" s="9"/>
      <c r="G8" s="10"/>
      <c r="H8" s="9"/>
      <c r="I8" s="10"/>
      <c r="J8" s="9"/>
      <c r="K8" s="7"/>
    </row>
    <row r="9" spans="1:18" x14ac:dyDescent="0.25">
      <c r="A9" s="21" t="s">
        <v>17</v>
      </c>
      <c r="B9" s="18"/>
      <c r="C9" s="9">
        <v>6.5</v>
      </c>
      <c r="D9" s="9">
        <v>6.9</v>
      </c>
      <c r="E9" s="9">
        <v>6.4</v>
      </c>
      <c r="F9" s="9"/>
      <c r="G9" s="10"/>
      <c r="H9" s="9"/>
      <c r="I9" s="10"/>
      <c r="J9" s="9"/>
      <c r="K9" s="7"/>
    </row>
    <row r="10" spans="1:18" x14ac:dyDescent="0.25">
      <c r="A10" s="21" t="s">
        <v>18</v>
      </c>
      <c r="B10" s="23" t="s">
        <v>64</v>
      </c>
      <c r="C10" s="28">
        <v>138</v>
      </c>
      <c r="D10" s="28">
        <v>143</v>
      </c>
      <c r="E10" s="28">
        <v>233</v>
      </c>
      <c r="F10" s="9"/>
      <c r="G10" s="10"/>
      <c r="H10" s="9"/>
      <c r="I10" s="10"/>
      <c r="J10" s="9"/>
      <c r="K10" s="7"/>
    </row>
    <row r="11" spans="1:18" x14ac:dyDescent="0.25">
      <c r="A11" s="22" t="s">
        <v>77</v>
      </c>
      <c r="B11" s="18" t="s">
        <v>65</v>
      </c>
      <c r="C11" s="29">
        <v>54.8</v>
      </c>
      <c r="D11" s="29">
        <v>58.4</v>
      </c>
      <c r="E11" s="29">
        <v>76.2</v>
      </c>
      <c r="F11" s="12"/>
      <c r="G11" s="11"/>
      <c r="H11" s="12"/>
      <c r="I11" s="11"/>
      <c r="J11" s="12"/>
      <c r="K11" s="7"/>
    </row>
    <row r="12" spans="1:18" x14ac:dyDescent="0.25">
      <c r="A12" s="22" t="s">
        <v>76</v>
      </c>
      <c r="B12" s="18" t="s">
        <v>65</v>
      </c>
      <c r="C12" s="12" t="s">
        <v>78</v>
      </c>
      <c r="D12" s="12"/>
      <c r="E12" s="12" t="s">
        <v>78</v>
      </c>
      <c r="F12" s="12"/>
      <c r="G12" s="11"/>
      <c r="H12" s="12"/>
      <c r="I12" s="11"/>
      <c r="J12" s="12"/>
      <c r="K12" s="7"/>
    </row>
    <row r="13" spans="1:18" x14ac:dyDescent="0.25">
      <c r="A13" s="22" t="s">
        <v>19</v>
      </c>
      <c r="B13" s="18" t="s">
        <v>65</v>
      </c>
      <c r="C13" s="12" t="s">
        <v>79</v>
      </c>
      <c r="D13" s="12" t="s">
        <v>67</v>
      </c>
      <c r="E13" s="12" t="s">
        <v>67</v>
      </c>
      <c r="F13" s="12"/>
      <c r="G13" s="11"/>
      <c r="H13" s="12"/>
      <c r="I13" s="11"/>
      <c r="J13" s="12"/>
      <c r="K13" s="7"/>
    </row>
    <row r="14" spans="1:18" x14ac:dyDescent="0.25">
      <c r="A14" s="22" t="s">
        <v>20</v>
      </c>
      <c r="B14" s="18" t="s">
        <v>65</v>
      </c>
      <c r="C14" s="24">
        <v>5.6</v>
      </c>
      <c r="D14" s="24">
        <v>5.9</v>
      </c>
      <c r="E14" s="24">
        <v>5.4</v>
      </c>
      <c r="F14" s="11"/>
      <c r="G14" s="11"/>
      <c r="H14" s="11"/>
      <c r="I14" s="11"/>
      <c r="J14" s="11"/>
      <c r="K14" s="7"/>
    </row>
    <row r="15" spans="1:18" x14ac:dyDescent="0.25">
      <c r="A15" s="22" t="s">
        <v>21</v>
      </c>
      <c r="B15" s="18" t="s">
        <v>65</v>
      </c>
      <c r="C15" s="24">
        <v>6.7</v>
      </c>
      <c r="D15" s="24">
        <v>7.5</v>
      </c>
      <c r="E15" s="24">
        <v>35</v>
      </c>
      <c r="F15" s="11"/>
      <c r="G15" s="11"/>
      <c r="H15" s="11"/>
      <c r="I15" s="11"/>
      <c r="J15" s="11"/>
      <c r="K15" s="7"/>
    </row>
    <row r="16" spans="1:18" x14ac:dyDescent="0.25">
      <c r="A16" s="22" t="s">
        <v>22</v>
      </c>
      <c r="B16" s="18" t="s">
        <v>65</v>
      </c>
      <c r="C16" s="11" t="s">
        <v>73</v>
      </c>
      <c r="D16" s="11" t="s">
        <v>73</v>
      </c>
      <c r="E16" s="24">
        <v>20</v>
      </c>
      <c r="F16" s="11"/>
      <c r="G16" s="11"/>
      <c r="H16" s="11"/>
      <c r="I16" s="11"/>
      <c r="J16" s="11"/>
      <c r="K16" s="7"/>
    </row>
    <row r="17" spans="1:11" x14ac:dyDescent="0.25">
      <c r="A17" s="22" t="s">
        <v>23</v>
      </c>
      <c r="B17" s="18" t="s">
        <v>63</v>
      </c>
      <c r="C17" s="11" t="s">
        <v>68</v>
      </c>
      <c r="D17" s="11" t="s">
        <v>68</v>
      </c>
      <c r="E17" s="11" t="s">
        <v>68</v>
      </c>
      <c r="F17" s="11"/>
      <c r="G17" s="11"/>
      <c r="H17" s="11"/>
      <c r="I17" s="11"/>
      <c r="J17" s="11"/>
      <c r="K17" s="7"/>
    </row>
    <row r="18" spans="1:11" x14ac:dyDescent="0.25">
      <c r="A18" s="22" t="s">
        <v>24</v>
      </c>
      <c r="B18" s="18" t="s">
        <v>63</v>
      </c>
      <c r="C18" s="11" t="s">
        <v>68</v>
      </c>
      <c r="D18" s="11" t="s">
        <v>68</v>
      </c>
      <c r="E18" s="11" t="s">
        <v>68</v>
      </c>
      <c r="F18" s="11"/>
      <c r="G18" s="11"/>
      <c r="H18" s="11"/>
      <c r="I18" s="11"/>
      <c r="J18" s="11"/>
      <c r="K18" s="7"/>
    </row>
    <row r="19" spans="1:11" x14ac:dyDescent="0.25">
      <c r="A19" s="22" t="s">
        <v>25</v>
      </c>
      <c r="B19" s="18" t="s">
        <v>63</v>
      </c>
      <c r="C19" s="11" t="s">
        <v>69</v>
      </c>
      <c r="D19" s="11">
        <v>30</v>
      </c>
      <c r="E19" s="11" t="s">
        <v>69</v>
      </c>
      <c r="F19" s="11"/>
      <c r="G19" s="11"/>
      <c r="H19" s="11"/>
      <c r="I19" s="11"/>
      <c r="J19" s="11"/>
      <c r="K19" s="7"/>
    </row>
    <row r="20" spans="1:11" x14ac:dyDescent="0.25">
      <c r="A20" s="22" t="s">
        <v>26</v>
      </c>
      <c r="B20" s="18" t="s">
        <v>63</v>
      </c>
      <c r="C20" s="11" t="s">
        <v>69</v>
      </c>
      <c r="D20" s="11" t="s">
        <v>69</v>
      </c>
      <c r="E20" s="11" t="s">
        <v>69</v>
      </c>
      <c r="F20" s="11"/>
      <c r="G20" s="11"/>
      <c r="H20" s="11"/>
      <c r="I20" s="11"/>
      <c r="J20" s="11"/>
      <c r="K20" s="7"/>
    </row>
    <row r="21" spans="1:11" x14ac:dyDescent="0.25">
      <c r="A21" s="22" t="s">
        <v>27</v>
      </c>
      <c r="B21" s="18" t="s">
        <v>63</v>
      </c>
      <c r="C21" s="11" t="s">
        <v>69</v>
      </c>
      <c r="D21" s="11" t="s">
        <v>69</v>
      </c>
      <c r="E21" s="11" t="s">
        <v>69</v>
      </c>
      <c r="F21" s="11"/>
      <c r="G21" s="11"/>
      <c r="H21" s="11"/>
      <c r="I21" s="11"/>
      <c r="J21" s="11"/>
      <c r="K21" s="7"/>
    </row>
    <row r="22" spans="1:11" x14ac:dyDescent="0.25">
      <c r="A22" s="22" t="s">
        <v>28</v>
      </c>
      <c r="B22" s="18" t="s">
        <v>63</v>
      </c>
      <c r="C22" s="11" t="s">
        <v>69</v>
      </c>
      <c r="D22" s="11" t="s">
        <v>69</v>
      </c>
      <c r="E22" s="11" t="s">
        <v>69</v>
      </c>
      <c r="F22" s="11"/>
      <c r="G22" s="11"/>
      <c r="H22" s="11"/>
      <c r="I22" s="11"/>
      <c r="J22" s="11"/>
      <c r="K22" s="7"/>
    </row>
    <row r="23" spans="1:11" x14ac:dyDescent="0.25">
      <c r="A23" s="22" t="s">
        <v>74</v>
      </c>
      <c r="B23" s="18" t="s">
        <v>63</v>
      </c>
      <c r="C23" s="11" t="s">
        <v>69</v>
      </c>
      <c r="D23" s="11">
        <v>30</v>
      </c>
      <c r="E23" s="11" t="s">
        <v>69</v>
      </c>
      <c r="F23" s="11"/>
      <c r="G23" s="11"/>
      <c r="H23" s="11"/>
      <c r="I23" s="11"/>
      <c r="J23" s="11"/>
      <c r="K23" s="7"/>
    </row>
    <row r="24" spans="1:11" x14ac:dyDescent="0.25">
      <c r="A24" s="22" t="s">
        <v>29</v>
      </c>
      <c r="B24" s="18" t="s">
        <v>63</v>
      </c>
      <c r="C24" s="11" t="s">
        <v>69</v>
      </c>
      <c r="D24" s="11" t="s">
        <v>69</v>
      </c>
      <c r="E24" s="11" t="s">
        <v>69</v>
      </c>
      <c r="F24" s="11"/>
      <c r="G24" s="11"/>
      <c r="H24" s="11"/>
      <c r="I24" s="11"/>
      <c r="J24" s="11"/>
      <c r="K24" s="7"/>
    </row>
    <row r="25" spans="1:11" x14ac:dyDescent="0.25">
      <c r="A25" s="22" t="s">
        <v>30</v>
      </c>
      <c r="B25" s="18" t="s">
        <v>63</v>
      </c>
      <c r="C25" s="11" t="s">
        <v>68</v>
      </c>
      <c r="D25" s="11" t="s">
        <v>68</v>
      </c>
      <c r="E25" s="11" t="s">
        <v>68</v>
      </c>
      <c r="F25" s="11"/>
      <c r="G25" s="11"/>
      <c r="H25" s="11"/>
      <c r="I25" s="11"/>
      <c r="J25" s="11"/>
      <c r="K25" s="7"/>
    </row>
    <row r="26" spans="1:11" x14ac:dyDescent="0.25">
      <c r="A26" s="22" t="s">
        <v>31</v>
      </c>
      <c r="B26" s="18" t="s">
        <v>63</v>
      </c>
      <c r="C26" s="11" t="s">
        <v>68</v>
      </c>
      <c r="D26" s="11" t="s">
        <v>68</v>
      </c>
      <c r="E26" s="11" t="s">
        <v>68</v>
      </c>
      <c r="F26" s="11"/>
      <c r="G26" s="11"/>
      <c r="H26" s="11"/>
      <c r="I26" s="11"/>
      <c r="J26" s="11"/>
      <c r="K26" s="7"/>
    </row>
    <row r="27" spans="1:11" x14ac:dyDescent="0.25">
      <c r="A27" s="22" t="s">
        <v>32</v>
      </c>
      <c r="B27" s="18" t="s">
        <v>63</v>
      </c>
      <c r="C27" s="11" t="s">
        <v>70</v>
      </c>
      <c r="D27" s="11" t="s">
        <v>70</v>
      </c>
      <c r="E27" s="11" t="s">
        <v>70</v>
      </c>
      <c r="F27" s="11"/>
      <c r="G27" s="11"/>
      <c r="H27" s="11"/>
      <c r="I27" s="11"/>
      <c r="J27" s="11"/>
      <c r="K27" s="7"/>
    </row>
    <row r="28" spans="1:11" x14ac:dyDescent="0.25">
      <c r="A28" s="22" t="s">
        <v>33</v>
      </c>
      <c r="B28" s="18" t="s">
        <v>63</v>
      </c>
      <c r="C28" s="11" t="s">
        <v>68</v>
      </c>
      <c r="D28" s="11" t="s">
        <v>68</v>
      </c>
      <c r="E28" s="11" t="s">
        <v>68</v>
      </c>
      <c r="F28" s="11"/>
      <c r="G28" s="11"/>
      <c r="H28" s="11"/>
      <c r="I28" s="11"/>
      <c r="J28" s="11"/>
      <c r="K28" s="7"/>
    </row>
    <row r="29" spans="1:11" x14ac:dyDescent="0.25">
      <c r="A29" s="22" t="s">
        <v>89</v>
      </c>
      <c r="B29" s="18" t="s">
        <v>63</v>
      </c>
      <c r="C29" s="11" t="s">
        <v>70</v>
      </c>
      <c r="D29" s="11" t="s">
        <v>70</v>
      </c>
      <c r="E29" s="11" t="s">
        <v>70</v>
      </c>
      <c r="F29" s="11"/>
      <c r="G29" s="11"/>
      <c r="H29" s="11"/>
      <c r="I29" s="11"/>
      <c r="J29" s="11"/>
      <c r="K29" s="7"/>
    </row>
    <row r="30" spans="1:11" x14ac:dyDescent="0.25">
      <c r="A30" s="22" t="s">
        <v>35</v>
      </c>
      <c r="B30" s="18" t="s">
        <v>65</v>
      </c>
      <c r="C30" s="11">
        <v>3.7</v>
      </c>
      <c r="D30" s="11">
        <v>3.8</v>
      </c>
      <c r="E30" s="11">
        <v>9.4</v>
      </c>
      <c r="F30" s="11"/>
      <c r="G30" s="11"/>
      <c r="H30" s="11"/>
      <c r="I30" s="11"/>
      <c r="J30" s="11"/>
      <c r="K30" s="7"/>
    </row>
    <row r="31" spans="1:11" x14ac:dyDescent="0.25">
      <c r="A31" s="22" t="s">
        <v>36</v>
      </c>
      <c r="B31" s="18" t="s">
        <v>65</v>
      </c>
      <c r="C31" s="11">
        <v>2.2000000000000002</v>
      </c>
      <c r="D31" s="11">
        <v>2.4</v>
      </c>
      <c r="E31" s="11">
        <v>6.35</v>
      </c>
      <c r="F31" s="11"/>
      <c r="G31" s="11"/>
      <c r="H31" s="11"/>
      <c r="I31" s="11"/>
      <c r="J31" s="11"/>
      <c r="K31" s="7"/>
    </row>
    <row r="32" spans="1:11" x14ac:dyDescent="0.25">
      <c r="A32" s="22" t="s">
        <v>37</v>
      </c>
      <c r="B32" s="18" t="s">
        <v>65</v>
      </c>
      <c r="C32" s="11">
        <v>2.1</v>
      </c>
      <c r="D32" s="11">
        <v>2.2000000000000002</v>
      </c>
      <c r="E32" s="11">
        <v>3.77</v>
      </c>
      <c r="F32" s="11"/>
      <c r="G32" s="11"/>
      <c r="H32" s="11"/>
      <c r="I32" s="11"/>
      <c r="J32" s="11"/>
      <c r="K32" s="7"/>
    </row>
    <row r="33" spans="1:11" x14ac:dyDescent="0.25">
      <c r="A33" s="22" t="s">
        <v>38</v>
      </c>
      <c r="B33" s="18" t="s">
        <v>65</v>
      </c>
      <c r="C33" s="11">
        <v>21.7</v>
      </c>
      <c r="D33" s="11">
        <v>23.4</v>
      </c>
      <c r="E33" s="11">
        <v>35.799999999999997</v>
      </c>
      <c r="F33" s="11"/>
      <c r="G33" s="11"/>
      <c r="H33" s="11"/>
      <c r="I33" s="11"/>
      <c r="J33" s="11"/>
      <c r="K33" s="7"/>
    </row>
    <row r="34" spans="1:11" x14ac:dyDescent="0.25">
      <c r="A34" s="22" t="s">
        <v>39</v>
      </c>
      <c r="B34" s="18" t="s">
        <v>65</v>
      </c>
      <c r="C34" s="26">
        <v>5.9999999999999995E-4</v>
      </c>
      <c r="D34" s="26">
        <v>1.1999999999999999E-3</v>
      </c>
      <c r="E34" s="26">
        <v>1.2999999999999999E-3</v>
      </c>
      <c r="F34" s="11"/>
      <c r="G34" s="11"/>
      <c r="H34" s="11"/>
      <c r="I34" s="11"/>
      <c r="J34" s="11"/>
      <c r="K34" s="7"/>
    </row>
    <row r="35" spans="1:11" x14ac:dyDescent="0.25">
      <c r="A35" s="22" t="s">
        <v>34</v>
      </c>
      <c r="B35" s="18" t="s">
        <v>65</v>
      </c>
      <c r="C35" s="25">
        <v>0.04</v>
      </c>
      <c r="D35" s="25">
        <v>0.28399999999999997</v>
      </c>
      <c r="E35" s="25">
        <v>7.4999999999999997E-2</v>
      </c>
      <c r="F35" s="11"/>
      <c r="G35" s="11"/>
      <c r="H35" s="11"/>
      <c r="I35" s="11"/>
      <c r="J35" s="11"/>
      <c r="K35" s="7"/>
    </row>
    <row r="36" spans="1:11" x14ac:dyDescent="0.25">
      <c r="A36" s="22" t="s">
        <v>40</v>
      </c>
      <c r="B36" s="18" t="s">
        <v>65</v>
      </c>
      <c r="C36" s="11">
        <v>0.11</v>
      </c>
      <c r="D36" s="11">
        <v>0.12</v>
      </c>
      <c r="E36" s="11">
        <v>4.8099999999999997E-2</v>
      </c>
      <c r="F36" s="11"/>
      <c r="G36" s="11"/>
      <c r="H36" s="11"/>
      <c r="I36" s="11"/>
      <c r="J36" s="11"/>
      <c r="K36" s="7"/>
    </row>
    <row r="37" spans="1:11" x14ac:dyDescent="0.25">
      <c r="A37" s="22" t="s">
        <v>41</v>
      </c>
      <c r="B37" s="18" t="s">
        <v>65</v>
      </c>
      <c r="C37" s="26">
        <v>3.8E-3</v>
      </c>
      <c r="D37" s="26">
        <v>4.7000000000000002E-3</v>
      </c>
      <c r="E37" s="26">
        <v>8.0000000000000002E-3</v>
      </c>
      <c r="F37" s="11"/>
      <c r="G37" s="11"/>
      <c r="H37" s="11"/>
      <c r="I37" s="11"/>
      <c r="J37" s="11"/>
      <c r="K37" s="7"/>
    </row>
    <row r="38" spans="1:11" x14ac:dyDescent="0.25">
      <c r="A38" s="22" t="s">
        <v>42</v>
      </c>
      <c r="B38" s="18" t="s">
        <v>65</v>
      </c>
      <c r="C38" s="26">
        <v>9.9000000000000008E-3</v>
      </c>
      <c r="D38" s="25">
        <v>3.6999999999999998E-2</v>
      </c>
      <c r="E38" s="25">
        <v>6.1999999999999998E-3</v>
      </c>
      <c r="F38" s="11"/>
      <c r="G38" s="11"/>
      <c r="H38" s="11"/>
      <c r="I38" s="11"/>
      <c r="J38" s="11"/>
      <c r="K38" s="7"/>
    </row>
    <row r="39" spans="1:11" x14ac:dyDescent="0.25">
      <c r="A39" s="22" t="s">
        <v>43</v>
      </c>
      <c r="B39" s="18" t="s">
        <v>65</v>
      </c>
      <c r="C39" s="25">
        <v>5.6000000000000001E-2</v>
      </c>
      <c r="D39" s="11">
        <v>0.11</v>
      </c>
      <c r="E39" s="11">
        <v>3.5000000000000003E-2</v>
      </c>
      <c r="F39" s="11"/>
      <c r="G39" s="11"/>
      <c r="H39" s="11"/>
      <c r="I39" s="11"/>
      <c r="J39" s="11"/>
      <c r="K39" s="7"/>
    </row>
    <row r="40" spans="1:11" x14ac:dyDescent="0.25">
      <c r="A40" s="22" t="s">
        <v>72</v>
      </c>
      <c r="B40" s="18" t="s">
        <v>65</v>
      </c>
      <c r="C40" s="27">
        <v>6.8000000000000005E-4</v>
      </c>
      <c r="D40" s="27">
        <v>1E-3</v>
      </c>
      <c r="E40" s="27">
        <v>5.9999999999999995E-4</v>
      </c>
      <c r="F40" s="11"/>
      <c r="G40" s="11"/>
      <c r="H40" s="11"/>
      <c r="I40" s="11"/>
      <c r="J40" s="11"/>
      <c r="K40" s="7"/>
    </row>
    <row r="41" spans="1:11" x14ac:dyDescent="0.25">
      <c r="A41" s="22" t="s">
        <v>44</v>
      </c>
      <c r="B41" s="18" t="s">
        <v>65</v>
      </c>
      <c r="C41" s="27">
        <v>1.8000000000000001E-4</v>
      </c>
      <c r="D41" s="27">
        <v>2.9999999999999997E-4</v>
      </c>
      <c r="E41" s="27">
        <v>6.0999999999999997E-4</v>
      </c>
      <c r="F41" s="11"/>
      <c r="G41" s="11"/>
      <c r="H41" s="11"/>
      <c r="I41" s="11"/>
      <c r="J41" s="11"/>
      <c r="K41" s="7"/>
    </row>
    <row r="42" spans="1:11" x14ac:dyDescent="0.25">
      <c r="A42" s="22" t="s">
        <v>45</v>
      </c>
      <c r="B42" s="18" t="s">
        <v>65</v>
      </c>
      <c r="C42" s="26" t="s">
        <v>80</v>
      </c>
      <c r="D42" s="26">
        <v>1.1999999999999999E-3</v>
      </c>
      <c r="E42" s="26">
        <v>5.9999999999999995E-4</v>
      </c>
      <c r="F42" s="11"/>
      <c r="G42" s="11"/>
      <c r="H42" s="11"/>
      <c r="I42" s="11"/>
      <c r="J42" s="11"/>
      <c r="K42" s="7"/>
    </row>
    <row r="43" spans="1:11" x14ac:dyDescent="0.25">
      <c r="A43" s="22" t="s">
        <v>47</v>
      </c>
      <c r="B43" s="18" t="s">
        <v>63</v>
      </c>
      <c r="C43" s="11" t="s">
        <v>71</v>
      </c>
      <c r="D43" s="11" t="s">
        <v>71</v>
      </c>
      <c r="E43" s="11" t="s">
        <v>71</v>
      </c>
      <c r="F43" s="11"/>
      <c r="G43" s="11"/>
      <c r="H43" s="11"/>
      <c r="I43" s="11"/>
      <c r="J43" s="11"/>
      <c r="K43" s="7"/>
    </row>
    <row r="44" spans="1:11" x14ac:dyDescent="0.25">
      <c r="A44" s="22" t="s">
        <v>46</v>
      </c>
      <c r="B44" s="18" t="s">
        <v>63</v>
      </c>
      <c r="C44" s="11" t="s">
        <v>71</v>
      </c>
      <c r="D44" s="11" t="s">
        <v>71</v>
      </c>
      <c r="E44" s="11" t="s">
        <v>71</v>
      </c>
      <c r="F44" s="11"/>
      <c r="G44" s="11"/>
      <c r="H44" s="11"/>
      <c r="I44" s="11"/>
      <c r="J44" s="11"/>
      <c r="K44" s="7"/>
    </row>
    <row r="45" spans="1:11" x14ac:dyDescent="0.25">
      <c r="A45" s="22" t="s">
        <v>48</v>
      </c>
      <c r="B45" s="18" t="s">
        <v>63</v>
      </c>
      <c r="C45" s="11" t="s">
        <v>71</v>
      </c>
      <c r="D45" s="11" t="s">
        <v>71</v>
      </c>
      <c r="E45" s="11" t="s">
        <v>71</v>
      </c>
      <c r="F45" s="11"/>
      <c r="G45" s="11"/>
      <c r="H45" s="11"/>
      <c r="I45" s="11"/>
      <c r="J45" s="11"/>
      <c r="K45" s="7"/>
    </row>
    <row r="46" spans="1:11" x14ac:dyDescent="0.25">
      <c r="A46" s="22" t="s">
        <v>49</v>
      </c>
      <c r="B46" s="18" t="s">
        <v>63</v>
      </c>
      <c r="C46" s="11" t="s">
        <v>71</v>
      </c>
      <c r="D46" s="11" t="s">
        <v>71</v>
      </c>
      <c r="E46" s="11" t="s">
        <v>71</v>
      </c>
      <c r="F46" s="11"/>
      <c r="G46" s="11"/>
      <c r="H46" s="11"/>
      <c r="I46" s="11"/>
      <c r="J46" s="11"/>
      <c r="K46" s="7"/>
    </row>
    <row r="47" spans="1:11" x14ac:dyDescent="0.25">
      <c r="A47" s="22" t="s">
        <v>52</v>
      </c>
      <c r="B47" s="18" t="s">
        <v>63</v>
      </c>
      <c r="C47" s="11" t="s">
        <v>71</v>
      </c>
      <c r="D47" s="11" t="s">
        <v>71</v>
      </c>
      <c r="E47" s="11" t="s">
        <v>71</v>
      </c>
      <c r="F47" s="11"/>
      <c r="G47" s="11"/>
      <c r="H47" s="11"/>
      <c r="I47" s="11"/>
      <c r="J47" s="11"/>
      <c r="K47" s="7"/>
    </row>
    <row r="48" spans="1:11" x14ac:dyDescent="0.25">
      <c r="A48" s="22" t="s">
        <v>53</v>
      </c>
      <c r="B48" s="18" t="s">
        <v>63</v>
      </c>
      <c r="C48" s="11" t="s">
        <v>71</v>
      </c>
      <c r="D48" s="11" t="s">
        <v>71</v>
      </c>
      <c r="E48" s="11" t="s">
        <v>71</v>
      </c>
      <c r="F48" s="11"/>
      <c r="G48" s="11"/>
      <c r="H48" s="11"/>
      <c r="I48" s="11"/>
      <c r="J48" s="11"/>
      <c r="K48" s="7"/>
    </row>
    <row r="49" spans="1:11" x14ac:dyDescent="0.25">
      <c r="A49" s="22" t="s">
        <v>54</v>
      </c>
      <c r="B49" s="18" t="s">
        <v>63</v>
      </c>
      <c r="C49" s="25">
        <v>1.2E-2</v>
      </c>
      <c r="D49" s="11" t="s">
        <v>71</v>
      </c>
      <c r="E49" s="11" t="s">
        <v>71</v>
      </c>
      <c r="F49" s="11"/>
      <c r="G49" s="11"/>
      <c r="H49" s="11"/>
      <c r="I49" s="11"/>
      <c r="J49" s="11"/>
      <c r="K49" s="7"/>
    </row>
    <row r="50" spans="1:11" x14ac:dyDescent="0.25">
      <c r="A50" s="22" t="s">
        <v>50</v>
      </c>
      <c r="B50" s="18" t="s">
        <v>63</v>
      </c>
      <c r="C50" s="11" t="s">
        <v>71</v>
      </c>
      <c r="D50" s="11" t="s">
        <v>71</v>
      </c>
      <c r="E50" s="11" t="s">
        <v>71</v>
      </c>
      <c r="F50" s="11"/>
      <c r="G50" s="11"/>
      <c r="H50" s="11"/>
      <c r="I50" s="11"/>
      <c r="J50" s="11"/>
      <c r="K50" s="7"/>
    </row>
    <row r="51" spans="1:11" x14ac:dyDescent="0.25">
      <c r="A51" s="22" t="s">
        <v>51</v>
      </c>
      <c r="B51" s="18" t="s">
        <v>63</v>
      </c>
      <c r="C51" s="11" t="s">
        <v>71</v>
      </c>
      <c r="D51" s="11" t="s">
        <v>71</v>
      </c>
      <c r="E51" s="11" t="s">
        <v>71</v>
      </c>
      <c r="F51" s="11"/>
      <c r="G51" s="11"/>
      <c r="H51" s="11"/>
      <c r="I51" s="11"/>
      <c r="J51" s="11"/>
      <c r="K51" s="7"/>
    </row>
    <row r="52" spans="1:11" x14ac:dyDescent="0.25">
      <c r="A52" s="22" t="s">
        <v>55</v>
      </c>
      <c r="B52" s="18" t="s">
        <v>63</v>
      </c>
      <c r="C52" s="11" t="s">
        <v>71</v>
      </c>
      <c r="D52" s="11" t="s">
        <v>71</v>
      </c>
      <c r="E52" s="11" t="s">
        <v>71</v>
      </c>
      <c r="F52" s="11"/>
      <c r="G52" s="11"/>
      <c r="H52" s="11"/>
      <c r="I52" s="11"/>
      <c r="J52" s="11"/>
      <c r="K52" s="7"/>
    </row>
    <row r="53" spans="1:11" x14ac:dyDescent="0.25">
      <c r="A53" s="22" t="s">
        <v>56</v>
      </c>
      <c r="B53" s="18" t="s">
        <v>63</v>
      </c>
      <c r="C53" s="11" t="s">
        <v>71</v>
      </c>
      <c r="D53" s="11" t="s">
        <v>71</v>
      </c>
      <c r="E53" s="11" t="s">
        <v>71</v>
      </c>
      <c r="F53" s="11"/>
      <c r="G53" s="11"/>
      <c r="H53" s="11"/>
      <c r="I53" s="11"/>
      <c r="J53" s="11"/>
      <c r="K53" s="7"/>
    </row>
    <row r="54" spans="1:11" x14ac:dyDescent="0.25">
      <c r="A54" s="22" t="s">
        <v>57</v>
      </c>
      <c r="B54" s="18" t="s">
        <v>63</v>
      </c>
      <c r="C54" s="11" t="s">
        <v>71</v>
      </c>
      <c r="D54" s="11" t="s">
        <v>71</v>
      </c>
      <c r="E54" s="11" t="s">
        <v>71</v>
      </c>
      <c r="F54" s="11"/>
      <c r="G54" s="11"/>
      <c r="H54" s="11"/>
      <c r="I54" s="11"/>
      <c r="J54" s="11"/>
      <c r="K54" s="7"/>
    </row>
    <row r="55" spans="1:11" x14ac:dyDescent="0.25">
      <c r="A55" s="22" t="s">
        <v>58</v>
      </c>
      <c r="B55" s="18" t="s">
        <v>63</v>
      </c>
      <c r="C55" s="11" t="s">
        <v>71</v>
      </c>
      <c r="D55" s="11" t="s">
        <v>71</v>
      </c>
      <c r="E55" s="11" t="s">
        <v>71</v>
      </c>
      <c r="F55" s="11"/>
      <c r="G55" s="11"/>
      <c r="H55" s="11"/>
      <c r="I55" s="11"/>
      <c r="J55" s="11"/>
      <c r="K55" s="7"/>
    </row>
    <row r="56" spans="1:11" x14ac:dyDescent="0.25">
      <c r="A56" s="22" t="s">
        <v>59</v>
      </c>
      <c r="B56" s="18" t="s">
        <v>63</v>
      </c>
      <c r="C56" s="11" t="s">
        <v>71</v>
      </c>
      <c r="D56" s="11" t="s">
        <v>71</v>
      </c>
      <c r="E56" s="11" t="s">
        <v>71</v>
      </c>
      <c r="F56" s="11"/>
      <c r="G56" s="11"/>
      <c r="H56" s="11"/>
      <c r="I56" s="11"/>
      <c r="J56" s="11"/>
      <c r="K56" s="7"/>
    </row>
    <row r="57" spans="1:11" x14ac:dyDescent="0.25">
      <c r="A57" s="22" t="s">
        <v>60</v>
      </c>
      <c r="B57" s="18" t="s">
        <v>63</v>
      </c>
      <c r="C57" s="11" t="s">
        <v>71</v>
      </c>
      <c r="D57" s="11" t="s">
        <v>71</v>
      </c>
      <c r="E57" s="11" t="s">
        <v>71</v>
      </c>
      <c r="F57" s="11"/>
      <c r="G57" s="11"/>
      <c r="H57" s="11"/>
      <c r="I57" s="11"/>
      <c r="J57" s="11"/>
      <c r="K57" s="7"/>
    </row>
    <row r="58" spans="1:11" x14ac:dyDescent="0.25">
      <c r="A58" s="22" t="s">
        <v>61</v>
      </c>
      <c r="B58" s="18" t="s">
        <v>63</v>
      </c>
      <c r="C58" s="11" t="s">
        <v>71</v>
      </c>
      <c r="D58" s="11" t="s">
        <v>71</v>
      </c>
      <c r="E58" s="11" t="s">
        <v>71</v>
      </c>
      <c r="F58" s="11"/>
      <c r="G58" s="11"/>
      <c r="H58" s="11"/>
      <c r="I58" s="11"/>
      <c r="J58" s="11"/>
      <c r="K58" s="7"/>
    </row>
    <row r="59" spans="1:11" x14ac:dyDescent="0.25">
      <c r="A59" s="22" t="s">
        <v>62</v>
      </c>
      <c r="B59" s="18" t="s">
        <v>63</v>
      </c>
      <c r="C59" s="11">
        <v>0.12</v>
      </c>
      <c r="D59" s="11" t="s">
        <v>71</v>
      </c>
      <c r="E59" s="11" t="s">
        <v>71</v>
      </c>
      <c r="F59" s="11"/>
      <c r="G59" s="11"/>
      <c r="H59" s="11"/>
      <c r="I59" s="11"/>
      <c r="J59" s="11"/>
      <c r="K59" s="7"/>
    </row>
  </sheetData>
  <mergeCells count="1">
    <mergeCell ref="A1:J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F7E9-B17D-442E-9DBB-C137B5049B74}">
  <dimension ref="A1:R59"/>
  <sheetViews>
    <sheetView workbookViewId="0">
      <selection activeCell="D17" sqref="D17"/>
    </sheetView>
  </sheetViews>
  <sheetFormatPr defaultRowHeight="15" x14ac:dyDescent="0.25"/>
  <cols>
    <col min="1" max="1" width="23.28515625" style="19" bestFit="1" customWidth="1"/>
    <col min="2" max="9" width="13" customWidth="1"/>
    <col min="10" max="10" width="37" customWidth="1"/>
    <col min="11" max="17" width="13" customWidth="1"/>
    <col min="18" max="18" width="37.5703125" customWidth="1"/>
  </cols>
  <sheetData>
    <row r="1" spans="1:18" ht="20.25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9" t="s">
        <v>0</v>
      </c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5.75" x14ac:dyDescent="0.25">
      <c r="A3" s="19" t="s">
        <v>2</v>
      </c>
      <c r="B3" s="2" t="s">
        <v>3</v>
      </c>
    </row>
    <row r="4" spans="1:18" ht="15.75" x14ac:dyDescent="0.25">
      <c r="A4" s="20" t="s">
        <v>4</v>
      </c>
      <c r="B4" s="2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15.75" x14ac:dyDescent="0.25">
      <c r="A5" s="20" t="s">
        <v>6</v>
      </c>
      <c r="B5" s="2" t="s">
        <v>10</v>
      </c>
      <c r="D5" s="3"/>
      <c r="E5" s="3"/>
      <c r="F5" s="3"/>
      <c r="G5" s="3"/>
      <c r="H5" s="3"/>
    </row>
    <row r="6" spans="1:18" x14ac:dyDescent="0.25">
      <c r="A6" s="4" t="s">
        <v>12</v>
      </c>
      <c r="B6" s="5"/>
      <c r="C6" s="8">
        <v>45133</v>
      </c>
      <c r="D6" s="8">
        <v>45223</v>
      </c>
      <c r="E6" s="8">
        <v>45447</v>
      </c>
      <c r="F6" s="16"/>
      <c r="G6" s="15"/>
      <c r="H6" s="16"/>
      <c r="I6" s="15"/>
      <c r="J6" s="16"/>
      <c r="K6" s="13" t="s">
        <v>11</v>
      </c>
    </row>
    <row r="7" spans="1:18" x14ac:dyDescent="0.25">
      <c r="A7" s="6" t="s">
        <v>14</v>
      </c>
      <c r="B7" s="17" t="s">
        <v>16</v>
      </c>
      <c r="C7" s="16"/>
      <c r="D7" s="16"/>
      <c r="E7" s="16"/>
      <c r="F7" s="16"/>
      <c r="G7" s="16"/>
      <c r="H7" s="16"/>
      <c r="I7" s="16"/>
      <c r="J7" s="16"/>
      <c r="K7" s="14"/>
    </row>
    <row r="8" spans="1:18" x14ac:dyDescent="0.25">
      <c r="A8" s="21" t="s">
        <v>15</v>
      </c>
      <c r="B8" s="18" t="s">
        <v>65</v>
      </c>
      <c r="C8" s="9" t="s">
        <v>66</v>
      </c>
      <c r="D8" s="9" t="s">
        <v>66</v>
      </c>
      <c r="E8" s="9" t="s">
        <v>66</v>
      </c>
      <c r="F8" s="9"/>
      <c r="G8" s="10"/>
      <c r="H8" s="9"/>
      <c r="I8" s="10"/>
      <c r="J8" s="9"/>
      <c r="K8" s="7"/>
    </row>
    <row r="9" spans="1:18" x14ac:dyDescent="0.25">
      <c r="A9" s="21" t="s">
        <v>17</v>
      </c>
      <c r="B9" s="18"/>
      <c r="C9" s="9">
        <v>6.5</v>
      </c>
      <c r="D9" s="9">
        <v>6.9</v>
      </c>
      <c r="E9" s="9">
        <v>6.6</v>
      </c>
      <c r="F9" s="9"/>
      <c r="G9" s="10"/>
      <c r="H9" s="9"/>
      <c r="I9" s="10"/>
      <c r="J9" s="9"/>
      <c r="K9" s="7"/>
    </row>
    <row r="10" spans="1:18" x14ac:dyDescent="0.25">
      <c r="A10" s="21" t="s">
        <v>18</v>
      </c>
      <c r="B10" s="23" t="s">
        <v>64</v>
      </c>
      <c r="C10" s="9">
        <v>482</v>
      </c>
      <c r="D10" s="9">
        <v>480</v>
      </c>
      <c r="E10" s="9">
        <v>513</v>
      </c>
      <c r="F10" s="9"/>
      <c r="G10" s="10"/>
      <c r="H10" s="9"/>
      <c r="I10" s="10"/>
      <c r="J10" s="9"/>
      <c r="K10" s="7"/>
    </row>
    <row r="11" spans="1:18" x14ac:dyDescent="0.25">
      <c r="A11" s="22" t="s">
        <v>77</v>
      </c>
      <c r="B11" s="18" t="s">
        <v>65</v>
      </c>
      <c r="C11" s="12">
        <v>83.6</v>
      </c>
      <c r="D11" s="12">
        <v>98.8</v>
      </c>
      <c r="E11" s="12">
        <v>111</v>
      </c>
      <c r="F11" s="12"/>
      <c r="G11" s="11"/>
      <c r="H11" s="12"/>
      <c r="I11" s="11"/>
      <c r="J11" s="12"/>
      <c r="K11" s="7"/>
    </row>
    <row r="12" spans="1:18" x14ac:dyDescent="0.25">
      <c r="A12" s="22" t="s">
        <v>76</v>
      </c>
      <c r="B12" s="18" t="s">
        <v>65</v>
      </c>
      <c r="C12" s="12">
        <v>0.18</v>
      </c>
      <c r="D12" s="12"/>
      <c r="E12" s="12" t="s">
        <v>78</v>
      </c>
      <c r="F12" s="12"/>
      <c r="G12" s="11"/>
      <c r="H12" s="12"/>
      <c r="I12" s="11"/>
      <c r="J12" s="12"/>
      <c r="K12" s="7"/>
    </row>
    <row r="13" spans="1:18" x14ac:dyDescent="0.25">
      <c r="A13" s="22" t="s">
        <v>19</v>
      </c>
      <c r="B13" s="18" t="s">
        <v>65</v>
      </c>
      <c r="C13" s="12">
        <v>0.14000000000000001</v>
      </c>
      <c r="D13" s="12">
        <v>1.32</v>
      </c>
      <c r="E13" s="12" t="s">
        <v>67</v>
      </c>
      <c r="F13" s="12"/>
      <c r="G13" s="11"/>
      <c r="H13" s="12"/>
      <c r="I13" s="11"/>
      <c r="J13" s="12"/>
      <c r="K13" s="7"/>
    </row>
    <row r="14" spans="1:18" x14ac:dyDescent="0.25">
      <c r="A14" s="22" t="s">
        <v>20</v>
      </c>
      <c r="B14" s="18" t="s">
        <v>65</v>
      </c>
      <c r="C14" s="11">
        <v>15.5</v>
      </c>
      <c r="D14" s="11">
        <v>14</v>
      </c>
      <c r="E14" s="11">
        <v>11.7</v>
      </c>
      <c r="F14" s="11"/>
      <c r="G14" s="11"/>
      <c r="H14" s="11"/>
      <c r="I14" s="11"/>
      <c r="J14" s="11"/>
      <c r="K14" s="7"/>
    </row>
    <row r="15" spans="1:18" x14ac:dyDescent="0.25">
      <c r="A15" s="22" t="s">
        <v>21</v>
      </c>
      <c r="B15" s="18" t="s">
        <v>65</v>
      </c>
      <c r="C15" s="11">
        <v>150</v>
      </c>
      <c r="D15" s="11">
        <v>151</v>
      </c>
      <c r="E15" s="11">
        <v>151</v>
      </c>
      <c r="F15" s="11"/>
      <c r="G15" s="11"/>
      <c r="H15" s="11"/>
      <c r="I15" s="11"/>
      <c r="J15" s="11"/>
      <c r="K15" s="7"/>
    </row>
    <row r="16" spans="1:18" x14ac:dyDescent="0.25">
      <c r="A16" s="22" t="s">
        <v>22</v>
      </c>
      <c r="B16" s="18" t="s">
        <v>65</v>
      </c>
      <c r="C16" s="11" t="s">
        <v>73</v>
      </c>
      <c r="D16" s="11">
        <v>17</v>
      </c>
      <c r="E16" s="11">
        <v>12</v>
      </c>
      <c r="F16" s="11"/>
      <c r="G16" s="11"/>
      <c r="H16" s="11"/>
      <c r="I16" s="11"/>
      <c r="J16" s="11"/>
      <c r="K16" s="7"/>
    </row>
    <row r="17" spans="1:11" x14ac:dyDescent="0.25">
      <c r="A17" s="22" t="s">
        <v>23</v>
      </c>
      <c r="B17" s="18" t="s">
        <v>63</v>
      </c>
      <c r="C17" s="11" t="s">
        <v>68</v>
      </c>
      <c r="D17" s="11" t="s">
        <v>68</v>
      </c>
      <c r="E17" s="11" t="s">
        <v>68</v>
      </c>
      <c r="F17" s="11"/>
      <c r="G17" s="11"/>
      <c r="H17" s="11"/>
      <c r="I17" s="11"/>
      <c r="J17" s="11"/>
      <c r="K17" s="7"/>
    </row>
    <row r="18" spans="1:11" x14ac:dyDescent="0.25">
      <c r="A18" s="22" t="s">
        <v>24</v>
      </c>
      <c r="B18" s="18" t="s">
        <v>63</v>
      </c>
      <c r="C18" s="11" t="s">
        <v>68</v>
      </c>
      <c r="D18" s="11" t="s">
        <v>68</v>
      </c>
      <c r="E18" s="11" t="s">
        <v>68</v>
      </c>
      <c r="F18" s="11"/>
      <c r="G18" s="11"/>
      <c r="H18" s="11"/>
      <c r="I18" s="11"/>
      <c r="J18" s="11"/>
      <c r="K18" s="7"/>
    </row>
    <row r="19" spans="1:11" x14ac:dyDescent="0.25">
      <c r="A19" s="22" t="s">
        <v>25</v>
      </c>
      <c r="B19" s="18" t="s">
        <v>63</v>
      </c>
      <c r="C19" s="11">
        <v>12</v>
      </c>
      <c r="D19" s="11">
        <v>12</v>
      </c>
      <c r="E19" s="11" t="s">
        <v>69</v>
      </c>
      <c r="F19" s="11"/>
      <c r="G19" s="11"/>
      <c r="H19" s="11"/>
      <c r="I19" s="11"/>
      <c r="J19" s="11"/>
      <c r="K19" s="7"/>
    </row>
    <row r="20" spans="1:11" x14ac:dyDescent="0.25">
      <c r="A20" s="22" t="s">
        <v>26</v>
      </c>
      <c r="B20" s="18" t="s">
        <v>63</v>
      </c>
      <c r="C20" s="11" t="s">
        <v>69</v>
      </c>
      <c r="D20" s="11" t="s">
        <v>69</v>
      </c>
      <c r="E20" s="11" t="s">
        <v>69</v>
      </c>
      <c r="F20" s="11"/>
      <c r="G20" s="11"/>
      <c r="H20" s="11"/>
      <c r="I20" s="11"/>
      <c r="J20" s="11"/>
      <c r="K20" s="7"/>
    </row>
    <row r="21" spans="1:11" x14ac:dyDescent="0.25">
      <c r="A21" s="22" t="s">
        <v>27</v>
      </c>
      <c r="B21" s="18" t="s">
        <v>63</v>
      </c>
      <c r="C21" s="11" t="s">
        <v>69</v>
      </c>
      <c r="D21" s="11" t="s">
        <v>69</v>
      </c>
      <c r="E21" s="11" t="s">
        <v>69</v>
      </c>
      <c r="F21" s="11"/>
      <c r="G21" s="11"/>
      <c r="H21" s="11"/>
      <c r="I21" s="11"/>
      <c r="J21" s="11"/>
      <c r="K21" s="7"/>
    </row>
    <row r="22" spans="1:11" x14ac:dyDescent="0.25">
      <c r="A22" s="22" t="s">
        <v>28</v>
      </c>
      <c r="B22" s="18" t="s">
        <v>63</v>
      </c>
      <c r="C22" s="11" t="s">
        <v>69</v>
      </c>
      <c r="D22" s="11" t="s">
        <v>69</v>
      </c>
      <c r="E22" s="11" t="s">
        <v>69</v>
      </c>
      <c r="F22" s="11"/>
      <c r="G22" s="11"/>
      <c r="H22" s="11"/>
      <c r="I22" s="11"/>
      <c r="J22" s="11"/>
      <c r="K22" s="7"/>
    </row>
    <row r="23" spans="1:11" x14ac:dyDescent="0.25">
      <c r="A23" s="22" t="s">
        <v>74</v>
      </c>
      <c r="B23" s="18" t="s">
        <v>63</v>
      </c>
      <c r="C23" s="11">
        <v>12</v>
      </c>
      <c r="D23" s="11">
        <v>12</v>
      </c>
      <c r="E23" s="11" t="s">
        <v>69</v>
      </c>
      <c r="F23" s="11"/>
      <c r="G23" s="11"/>
      <c r="H23" s="11"/>
      <c r="I23" s="11"/>
      <c r="J23" s="11"/>
      <c r="K23" s="7"/>
    </row>
    <row r="24" spans="1:11" x14ac:dyDescent="0.25">
      <c r="A24" s="22" t="s">
        <v>29</v>
      </c>
      <c r="B24" s="18" t="s">
        <v>63</v>
      </c>
      <c r="C24" s="11" t="s">
        <v>69</v>
      </c>
      <c r="D24" s="11" t="s">
        <v>69</v>
      </c>
      <c r="E24" s="11" t="s">
        <v>69</v>
      </c>
      <c r="F24" s="11"/>
      <c r="G24" s="11"/>
      <c r="H24" s="11"/>
      <c r="I24" s="11"/>
      <c r="J24" s="11"/>
      <c r="K24" s="7"/>
    </row>
    <row r="25" spans="1:11" x14ac:dyDescent="0.25">
      <c r="A25" s="22" t="s">
        <v>30</v>
      </c>
      <c r="B25" s="18" t="s">
        <v>63</v>
      </c>
      <c r="C25" s="11" t="s">
        <v>68</v>
      </c>
      <c r="D25" s="11" t="s">
        <v>68</v>
      </c>
      <c r="E25" s="11" t="s">
        <v>68</v>
      </c>
      <c r="F25" s="11"/>
      <c r="G25" s="11"/>
      <c r="H25" s="11"/>
      <c r="I25" s="11"/>
      <c r="J25" s="11"/>
      <c r="K25" s="7"/>
    </row>
    <row r="26" spans="1:11" x14ac:dyDescent="0.25">
      <c r="A26" s="22" t="s">
        <v>31</v>
      </c>
      <c r="B26" s="18" t="s">
        <v>63</v>
      </c>
      <c r="C26" s="11" t="s">
        <v>68</v>
      </c>
      <c r="D26" s="11" t="s">
        <v>68</v>
      </c>
      <c r="E26" s="11" t="s">
        <v>68</v>
      </c>
      <c r="F26" s="11"/>
      <c r="G26" s="11"/>
      <c r="H26" s="11"/>
      <c r="I26" s="11"/>
      <c r="J26" s="11"/>
      <c r="K26" s="7"/>
    </row>
    <row r="27" spans="1:11" x14ac:dyDescent="0.25">
      <c r="A27" s="22" t="s">
        <v>32</v>
      </c>
      <c r="B27" s="18" t="s">
        <v>63</v>
      </c>
      <c r="C27" s="11" t="s">
        <v>70</v>
      </c>
      <c r="D27" s="11" t="s">
        <v>70</v>
      </c>
      <c r="E27" s="11" t="s">
        <v>70</v>
      </c>
      <c r="F27" s="11"/>
      <c r="G27" s="11"/>
      <c r="H27" s="11"/>
      <c r="I27" s="11"/>
      <c r="J27" s="11"/>
      <c r="K27" s="7"/>
    </row>
    <row r="28" spans="1:11" x14ac:dyDescent="0.25">
      <c r="A28" s="22" t="s">
        <v>33</v>
      </c>
      <c r="B28" s="18" t="s">
        <v>63</v>
      </c>
      <c r="C28" s="11" t="s">
        <v>68</v>
      </c>
      <c r="D28" s="11" t="s">
        <v>68</v>
      </c>
      <c r="E28" s="11" t="s">
        <v>68</v>
      </c>
      <c r="F28" s="11"/>
      <c r="G28" s="11"/>
      <c r="H28" s="11"/>
      <c r="I28" s="11"/>
      <c r="J28" s="11"/>
      <c r="K28" s="7"/>
    </row>
    <row r="29" spans="1:11" x14ac:dyDescent="0.25">
      <c r="A29" s="22" t="s">
        <v>89</v>
      </c>
      <c r="B29" s="18" t="s">
        <v>63</v>
      </c>
      <c r="C29" s="11" t="s">
        <v>70</v>
      </c>
      <c r="D29" s="11" t="s">
        <v>70</v>
      </c>
      <c r="E29" s="11" t="s">
        <v>70</v>
      </c>
      <c r="F29" s="11"/>
      <c r="G29" s="11"/>
      <c r="H29" s="11"/>
      <c r="I29" s="11"/>
      <c r="J29" s="11"/>
      <c r="K29" s="7"/>
    </row>
    <row r="30" spans="1:11" x14ac:dyDescent="0.25">
      <c r="A30" s="22" t="s">
        <v>35</v>
      </c>
      <c r="B30" s="18" t="s">
        <v>65</v>
      </c>
      <c r="C30" s="11">
        <v>21</v>
      </c>
      <c r="D30" s="11">
        <v>23</v>
      </c>
      <c r="E30" s="11">
        <v>24.6</v>
      </c>
      <c r="F30" s="11"/>
      <c r="G30" s="11"/>
      <c r="H30" s="11"/>
      <c r="I30" s="11"/>
      <c r="J30" s="11"/>
      <c r="K30" s="7"/>
    </row>
    <row r="31" spans="1:11" x14ac:dyDescent="0.25">
      <c r="A31" s="22" t="s">
        <v>36</v>
      </c>
      <c r="B31" s="18" t="s">
        <v>65</v>
      </c>
      <c r="C31" s="11">
        <v>9.6</v>
      </c>
      <c r="D31" s="11">
        <v>9.1</v>
      </c>
      <c r="E31" s="11">
        <v>8.92</v>
      </c>
      <c r="F31" s="11"/>
      <c r="G31" s="11"/>
      <c r="H31" s="11"/>
      <c r="I31" s="11"/>
      <c r="J31" s="11"/>
      <c r="K31" s="7"/>
    </row>
    <row r="32" spans="1:11" x14ac:dyDescent="0.25">
      <c r="A32" s="22" t="s">
        <v>37</v>
      </c>
      <c r="B32" s="18" t="s">
        <v>65</v>
      </c>
      <c r="C32" s="11">
        <v>7.4</v>
      </c>
      <c r="D32" s="11">
        <v>7</v>
      </c>
      <c r="E32" s="11">
        <v>6.33</v>
      </c>
      <c r="F32" s="11"/>
      <c r="G32" s="11"/>
      <c r="H32" s="11"/>
      <c r="I32" s="11"/>
      <c r="J32" s="11"/>
      <c r="K32" s="7"/>
    </row>
    <row r="33" spans="1:11" x14ac:dyDescent="0.25">
      <c r="A33" s="22" t="s">
        <v>38</v>
      </c>
      <c r="B33" s="18" t="s">
        <v>65</v>
      </c>
      <c r="C33" s="11">
        <v>66.7</v>
      </c>
      <c r="D33" s="11">
        <v>73.3</v>
      </c>
      <c r="E33" s="11">
        <v>78.099999999999994</v>
      </c>
      <c r="F33" s="11"/>
      <c r="G33" s="11"/>
      <c r="H33" s="11"/>
      <c r="I33" s="11"/>
      <c r="J33" s="11"/>
      <c r="K33" s="7"/>
    </row>
    <row r="34" spans="1:11" x14ac:dyDescent="0.25">
      <c r="A34" s="22" t="s">
        <v>39</v>
      </c>
      <c r="B34" s="18" t="s">
        <v>65</v>
      </c>
      <c r="C34" s="26">
        <v>4.1000000000000003E-3</v>
      </c>
      <c r="D34" s="26">
        <v>1.1000000000000001E-3</v>
      </c>
      <c r="E34" s="26" t="s">
        <v>83</v>
      </c>
      <c r="F34" s="11"/>
      <c r="G34" s="11"/>
      <c r="H34" s="11"/>
      <c r="I34" s="11"/>
      <c r="J34" s="11"/>
      <c r="K34" s="7"/>
    </row>
    <row r="35" spans="1:11" x14ac:dyDescent="0.25">
      <c r="A35" s="22" t="s">
        <v>34</v>
      </c>
      <c r="B35" s="18" t="s">
        <v>65</v>
      </c>
      <c r="C35" s="25">
        <v>2.7</v>
      </c>
      <c r="D35" s="25">
        <v>0.39300000000000002</v>
      </c>
      <c r="E35" s="25">
        <v>3.5999999999999997E-2</v>
      </c>
      <c r="F35" s="11"/>
      <c r="G35" s="11"/>
      <c r="H35" s="11"/>
      <c r="I35" s="11"/>
      <c r="J35" s="11"/>
      <c r="K35" s="7"/>
    </row>
    <row r="36" spans="1:11" x14ac:dyDescent="0.25">
      <c r="A36" s="22" t="s">
        <v>40</v>
      </c>
      <c r="B36" s="18" t="s">
        <v>65</v>
      </c>
      <c r="C36" s="11">
        <v>0.39</v>
      </c>
      <c r="D36" s="11">
        <v>0.24</v>
      </c>
      <c r="E36" s="11">
        <v>1.1900000000000001E-2</v>
      </c>
      <c r="F36" s="11"/>
      <c r="G36" s="11"/>
      <c r="H36" s="11"/>
      <c r="I36" s="11"/>
      <c r="J36" s="11"/>
      <c r="K36" s="7"/>
    </row>
    <row r="37" spans="1:11" x14ac:dyDescent="0.25">
      <c r="A37" s="22" t="s">
        <v>41</v>
      </c>
      <c r="B37" s="18" t="s">
        <v>65</v>
      </c>
      <c r="C37" s="26">
        <v>1.7000000000000001E-2</v>
      </c>
      <c r="D37" s="26">
        <v>8.6E-3</v>
      </c>
      <c r="E37" s="26">
        <v>3.7000000000000002E-3</v>
      </c>
      <c r="F37" s="11"/>
      <c r="G37" s="11"/>
      <c r="H37" s="11"/>
      <c r="I37" s="11"/>
      <c r="J37" s="11"/>
      <c r="K37" s="7"/>
    </row>
    <row r="38" spans="1:11" x14ac:dyDescent="0.25">
      <c r="A38" s="22" t="s">
        <v>42</v>
      </c>
      <c r="B38" s="18" t="s">
        <v>65</v>
      </c>
      <c r="C38" s="26">
        <v>0.05</v>
      </c>
      <c r="D38" s="25">
        <v>1.4999999999999999E-2</v>
      </c>
      <c r="E38" s="25">
        <v>2.3E-3</v>
      </c>
      <c r="F38" s="11"/>
      <c r="G38" s="11"/>
      <c r="H38" s="11"/>
      <c r="I38" s="11"/>
      <c r="J38" s="11"/>
      <c r="K38" s="7"/>
    </row>
    <row r="39" spans="1:11" x14ac:dyDescent="0.25">
      <c r="A39" s="22" t="s">
        <v>43</v>
      </c>
      <c r="B39" s="18" t="s">
        <v>65</v>
      </c>
      <c r="C39" s="25">
        <v>0.15</v>
      </c>
      <c r="D39" s="11">
        <v>0.14000000000000001</v>
      </c>
      <c r="E39" s="11">
        <v>2.7E-2</v>
      </c>
      <c r="F39" s="11"/>
      <c r="G39" s="11"/>
      <c r="H39" s="11"/>
      <c r="I39" s="11"/>
      <c r="J39" s="11"/>
      <c r="K39" s="7"/>
    </row>
    <row r="40" spans="1:11" x14ac:dyDescent="0.25">
      <c r="A40" s="22" t="s">
        <v>72</v>
      </c>
      <c r="B40" s="18" t="s">
        <v>65</v>
      </c>
      <c r="C40" s="27">
        <v>1.1000000000000001E-3</v>
      </c>
      <c r="D40" s="27">
        <v>5.1000000000000004E-4</v>
      </c>
      <c r="E40" s="27">
        <v>2.9E-4</v>
      </c>
      <c r="F40" s="11"/>
      <c r="G40" s="11"/>
      <c r="H40" s="11"/>
      <c r="I40" s="11"/>
      <c r="J40" s="11"/>
      <c r="K40" s="7"/>
    </row>
    <row r="41" spans="1:11" x14ac:dyDescent="0.25">
      <c r="A41" s="22" t="s">
        <v>44</v>
      </c>
      <c r="B41" s="18" t="s">
        <v>65</v>
      </c>
      <c r="C41" s="27">
        <v>4.6999999999999999E-4</v>
      </c>
      <c r="D41" s="27">
        <v>3.6000000000000002E-4</v>
      </c>
      <c r="E41" s="27">
        <v>2.0000000000000001E-4</v>
      </c>
      <c r="F41" s="11"/>
      <c r="G41" s="11"/>
      <c r="H41" s="11"/>
      <c r="I41" s="11"/>
      <c r="J41" s="11"/>
      <c r="K41" s="7"/>
    </row>
    <row r="42" spans="1:11" x14ac:dyDescent="0.25">
      <c r="A42" s="22" t="s">
        <v>45</v>
      </c>
      <c r="B42" s="18" t="s">
        <v>65</v>
      </c>
      <c r="C42" s="26">
        <v>1.0999999999999999E-2</v>
      </c>
      <c r="D42" s="26">
        <v>2.0999999999999999E-3</v>
      </c>
      <c r="E42" s="26">
        <v>4.0000000000000002E-4</v>
      </c>
      <c r="F42" s="11"/>
      <c r="G42" s="11"/>
      <c r="H42" s="11"/>
      <c r="I42" s="11"/>
      <c r="J42" s="11"/>
      <c r="K42" s="7"/>
    </row>
    <row r="43" spans="1:11" x14ac:dyDescent="0.25">
      <c r="A43" s="22" t="s">
        <v>47</v>
      </c>
      <c r="B43" s="18" t="s">
        <v>63</v>
      </c>
      <c r="C43" s="11" t="s">
        <v>68</v>
      </c>
      <c r="D43" s="11" t="s">
        <v>71</v>
      </c>
      <c r="E43" s="11" t="s">
        <v>71</v>
      </c>
      <c r="F43" s="11"/>
      <c r="G43" s="11"/>
      <c r="H43" s="11"/>
      <c r="I43" s="11"/>
      <c r="J43" s="11"/>
      <c r="K43" s="7"/>
    </row>
    <row r="44" spans="1:11" x14ac:dyDescent="0.25">
      <c r="A44" s="22" t="s">
        <v>46</v>
      </c>
      <c r="B44" s="18" t="s">
        <v>63</v>
      </c>
      <c r="C44" s="11" t="s">
        <v>68</v>
      </c>
      <c r="D44" s="11" t="s">
        <v>71</v>
      </c>
      <c r="E44" s="11" t="s">
        <v>71</v>
      </c>
      <c r="F44" s="11"/>
      <c r="G44" s="11"/>
      <c r="H44" s="11"/>
      <c r="I44" s="11"/>
      <c r="J44" s="11"/>
      <c r="K44" s="7"/>
    </row>
    <row r="45" spans="1:11" x14ac:dyDescent="0.25">
      <c r="A45" s="22" t="s">
        <v>48</v>
      </c>
      <c r="B45" s="18" t="s">
        <v>63</v>
      </c>
      <c r="C45" s="11" t="s">
        <v>68</v>
      </c>
      <c r="D45" s="11" t="s">
        <v>71</v>
      </c>
      <c r="E45" s="11" t="s">
        <v>71</v>
      </c>
      <c r="F45" s="11"/>
      <c r="G45" s="11"/>
      <c r="H45" s="11"/>
      <c r="I45" s="11"/>
      <c r="J45" s="11"/>
      <c r="K45" s="7"/>
    </row>
    <row r="46" spans="1:11" x14ac:dyDescent="0.25">
      <c r="A46" s="22" t="s">
        <v>49</v>
      </c>
      <c r="B46" s="18" t="s">
        <v>63</v>
      </c>
      <c r="C46" s="11" t="s">
        <v>68</v>
      </c>
      <c r="D46" s="11" t="s">
        <v>71</v>
      </c>
      <c r="E46" s="11" t="s">
        <v>71</v>
      </c>
      <c r="F46" s="11"/>
      <c r="G46" s="11"/>
      <c r="H46" s="11"/>
      <c r="I46" s="11"/>
      <c r="J46" s="11"/>
      <c r="K46" s="7"/>
    </row>
    <row r="47" spans="1:11" x14ac:dyDescent="0.25">
      <c r="A47" s="22" t="s">
        <v>52</v>
      </c>
      <c r="B47" s="18" t="s">
        <v>63</v>
      </c>
      <c r="C47" s="11">
        <v>0.12</v>
      </c>
      <c r="D47" s="11" t="s">
        <v>71</v>
      </c>
      <c r="E47" s="11" t="s">
        <v>71</v>
      </c>
      <c r="F47" s="11"/>
      <c r="G47" s="11"/>
      <c r="H47" s="11"/>
      <c r="I47" s="11"/>
      <c r="J47" s="11"/>
      <c r="K47" s="7"/>
    </row>
    <row r="48" spans="1:11" x14ac:dyDescent="0.25">
      <c r="A48" s="22" t="s">
        <v>53</v>
      </c>
      <c r="B48" s="18" t="s">
        <v>63</v>
      </c>
      <c r="C48" s="11" t="s">
        <v>68</v>
      </c>
      <c r="D48" s="11" t="s">
        <v>71</v>
      </c>
      <c r="E48" s="11" t="s">
        <v>71</v>
      </c>
      <c r="F48" s="11"/>
      <c r="G48" s="11"/>
      <c r="H48" s="11"/>
      <c r="I48" s="11"/>
      <c r="J48" s="11"/>
      <c r="K48" s="7"/>
    </row>
    <row r="49" spans="1:11" x14ac:dyDescent="0.25">
      <c r="A49" s="22" t="s">
        <v>54</v>
      </c>
      <c r="B49" s="18" t="s">
        <v>63</v>
      </c>
      <c r="C49" s="11">
        <v>0.315</v>
      </c>
      <c r="D49" s="11" t="s">
        <v>71</v>
      </c>
      <c r="E49" s="11" t="s">
        <v>71</v>
      </c>
      <c r="F49" s="11"/>
      <c r="G49" s="11"/>
      <c r="H49" s="11"/>
      <c r="I49" s="11"/>
      <c r="J49" s="11"/>
      <c r="K49" s="7"/>
    </row>
    <row r="50" spans="1:11" x14ac:dyDescent="0.25">
      <c r="A50" s="22" t="s">
        <v>50</v>
      </c>
      <c r="B50" s="18" t="s">
        <v>63</v>
      </c>
      <c r="C50" s="11">
        <v>0.34200000000000003</v>
      </c>
      <c r="D50" s="11" t="s">
        <v>71</v>
      </c>
      <c r="E50" s="11" t="s">
        <v>71</v>
      </c>
      <c r="F50" s="11"/>
      <c r="G50" s="11"/>
      <c r="H50" s="11"/>
      <c r="I50" s="11"/>
      <c r="J50" s="11"/>
      <c r="K50" s="7"/>
    </row>
    <row r="51" spans="1:11" x14ac:dyDescent="0.25">
      <c r="A51" s="22" t="s">
        <v>51</v>
      </c>
      <c r="B51" s="18" t="s">
        <v>63</v>
      </c>
      <c r="C51" s="11">
        <v>0.19500000000000001</v>
      </c>
      <c r="D51" s="11" t="s">
        <v>71</v>
      </c>
      <c r="E51" s="11" t="s">
        <v>71</v>
      </c>
      <c r="F51" s="11"/>
      <c r="G51" s="11"/>
      <c r="H51" s="11"/>
      <c r="I51" s="11"/>
      <c r="J51" s="11"/>
      <c r="K51" s="7"/>
    </row>
    <row r="52" spans="1:11" x14ac:dyDescent="0.25">
      <c r="A52" s="22" t="s">
        <v>55</v>
      </c>
      <c r="B52" s="18" t="s">
        <v>63</v>
      </c>
      <c r="C52" s="11">
        <v>0.247</v>
      </c>
      <c r="D52" s="11" t="s">
        <v>71</v>
      </c>
      <c r="E52" s="11" t="s">
        <v>71</v>
      </c>
      <c r="F52" s="11"/>
      <c r="G52" s="11"/>
      <c r="H52" s="11"/>
      <c r="I52" s="11"/>
      <c r="J52" s="11"/>
      <c r="K52" s="7"/>
    </row>
    <row r="53" spans="1:11" x14ac:dyDescent="0.25">
      <c r="A53" s="22" t="s">
        <v>56</v>
      </c>
      <c r="B53" s="18" t="s">
        <v>63</v>
      </c>
      <c r="C53" s="11">
        <v>0.41299999999999998</v>
      </c>
      <c r="D53" s="11" t="s">
        <v>71</v>
      </c>
      <c r="E53" s="11" t="s">
        <v>71</v>
      </c>
      <c r="F53" s="11"/>
      <c r="G53" s="11"/>
      <c r="H53" s="11"/>
      <c r="I53" s="11"/>
      <c r="J53" s="11"/>
      <c r="K53" s="7"/>
    </row>
    <row r="54" spans="1:11" x14ac:dyDescent="0.25">
      <c r="A54" s="22" t="s">
        <v>57</v>
      </c>
      <c r="B54" s="18" t="s">
        <v>63</v>
      </c>
      <c r="C54" s="11">
        <v>0.29699999999999999</v>
      </c>
      <c r="D54" s="11" t="s">
        <v>71</v>
      </c>
      <c r="E54" s="11" t="s">
        <v>71</v>
      </c>
      <c r="F54" s="11"/>
      <c r="G54" s="11"/>
      <c r="H54" s="11"/>
      <c r="I54" s="11"/>
      <c r="J54" s="11"/>
      <c r="K54" s="7"/>
    </row>
    <row r="55" spans="1:11" x14ac:dyDescent="0.25">
      <c r="A55" s="22" t="s">
        <v>58</v>
      </c>
      <c r="B55" s="18" t="s">
        <v>63</v>
      </c>
      <c r="C55" s="11">
        <v>0.33200000000000002</v>
      </c>
      <c r="D55" s="11" t="s">
        <v>71</v>
      </c>
      <c r="E55" s="11" t="s">
        <v>71</v>
      </c>
      <c r="F55" s="11"/>
      <c r="G55" s="11"/>
      <c r="H55" s="11"/>
      <c r="I55" s="11"/>
      <c r="J55" s="11"/>
      <c r="K55" s="7"/>
    </row>
    <row r="56" spans="1:11" x14ac:dyDescent="0.25">
      <c r="A56" s="22" t="s">
        <v>59</v>
      </c>
      <c r="B56" s="18" t="s">
        <v>63</v>
      </c>
      <c r="C56" s="11">
        <v>0.48899999999999999</v>
      </c>
      <c r="D56" s="11" t="s">
        <v>71</v>
      </c>
      <c r="E56" s="11" t="s">
        <v>71</v>
      </c>
      <c r="F56" s="11"/>
      <c r="G56" s="11"/>
      <c r="H56" s="11"/>
      <c r="I56" s="11"/>
      <c r="J56" s="11"/>
      <c r="K56" s="7"/>
    </row>
    <row r="57" spans="1:11" x14ac:dyDescent="0.25">
      <c r="A57" s="22" t="s">
        <v>60</v>
      </c>
      <c r="B57" s="18" t="s">
        <v>63</v>
      </c>
      <c r="C57" s="11">
        <v>0.13600000000000001</v>
      </c>
      <c r="D57" s="11" t="s">
        <v>71</v>
      </c>
      <c r="E57" s="11" t="s">
        <v>71</v>
      </c>
      <c r="F57" s="11"/>
      <c r="G57" s="11"/>
      <c r="H57" s="11"/>
      <c r="I57" s="11"/>
      <c r="J57" s="11"/>
      <c r="K57" s="7"/>
    </row>
    <row r="58" spans="1:11" x14ac:dyDescent="0.25">
      <c r="A58" s="22" t="s">
        <v>61</v>
      </c>
      <c r="B58" s="18" t="s">
        <v>63</v>
      </c>
      <c r="C58" s="11">
        <v>0.45900000000000002</v>
      </c>
      <c r="D58" s="11" t="s">
        <v>71</v>
      </c>
      <c r="E58" s="11" t="s">
        <v>71</v>
      </c>
      <c r="F58" s="11"/>
      <c r="G58" s="11"/>
      <c r="H58" s="11"/>
      <c r="I58" s="11"/>
      <c r="J58" s="11"/>
      <c r="K58" s="7"/>
    </row>
    <row r="59" spans="1:11" x14ac:dyDescent="0.25">
      <c r="A59" s="22" t="s">
        <v>62</v>
      </c>
      <c r="B59" s="18" t="s">
        <v>63</v>
      </c>
      <c r="C59" s="11">
        <v>3.35</v>
      </c>
      <c r="D59" s="11" t="s">
        <v>71</v>
      </c>
      <c r="E59" s="11" t="s">
        <v>71</v>
      </c>
      <c r="F59" s="11"/>
      <c r="G59" s="11"/>
      <c r="H59" s="11"/>
      <c r="I59" s="11"/>
      <c r="J59" s="11"/>
      <c r="K59" s="7"/>
    </row>
  </sheetData>
  <mergeCells count="1">
    <mergeCell ref="A1:J1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EAE8-9F90-4F34-8A39-79C484C549E1}">
  <sheetPr>
    <pageSetUpPr fitToPage="1"/>
  </sheetPr>
  <dimension ref="A1:BC61"/>
  <sheetViews>
    <sheetView tabSelected="1" workbookViewId="0">
      <pane xSplit="3" ySplit="7" topLeftCell="AI8" activePane="bottomRight" state="frozen"/>
      <selection pane="topRight" activeCell="D1" sqref="D1"/>
      <selection pane="bottomLeft" activeCell="A3" sqref="A3"/>
      <selection pane="bottomRight" activeCell="AD14" sqref="AD14"/>
    </sheetView>
  </sheetViews>
  <sheetFormatPr defaultRowHeight="15" x14ac:dyDescent="0.25"/>
  <cols>
    <col min="1" max="1" width="23.28515625" bestFit="1" customWidth="1"/>
    <col min="3" max="3" width="11.28515625" customWidth="1"/>
    <col min="4" max="43" width="10.42578125" customWidth="1"/>
    <col min="44" max="44" width="11.85546875" bestFit="1" customWidth="1"/>
    <col min="47" max="47" width="9.140625" style="40"/>
    <col min="51" max="52" width="12.5703125" customWidth="1"/>
    <col min="53" max="53" width="10.5703125" style="19" customWidth="1"/>
  </cols>
  <sheetData>
    <row r="1" spans="1:55" ht="20.25" x14ac:dyDescent="0.3">
      <c r="A1" s="179" t="s">
        <v>101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</row>
    <row r="2" spans="1:55" ht="20.25" x14ac:dyDescent="0.3">
      <c r="A2" s="19" t="s">
        <v>0</v>
      </c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U2"/>
      <c r="BA2"/>
    </row>
    <row r="3" spans="1:55" ht="15.75" x14ac:dyDescent="0.25">
      <c r="A3" s="19" t="s">
        <v>2</v>
      </c>
      <c r="B3" s="2" t="s">
        <v>3</v>
      </c>
      <c r="AU3"/>
      <c r="BA3"/>
    </row>
    <row r="4" spans="1:55" ht="15.75" x14ac:dyDescent="0.25">
      <c r="A4" s="20" t="s">
        <v>4</v>
      </c>
      <c r="B4" s="2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U4"/>
      <c r="BA4"/>
    </row>
    <row r="5" spans="1:55" ht="6" customHeight="1" x14ac:dyDescent="0.25"/>
    <row r="6" spans="1:55" ht="16.5" thickBot="1" x14ac:dyDescent="0.3">
      <c r="A6" s="32" t="s">
        <v>6</v>
      </c>
      <c r="B6" s="33"/>
      <c r="C6" s="33" t="s">
        <v>88</v>
      </c>
      <c r="D6" s="35" t="s">
        <v>7</v>
      </c>
      <c r="E6" s="34" t="s">
        <v>7</v>
      </c>
      <c r="F6" s="35" t="s">
        <v>7</v>
      </c>
      <c r="G6" s="35" t="s">
        <v>7</v>
      </c>
      <c r="H6" s="35" t="s">
        <v>7</v>
      </c>
      <c r="I6" s="35" t="s">
        <v>7</v>
      </c>
      <c r="J6" s="35" t="s">
        <v>7</v>
      </c>
      <c r="K6" s="35" t="s">
        <v>7</v>
      </c>
      <c r="L6" s="35" t="s">
        <v>7</v>
      </c>
      <c r="M6" s="35" t="s">
        <v>7</v>
      </c>
      <c r="N6" s="35" t="s">
        <v>8</v>
      </c>
      <c r="O6" s="34" t="s">
        <v>8</v>
      </c>
      <c r="P6" s="35" t="s">
        <v>8</v>
      </c>
      <c r="Q6" s="34" t="s">
        <v>8</v>
      </c>
      <c r="R6" s="35" t="s">
        <v>8</v>
      </c>
      <c r="S6" s="34" t="s">
        <v>8</v>
      </c>
      <c r="T6" s="35" t="s">
        <v>8</v>
      </c>
      <c r="U6" s="34" t="s">
        <v>8</v>
      </c>
      <c r="V6" s="35" t="s">
        <v>8</v>
      </c>
      <c r="W6" s="35" t="s">
        <v>8</v>
      </c>
      <c r="X6" s="35" t="s">
        <v>9</v>
      </c>
      <c r="Y6" s="34" t="s">
        <v>9</v>
      </c>
      <c r="Z6" s="35" t="s">
        <v>9</v>
      </c>
      <c r="AA6" s="34" t="s">
        <v>9</v>
      </c>
      <c r="AB6" s="35" t="s">
        <v>9</v>
      </c>
      <c r="AC6" s="34" t="s">
        <v>9</v>
      </c>
      <c r="AD6" s="35" t="s">
        <v>9</v>
      </c>
      <c r="AE6" s="34" t="s">
        <v>9</v>
      </c>
      <c r="AF6" s="35" t="s">
        <v>9</v>
      </c>
      <c r="AG6" s="35" t="s">
        <v>9</v>
      </c>
      <c r="AH6" s="35" t="s">
        <v>10</v>
      </c>
      <c r="AI6" s="34" t="s">
        <v>10</v>
      </c>
      <c r="AJ6" s="48" t="s">
        <v>10</v>
      </c>
      <c r="AK6" s="34" t="s">
        <v>10</v>
      </c>
      <c r="AL6" s="48" t="s">
        <v>10</v>
      </c>
      <c r="AM6" s="34" t="s">
        <v>10</v>
      </c>
      <c r="AN6" s="48" t="s">
        <v>10</v>
      </c>
      <c r="AO6" s="34" t="s">
        <v>10</v>
      </c>
      <c r="AP6" s="48" t="s">
        <v>10</v>
      </c>
      <c r="AQ6" s="35" t="s">
        <v>10</v>
      </c>
      <c r="AZ6" s="41"/>
      <c r="BA6" s="75"/>
      <c r="BB6" s="42"/>
      <c r="BC6" s="42"/>
    </row>
    <row r="7" spans="1:55" ht="30" x14ac:dyDescent="0.25">
      <c r="A7" s="5" t="s">
        <v>12</v>
      </c>
      <c r="B7" s="5"/>
      <c r="C7" s="5"/>
      <c r="D7" s="8">
        <v>45133</v>
      </c>
      <c r="E7" s="8">
        <v>45223</v>
      </c>
      <c r="F7" s="8">
        <v>45447</v>
      </c>
      <c r="G7" s="8">
        <v>45499</v>
      </c>
      <c r="H7" s="8">
        <v>45533</v>
      </c>
      <c r="I7" s="8">
        <v>45548</v>
      </c>
      <c r="J7" s="8">
        <v>45588</v>
      </c>
      <c r="K7" s="8">
        <v>45643</v>
      </c>
      <c r="L7" s="8">
        <v>45692</v>
      </c>
      <c r="M7" s="8">
        <v>45770</v>
      </c>
      <c r="N7" s="8">
        <v>45133</v>
      </c>
      <c r="O7" s="8">
        <v>45223</v>
      </c>
      <c r="P7" s="8">
        <v>45447</v>
      </c>
      <c r="Q7" s="8">
        <v>45499</v>
      </c>
      <c r="R7" s="8">
        <v>45533</v>
      </c>
      <c r="S7" s="8">
        <v>45548</v>
      </c>
      <c r="T7" s="8">
        <v>45588</v>
      </c>
      <c r="U7" s="8">
        <v>45643</v>
      </c>
      <c r="V7" s="8">
        <v>45692</v>
      </c>
      <c r="W7" s="8">
        <v>45770</v>
      </c>
      <c r="X7" s="8">
        <v>45133</v>
      </c>
      <c r="Y7" s="8">
        <v>45223</v>
      </c>
      <c r="Z7" s="8">
        <v>45447</v>
      </c>
      <c r="AA7" s="8">
        <v>45499</v>
      </c>
      <c r="AB7" s="8">
        <v>45533</v>
      </c>
      <c r="AC7" s="8">
        <v>45548</v>
      </c>
      <c r="AD7" s="8">
        <v>45588</v>
      </c>
      <c r="AE7" s="8">
        <v>45643</v>
      </c>
      <c r="AF7" s="8">
        <v>45692</v>
      </c>
      <c r="AG7" s="8">
        <v>45770</v>
      </c>
      <c r="AH7" s="8">
        <v>45133</v>
      </c>
      <c r="AI7" s="8">
        <v>45223</v>
      </c>
      <c r="AJ7" s="49">
        <v>45449</v>
      </c>
      <c r="AK7" s="124">
        <v>45499</v>
      </c>
      <c r="AL7" s="124">
        <v>45533</v>
      </c>
      <c r="AM7" s="124">
        <v>45548</v>
      </c>
      <c r="AN7" s="124">
        <v>45588</v>
      </c>
      <c r="AO7" s="124">
        <v>45643</v>
      </c>
      <c r="AP7" s="172">
        <v>45692</v>
      </c>
      <c r="AQ7" s="124">
        <v>45770</v>
      </c>
      <c r="AR7" s="123" t="s">
        <v>84</v>
      </c>
      <c r="AS7" s="64" t="s">
        <v>85</v>
      </c>
      <c r="AT7" s="64" t="s">
        <v>86</v>
      </c>
      <c r="AU7" s="66" t="s">
        <v>93</v>
      </c>
      <c r="AV7" s="64" t="s">
        <v>87</v>
      </c>
      <c r="AW7" s="67" t="s">
        <v>94</v>
      </c>
      <c r="AX7" s="65" t="s">
        <v>92</v>
      </c>
      <c r="AY7" s="97" t="s">
        <v>96</v>
      </c>
      <c r="AZ7" s="99" t="s">
        <v>97</v>
      </c>
      <c r="BA7" s="79" t="s">
        <v>98</v>
      </c>
      <c r="BB7" s="43"/>
      <c r="BC7" s="43"/>
    </row>
    <row r="8" spans="1:55" x14ac:dyDescent="0.25">
      <c r="A8" s="6" t="s">
        <v>14</v>
      </c>
      <c r="B8" s="17" t="s">
        <v>16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50"/>
      <c r="AK8" s="125"/>
      <c r="AL8" s="125"/>
      <c r="AM8" s="125"/>
      <c r="AN8" s="125"/>
      <c r="AO8" s="125"/>
      <c r="AP8" s="15"/>
      <c r="AQ8" s="125"/>
      <c r="AX8" s="59"/>
      <c r="AY8" s="98" t="s">
        <v>95</v>
      </c>
      <c r="AZ8" s="100" t="s">
        <v>95</v>
      </c>
      <c r="BA8" s="80"/>
      <c r="BB8" s="43"/>
      <c r="BC8" s="43"/>
    </row>
    <row r="9" spans="1:55" x14ac:dyDescent="0.25">
      <c r="A9" s="21" t="s">
        <v>17</v>
      </c>
      <c r="B9" s="18"/>
      <c r="C9" s="45" t="s">
        <v>90</v>
      </c>
      <c r="D9" s="47">
        <v>6.6</v>
      </c>
      <c r="E9" s="47">
        <v>7.1</v>
      </c>
      <c r="F9" s="47">
        <v>7.4</v>
      </c>
      <c r="G9" s="47">
        <v>7.2</v>
      </c>
      <c r="H9" s="47">
        <v>7</v>
      </c>
      <c r="I9" s="47">
        <v>7.1</v>
      </c>
      <c r="J9" s="47">
        <v>6.8</v>
      </c>
      <c r="K9" s="47">
        <v>6.8</v>
      </c>
      <c r="L9" s="53">
        <v>6.7</v>
      </c>
      <c r="M9" s="9">
        <v>7.9</v>
      </c>
      <c r="N9" s="47">
        <v>6.1</v>
      </c>
      <c r="O9" s="47">
        <v>6.4</v>
      </c>
      <c r="P9" s="47">
        <v>6.7</v>
      </c>
      <c r="Q9" s="131">
        <v>6.7</v>
      </c>
      <c r="R9" s="141">
        <v>6.7</v>
      </c>
      <c r="S9" s="131">
        <v>6.7</v>
      </c>
      <c r="T9" s="131">
        <v>6.5</v>
      </c>
      <c r="U9" s="163">
        <v>6.9</v>
      </c>
      <c r="V9" s="164">
        <v>6.8</v>
      </c>
      <c r="W9" s="164">
        <v>7.9</v>
      </c>
      <c r="X9" s="9">
        <v>6.5</v>
      </c>
      <c r="Y9" s="47">
        <v>6.9</v>
      </c>
      <c r="Z9" s="47">
        <v>6.4</v>
      </c>
      <c r="AA9" s="134">
        <v>6.5</v>
      </c>
      <c r="AB9" s="142">
        <v>6.4</v>
      </c>
      <c r="AC9" s="132">
        <v>6.4</v>
      </c>
      <c r="AD9" s="134">
        <v>6.4</v>
      </c>
      <c r="AE9" s="134">
        <v>6.8</v>
      </c>
      <c r="AF9" s="169">
        <v>6.8</v>
      </c>
      <c r="AG9" s="164">
        <v>7.9</v>
      </c>
      <c r="AH9" s="47">
        <v>6.5</v>
      </c>
      <c r="AI9" s="47">
        <v>6.9</v>
      </c>
      <c r="AJ9" s="53">
        <v>6.6</v>
      </c>
      <c r="AK9" s="128">
        <v>6.5</v>
      </c>
      <c r="AL9" s="128">
        <v>6.5</v>
      </c>
      <c r="AM9" s="131">
        <v>6.8</v>
      </c>
      <c r="AN9" s="128">
        <v>6.5</v>
      </c>
      <c r="AO9" s="128">
        <v>6.9</v>
      </c>
      <c r="AP9" s="177">
        <v>6.8</v>
      </c>
      <c r="AQ9" s="178">
        <v>7.7</v>
      </c>
      <c r="AR9" s="145">
        <f>MAX($D9:$AQ9)</f>
        <v>7.9</v>
      </c>
      <c r="AS9" s="73">
        <f>AVERAGE($D9:$AQ9)</f>
        <v>6.8175000000000026</v>
      </c>
      <c r="AT9" s="69">
        <f>MIN($D9:$AQ9)</f>
        <v>6.1</v>
      </c>
      <c r="AU9" s="69">
        <f>_xlfn.STDEV.S(D9:AQ9)</f>
        <v>0.43138863434976338</v>
      </c>
      <c r="AV9" s="70">
        <f>COUNT($D9:$AP9)</f>
        <v>39</v>
      </c>
      <c r="AW9" s="71"/>
      <c r="AX9" s="72">
        <f>COUNTIF(D9:AP9, "&gt;="&amp;C9)</f>
        <v>0</v>
      </c>
      <c r="AY9" s="180" t="s">
        <v>100</v>
      </c>
      <c r="AZ9" s="181" t="s">
        <v>99</v>
      </c>
      <c r="BA9" s="80"/>
      <c r="BB9" s="43"/>
      <c r="BC9" s="43"/>
    </row>
    <row r="10" spans="1:55" ht="15.75" thickBot="1" x14ac:dyDescent="0.3">
      <c r="A10" s="21" t="s">
        <v>18</v>
      </c>
      <c r="B10" s="23" t="s">
        <v>64</v>
      </c>
      <c r="C10" s="45">
        <v>2500</v>
      </c>
      <c r="D10" s="28">
        <v>1140</v>
      </c>
      <c r="E10" s="28">
        <v>1140</v>
      </c>
      <c r="F10" s="28">
        <v>1290</v>
      </c>
      <c r="G10" s="28">
        <v>1275</v>
      </c>
      <c r="H10" s="28">
        <v>1470</v>
      </c>
      <c r="I10" s="28">
        <v>1480</v>
      </c>
      <c r="J10" s="28">
        <v>1460</v>
      </c>
      <c r="K10" s="28">
        <v>1390</v>
      </c>
      <c r="L10" s="63">
        <v>1400</v>
      </c>
      <c r="M10" s="28">
        <v>1600</v>
      </c>
      <c r="N10" s="157">
        <v>1090</v>
      </c>
      <c r="O10" s="28">
        <v>1070</v>
      </c>
      <c r="P10" s="28">
        <v>972</v>
      </c>
      <c r="Q10" s="131">
        <v>970</v>
      </c>
      <c r="R10" s="141">
        <v>949</v>
      </c>
      <c r="S10" s="131">
        <v>960</v>
      </c>
      <c r="T10" s="131">
        <v>955</v>
      </c>
      <c r="U10" s="163">
        <v>995</v>
      </c>
      <c r="V10" s="161">
        <v>989</v>
      </c>
      <c r="W10" s="161">
        <v>1200</v>
      </c>
      <c r="X10" s="28">
        <v>138</v>
      </c>
      <c r="Y10" s="28">
        <v>143</v>
      </c>
      <c r="Z10" s="28">
        <v>233</v>
      </c>
      <c r="AA10" s="134">
        <v>235</v>
      </c>
      <c r="AB10" s="142">
        <v>216</v>
      </c>
      <c r="AC10" s="132">
        <v>218</v>
      </c>
      <c r="AD10" s="134">
        <v>231</v>
      </c>
      <c r="AE10" s="134">
        <v>245</v>
      </c>
      <c r="AF10" s="154">
        <v>251</v>
      </c>
      <c r="AG10" s="161">
        <v>360</v>
      </c>
      <c r="AH10" s="157">
        <v>482</v>
      </c>
      <c r="AI10" s="28">
        <v>480</v>
      </c>
      <c r="AJ10" s="63">
        <v>513</v>
      </c>
      <c r="AK10" s="128">
        <v>524</v>
      </c>
      <c r="AL10" s="128">
        <v>539</v>
      </c>
      <c r="AM10" s="131">
        <v>563</v>
      </c>
      <c r="AN10" s="128">
        <v>546</v>
      </c>
      <c r="AO10" s="154">
        <v>595</v>
      </c>
      <c r="AP10" s="161">
        <v>581</v>
      </c>
      <c r="AQ10" s="161">
        <v>630</v>
      </c>
      <c r="AR10" s="146">
        <f t="shared" ref="AR10:AR18" si="0">MAX($D10:$AP10)</f>
        <v>1600</v>
      </c>
      <c r="AS10" s="73">
        <f t="shared" ref="AS10:AS60" si="1">AVERAGE($D10:$AQ10)</f>
        <v>787.95</v>
      </c>
      <c r="AT10" s="69">
        <f t="shared" ref="AT10:AT60" si="2">MIN($D10:$AQ10)</f>
        <v>138</v>
      </c>
      <c r="AU10" s="69">
        <f t="shared" ref="AU10:AU60" si="3">_xlfn.STDEV.S(D10:AQ10)</f>
        <v>449.90334859492106</v>
      </c>
      <c r="AV10" s="70">
        <f t="shared" ref="AV10:AV60" si="4">COUNT($D10:$AP10)</f>
        <v>39</v>
      </c>
      <c r="AW10" s="71"/>
      <c r="AX10" s="72">
        <f t="shared" ref="AX10:AX60" si="5">COUNTIF(D10:AP10, "&gt;="&amp;C10)</f>
        <v>0</v>
      </c>
      <c r="AY10" s="180"/>
      <c r="AZ10" s="182"/>
      <c r="BA10" s="80"/>
      <c r="BB10" s="43"/>
      <c r="BC10" s="43"/>
    </row>
    <row r="11" spans="1:55" x14ac:dyDescent="0.25">
      <c r="A11" s="22" t="s">
        <v>77</v>
      </c>
      <c r="B11" s="18" t="s">
        <v>65</v>
      </c>
      <c r="C11" s="45"/>
      <c r="D11" s="30">
        <v>61.8</v>
      </c>
      <c r="E11" s="30">
        <v>91</v>
      </c>
      <c r="F11" s="30">
        <v>161</v>
      </c>
      <c r="G11" s="30">
        <v>168</v>
      </c>
      <c r="H11" s="30">
        <v>139</v>
      </c>
      <c r="I11" s="30">
        <v>141</v>
      </c>
      <c r="J11" s="30">
        <v>142</v>
      </c>
      <c r="K11" s="30">
        <v>154</v>
      </c>
      <c r="L11" s="62">
        <v>161</v>
      </c>
      <c r="M11" s="30">
        <v>170</v>
      </c>
      <c r="N11" s="158">
        <v>61.8</v>
      </c>
      <c r="O11" s="12">
        <v>52.2</v>
      </c>
      <c r="P11" s="30">
        <v>155</v>
      </c>
      <c r="Q11" s="143">
        <v>152</v>
      </c>
      <c r="R11" s="136">
        <v>156</v>
      </c>
      <c r="S11" s="131">
        <v>161</v>
      </c>
      <c r="T11" s="136">
        <v>167</v>
      </c>
      <c r="U11" s="163">
        <v>174</v>
      </c>
      <c r="V11" s="165">
        <v>181</v>
      </c>
      <c r="W11" s="165">
        <v>170</v>
      </c>
      <c r="X11" s="12">
        <v>54.8</v>
      </c>
      <c r="Y11" s="12">
        <v>58.4</v>
      </c>
      <c r="Z11" s="12">
        <v>76.2</v>
      </c>
      <c r="AA11" s="144">
        <v>71.2</v>
      </c>
      <c r="AB11" s="144">
        <v>71.400000000000006</v>
      </c>
      <c r="AC11" s="138">
        <v>77</v>
      </c>
      <c r="AD11" s="144">
        <v>83</v>
      </c>
      <c r="AE11" s="134">
        <v>92.1</v>
      </c>
      <c r="AF11" s="170">
        <v>88.7</v>
      </c>
      <c r="AG11" s="165">
        <v>120</v>
      </c>
      <c r="AH11" s="158">
        <v>83.6</v>
      </c>
      <c r="AI11" s="12">
        <v>98.8</v>
      </c>
      <c r="AJ11" s="51">
        <v>111</v>
      </c>
      <c r="AK11" s="128">
        <v>118</v>
      </c>
      <c r="AL11" s="128">
        <v>125</v>
      </c>
      <c r="AM11" s="131">
        <v>146</v>
      </c>
      <c r="AN11" s="128">
        <v>155</v>
      </c>
      <c r="AO11" s="154">
        <v>169</v>
      </c>
      <c r="AP11" s="165">
        <v>163</v>
      </c>
      <c r="AQ11" s="165">
        <v>200</v>
      </c>
      <c r="AR11" s="147">
        <f t="shared" si="0"/>
        <v>181</v>
      </c>
      <c r="AS11" s="73">
        <f t="shared" si="1"/>
        <v>124.52500000000001</v>
      </c>
      <c r="AT11" s="69">
        <f t="shared" si="2"/>
        <v>52.2</v>
      </c>
      <c r="AU11" s="69">
        <f t="shared" si="3"/>
        <v>43.172948260901308</v>
      </c>
      <c r="AV11" s="70">
        <f t="shared" si="4"/>
        <v>39</v>
      </c>
      <c r="AW11" s="68"/>
      <c r="AX11" s="72">
        <f t="shared" si="5"/>
        <v>0</v>
      </c>
      <c r="AY11" s="84"/>
      <c r="AZ11" s="85"/>
      <c r="BA11" s="86"/>
      <c r="BB11" s="43"/>
      <c r="BC11" s="43"/>
    </row>
    <row r="12" spans="1:55" x14ac:dyDescent="0.25">
      <c r="A12" s="77" t="s">
        <v>19</v>
      </c>
      <c r="B12" s="78" t="s">
        <v>65</v>
      </c>
      <c r="C12" s="45"/>
      <c r="D12" s="38">
        <v>0.06</v>
      </c>
      <c r="E12" s="38">
        <v>0.41</v>
      </c>
      <c r="F12" s="38">
        <v>0.41</v>
      </c>
      <c r="G12" s="47">
        <v>0.06</v>
      </c>
      <c r="H12" s="47">
        <v>0.08</v>
      </c>
      <c r="I12" s="47">
        <v>0.06</v>
      </c>
      <c r="J12" s="47">
        <v>0.06</v>
      </c>
      <c r="K12" s="47">
        <v>0.06</v>
      </c>
      <c r="L12" s="53">
        <v>0.06</v>
      </c>
      <c r="M12" s="9">
        <v>0.35</v>
      </c>
      <c r="N12" s="151">
        <v>0.06</v>
      </c>
      <c r="O12" s="38">
        <v>0.41</v>
      </c>
      <c r="P12" s="38">
        <v>0.41</v>
      </c>
      <c r="Q12" s="128">
        <v>0.06</v>
      </c>
      <c r="R12" s="128">
        <v>0.08</v>
      </c>
      <c r="S12" s="130">
        <v>7.0000000000000007E-2</v>
      </c>
      <c r="T12" s="128">
        <v>0.09</v>
      </c>
      <c r="U12" s="154">
        <v>0.08</v>
      </c>
      <c r="V12" s="161">
        <v>7.0000000000000007E-2</v>
      </c>
      <c r="W12" s="161">
        <v>0.23</v>
      </c>
      <c r="X12" s="38">
        <v>0.06</v>
      </c>
      <c r="Y12" s="38">
        <v>0.41</v>
      </c>
      <c r="Z12" s="38">
        <v>0.41</v>
      </c>
      <c r="AA12" s="132">
        <v>0.06</v>
      </c>
      <c r="AB12" s="132">
        <v>0.08</v>
      </c>
      <c r="AC12" s="132">
        <v>0.06</v>
      </c>
      <c r="AD12" s="132">
        <v>0.06</v>
      </c>
      <c r="AE12" s="132">
        <v>0.06</v>
      </c>
      <c r="AF12" s="154">
        <v>0.06</v>
      </c>
      <c r="AG12" s="161">
        <v>0.44</v>
      </c>
      <c r="AH12" s="158">
        <v>0.14000000000000001</v>
      </c>
      <c r="AI12" s="12">
        <v>1.32</v>
      </c>
      <c r="AJ12" s="52">
        <v>0.41</v>
      </c>
      <c r="AK12" s="128">
        <v>0.06</v>
      </c>
      <c r="AL12" s="128">
        <v>0.08</v>
      </c>
      <c r="AM12" s="131">
        <v>0.06</v>
      </c>
      <c r="AN12" s="128">
        <v>0.06</v>
      </c>
      <c r="AO12" s="154">
        <v>0.06</v>
      </c>
      <c r="AP12" s="161">
        <v>0.06</v>
      </c>
      <c r="AQ12" s="161">
        <v>0.23</v>
      </c>
      <c r="AR12" s="145">
        <f t="shared" si="0"/>
        <v>1.32</v>
      </c>
      <c r="AS12" s="73">
        <f t="shared" si="1"/>
        <v>0.18374999999999994</v>
      </c>
      <c r="AT12" s="69">
        <f t="shared" si="2"/>
        <v>0.06</v>
      </c>
      <c r="AU12" s="69">
        <f t="shared" si="3"/>
        <v>0.23360812573679121</v>
      </c>
      <c r="AV12" s="70">
        <f t="shared" si="4"/>
        <v>39</v>
      </c>
      <c r="AW12" s="71">
        <v>2</v>
      </c>
      <c r="AX12" s="72">
        <f t="shared" si="5"/>
        <v>0</v>
      </c>
      <c r="AY12" s="87">
        <v>0.41</v>
      </c>
      <c r="AZ12" s="81">
        <f>AR12</f>
        <v>1.32</v>
      </c>
      <c r="BA12" s="88"/>
      <c r="BB12" s="43"/>
      <c r="BC12" s="43"/>
    </row>
    <row r="13" spans="1:55" x14ac:dyDescent="0.25">
      <c r="A13" s="22" t="s">
        <v>76</v>
      </c>
      <c r="B13" s="18" t="s">
        <v>65</v>
      </c>
      <c r="C13" s="44">
        <v>0.5</v>
      </c>
      <c r="D13" s="38">
        <v>0.08</v>
      </c>
      <c r="E13" s="12"/>
      <c r="F13" s="38">
        <v>0.08</v>
      </c>
      <c r="G13" s="47"/>
      <c r="H13" s="47"/>
      <c r="I13" s="47"/>
      <c r="J13" s="47"/>
      <c r="K13" s="47"/>
      <c r="L13" s="53"/>
      <c r="M13" s="9"/>
      <c r="N13" s="151">
        <v>0.08</v>
      </c>
      <c r="O13" s="12"/>
      <c r="P13" s="38">
        <v>0.08</v>
      </c>
      <c r="V13" s="7"/>
      <c r="W13" s="7"/>
      <c r="X13" s="38">
        <v>0.08</v>
      </c>
      <c r="Y13" s="12"/>
      <c r="Z13" s="38">
        <v>0.08</v>
      </c>
      <c r="AA13" s="38"/>
      <c r="AB13" s="38"/>
      <c r="AC13" s="38"/>
      <c r="AD13" s="38"/>
      <c r="AE13" s="38"/>
      <c r="AF13" s="52"/>
      <c r="AG13" s="38"/>
      <c r="AH13" s="158">
        <v>0.18</v>
      </c>
      <c r="AI13" s="12"/>
      <c r="AJ13" s="52">
        <v>0.08</v>
      </c>
      <c r="AK13" s="38"/>
      <c r="AL13" s="38"/>
      <c r="AM13" s="38"/>
      <c r="AN13" s="38"/>
      <c r="AO13" s="52"/>
      <c r="AP13" s="38"/>
      <c r="AQ13" s="38"/>
      <c r="AR13" s="145">
        <f t="shared" si="0"/>
        <v>0.18</v>
      </c>
      <c r="AS13" s="73">
        <f t="shared" si="1"/>
        <v>9.2499999999999999E-2</v>
      </c>
      <c r="AT13" s="69">
        <f t="shared" si="2"/>
        <v>0.08</v>
      </c>
      <c r="AU13" s="69">
        <f t="shared" si="3"/>
        <v>3.535533905932739E-2</v>
      </c>
      <c r="AV13" s="70">
        <f t="shared" si="4"/>
        <v>8</v>
      </c>
      <c r="AW13" s="71">
        <f>COUNTIF(D13:AJ13,"&gt;0.08")</f>
        <v>1</v>
      </c>
      <c r="AX13" s="72">
        <f t="shared" si="5"/>
        <v>0</v>
      </c>
      <c r="AY13" s="89"/>
      <c r="AZ13" s="81"/>
      <c r="BA13" s="88"/>
      <c r="BB13" s="43"/>
      <c r="BC13" s="43"/>
    </row>
    <row r="14" spans="1:55" x14ac:dyDescent="0.25">
      <c r="A14" s="22" t="s">
        <v>20</v>
      </c>
      <c r="B14" s="18" t="s">
        <v>65</v>
      </c>
      <c r="C14" s="45">
        <v>250</v>
      </c>
      <c r="D14" s="30">
        <v>275</v>
      </c>
      <c r="E14" s="30">
        <v>280</v>
      </c>
      <c r="F14" s="30">
        <v>305</v>
      </c>
      <c r="G14" s="47">
        <v>290</v>
      </c>
      <c r="H14" s="47">
        <v>370</v>
      </c>
      <c r="I14" s="47">
        <v>378</v>
      </c>
      <c r="J14" s="47">
        <v>373</v>
      </c>
      <c r="K14" s="47">
        <v>362</v>
      </c>
      <c r="L14" s="153">
        <v>352</v>
      </c>
      <c r="M14" s="160">
        <v>380</v>
      </c>
      <c r="N14" s="152">
        <v>192</v>
      </c>
      <c r="O14" s="30">
        <v>190</v>
      </c>
      <c r="P14" s="30">
        <v>129</v>
      </c>
      <c r="Q14" s="131">
        <v>123</v>
      </c>
      <c r="R14" s="135">
        <v>130</v>
      </c>
      <c r="S14" s="131">
        <v>131</v>
      </c>
      <c r="T14" s="131">
        <v>130</v>
      </c>
      <c r="U14" s="163">
        <v>132</v>
      </c>
      <c r="V14" s="160">
        <v>137</v>
      </c>
      <c r="W14" s="160">
        <v>160</v>
      </c>
      <c r="X14" s="29">
        <v>5.6</v>
      </c>
      <c r="Y14" s="29">
        <v>5.9</v>
      </c>
      <c r="Z14" s="29">
        <v>5.4</v>
      </c>
      <c r="AA14" s="132">
        <v>5.3</v>
      </c>
      <c r="AB14" s="132">
        <v>5.2</v>
      </c>
      <c r="AC14" s="132">
        <v>6.2</v>
      </c>
      <c r="AD14" s="132">
        <v>6.3</v>
      </c>
      <c r="AE14" s="132">
        <v>6.2</v>
      </c>
      <c r="AF14" s="170">
        <v>6.8</v>
      </c>
      <c r="AG14" s="165">
        <v>18</v>
      </c>
      <c r="AH14" s="159">
        <v>15.5</v>
      </c>
      <c r="AI14" s="29">
        <v>14</v>
      </c>
      <c r="AJ14" s="60">
        <v>11.7</v>
      </c>
      <c r="AK14" s="128">
        <v>11.5</v>
      </c>
      <c r="AL14" s="128">
        <v>11.1</v>
      </c>
      <c r="AM14" s="131">
        <v>10.8</v>
      </c>
      <c r="AN14" s="128">
        <v>11.8</v>
      </c>
      <c r="AO14" s="154">
        <v>15.3</v>
      </c>
      <c r="AP14" s="160">
        <v>14.4</v>
      </c>
      <c r="AQ14" s="160">
        <v>15</v>
      </c>
      <c r="AR14" s="146">
        <f t="shared" si="0"/>
        <v>380</v>
      </c>
      <c r="AS14" s="73">
        <f t="shared" si="1"/>
        <v>125.52500000000001</v>
      </c>
      <c r="AT14" s="69">
        <f t="shared" si="2"/>
        <v>5.2</v>
      </c>
      <c r="AU14" s="69">
        <f t="shared" si="3"/>
        <v>137.6567800820726</v>
      </c>
      <c r="AV14" s="70">
        <f t="shared" si="4"/>
        <v>39</v>
      </c>
      <c r="AW14" s="71"/>
      <c r="AX14" s="72">
        <f t="shared" si="5"/>
        <v>10</v>
      </c>
      <c r="AY14" s="89"/>
      <c r="AZ14" s="81"/>
      <c r="BA14" s="88"/>
      <c r="BB14" s="43"/>
      <c r="BC14" s="43"/>
    </row>
    <row r="15" spans="1:55" x14ac:dyDescent="0.25">
      <c r="A15" s="22" t="s">
        <v>22</v>
      </c>
      <c r="B15" s="18" t="s">
        <v>65</v>
      </c>
      <c r="C15" s="45"/>
      <c r="D15" s="30">
        <v>24</v>
      </c>
      <c r="E15" s="30">
        <v>137</v>
      </c>
      <c r="F15" s="30">
        <v>135</v>
      </c>
      <c r="G15" s="47">
        <v>128</v>
      </c>
      <c r="H15" s="47">
        <v>18</v>
      </c>
      <c r="I15" s="47">
        <v>25</v>
      </c>
      <c r="J15" s="47">
        <v>14</v>
      </c>
      <c r="K15" s="47">
        <v>12</v>
      </c>
      <c r="L15" s="62">
        <v>12.8</v>
      </c>
      <c r="M15" s="30">
        <v>10</v>
      </c>
      <c r="N15" s="159">
        <v>132</v>
      </c>
      <c r="O15" s="29">
        <v>166</v>
      </c>
      <c r="P15" s="29">
        <v>25</v>
      </c>
      <c r="Q15" s="29">
        <v>24</v>
      </c>
      <c r="R15" s="29">
        <v>15</v>
      </c>
      <c r="S15" s="29">
        <v>11</v>
      </c>
      <c r="T15" s="29">
        <v>18</v>
      </c>
      <c r="U15" s="60">
        <v>16</v>
      </c>
      <c r="V15" s="29">
        <v>15.5</v>
      </c>
      <c r="W15" s="29">
        <v>10</v>
      </c>
      <c r="X15" s="61">
        <v>11</v>
      </c>
      <c r="Y15" s="61">
        <v>11</v>
      </c>
      <c r="Z15" s="30">
        <v>20</v>
      </c>
      <c r="AA15" s="30">
        <v>19</v>
      </c>
      <c r="AB15" s="30">
        <v>11</v>
      </c>
      <c r="AC15" s="30">
        <v>11</v>
      </c>
      <c r="AD15" s="30">
        <v>11</v>
      </c>
      <c r="AE15" s="30">
        <v>11</v>
      </c>
      <c r="AF15" s="62">
        <v>11</v>
      </c>
      <c r="AG15" s="30">
        <v>10</v>
      </c>
      <c r="AH15" s="171">
        <v>11</v>
      </c>
      <c r="AI15" s="30">
        <v>17</v>
      </c>
      <c r="AJ15" s="62">
        <v>12</v>
      </c>
      <c r="AK15" s="30">
        <v>11</v>
      </c>
      <c r="AL15" s="30">
        <v>11</v>
      </c>
      <c r="AM15" s="30">
        <v>11</v>
      </c>
      <c r="AN15" s="30">
        <v>18</v>
      </c>
      <c r="AO15" s="62">
        <v>12</v>
      </c>
      <c r="AP15" s="30">
        <v>12.8</v>
      </c>
      <c r="AQ15" s="30">
        <v>10</v>
      </c>
      <c r="AR15" s="146">
        <f t="shared" si="0"/>
        <v>166</v>
      </c>
      <c r="AS15" s="73">
        <f t="shared" si="1"/>
        <v>30.002499999999998</v>
      </c>
      <c r="AT15" s="69">
        <f t="shared" si="2"/>
        <v>10</v>
      </c>
      <c r="AU15" s="69">
        <f t="shared" si="3"/>
        <v>42.458102953502959</v>
      </c>
      <c r="AV15" s="70">
        <f t="shared" si="4"/>
        <v>39</v>
      </c>
      <c r="AW15" s="71"/>
      <c r="AX15" s="72">
        <f t="shared" si="5"/>
        <v>0</v>
      </c>
      <c r="AY15" s="89"/>
      <c r="AZ15" s="81"/>
      <c r="BA15" s="88"/>
      <c r="BB15" s="43"/>
      <c r="BC15" s="43"/>
    </row>
    <row r="16" spans="1:55" x14ac:dyDescent="0.25">
      <c r="A16" s="77" t="s">
        <v>21</v>
      </c>
      <c r="B16" s="78" t="s">
        <v>65</v>
      </c>
      <c r="C16" s="45">
        <v>250</v>
      </c>
      <c r="D16" s="24">
        <v>52.1</v>
      </c>
      <c r="E16" s="24">
        <v>54.5</v>
      </c>
      <c r="F16" s="24">
        <v>53.7</v>
      </c>
      <c r="G16" s="47">
        <v>51.7</v>
      </c>
      <c r="H16" s="47">
        <v>51.9</v>
      </c>
      <c r="I16" s="47">
        <v>50.8</v>
      </c>
      <c r="J16" s="47">
        <v>52.3</v>
      </c>
      <c r="K16" s="47">
        <v>55.9</v>
      </c>
      <c r="L16" s="154">
        <v>57.2</v>
      </c>
      <c r="M16" s="161">
        <v>60</v>
      </c>
      <c r="N16" s="11">
        <v>41.1</v>
      </c>
      <c r="O16" s="11">
        <v>42.7</v>
      </c>
      <c r="P16" s="11">
        <v>33.5</v>
      </c>
      <c r="Q16" s="128">
        <v>33.700000000000003</v>
      </c>
      <c r="R16" s="128">
        <v>34.299999999999997</v>
      </c>
      <c r="S16" s="128">
        <v>33.299999999999997</v>
      </c>
      <c r="T16" s="128">
        <v>35.4</v>
      </c>
      <c r="U16" s="154">
        <v>34.799999999999997</v>
      </c>
      <c r="V16" s="161">
        <v>36.5</v>
      </c>
      <c r="W16" s="161">
        <v>44</v>
      </c>
      <c r="X16" s="12">
        <v>6.7</v>
      </c>
      <c r="Y16" s="11">
        <v>7.5</v>
      </c>
      <c r="Z16" s="24">
        <v>35</v>
      </c>
      <c r="AA16" s="132">
        <v>34.6</v>
      </c>
      <c r="AB16" s="132">
        <v>29.6</v>
      </c>
      <c r="AC16" s="132">
        <v>28.5</v>
      </c>
      <c r="AD16" s="132">
        <v>28.6</v>
      </c>
      <c r="AE16" s="132">
        <v>24.8</v>
      </c>
      <c r="AF16" s="154">
        <v>25.7</v>
      </c>
      <c r="AG16" s="161">
        <v>37</v>
      </c>
      <c r="AH16" s="24">
        <v>150</v>
      </c>
      <c r="AI16" s="24">
        <v>151</v>
      </c>
      <c r="AJ16" s="76">
        <v>151</v>
      </c>
      <c r="AK16" s="128">
        <v>147</v>
      </c>
      <c r="AL16" s="128">
        <v>153</v>
      </c>
      <c r="AM16" s="131">
        <v>150</v>
      </c>
      <c r="AN16" s="128">
        <v>151</v>
      </c>
      <c r="AO16" s="154">
        <v>148</v>
      </c>
      <c r="AP16" s="161">
        <v>156</v>
      </c>
      <c r="AQ16" s="161">
        <v>160</v>
      </c>
      <c r="AR16" s="148">
        <f t="shared" si="0"/>
        <v>156</v>
      </c>
      <c r="AS16" s="73">
        <f t="shared" si="1"/>
        <v>67.109999999999985</v>
      </c>
      <c r="AT16" s="69">
        <f t="shared" si="2"/>
        <v>6.7</v>
      </c>
      <c r="AU16" s="69">
        <f t="shared" si="3"/>
        <v>50.844361813333137</v>
      </c>
      <c r="AV16" s="70">
        <f t="shared" si="4"/>
        <v>39</v>
      </c>
      <c r="AW16" s="71"/>
      <c r="AX16" s="72">
        <f t="shared" si="5"/>
        <v>0</v>
      </c>
      <c r="AY16" s="87">
        <f>AS16+(2*AT16)</f>
        <v>80.509999999999991</v>
      </c>
      <c r="AZ16" s="81">
        <f>AR16</f>
        <v>156</v>
      </c>
      <c r="BA16" s="88"/>
      <c r="BB16" s="43"/>
      <c r="BC16" s="43"/>
    </row>
    <row r="17" spans="1:55" x14ac:dyDescent="0.25">
      <c r="A17" s="22" t="s">
        <v>72</v>
      </c>
      <c r="B17" s="18" t="s">
        <v>65</v>
      </c>
      <c r="C17" s="45">
        <v>0.01</v>
      </c>
      <c r="D17" s="27">
        <v>2.7E-4</v>
      </c>
      <c r="E17" s="27">
        <v>4.0000000000000002E-4</v>
      </c>
      <c r="F17" s="27">
        <v>2.9999999999999997E-4</v>
      </c>
      <c r="G17" s="47">
        <v>2.3999999999999998E-3</v>
      </c>
      <c r="H17" s="47">
        <v>4.6000000000000001E-4</v>
      </c>
      <c r="I17" s="47">
        <v>4.8000000000000001E-4</v>
      </c>
      <c r="J17" s="47">
        <v>3.6000000000000002E-4</v>
      </c>
      <c r="K17" s="47">
        <v>3.6999999999999999E-4</v>
      </c>
      <c r="L17" s="53">
        <v>4.2999999999999999E-4</v>
      </c>
      <c r="M17" s="9">
        <v>6.9999999999999999E-4</v>
      </c>
      <c r="N17" s="27">
        <v>6.9999999999999999E-4</v>
      </c>
      <c r="O17" s="27">
        <v>8.0999999999999996E-4</v>
      </c>
      <c r="P17" s="27">
        <v>6.7000000000000002E-4</v>
      </c>
      <c r="Q17" s="127">
        <v>6.4000000000000005E-4</v>
      </c>
      <c r="R17" s="127">
        <v>7.2000000000000005E-4</v>
      </c>
      <c r="S17" s="127">
        <v>7.2999999999999996E-4</v>
      </c>
      <c r="T17" s="127">
        <v>6.8999999999999997E-4</v>
      </c>
      <c r="U17" s="55">
        <v>5.6999999999999998E-4</v>
      </c>
      <c r="V17" s="126">
        <v>4.8000000000000001E-4</v>
      </c>
      <c r="W17" s="126">
        <v>1.1999999999999999E-3</v>
      </c>
      <c r="X17" s="126">
        <v>6.8000000000000005E-4</v>
      </c>
      <c r="Y17" s="27">
        <v>1E-3</v>
      </c>
      <c r="Z17" s="27">
        <v>5.9999999999999995E-4</v>
      </c>
      <c r="AA17" s="27">
        <v>5.6999999999999998E-4</v>
      </c>
      <c r="AB17" s="27">
        <v>6.4000000000000005E-4</v>
      </c>
      <c r="AC17" s="27">
        <v>6.6E-4</v>
      </c>
      <c r="AD17" s="27">
        <v>5.4000000000000001E-4</v>
      </c>
      <c r="AE17" s="27">
        <v>4.2000000000000002E-4</v>
      </c>
      <c r="AF17" s="55">
        <v>3.8000000000000002E-4</v>
      </c>
      <c r="AG17" s="126">
        <v>1.1999999999999999E-3</v>
      </c>
      <c r="AH17" s="27">
        <v>1.1000000000000001E-3</v>
      </c>
      <c r="AI17" s="27">
        <v>5.1000000000000004E-4</v>
      </c>
      <c r="AJ17" s="55">
        <v>2.9E-4</v>
      </c>
      <c r="AK17" s="126">
        <v>2.4000000000000001E-4</v>
      </c>
      <c r="AL17" s="126">
        <v>3.3E-4</v>
      </c>
      <c r="AM17" s="126">
        <v>3.5E-4</v>
      </c>
      <c r="AN17" s="126">
        <v>3.1E-4</v>
      </c>
      <c r="AO17" s="173">
        <v>3.3E-4</v>
      </c>
      <c r="AP17" s="126">
        <v>4.0999999999999999E-4</v>
      </c>
      <c r="AQ17" s="126">
        <v>5.9999999999999995E-4</v>
      </c>
      <c r="AR17" s="149">
        <f t="shared" si="0"/>
        <v>2.3999999999999998E-3</v>
      </c>
      <c r="AS17" s="174">
        <f t="shared" si="1"/>
        <v>6.135E-4</v>
      </c>
      <c r="AT17" s="175">
        <f t="shared" si="2"/>
        <v>2.4000000000000001E-4</v>
      </c>
      <c r="AU17" s="175">
        <f t="shared" si="3"/>
        <v>3.7755997995224351E-4</v>
      </c>
      <c r="AV17" s="70">
        <f t="shared" si="4"/>
        <v>39</v>
      </c>
      <c r="AW17" s="71"/>
      <c r="AX17" s="72">
        <f t="shared" si="5"/>
        <v>0</v>
      </c>
      <c r="AY17" s="89"/>
      <c r="AZ17" s="7"/>
      <c r="BA17" s="90"/>
    </row>
    <row r="18" spans="1:55" x14ac:dyDescent="0.25">
      <c r="A18" s="77" t="s">
        <v>44</v>
      </c>
      <c r="B18" s="78" t="s">
        <v>65</v>
      </c>
      <c r="C18" s="45">
        <v>5.0000000000000001E-3</v>
      </c>
      <c r="D18" s="27">
        <v>2.0000000000000001E-4</v>
      </c>
      <c r="E18" s="27">
        <v>2.5999999999999998E-4</v>
      </c>
      <c r="F18" s="27">
        <v>8.0000000000000007E-5</v>
      </c>
      <c r="G18" s="47">
        <v>6.9999999999999999E-4</v>
      </c>
      <c r="H18" s="47">
        <v>6.9999999999999994E-5</v>
      </c>
      <c r="I18" s="47">
        <v>9.0000000000000006E-5</v>
      </c>
      <c r="J18" s="47">
        <v>1.1E-4</v>
      </c>
      <c r="K18" s="47">
        <v>1.2E-4</v>
      </c>
      <c r="L18" s="154">
        <v>1.4999999999999999E-4</v>
      </c>
      <c r="M18" s="161">
        <v>2.1000000000000001E-4</v>
      </c>
      <c r="N18" s="27">
        <v>6.1000000000000004E-3</v>
      </c>
      <c r="O18" s="27">
        <v>4.7000000000000002E-3</v>
      </c>
      <c r="P18" s="27">
        <v>4.2500000000000003E-3</v>
      </c>
      <c r="Q18" s="128">
        <v>4.5100000000000001E-3</v>
      </c>
      <c r="R18" s="128">
        <v>3.47E-3</v>
      </c>
      <c r="S18" s="131">
        <v>3.5200000000000001E-3</v>
      </c>
      <c r="T18" s="137">
        <v>3.3E-3</v>
      </c>
      <c r="U18" s="163">
        <v>3.0999999999999999E-3</v>
      </c>
      <c r="V18" s="161">
        <v>3.0799999999999998E-3</v>
      </c>
      <c r="W18" s="161">
        <v>7.1000000000000002E-4</v>
      </c>
      <c r="X18" s="126">
        <v>1.8000000000000001E-4</v>
      </c>
      <c r="Y18" s="27">
        <v>2.9999999999999997E-4</v>
      </c>
      <c r="Z18" s="27">
        <v>6.0999999999999997E-4</v>
      </c>
      <c r="AA18" s="132">
        <v>5.5000000000000003E-4</v>
      </c>
      <c r="AB18" s="132">
        <v>5.1000000000000004E-4</v>
      </c>
      <c r="AC18" s="132">
        <v>5.1000000000000004E-4</v>
      </c>
      <c r="AD18" s="132">
        <v>4.2999999999999999E-4</v>
      </c>
      <c r="AE18" s="134">
        <v>4.8999999999999998E-4</v>
      </c>
      <c r="AF18" s="154">
        <v>5.1999999999999995E-4</v>
      </c>
      <c r="AG18" s="161">
        <v>3.8000000000000002E-4</v>
      </c>
      <c r="AH18" s="27">
        <v>4.6999999999999999E-4</v>
      </c>
      <c r="AI18" s="27">
        <v>3.6000000000000002E-4</v>
      </c>
      <c r="AJ18" s="55">
        <v>2.0000000000000001E-4</v>
      </c>
      <c r="AK18" s="128">
        <v>5.5000000000000003E-4</v>
      </c>
      <c r="AL18" s="128">
        <v>1.2999999999999999E-4</v>
      </c>
      <c r="AM18" s="131">
        <v>9.0000000000000006E-5</v>
      </c>
      <c r="AN18" s="128">
        <v>6.9999999999999994E-5</v>
      </c>
      <c r="AO18" s="154">
        <v>6.9999999999999994E-5</v>
      </c>
      <c r="AP18" s="161">
        <v>6.9999999999999994E-5</v>
      </c>
      <c r="AQ18" s="161">
        <v>1.1E-4</v>
      </c>
      <c r="AR18" s="149">
        <f t="shared" si="0"/>
        <v>6.1000000000000004E-3</v>
      </c>
      <c r="AS18" s="174">
        <f t="shared" si="1"/>
        <v>1.1332499999999997E-3</v>
      </c>
      <c r="AT18" s="175">
        <f t="shared" si="2"/>
        <v>6.9999999999999994E-5</v>
      </c>
      <c r="AU18" s="175">
        <f t="shared" si="3"/>
        <v>1.6397785771412197E-3</v>
      </c>
      <c r="AV18" s="70">
        <f t="shared" si="4"/>
        <v>39</v>
      </c>
      <c r="AW18" s="71"/>
      <c r="AX18" s="72">
        <f t="shared" si="5"/>
        <v>1</v>
      </c>
      <c r="AY18" s="91">
        <f>AS18+(2*AT18)</f>
        <v>1.2732499999999996E-3</v>
      </c>
      <c r="AZ18" s="82">
        <f>AR18</f>
        <v>6.1000000000000004E-3</v>
      </c>
      <c r="BA18" s="90"/>
    </row>
    <row r="19" spans="1:55" x14ac:dyDescent="0.25">
      <c r="A19" s="22" t="s">
        <v>38</v>
      </c>
      <c r="B19" s="18" t="s">
        <v>65</v>
      </c>
      <c r="C19" s="45"/>
      <c r="D19" s="31">
        <v>120</v>
      </c>
      <c r="E19" s="31">
        <v>140</v>
      </c>
      <c r="F19" s="31">
        <v>161</v>
      </c>
      <c r="G19" s="47">
        <v>154</v>
      </c>
      <c r="H19" s="47">
        <v>158</v>
      </c>
      <c r="I19" s="47">
        <v>170</v>
      </c>
      <c r="J19" s="47">
        <v>138</v>
      </c>
      <c r="K19" s="47">
        <v>123</v>
      </c>
      <c r="L19" s="154">
        <v>130</v>
      </c>
      <c r="M19" s="161">
        <v>160</v>
      </c>
      <c r="N19" s="24">
        <v>75.400000000000006</v>
      </c>
      <c r="O19" s="24">
        <v>85</v>
      </c>
      <c r="P19" s="24">
        <v>118</v>
      </c>
      <c r="Q19" s="128">
        <v>115</v>
      </c>
      <c r="R19" s="128">
        <v>130</v>
      </c>
      <c r="S19" s="131">
        <v>125</v>
      </c>
      <c r="T19" s="128">
        <v>120</v>
      </c>
      <c r="U19" s="163">
        <v>111</v>
      </c>
      <c r="V19" s="161">
        <v>117</v>
      </c>
      <c r="W19" s="161">
        <v>140</v>
      </c>
      <c r="X19" s="12">
        <v>21.7</v>
      </c>
      <c r="Y19" s="11">
        <v>23.4</v>
      </c>
      <c r="Z19" s="11">
        <v>35.799999999999997</v>
      </c>
      <c r="AA19" s="132">
        <v>36.700000000000003</v>
      </c>
      <c r="AB19" s="132">
        <v>32.200000000000003</v>
      </c>
      <c r="AC19" s="132">
        <v>34.200000000000003</v>
      </c>
      <c r="AD19" s="138">
        <v>31</v>
      </c>
      <c r="AE19" s="134">
        <v>30.7</v>
      </c>
      <c r="AF19" s="154">
        <v>34.4</v>
      </c>
      <c r="AG19" s="161">
        <v>41</v>
      </c>
      <c r="AH19" s="11">
        <v>66.7</v>
      </c>
      <c r="AI19" s="11">
        <v>73.3</v>
      </c>
      <c r="AJ19" s="54">
        <v>78.099999999999994</v>
      </c>
      <c r="AK19" s="128">
        <v>75.400000000000006</v>
      </c>
      <c r="AL19" s="128">
        <v>89.2</v>
      </c>
      <c r="AM19" s="131">
        <v>98.2</v>
      </c>
      <c r="AN19" s="128">
        <v>90.4</v>
      </c>
      <c r="AO19" s="154">
        <v>92.5</v>
      </c>
      <c r="AP19" s="161">
        <v>87.9</v>
      </c>
      <c r="AQ19" s="161">
        <v>96</v>
      </c>
      <c r="AR19" s="145">
        <f t="shared" ref="AR19:AR60" si="6">MAX($D19:$AP19)</f>
        <v>170</v>
      </c>
      <c r="AS19" s="73">
        <f t="shared" si="1"/>
        <v>93.97999999999999</v>
      </c>
      <c r="AT19" s="69">
        <f t="shared" si="2"/>
        <v>21.7</v>
      </c>
      <c r="AU19" s="69">
        <f t="shared" si="3"/>
        <v>44.427152704578106</v>
      </c>
      <c r="AV19" s="70">
        <f t="shared" si="4"/>
        <v>39</v>
      </c>
      <c r="AW19" s="71"/>
      <c r="AX19" s="72">
        <f t="shared" si="5"/>
        <v>0</v>
      </c>
      <c r="AY19" s="89"/>
      <c r="AZ19" s="7"/>
      <c r="BA19" s="90"/>
    </row>
    <row r="20" spans="1:55" x14ac:dyDescent="0.25">
      <c r="A20" s="22" t="s">
        <v>39</v>
      </c>
      <c r="B20" s="18" t="s">
        <v>65</v>
      </c>
      <c r="C20" s="45">
        <v>0.05</v>
      </c>
      <c r="D20" s="27">
        <v>7.2999999999999996E-4</v>
      </c>
      <c r="E20" s="27">
        <v>7.1000000000000002E-4</v>
      </c>
      <c r="F20" s="27">
        <v>5.1000000000000004E-4</v>
      </c>
      <c r="G20" s="47">
        <v>5.1000000000000004E-4</v>
      </c>
      <c r="H20" s="47">
        <v>5.1000000000000004E-4</v>
      </c>
      <c r="I20" s="47">
        <v>7.5000000000000002E-4</v>
      </c>
      <c r="J20" s="47">
        <v>5.1000000000000004E-4</v>
      </c>
      <c r="K20" s="47">
        <v>5.1E-5</v>
      </c>
      <c r="L20" s="154">
        <v>5.1E-5</v>
      </c>
      <c r="M20" s="161">
        <v>6.9999999999999999E-4</v>
      </c>
      <c r="N20" s="26">
        <v>1.6000000000000001E-3</v>
      </c>
      <c r="O20" s="26">
        <v>1.4E-3</v>
      </c>
      <c r="P20" s="37">
        <v>5.1000000000000004E-4</v>
      </c>
      <c r="Q20" s="128">
        <v>5.1000000000000004E-4</v>
      </c>
      <c r="R20" s="137">
        <v>5.9999999999999995E-4</v>
      </c>
      <c r="S20" s="131">
        <v>5.1000000000000004E-4</v>
      </c>
      <c r="T20" s="128">
        <v>5.1000000000000004E-4</v>
      </c>
      <c r="U20" s="163">
        <v>5.1000000000000004E-4</v>
      </c>
      <c r="V20" s="161">
        <v>5.1000000000000004E-4</v>
      </c>
      <c r="W20" s="161">
        <v>2.7000000000000001E-3</v>
      </c>
      <c r="X20" s="166">
        <v>5.9999999999999995E-4</v>
      </c>
      <c r="Y20" s="26">
        <v>1.1999999999999999E-3</v>
      </c>
      <c r="Z20" s="26">
        <v>1.2999999999999999E-3</v>
      </c>
      <c r="AA20" s="132">
        <v>5.1000000000000004E-4</v>
      </c>
      <c r="AB20" s="132">
        <v>1.06E-3</v>
      </c>
      <c r="AC20" s="132">
        <v>1.0399999999999999E-3</v>
      </c>
      <c r="AD20" s="132">
        <v>8.3000000000000001E-4</v>
      </c>
      <c r="AE20" s="134">
        <v>7.5000000000000002E-4</v>
      </c>
      <c r="AF20" s="154">
        <v>6.8000000000000005E-4</v>
      </c>
      <c r="AG20" s="161">
        <v>3.5999999999999999E-3</v>
      </c>
      <c r="AH20" s="26">
        <v>4.1000000000000003E-3</v>
      </c>
      <c r="AI20" s="26">
        <v>1.1000000000000001E-3</v>
      </c>
      <c r="AJ20" s="56">
        <v>5.1000000000000004E-4</v>
      </c>
      <c r="AK20" s="128">
        <v>5.1000000000000004E-4</v>
      </c>
      <c r="AL20" s="128">
        <v>5.1000000000000004E-4</v>
      </c>
      <c r="AM20" s="131">
        <v>1.6299999999999999E-3</v>
      </c>
      <c r="AN20" s="128">
        <v>5.1000000000000004E-4</v>
      </c>
      <c r="AO20" s="154">
        <v>5.9000000000000003E-4</v>
      </c>
      <c r="AP20" s="161">
        <v>6.4999999999999997E-4</v>
      </c>
      <c r="AQ20" s="161">
        <v>1.1000000000000001E-3</v>
      </c>
      <c r="AR20" s="145">
        <f t="shared" si="6"/>
        <v>4.1000000000000003E-3</v>
      </c>
      <c r="AS20" s="150">
        <f t="shared" si="1"/>
        <v>9.2929999999999955E-4</v>
      </c>
      <c r="AT20" s="174">
        <f t="shared" si="2"/>
        <v>5.1E-5</v>
      </c>
      <c r="AU20" s="150">
        <f t="shared" si="3"/>
        <v>8.2662059011374739E-4</v>
      </c>
      <c r="AV20" s="70">
        <f t="shared" si="4"/>
        <v>39</v>
      </c>
      <c r="AW20" s="71">
        <f>COUNTIF(D20:AJ20,"&gt;"&amp;P20)</f>
        <v>19</v>
      </c>
      <c r="AX20" s="72">
        <f t="shared" si="5"/>
        <v>0</v>
      </c>
      <c r="AY20" s="89"/>
      <c r="AZ20" s="7"/>
      <c r="BA20" s="90"/>
    </row>
    <row r="21" spans="1:55" x14ac:dyDescent="0.25">
      <c r="A21" s="22" t="s">
        <v>42</v>
      </c>
      <c r="B21" s="18" t="s">
        <v>65</v>
      </c>
      <c r="C21" s="45">
        <v>2</v>
      </c>
      <c r="D21" s="26">
        <v>5.4000000000000003E-3</v>
      </c>
      <c r="E21" s="25">
        <v>1.4999999999999999E-2</v>
      </c>
      <c r="F21" s="26">
        <v>2.8999999999999998E-3</v>
      </c>
      <c r="G21" s="47">
        <v>3.3999999999999998E-3</v>
      </c>
      <c r="H21" s="47">
        <v>1.8E-3</v>
      </c>
      <c r="I21" s="47">
        <v>1.8E-3</v>
      </c>
      <c r="J21" s="47">
        <v>1.8E-3</v>
      </c>
      <c r="K21" s="47">
        <v>1.8E-3</v>
      </c>
      <c r="L21" s="154">
        <v>1.8E-3</v>
      </c>
      <c r="M21" s="161">
        <v>5.8999999999999999E-3</v>
      </c>
      <c r="N21" s="26">
        <v>1.7000000000000001E-2</v>
      </c>
      <c r="O21" s="25">
        <v>0.2</v>
      </c>
      <c r="P21" s="25">
        <v>2.3999999999999998E-3</v>
      </c>
      <c r="Q21" s="128">
        <v>2.3999999999999998E-3</v>
      </c>
      <c r="R21" s="128">
        <v>2.5999999999999999E-3</v>
      </c>
      <c r="S21" s="139">
        <v>3.0000000000000001E-3</v>
      </c>
      <c r="T21" s="128">
        <v>2.7000000000000001E-3</v>
      </c>
      <c r="U21" s="163">
        <v>2.3999999999999998E-3</v>
      </c>
      <c r="V21" s="161">
        <v>2.8999999999999998E-3</v>
      </c>
      <c r="W21" s="161">
        <v>8.3999999999999995E-3</v>
      </c>
      <c r="X21" s="166">
        <v>9.9000000000000008E-3</v>
      </c>
      <c r="Y21" s="25">
        <v>3.6999999999999998E-2</v>
      </c>
      <c r="Z21" s="25">
        <v>6.1999999999999998E-3</v>
      </c>
      <c r="AA21" s="132">
        <v>7.0000000000000001E-3</v>
      </c>
      <c r="AB21" s="132">
        <v>5.4999999999999997E-3</v>
      </c>
      <c r="AC21" s="132">
        <v>5.4000000000000003E-3</v>
      </c>
      <c r="AD21" s="132">
        <v>7.3000000000000001E-3</v>
      </c>
      <c r="AE21" s="134">
        <v>7.7999999999999996E-3</v>
      </c>
      <c r="AF21" s="154">
        <v>8.3000000000000001E-3</v>
      </c>
      <c r="AG21" s="161">
        <v>1.7999999999999999E-2</v>
      </c>
      <c r="AH21" s="26">
        <v>0.05</v>
      </c>
      <c r="AI21" s="25">
        <v>1.4999999999999999E-2</v>
      </c>
      <c r="AJ21" s="57">
        <v>2.3E-3</v>
      </c>
      <c r="AK21" s="128">
        <v>2.5999999999999999E-3</v>
      </c>
      <c r="AL21" s="128">
        <v>2.3999999999999998E-3</v>
      </c>
      <c r="AM21" s="131">
        <v>1.8E-3</v>
      </c>
      <c r="AN21" s="128">
        <v>1.8E-3</v>
      </c>
      <c r="AO21" s="154">
        <v>1.8E-3</v>
      </c>
      <c r="AP21" s="161">
        <v>1.8E-3</v>
      </c>
      <c r="AQ21" s="161">
        <v>5.1999999999999998E-3</v>
      </c>
      <c r="AR21" s="145">
        <f t="shared" si="6"/>
        <v>0.2</v>
      </c>
      <c r="AS21" s="150">
        <f t="shared" si="1"/>
        <v>1.2062500000000004E-2</v>
      </c>
      <c r="AT21" s="174">
        <f t="shared" si="2"/>
        <v>1.8E-3</v>
      </c>
      <c r="AU21" s="69">
        <f t="shared" si="3"/>
        <v>3.1952277616342083E-2</v>
      </c>
      <c r="AV21" s="70">
        <f t="shared" si="4"/>
        <v>39</v>
      </c>
      <c r="AW21" s="71"/>
      <c r="AX21" s="72">
        <f t="shared" si="5"/>
        <v>0</v>
      </c>
      <c r="AY21" s="89"/>
      <c r="AZ21" s="7"/>
      <c r="BA21" s="90"/>
    </row>
    <row r="22" spans="1:55" x14ac:dyDescent="0.25">
      <c r="A22" s="77" t="s">
        <v>34</v>
      </c>
      <c r="B22" s="78" t="s">
        <v>65</v>
      </c>
      <c r="C22" s="45">
        <f>200/1000</f>
        <v>0.2</v>
      </c>
      <c r="D22" s="25">
        <v>7.9000000000000001E-2</v>
      </c>
      <c r="E22" s="25">
        <v>9.0999999999999998E-2</v>
      </c>
      <c r="F22" s="39">
        <v>2.5000000000000001E-2</v>
      </c>
      <c r="G22" s="47">
        <v>2.5000000000000001E-2</v>
      </c>
      <c r="H22" s="47">
        <v>2.5000000000000001E-2</v>
      </c>
      <c r="I22" s="47">
        <v>0.14399999999999999</v>
      </c>
      <c r="J22" s="47">
        <v>4.4999999999999998E-2</v>
      </c>
      <c r="K22" s="47">
        <v>4.3999999999999997E-2</v>
      </c>
      <c r="L22" s="154">
        <v>4.9000000000000002E-2</v>
      </c>
      <c r="M22" s="161">
        <v>0.25</v>
      </c>
      <c r="N22" s="25">
        <v>0.159</v>
      </c>
      <c r="O22" s="25">
        <v>0.222</v>
      </c>
      <c r="P22" s="25">
        <v>2.8000000000000001E-2</v>
      </c>
      <c r="Q22" s="128">
        <v>2.7E-2</v>
      </c>
      <c r="R22" s="128">
        <v>2.8000000000000001E-2</v>
      </c>
      <c r="S22" s="131">
        <v>5.8999999999999997E-2</v>
      </c>
      <c r="T22" s="129">
        <v>0.05</v>
      </c>
      <c r="U22" s="163">
        <v>5.5E-2</v>
      </c>
      <c r="V22" s="161">
        <v>4.2999999999999997E-2</v>
      </c>
      <c r="W22" s="161">
        <v>0.49</v>
      </c>
      <c r="X22" s="167">
        <v>0.04</v>
      </c>
      <c r="Y22" s="25">
        <v>0.28399999999999997</v>
      </c>
      <c r="Z22" s="25">
        <v>7.4999999999999997E-2</v>
      </c>
      <c r="AA22" s="132">
        <v>6.4000000000000001E-2</v>
      </c>
      <c r="AB22" s="132">
        <v>2.5000000000000001E-2</v>
      </c>
      <c r="AC22" s="133">
        <v>7.0000000000000007E-2</v>
      </c>
      <c r="AD22" s="132">
        <v>3.1E-2</v>
      </c>
      <c r="AE22" s="134">
        <v>2.7E-2</v>
      </c>
      <c r="AF22" s="154">
        <v>3.3000000000000002E-2</v>
      </c>
      <c r="AG22" s="161">
        <v>0.96</v>
      </c>
      <c r="AH22" s="25">
        <v>2.7</v>
      </c>
      <c r="AI22" s="25">
        <v>0.39300000000000002</v>
      </c>
      <c r="AJ22" s="57">
        <v>3.5999999999999997E-2</v>
      </c>
      <c r="AK22" s="128">
        <v>3.5000000000000003E-2</v>
      </c>
      <c r="AL22" s="128">
        <v>2.5000000000000001E-2</v>
      </c>
      <c r="AM22" s="131">
        <v>6.3E-2</v>
      </c>
      <c r="AN22" s="128">
        <v>6.7000000000000004E-2</v>
      </c>
      <c r="AO22" s="154">
        <v>6.3E-2</v>
      </c>
      <c r="AP22" s="161">
        <v>5.6000000000000001E-2</v>
      </c>
      <c r="AQ22" s="161">
        <v>0.23</v>
      </c>
      <c r="AR22" s="145">
        <f t="shared" si="6"/>
        <v>2.7</v>
      </c>
      <c r="AS22" s="73">
        <f t="shared" si="1"/>
        <v>0.18037500000000001</v>
      </c>
      <c r="AT22" s="69">
        <f t="shared" si="2"/>
        <v>2.5000000000000001E-2</v>
      </c>
      <c r="AU22" s="69">
        <f t="shared" si="3"/>
        <v>0.44348114101492225</v>
      </c>
      <c r="AV22" s="70">
        <f t="shared" si="4"/>
        <v>39</v>
      </c>
      <c r="AW22" s="71"/>
      <c r="AX22" s="72">
        <f t="shared" si="5"/>
        <v>7</v>
      </c>
      <c r="AY22" s="92">
        <f>AS22+(2*AT22)</f>
        <v>0.230375</v>
      </c>
      <c r="AZ22" s="83">
        <f>AR22</f>
        <v>2.7</v>
      </c>
      <c r="BA22" s="90"/>
    </row>
    <row r="23" spans="1:55" x14ac:dyDescent="0.25">
      <c r="A23" s="22" t="s">
        <v>45</v>
      </c>
      <c r="B23" s="18" t="s">
        <v>65</v>
      </c>
      <c r="C23" s="45">
        <v>0.01</v>
      </c>
      <c r="D23" s="26">
        <v>5.0000000000000001E-4</v>
      </c>
      <c r="E23" s="26">
        <v>6.9999999999999999E-4</v>
      </c>
      <c r="F23" s="26">
        <v>2.9999999999999997E-4</v>
      </c>
      <c r="G23" s="47">
        <v>4.0000000000000002E-4</v>
      </c>
      <c r="H23" s="47">
        <v>2.9999999999999997E-4</v>
      </c>
      <c r="I23" s="47">
        <v>5.0000000000000001E-4</v>
      </c>
      <c r="J23" s="47">
        <v>2.9999999999999997E-4</v>
      </c>
      <c r="K23" s="47">
        <v>2.9999999999999997E-4</v>
      </c>
      <c r="L23" s="154">
        <v>2.9999999999999997E-4</v>
      </c>
      <c r="M23" s="161">
        <v>1.5E-3</v>
      </c>
      <c r="N23" s="26">
        <v>8.0000000000000004E-4</v>
      </c>
      <c r="O23" s="26">
        <v>1E-3</v>
      </c>
      <c r="P23" s="37">
        <v>2.9999999999999997E-4</v>
      </c>
      <c r="Q23" s="128">
        <v>4.0000000000000002E-4</v>
      </c>
      <c r="R23" s="128">
        <v>2.9999999999999997E-4</v>
      </c>
      <c r="S23" s="131">
        <v>2.9999999999999997E-4</v>
      </c>
      <c r="T23" s="128">
        <v>2.9999999999999997E-4</v>
      </c>
      <c r="U23" s="163">
        <v>2.9999999999999997E-4</v>
      </c>
      <c r="V23" s="161">
        <v>2.9999999999999997E-4</v>
      </c>
      <c r="W23" s="161">
        <v>2.3E-3</v>
      </c>
      <c r="X23" s="168">
        <v>2.9999999999999997E-4</v>
      </c>
      <c r="Y23" s="26">
        <v>1.1999999999999999E-3</v>
      </c>
      <c r="Z23" s="26">
        <v>5.9999999999999995E-4</v>
      </c>
      <c r="AA23" s="132">
        <v>6.9999999999999999E-4</v>
      </c>
      <c r="AB23" s="132">
        <v>2.9999999999999997E-4</v>
      </c>
      <c r="AC23" s="132">
        <v>4.0000000000000002E-4</v>
      </c>
      <c r="AD23" s="132">
        <v>2.9999999999999997E-4</v>
      </c>
      <c r="AE23" s="134">
        <v>2.9999999999999997E-4</v>
      </c>
      <c r="AF23" s="154">
        <v>2.9999999999999997E-4</v>
      </c>
      <c r="AG23" s="161">
        <v>5.5999999999999999E-3</v>
      </c>
      <c r="AH23" s="26">
        <v>1.0999999999999999E-2</v>
      </c>
      <c r="AI23" s="26">
        <v>2.0999999999999999E-3</v>
      </c>
      <c r="AJ23" s="58">
        <v>4.0000000000000002E-4</v>
      </c>
      <c r="AK23" s="128">
        <v>4.0000000000000002E-4</v>
      </c>
      <c r="AL23" s="128">
        <v>2.9999999999999997E-4</v>
      </c>
      <c r="AM23" s="131">
        <v>4.0000000000000002E-4</v>
      </c>
      <c r="AN23" s="128">
        <v>2.9999999999999997E-4</v>
      </c>
      <c r="AO23" s="154">
        <v>5.9999999999999995E-4</v>
      </c>
      <c r="AP23" s="161">
        <v>6.9999999999999999E-4</v>
      </c>
      <c r="AQ23" s="161">
        <v>1.1999999999999999E-3</v>
      </c>
      <c r="AR23" s="145">
        <f t="shared" si="6"/>
        <v>1.0999999999999999E-2</v>
      </c>
      <c r="AS23" s="174">
        <f t="shared" si="1"/>
        <v>9.6999999999999983E-4</v>
      </c>
      <c r="AT23" s="174">
        <f t="shared" si="2"/>
        <v>2.9999999999999997E-4</v>
      </c>
      <c r="AU23" s="174">
        <f t="shared" si="3"/>
        <v>1.870581974433872E-3</v>
      </c>
      <c r="AV23" s="70">
        <f t="shared" si="4"/>
        <v>39</v>
      </c>
      <c r="AW23" s="71">
        <f>COUNTIF(D23:AJ23,"&gt;"&amp;P23)</f>
        <v>17</v>
      </c>
      <c r="AX23" s="72">
        <f t="shared" si="5"/>
        <v>1</v>
      </c>
      <c r="AY23" s="89"/>
      <c r="AZ23" s="7"/>
      <c r="BA23" s="90"/>
    </row>
    <row r="24" spans="1:55" x14ac:dyDescent="0.25">
      <c r="A24" s="22" t="s">
        <v>36</v>
      </c>
      <c r="B24" s="18" t="s">
        <v>65</v>
      </c>
      <c r="C24" s="45"/>
      <c r="D24" s="11">
        <v>20</v>
      </c>
      <c r="E24" s="11">
        <v>21</v>
      </c>
      <c r="F24" s="11">
        <v>49.1</v>
      </c>
      <c r="G24" s="47">
        <v>15.7</v>
      </c>
      <c r="H24" s="47">
        <v>19.5</v>
      </c>
      <c r="I24" s="47">
        <v>20.5</v>
      </c>
      <c r="J24" s="47">
        <v>17.100000000000001</v>
      </c>
      <c r="K24" s="47">
        <v>15</v>
      </c>
      <c r="L24" s="154">
        <v>16.100000000000001</v>
      </c>
      <c r="M24" s="161">
        <v>20</v>
      </c>
      <c r="N24" s="31">
        <v>22</v>
      </c>
      <c r="O24" s="31">
        <v>22</v>
      </c>
      <c r="P24" s="24">
        <v>15.2</v>
      </c>
      <c r="Q24" s="128">
        <v>12.4</v>
      </c>
      <c r="R24" s="128">
        <v>15.2</v>
      </c>
      <c r="S24" s="131">
        <v>15.3</v>
      </c>
      <c r="T24" s="128">
        <v>14.8</v>
      </c>
      <c r="U24" s="163">
        <v>13.6</v>
      </c>
      <c r="V24" s="161">
        <v>12.7</v>
      </c>
      <c r="W24" s="161">
        <v>18</v>
      </c>
      <c r="X24" s="12">
        <v>2.2000000000000002</v>
      </c>
      <c r="Y24" s="11">
        <v>2.4</v>
      </c>
      <c r="Z24" s="11">
        <v>6.35</v>
      </c>
      <c r="AA24" s="132">
        <v>6.28</v>
      </c>
      <c r="AB24" s="132">
        <v>6.47</v>
      </c>
      <c r="AC24" s="132">
        <v>6.08</v>
      </c>
      <c r="AD24" s="132">
        <v>5.53</v>
      </c>
      <c r="AE24" s="134">
        <v>4.93</v>
      </c>
      <c r="AF24" s="154">
        <v>5.13</v>
      </c>
      <c r="AG24" s="161">
        <v>7.5</v>
      </c>
      <c r="AH24" s="11">
        <v>9.6</v>
      </c>
      <c r="AI24" s="11">
        <v>9.1</v>
      </c>
      <c r="AJ24" s="54">
        <v>8.92</v>
      </c>
      <c r="AK24" s="128">
        <v>8.82</v>
      </c>
      <c r="AL24" s="128">
        <v>10.5</v>
      </c>
      <c r="AM24" s="131">
        <v>10.1</v>
      </c>
      <c r="AN24" s="128">
        <v>9.5299999999999994</v>
      </c>
      <c r="AO24" s="154">
        <v>9.5399999999999991</v>
      </c>
      <c r="AP24" s="161">
        <v>8.89</v>
      </c>
      <c r="AQ24" s="161">
        <v>12</v>
      </c>
      <c r="AR24" s="145">
        <f t="shared" si="6"/>
        <v>49.1</v>
      </c>
      <c r="AS24" s="73">
        <f t="shared" si="1"/>
        <v>13.126750000000001</v>
      </c>
      <c r="AT24" s="69">
        <f t="shared" si="2"/>
        <v>2.2000000000000002</v>
      </c>
      <c r="AU24" s="69">
        <f t="shared" si="3"/>
        <v>8.0801619644531133</v>
      </c>
      <c r="AV24" s="70">
        <f t="shared" si="4"/>
        <v>39</v>
      </c>
      <c r="AW24" s="71"/>
      <c r="AX24" s="72">
        <f t="shared" si="5"/>
        <v>0</v>
      </c>
      <c r="AY24" s="89"/>
      <c r="AZ24" s="7"/>
      <c r="BA24" s="90"/>
    </row>
    <row r="25" spans="1:55" x14ac:dyDescent="0.25">
      <c r="A25" s="22" t="s">
        <v>40</v>
      </c>
      <c r="B25" s="18" t="s">
        <v>65</v>
      </c>
      <c r="C25" s="45">
        <f>50/1000</f>
        <v>0.05</v>
      </c>
      <c r="D25" s="11">
        <v>0.15</v>
      </c>
      <c r="E25" s="11">
        <v>0.21</v>
      </c>
      <c r="F25" s="11">
        <v>0.106</v>
      </c>
      <c r="G25" s="47">
        <v>0.13250000000000001</v>
      </c>
      <c r="H25" s="47">
        <v>1.0800000000000001E-2</v>
      </c>
      <c r="I25" s="47">
        <v>1.43E-2</v>
      </c>
      <c r="J25" s="47">
        <v>9.1999999999999998E-3</v>
      </c>
      <c r="K25" s="47">
        <v>8.8000000000000005E-3</v>
      </c>
      <c r="L25" s="154">
        <v>7.6E-3</v>
      </c>
      <c r="M25" s="161">
        <v>4.9000000000000002E-2</v>
      </c>
      <c r="N25" s="11">
        <v>1.6</v>
      </c>
      <c r="O25" s="11">
        <v>1.6</v>
      </c>
      <c r="P25" s="11">
        <v>0.72699999999999998</v>
      </c>
      <c r="Q25" s="128">
        <v>0.73329999999999995</v>
      </c>
      <c r="R25" s="128">
        <v>0.26100000000000001</v>
      </c>
      <c r="S25" s="131">
        <v>0.35799999999999998</v>
      </c>
      <c r="T25" s="128">
        <v>0.39700000000000002</v>
      </c>
      <c r="U25" s="163">
        <v>0.32900000000000001</v>
      </c>
      <c r="V25" s="161">
        <v>0.33400000000000002</v>
      </c>
      <c r="W25" s="161">
        <v>4.4999999999999998E-2</v>
      </c>
      <c r="X25" s="12">
        <v>0.11</v>
      </c>
      <c r="Y25" s="11">
        <v>0.12</v>
      </c>
      <c r="Z25" s="11">
        <v>4.8099999999999997E-2</v>
      </c>
      <c r="AA25" s="132">
        <v>4.3799999999999999E-2</v>
      </c>
      <c r="AB25" s="132">
        <v>5.6500000000000002E-2</v>
      </c>
      <c r="AC25" s="132">
        <v>4.8500000000000001E-2</v>
      </c>
      <c r="AD25" s="132">
        <v>3.7699999999999997E-2</v>
      </c>
      <c r="AE25" s="134">
        <v>6.4999999999999997E-3</v>
      </c>
      <c r="AF25" s="154">
        <v>7.1999999999999998E-3</v>
      </c>
      <c r="AG25" s="161">
        <v>5.8000000000000003E-2</v>
      </c>
      <c r="AH25" s="11">
        <v>0.39</v>
      </c>
      <c r="AI25" s="11">
        <v>0.24</v>
      </c>
      <c r="AJ25" s="54">
        <v>1.1900000000000001E-2</v>
      </c>
      <c r="AK25" s="128">
        <v>1.44E-2</v>
      </c>
      <c r="AL25" s="128">
        <v>1.34E-2</v>
      </c>
      <c r="AM25" s="131">
        <v>1.3100000000000001E-2</v>
      </c>
      <c r="AN25" s="128">
        <v>4.7999999999999996E-3</v>
      </c>
      <c r="AO25" s="154">
        <v>6.7000000000000002E-3</v>
      </c>
      <c r="AP25" s="161">
        <v>7.1000000000000004E-3</v>
      </c>
      <c r="AQ25" s="161">
        <v>1.7000000000000001E-2</v>
      </c>
      <c r="AR25" s="145">
        <f>MAX($D25:$AP25)</f>
        <v>1.6</v>
      </c>
      <c r="AS25" s="73">
        <f t="shared" si="1"/>
        <v>0.20842999999999998</v>
      </c>
      <c r="AT25" s="69">
        <f t="shared" si="2"/>
        <v>4.7999999999999996E-3</v>
      </c>
      <c r="AU25" s="69">
        <f t="shared" si="3"/>
        <v>0.37122627435195205</v>
      </c>
      <c r="AV25" s="70">
        <f t="shared" si="4"/>
        <v>39</v>
      </c>
      <c r="AW25" s="71"/>
      <c r="AX25" s="72">
        <f t="shared" si="5"/>
        <v>19</v>
      </c>
      <c r="AY25" s="89"/>
      <c r="AZ25" s="7"/>
      <c r="BA25" s="90"/>
    </row>
    <row r="26" spans="1:55" x14ac:dyDescent="0.25">
      <c r="A26" s="21" t="s">
        <v>15</v>
      </c>
      <c r="B26" s="18" t="s">
        <v>65</v>
      </c>
      <c r="C26" s="45">
        <f>1/1000</f>
        <v>1E-3</v>
      </c>
      <c r="D26" s="46">
        <v>1.0000000000000001E-5</v>
      </c>
      <c r="E26" s="46">
        <v>1.0000000000000001E-5</v>
      </c>
      <c r="F26" s="46">
        <v>1.0000000000000001E-5</v>
      </c>
      <c r="G26" s="46">
        <v>1.0000000000000001E-5</v>
      </c>
      <c r="H26" s="46">
        <v>1.0000000000000001E-5</v>
      </c>
      <c r="I26" s="46">
        <v>1.0000000000000001E-5</v>
      </c>
      <c r="J26" s="46">
        <v>1.0000000000000001E-5</v>
      </c>
      <c r="K26" s="46">
        <v>1.0000000000000001E-5</v>
      </c>
      <c r="L26" s="155">
        <v>1.0000000000000001E-5</v>
      </c>
      <c r="M26" s="162">
        <v>5.0000000000000002E-5</v>
      </c>
      <c r="N26" s="46">
        <v>1.0000000000000001E-5</v>
      </c>
      <c r="O26" s="46">
        <v>1.0000000000000001E-5</v>
      </c>
      <c r="P26" s="46">
        <v>1.0000000000000001E-5</v>
      </c>
      <c r="Q26" s="46">
        <v>1.0000000000000001E-5</v>
      </c>
      <c r="R26" s="46">
        <v>1.0000000000000001E-5</v>
      </c>
      <c r="S26" s="46">
        <v>1.0000000000000001E-5</v>
      </c>
      <c r="T26" s="46">
        <v>1.0000000000000001E-5</v>
      </c>
      <c r="U26" s="155">
        <v>1.0000000000000001E-5</v>
      </c>
      <c r="V26" s="162">
        <v>1.0000000000000001E-5</v>
      </c>
      <c r="W26" s="162">
        <v>5.0000000000000002E-5</v>
      </c>
      <c r="X26" s="162">
        <v>1.0000000000000001E-5</v>
      </c>
      <c r="Y26" s="46">
        <v>1.0000000000000001E-5</v>
      </c>
      <c r="Z26" s="46">
        <v>1.0000000000000001E-5</v>
      </c>
      <c r="AA26" s="46">
        <v>1.0000000000000001E-5</v>
      </c>
      <c r="AB26" s="46">
        <v>1.0000000000000001E-5</v>
      </c>
      <c r="AC26" s="46">
        <v>1.0000000000000001E-5</v>
      </c>
      <c r="AD26" s="46">
        <v>1.0000000000000001E-5</v>
      </c>
      <c r="AE26" s="46">
        <v>1.0000000000000001E-5</v>
      </c>
      <c r="AF26" s="155">
        <v>1.0000000000000001E-5</v>
      </c>
      <c r="AG26" s="162">
        <v>5.0000000000000002E-5</v>
      </c>
      <c r="AH26" s="46">
        <v>1.0000000000000001E-5</v>
      </c>
      <c r="AI26" s="46">
        <v>1.0000000000000001E-5</v>
      </c>
      <c r="AJ26" s="46">
        <v>1.0000000000000001E-5</v>
      </c>
      <c r="AK26" s="46">
        <v>1.0000000000000001E-5</v>
      </c>
      <c r="AL26" s="46">
        <v>1.0000000000000001E-5</v>
      </c>
      <c r="AM26" s="46">
        <v>1.0000000000000001E-5</v>
      </c>
      <c r="AN26" s="46">
        <v>1.0000000000000001E-5</v>
      </c>
      <c r="AO26" s="155">
        <v>1.0000000000000001E-5</v>
      </c>
      <c r="AP26" s="162">
        <v>1.0000000000000001E-5</v>
      </c>
      <c r="AQ26" s="162">
        <v>5.0000000000000002E-5</v>
      </c>
      <c r="AR26" s="145">
        <f t="shared" si="6"/>
        <v>5.0000000000000002E-5</v>
      </c>
      <c r="AS26" s="175">
        <f t="shared" si="1"/>
        <v>1.4000000000000012E-5</v>
      </c>
      <c r="AT26" s="175">
        <f t="shared" si="2"/>
        <v>1.0000000000000001E-5</v>
      </c>
      <c r="AU26" s="175">
        <f t="shared" si="3"/>
        <v>1.2152872405004E-5</v>
      </c>
      <c r="AV26" s="70">
        <f t="shared" si="4"/>
        <v>39</v>
      </c>
      <c r="AW26" s="71">
        <f>COUNTIF(D26:AJ26,"&gt;0.00001")</f>
        <v>3</v>
      </c>
      <c r="AX26" s="72">
        <f t="shared" si="5"/>
        <v>0</v>
      </c>
      <c r="AY26" s="89"/>
      <c r="AZ26" s="81"/>
      <c r="BA26" s="88"/>
      <c r="BB26" s="43"/>
      <c r="BC26" s="43"/>
    </row>
    <row r="27" spans="1:55" x14ac:dyDescent="0.25">
      <c r="A27" s="22" t="s">
        <v>41</v>
      </c>
      <c r="B27" s="18" t="s">
        <v>65</v>
      </c>
      <c r="C27" s="45">
        <f>20/1000</f>
        <v>0.02</v>
      </c>
      <c r="D27" s="25">
        <v>1.7999999999999999E-2</v>
      </c>
      <c r="E27" s="25">
        <v>1.7999999999999999E-2</v>
      </c>
      <c r="F27" s="25">
        <v>7.1000000000000004E-3</v>
      </c>
      <c r="G27" s="47">
        <v>7.8E-2</v>
      </c>
      <c r="H27" s="47">
        <v>4.0000000000000001E-3</v>
      </c>
      <c r="I27" s="47">
        <v>4.4999999999999997E-3</v>
      </c>
      <c r="J27" s="47">
        <v>3.8E-3</v>
      </c>
      <c r="K27" s="47">
        <v>4.0000000000000001E-3</v>
      </c>
      <c r="L27" s="154">
        <v>5.1999999999999998E-3</v>
      </c>
      <c r="M27" s="161">
        <v>7.0000000000000001E-3</v>
      </c>
      <c r="N27" s="25">
        <v>6.8000000000000005E-2</v>
      </c>
      <c r="O27" s="25">
        <v>6.6000000000000003E-2</v>
      </c>
      <c r="P27" s="25">
        <v>3.7999999999999999E-2</v>
      </c>
      <c r="Q27" s="128">
        <v>3.5000000000000003E-2</v>
      </c>
      <c r="R27" s="128">
        <v>3.5999999999999997E-2</v>
      </c>
      <c r="S27" s="131">
        <v>3.3000000000000002E-2</v>
      </c>
      <c r="T27" s="128">
        <v>0.03</v>
      </c>
      <c r="U27" s="163">
        <v>3.2000000000000001E-2</v>
      </c>
      <c r="V27" s="161">
        <v>2.8000000000000001E-2</v>
      </c>
      <c r="W27" s="161">
        <v>1.0999999999999999E-2</v>
      </c>
      <c r="X27" s="166">
        <v>3.8E-3</v>
      </c>
      <c r="Y27" s="26">
        <v>4.7000000000000002E-3</v>
      </c>
      <c r="Z27" s="26">
        <v>8.0000000000000002E-3</v>
      </c>
      <c r="AA27" s="132">
        <v>7.0000000000000001E-3</v>
      </c>
      <c r="AB27" s="132">
        <v>6.7999999999999996E-3</v>
      </c>
      <c r="AC27" s="132">
        <v>6.7999999999999996E-3</v>
      </c>
      <c r="AD27" s="132">
        <v>6.1000000000000004E-3</v>
      </c>
      <c r="AE27" s="134">
        <v>6.7999999999999996E-3</v>
      </c>
      <c r="AF27" s="154">
        <v>6.1000000000000004E-3</v>
      </c>
      <c r="AG27" s="161">
        <v>1.2E-2</v>
      </c>
      <c r="AH27" s="26">
        <v>1.7000000000000001E-2</v>
      </c>
      <c r="AI27" s="26">
        <v>8.6E-3</v>
      </c>
      <c r="AJ27" s="58">
        <v>3.7000000000000002E-3</v>
      </c>
      <c r="AK27" s="128">
        <v>2.5999999999999999E-2</v>
      </c>
      <c r="AL27" s="128">
        <v>3.3E-3</v>
      </c>
      <c r="AM27" s="131">
        <v>2.8E-3</v>
      </c>
      <c r="AN27" s="128">
        <v>2.3999999999999998E-3</v>
      </c>
      <c r="AO27" s="154">
        <v>1.6999999999999999E-3</v>
      </c>
      <c r="AP27" s="161">
        <v>1.1999999999999999E-3</v>
      </c>
      <c r="AQ27" s="161">
        <v>6.6E-3</v>
      </c>
      <c r="AR27" s="145">
        <f t="shared" si="6"/>
        <v>7.8E-2</v>
      </c>
      <c r="AS27" s="150">
        <f t="shared" si="1"/>
        <v>1.670000000000001E-2</v>
      </c>
      <c r="AT27" s="174">
        <f t="shared" si="2"/>
        <v>1.1999999999999999E-3</v>
      </c>
      <c r="AU27" s="69">
        <f t="shared" si="3"/>
        <v>1.9124584795224792E-2</v>
      </c>
      <c r="AV27" s="70">
        <f t="shared" si="4"/>
        <v>39</v>
      </c>
      <c r="AW27" s="71"/>
      <c r="AX27" s="72">
        <f t="shared" si="5"/>
        <v>11</v>
      </c>
      <c r="AY27" s="89"/>
      <c r="AZ27" s="7"/>
      <c r="BA27" s="90"/>
    </row>
    <row r="28" spans="1:55" x14ac:dyDescent="0.25">
      <c r="A28" s="22" t="s">
        <v>37</v>
      </c>
      <c r="B28" s="18" t="s">
        <v>65</v>
      </c>
      <c r="C28" s="45"/>
      <c r="D28" s="11">
        <v>10</v>
      </c>
      <c r="E28" s="11">
        <v>10</v>
      </c>
      <c r="F28" s="11">
        <v>8.73</v>
      </c>
      <c r="G28" s="47">
        <v>8.02</v>
      </c>
      <c r="H28" s="47">
        <v>10.4</v>
      </c>
      <c r="I28" s="47">
        <v>12</v>
      </c>
      <c r="J28" s="47">
        <v>9.43</v>
      </c>
      <c r="K28" s="47">
        <v>8.8000000000000007</v>
      </c>
      <c r="L28" s="154">
        <v>8.1999999999999993</v>
      </c>
      <c r="M28" s="161">
        <v>12</v>
      </c>
      <c r="N28" s="11">
        <v>7.7</v>
      </c>
      <c r="O28" s="11">
        <v>8</v>
      </c>
      <c r="P28" s="11">
        <v>6.99</v>
      </c>
      <c r="Q28" s="128">
        <v>7.01</v>
      </c>
      <c r="R28" s="128">
        <v>7.34</v>
      </c>
      <c r="S28" s="131">
        <v>7.78</v>
      </c>
      <c r="T28" s="128">
        <v>7.39</v>
      </c>
      <c r="U28" s="163">
        <v>6.92</v>
      </c>
      <c r="V28" s="161">
        <v>7.02</v>
      </c>
      <c r="W28" s="161">
        <v>8.1</v>
      </c>
      <c r="X28" s="12">
        <v>2.1</v>
      </c>
      <c r="Y28" s="11">
        <v>2.2000000000000002</v>
      </c>
      <c r="Z28" s="11">
        <v>3.77</v>
      </c>
      <c r="AA28" s="132">
        <v>3.66</v>
      </c>
      <c r="AB28" s="132">
        <v>3.63</v>
      </c>
      <c r="AC28" s="132">
        <v>3.73</v>
      </c>
      <c r="AD28" s="132">
        <v>3.42</v>
      </c>
      <c r="AE28" s="134">
        <v>3.48</v>
      </c>
      <c r="AF28" s="154">
        <v>3.38</v>
      </c>
      <c r="AG28" s="161">
        <v>5.0999999999999996</v>
      </c>
      <c r="AH28" s="11">
        <v>7.4</v>
      </c>
      <c r="AI28" s="11">
        <v>7</v>
      </c>
      <c r="AJ28" s="54">
        <v>6.33</v>
      </c>
      <c r="AK28" s="128">
        <v>6.41</v>
      </c>
      <c r="AL28" s="140">
        <v>7.1</v>
      </c>
      <c r="AM28" s="131">
        <v>7.27</v>
      </c>
      <c r="AN28" s="128">
        <v>6.49</v>
      </c>
      <c r="AO28" s="176">
        <v>6</v>
      </c>
      <c r="AP28" s="161">
        <v>6.26</v>
      </c>
      <c r="AQ28" s="161">
        <v>7.3</v>
      </c>
      <c r="AR28" s="145">
        <f t="shared" si="6"/>
        <v>12</v>
      </c>
      <c r="AS28" s="73">
        <f t="shared" si="1"/>
        <v>6.8464999999999989</v>
      </c>
      <c r="AT28" s="69">
        <f t="shared" si="2"/>
        <v>2.1</v>
      </c>
      <c r="AU28" s="69">
        <f t="shared" si="3"/>
        <v>2.4409220094895079</v>
      </c>
      <c r="AV28" s="70">
        <f t="shared" si="4"/>
        <v>39</v>
      </c>
      <c r="AW28" s="71"/>
      <c r="AX28" s="72">
        <f t="shared" si="5"/>
        <v>0</v>
      </c>
      <c r="AY28" s="89"/>
      <c r="AZ28" s="7"/>
      <c r="BA28" s="90"/>
    </row>
    <row r="29" spans="1:55" x14ac:dyDescent="0.25">
      <c r="A29" s="22" t="s">
        <v>35</v>
      </c>
      <c r="B29" s="18" t="s">
        <v>65</v>
      </c>
      <c r="C29" s="45">
        <v>200</v>
      </c>
      <c r="D29" s="11">
        <v>68</v>
      </c>
      <c r="E29" s="11">
        <v>72</v>
      </c>
      <c r="F29" s="11">
        <v>92.6</v>
      </c>
      <c r="G29" s="47">
        <v>82.4</v>
      </c>
      <c r="H29" s="47">
        <v>150</v>
      </c>
      <c r="I29" s="47">
        <v>157</v>
      </c>
      <c r="J29" s="47">
        <v>136</v>
      </c>
      <c r="K29" s="47">
        <v>125</v>
      </c>
      <c r="L29" s="154">
        <v>120</v>
      </c>
      <c r="M29" s="161">
        <v>140</v>
      </c>
      <c r="N29" s="31">
        <v>110</v>
      </c>
      <c r="O29" s="31">
        <v>110</v>
      </c>
      <c r="P29" s="31">
        <v>75</v>
      </c>
      <c r="Q29" s="128">
        <v>73.099999999999994</v>
      </c>
      <c r="R29" s="128">
        <v>75.7</v>
      </c>
      <c r="S29" s="131">
        <v>75.900000000000006</v>
      </c>
      <c r="T29" s="128">
        <v>73.5</v>
      </c>
      <c r="U29" s="163">
        <v>75.599999999999994</v>
      </c>
      <c r="V29" s="161">
        <v>81.2</v>
      </c>
      <c r="W29" s="161">
        <v>91</v>
      </c>
      <c r="X29" s="12">
        <v>3.7</v>
      </c>
      <c r="Y29" s="11">
        <v>3.8</v>
      </c>
      <c r="Z29" s="11">
        <v>9.4</v>
      </c>
      <c r="AA29" s="132">
        <v>9.1999999999999993</v>
      </c>
      <c r="AB29" s="132">
        <v>8.5</v>
      </c>
      <c r="AC29" s="132">
        <v>8.6999999999999993</v>
      </c>
      <c r="AD29" s="132">
        <v>9</v>
      </c>
      <c r="AE29" s="134">
        <v>8.8000000000000007</v>
      </c>
      <c r="AF29" s="154">
        <v>9.5</v>
      </c>
      <c r="AG29" s="161">
        <v>17</v>
      </c>
      <c r="AH29" s="11">
        <v>21</v>
      </c>
      <c r="AI29" s="11">
        <v>23</v>
      </c>
      <c r="AJ29" s="54">
        <v>24.6</v>
      </c>
      <c r="AK29" s="128">
        <v>22.6</v>
      </c>
      <c r="AL29" s="128">
        <v>30.6</v>
      </c>
      <c r="AM29" s="131">
        <v>29.3</v>
      </c>
      <c r="AN29" s="128">
        <v>27.4</v>
      </c>
      <c r="AO29" s="154">
        <v>25.9</v>
      </c>
      <c r="AP29" s="161">
        <v>24.1</v>
      </c>
      <c r="AQ29" s="161">
        <v>33</v>
      </c>
      <c r="AR29" s="145">
        <f t="shared" si="6"/>
        <v>157</v>
      </c>
      <c r="AS29" s="73">
        <f t="shared" si="1"/>
        <v>58.327500000000008</v>
      </c>
      <c r="AT29" s="69">
        <f t="shared" si="2"/>
        <v>3.7</v>
      </c>
      <c r="AU29" s="69">
        <f t="shared" si="3"/>
        <v>46.649126671683447</v>
      </c>
      <c r="AV29" s="70">
        <f t="shared" si="4"/>
        <v>39</v>
      </c>
      <c r="AW29" s="71"/>
      <c r="AX29" s="72">
        <f t="shared" si="5"/>
        <v>0</v>
      </c>
      <c r="AY29" s="89"/>
      <c r="AZ29" s="7"/>
      <c r="BA29" s="90"/>
    </row>
    <row r="30" spans="1:55" x14ac:dyDescent="0.25">
      <c r="A30" s="22" t="s">
        <v>43</v>
      </c>
      <c r="B30" s="18" t="s">
        <v>65</v>
      </c>
      <c r="C30" s="45"/>
      <c r="D30" s="25">
        <v>9.0999999999999998E-2</v>
      </c>
      <c r="E30" s="11">
        <v>0.17</v>
      </c>
      <c r="F30" s="25">
        <v>9.0999999999999998E-2</v>
      </c>
      <c r="G30" s="47">
        <v>0.1</v>
      </c>
      <c r="H30" s="47">
        <v>1.7999999999999999E-2</v>
      </c>
      <c r="I30" s="47">
        <v>2.3E-2</v>
      </c>
      <c r="J30" s="47">
        <v>0.03</v>
      </c>
      <c r="K30" s="47">
        <v>3.4000000000000002E-2</v>
      </c>
      <c r="L30" s="154">
        <v>3.7999999999999999E-2</v>
      </c>
      <c r="M30" s="161">
        <v>8.8999999999999996E-2</v>
      </c>
      <c r="N30" s="25">
        <v>0.15</v>
      </c>
      <c r="O30" s="11">
        <v>0.2</v>
      </c>
      <c r="P30" s="11">
        <v>6.0999999999999999E-2</v>
      </c>
      <c r="Q30" s="128">
        <v>6.5000000000000002E-2</v>
      </c>
      <c r="R30" s="128">
        <v>3.5000000000000003E-2</v>
      </c>
      <c r="S30" s="131">
        <v>3.4000000000000002E-2</v>
      </c>
      <c r="T30" s="128">
        <v>3.6999999999999998E-2</v>
      </c>
      <c r="U30" s="163">
        <v>3.1E-2</v>
      </c>
      <c r="V30" s="161">
        <v>2.8000000000000001E-2</v>
      </c>
      <c r="W30" s="161">
        <v>0.04</v>
      </c>
      <c r="X30" s="167">
        <v>5.6000000000000001E-2</v>
      </c>
      <c r="Y30" s="11">
        <v>0.11</v>
      </c>
      <c r="Z30" s="11">
        <v>3.5000000000000003E-2</v>
      </c>
      <c r="AA30" s="132">
        <v>4.2000000000000003E-2</v>
      </c>
      <c r="AB30" s="132">
        <v>2.8000000000000001E-2</v>
      </c>
      <c r="AC30" s="132">
        <v>1.9E-2</v>
      </c>
      <c r="AD30" s="132">
        <v>2.9000000000000001E-2</v>
      </c>
      <c r="AE30" s="134">
        <v>2.1999999999999999E-2</v>
      </c>
      <c r="AF30" s="154">
        <v>2.5000000000000001E-2</v>
      </c>
      <c r="AG30" s="161">
        <v>0.2</v>
      </c>
      <c r="AH30" s="25">
        <v>0.15</v>
      </c>
      <c r="AI30" s="11">
        <v>0.14000000000000001</v>
      </c>
      <c r="AJ30" s="54">
        <v>2.7E-2</v>
      </c>
      <c r="AK30" s="128">
        <v>2.1999999999999999E-2</v>
      </c>
      <c r="AL30" s="128">
        <v>3.3000000000000002E-2</v>
      </c>
      <c r="AM30" s="131">
        <v>1.4999999999999999E-2</v>
      </c>
      <c r="AN30" s="128">
        <v>1.6E-2</v>
      </c>
      <c r="AO30" s="154">
        <v>1.7000000000000001E-2</v>
      </c>
      <c r="AP30" s="161">
        <v>1.4999999999999999E-2</v>
      </c>
      <c r="AQ30" s="161">
        <v>3.5999999999999997E-2</v>
      </c>
      <c r="AR30" s="145">
        <f t="shared" si="6"/>
        <v>0.2</v>
      </c>
      <c r="AS30" s="73">
        <f t="shared" si="1"/>
        <v>6.0049999999999992E-2</v>
      </c>
      <c r="AT30" s="69">
        <f t="shared" si="2"/>
        <v>1.4999999999999999E-2</v>
      </c>
      <c r="AU30" s="69">
        <f t="shared" si="3"/>
        <v>5.2878646749432635E-2</v>
      </c>
      <c r="AV30" s="70">
        <f t="shared" si="4"/>
        <v>39</v>
      </c>
      <c r="AW30" s="71"/>
      <c r="AX30" s="72">
        <f t="shared" si="5"/>
        <v>0</v>
      </c>
      <c r="AY30" s="89"/>
      <c r="AZ30" s="7"/>
      <c r="BA30" s="90"/>
    </row>
    <row r="31" spans="1:55" x14ac:dyDescent="0.25">
      <c r="A31" s="22" t="s">
        <v>23</v>
      </c>
      <c r="B31" s="18" t="s">
        <v>63</v>
      </c>
      <c r="C31" s="45">
        <v>1</v>
      </c>
      <c r="D31" s="36">
        <v>0.1</v>
      </c>
      <c r="E31" s="36">
        <v>0.1</v>
      </c>
      <c r="F31" s="36">
        <v>0.1</v>
      </c>
      <c r="G31" s="36">
        <v>0.1</v>
      </c>
      <c r="H31" s="36">
        <v>0.1</v>
      </c>
      <c r="I31" s="36">
        <v>0.1</v>
      </c>
      <c r="J31" s="36">
        <v>0.1</v>
      </c>
      <c r="K31" s="36">
        <v>0.1</v>
      </c>
      <c r="L31" s="156">
        <v>0.1</v>
      </c>
      <c r="M31" s="38">
        <v>1</v>
      </c>
      <c r="N31" s="36">
        <v>0.1</v>
      </c>
      <c r="O31" s="36">
        <v>0.1</v>
      </c>
      <c r="P31" s="36">
        <v>0.1</v>
      </c>
      <c r="Q31" s="36">
        <v>0.1</v>
      </c>
      <c r="R31" s="36">
        <v>0.1</v>
      </c>
      <c r="S31" s="36">
        <v>0.1</v>
      </c>
      <c r="T31" s="36">
        <v>0.1</v>
      </c>
      <c r="U31" s="156">
        <v>0.5</v>
      </c>
      <c r="V31" s="38">
        <v>0.5</v>
      </c>
      <c r="W31" s="38">
        <v>1</v>
      </c>
      <c r="X31" s="38">
        <v>0.1</v>
      </c>
      <c r="Y31" s="36">
        <v>0.1</v>
      </c>
      <c r="Z31" s="36">
        <v>0.1</v>
      </c>
      <c r="AA31" s="36">
        <v>0.1</v>
      </c>
      <c r="AB31" s="36">
        <v>0.1</v>
      </c>
      <c r="AC31" s="36">
        <v>0.1</v>
      </c>
      <c r="AD31" s="36">
        <v>0.1</v>
      </c>
      <c r="AE31" s="36">
        <v>0.1</v>
      </c>
      <c r="AF31" s="156">
        <v>0.1</v>
      </c>
      <c r="AG31" s="38">
        <v>1</v>
      </c>
      <c r="AH31" s="36">
        <v>0.1</v>
      </c>
      <c r="AI31" s="36">
        <v>0.1</v>
      </c>
      <c r="AJ31" s="36">
        <v>0.1</v>
      </c>
      <c r="AK31" s="36">
        <v>0.1</v>
      </c>
      <c r="AL31" s="36">
        <v>0.1</v>
      </c>
      <c r="AM31" s="36">
        <v>0.1</v>
      </c>
      <c r="AN31" s="36">
        <v>0.1</v>
      </c>
      <c r="AO31" s="156">
        <v>0.1</v>
      </c>
      <c r="AP31" s="38">
        <v>0.1</v>
      </c>
      <c r="AQ31" s="38">
        <v>1</v>
      </c>
      <c r="AR31" s="145">
        <f t="shared" si="6"/>
        <v>1</v>
      </c>
      <c r="AS31" s="73">
        <f t="shared" si="1"/>
        <v>0.20999999999999988</v>
      </c>
      <c r="AT31" s="69">
        <f t="shared" si="2"/>
        <v>0.1</v>
      </c>
      <c r="AU31" s="69">
        <f t="shared" si="3"/>
        <v>0.28084122715832666</v>
      </c>
      <c r="AV31" s="70">
        <f t="shared" si="4"/>
        <v>39</v>
      </c>
      <c r="AW31" s="71">
        <f>COUNTIF(D31:AJ31,"&gt;"&amp;D31)</f>
        <v>5</v>
      </c>
      <c r="AX31" s="72">
        <f t="shared" si="5"/>
        <v>3</v>
      </c>
      <c r="AY31" s="89"/>
      <c r="AZ31" s="81"/>
      <c r="BA31" s="88"/>
      <c r="BB31" s="43"/>
      <c r="BC31" s="43"/>
    </row>
    <row r="32" spans="1:55" x14ac:dyDescent="0.25">
      <c r="A32" s="22" t="s">
        <v>24</v>
      </c>
      <c r="B32" s="18" t="s">
        <v>63</v>
      </c>
      <c r="C32" s="45"/>
      <c r="D32" s="36">
        <v>0.1</v>
      </c>
      <c r="E32" s="36">
        <v>0.1</v>
      </c>
      <c r="F32" s="36">
        <v>0.1</v>
      </c>
      <c r="G32" s="36">
        <v>0.1</v>
      </c>
      <c r="H32" s="36">
        <v>0.1</v>
      </c>
      <c r="I32" s="36">
        <v>0.1</v>
      </c>
      <c r="J32" s="36">
        <v>0.1</v>
      </c>
      <c r="K32" s="36">
        <v>0.1</v>
      </c>
      <c r="L32" s="156">
        <v>0.1</v>
      </c>
      <c r="M32" s="38">
        <v>1</v>
      </c>
      <c r="N32" s="36">
        <v>0.1</v>
      </c>
      <c r="O32" s="36">
        <v>0.1</v>
      </c>
      <c r="P32" s="36">
        <v>0.1</v>
      </c>
      <c r="Q32" s="36">
        <v>0.5</v>
      </c>
      <c r="R32" s="36">
        <v>0.1</v>
      </c>
      <c r="S32" s="36">
        <v>0.1</v>
      </c>
      <c r="T32" s="36">
        <v>0.1</v>
      </c>
      <c r="U32" s="156">
        <v>0.5</v>
      </c>
      <c r="V32" s="38">
        <v>0.5</v>
      </c>
      <c r="W32" s="38">
        <v>1</v>
      </c>
      <c r="X32" s="38">
        <v>0.1</v>
      </c>
      <c r="Y32" s="36">
        <v>0.1</v>
      </c>
      <c r="Z32" s="36">
        <v>0.1</v>
      </c>
      <c r="AA32" s="36">
        <v>0.1</v>
      </c>
      <c r="AB32" s="36">
        <v>0.1</v>
      </c>
      <c r="AC32" s="36">
        <v>0.1</v>
      </c>
      <c r="AD32" s="36">
        <v>0.1</v>
      </c>
      <c r="AE32" s="36">
        <v>0.1</v>
      </c>
      <c r="AF32" s="156">
        <v>0.1</v>
      </c>
      <c r="AG32" s="38">
        <v>1</v>
      </c>
      <c r="AH32" s="36">
        <v>0.1</v>
      </c>
      <c r="AI32" s="36">
        <v>0.1</v>
      </c>
      <c r="AJ32" s="36">
        <v>0.1</v>
      </c>
      <c r="AK32" s="36">
        <v>1</v>
      </c>
      <c r="AL32" s="36">
        <v>0.1</v>
      </c>
      <c r="AM32" s="36">
        <v>0.1</v>
      </c>
      <c r="AN32" s="36">
        <v>0.1</v>
      </c>
      <c r="AO32" s="156">
        <v>0.1</v>
      </c>
      <c r="AP32" s="38">
        <v>0.1</v>
      </c>
      <c r="AQ32" s="38">
        <v>1</v>
      </c>
      <c r="AR32" s="145">
        <f t="shared" si="6"/>
        <v>1</v>
      </c>
      <c r="AS32" s="73">
        <f t="shared" si="1"/>
        <v>0.24249999999999985</v>
      </c>
      <c r="AT32" s="69">
        <f t="shared" si="2"/>
        <v>0.1</v>
      </c>
      <c r="AU32" s="69">
        <f t="shared" si="3"/>
        <v>0.30875058392968763</v>
      </c>
      <c r="AV32" s="70">
        <f t="shared" si="4"/>
        <v>39</v>
      </c>
      <c r="AW32" s="71">
        <f>COUNTIF(D32:AJ32,"&gt;"&amp;D32)</f>
        <v>6</v>
      </c>
      <c r="AX32" s="72">
        <f t="shared" si="5"/>
        <v>0</v>
      </c>
      <c r="AY32" s="89"/>
      <c r="AZ32" s="81"/>
      <c r="BA32" s="88"/>
      <c r="BB32" s="43"/>
      <c r="BC32" s="43"/>
    </row>
    <row r="33" spans="1:55" x14ac:dyDescent="0.25">
      <c r="A33" s="22" t="s">
        <v>25</v>
      </c>
      <c r="B33" s="18" t="s">
        <v>63</v>
      </c>
      <c r="C33" s="45"/>
      <c r="D33" s="36">
        <v>11</v>
      </c>
      <c r="E33" s="36">
        <v>29</v>
      </c>
      <c r="F33" s="36">
        <v>20</v>
      </c>
      <c r="G33" s="36">
        <v>10</v>
      </c>
      <c r="H33" s="36">
        <v>10</v>
      </c>
      <c r="I33" s="36">
        <v>10</v>
      </c>
      <c r="J33" s="36">
        <v>10</v>
      </c>
      <c r="K33" s="36">
        <v>10</v>
      </c>
      <c r="L33" s="156">
        <v>10</v>
      </c>
      <c r="M33" s="38"/>
      <c r="N33" s="36">
        <v>12</v>
      </c>
      <c r="O33" s="36">
        <v>17</v>
      </c>
      <c r="P33" s="36">
        <v>10</v>
      </c>
      <c r="Q33" s="36">
        <v>10</v>
      </c>
      <c r="R33" s="36">
        <v>10</v>
      </c>
      <c r="S33" s="36">
        <v>10</v>
      </c>
      <c r="T33" s="36">
        <v>10</v>
      </c>
      <c r="U33" s="156">
        <v>10</v>
      </c>
      <c r="V33" s="38">
        <v>10</v>
      </c>
      <c r="W33" s="38"/>
      <c r="X33" s="38">
        <v>10</v>
      </c>
      <c r="Y33" s="36">
        <v>30</v>
      </c>
      <c r="Z33" s="36">
        <v>10</v>
      </c>
      <c r="AA33" s="36">
        <v>10</v>
      </c>
      <c r="AB33" s="36">
        <v>10</v>
      </c>
      <c r="AC33" s="36">
        <v>10</v>
      </c>
      <c r="AD33" s="36">
        <v>10</v>
      </c>
      <c r="AE33" s="36">
        <v>10</v>
      </c>
      <c r="AF33" s="156">
        <v>10</v>
      </c>
      <c r="AG33" s="38"/>
      <c r="AH33" s="36">
        <v>12</v>
      </c>
      <c r="AI33" s="36">
        <v>12</v>
      </c>
      <c r="AJ33" s="36">
        <v>10</v>
      </c>
      <c r="AK33" s="36">
        <v>10</v>
      </c>
      <c r="AL33" s="36">
        <v>10</v>
      </c>
      <c r="AM33" s="36">
        <v>10</v>
      </c>
      <c r="AN33" s="36">
        <v>10</v>
      </c>
      <c r="AO33" s="156">
        <v>10</v>
      </c>
      <c r="AP33" s="38">
        <v>10</v>
      </c>
      <c r="AQ33" s="38"/>
      <c r="AR33" s="145">
        <f t="shared" si="6"/>
        <v>30</v>
      </c>
      <c r="AS33" s="73">
        <f t="shared" si="1"/>
        <v>11.75</v>
      </c>
      <c r="AT33" s="69">
        <f t="shared" si="2"/>
        <v>10</v>
      </c>
      <c r="AU33" s="69">
        <f t="shared" si="3"/>
        <v>4.8188617506034115</v>
      </c>
      <c r="AV33" s="70">
        <f t="shared" si="4"/>
        <v>36</v>
      </c>
      <c r="AW33" s="71">
        <v>7</v>
      </c>
      <c r="AX33" s="72">
        <f t="shared" si="5"/>
        <v>0</v>
      </c>
      <c r="AY33" s="89"/>
      <c r="AZ33" s="81"/>
      <c r="BA33" s="88"/>
      <c r="BB33" s="43"/>
      <c r="BC33" s="43"/>
    </row>
    <row r="34" spans="1:55" x14ac:dyDescent="0.25">
      <c r="A34" s="22" t="s">
        <v>26</v>
      </c>
      <c r="B34" s="18" t="s">
        <v>63</v>
      </c>
      <c r="C34" s="45"/>
      <c r="D34" s="36">
        <v>10</v>
      </c>
      <c r="E34" s="36">
        <v>10</v>
      </c>
      <c r="F34" s="36">
        <v>20</v>
      </c>
      <c r="G34" s="36">
        <v>10</v>
      </c>
      <c r="H34" s="36">
        <v>10</v>
      </c>
      <c r="I34" s="36">
        <v>10</v>
      </c>
      <c r="J34" s="36">
        <v>10</v>
      </c>
      <c r="K34" s="36">
        <v>10</v>
      </c>
      <c r="L34" s="156">
        <v>10</v>
      </c>
      <c r="M34" s="38">
        <v>0.1</v>
      </c>
      <c r="N34" s="36">
        <v>10</v>
      </c>
      <c r="O34" s="36">
        <v>10</v>
      </c>
      <c r="P34" s="36">
        <v>10</v>
      </c>
      <c r="Q34" s="36">
        <v>10</v>
      </c>
      <c r="R34" s="36">
        <v>10</v>
      </c>
      <c r="S34" s="36">
        <v>10</v>
      </c>
      <c r="T34" s="36">
        <v>10</v>
      </c>
      <c r="U34" s="156">
        <v>10</v>
      </c>
      <c r="V34" s="38">
        <v>10</v>
      </c>
      <c r="W34" s="38">
        <v>0.1</v>
      </c>
      <c r="X34" s="38">
        <v>10</v>
      </c>
      <c r="Y34" s="36">
        <v>10</v>
      </c>
      <c r="Z34" s="36">
        <v>10</v>
      </c>
      <c r="AA34" s="36">
        <v>10</v>
      </c>
      <c r="AB34" s="36">
        <v>10</v>
      </c>
      <c r="AC34" s="36">
        <v>10</v>
      </c>
      <c r="AD34" s="36">
        <v>10</v>
      </c>
      <c r="AE34" s="36">
        <v>10</v>
      </c>
      <c r="AF34" s="156">
        <v>10</v>
      </c>
      <c r="AG34" s="38">
        <v>0.1</v>
      </c>
      <c r="AH34" s="36">
        <v>10</v>
      </c>
      <c r="AI34" s="36">
        <v>10</v>
      </c>
      <c r="AJ34" s="36">
        <v>10</v>
      </c>
      <c r="AK34" s="36">
        <v>10</v>
      </c>
      <c r="AL34" s="36">
        <v>10</v>
      </c>
      <c r="AM34" s="36">
        <v>10</v>
      </c>
      <c r="AN34" s="36">
        <v>10</v>
      </c>
      <c r="AO34" s="156">
        <v>10</v>
      </c>
      <c r="AP34" s="38">
        <v>10</v>
      </c>
      <c r="AQ34" s="38">
        <v>0.1</v>
      </c>
      <c r="AR34" s="145">
        <f t="shared" si="6"/>
        <v>20</v>
      </c>
      <c r="AS34" s="73">
        <f t="shared" si="1"/>
        <v>9.2600000000000016</v>
      </c>
      <c r="AT34" s="69">
        <f t="shared" si="2"/>
        <v>0.1</v>
      </c>
      <c r="AU34" s="69">
        <f t="shared" si="3"/>
        <v>3.4719978730939958</v>
      </c>
      <c r="AV34" s="70">
        <f t="shared" si="4"/>
        <v>39</v>
      </c>
      <c r="AW34" s="71">
        <v>0</v>
      </c>
      <c r="AX34" s="72">
        <f t="shared" si="5"/>
        <v>0</v>
      </c>
      <c r="AY34" s="89"/>
      <c r="AZ34" s="81"/>
      <c r="BA34" s="88"/>
      <c r="BB34" s="43"/>
      <c r="BC34" s="43"/>
    </row>
    <row r="35" spans="1:55" x14ac:dyDescent="0.25">
      <c r="A35" s="22" t="s">
        <v>27</v>
      </c>
      <c r="B35" s="18" t="s">
        <v>63</v>
      </c>
      <c r="C35" s="45"/>
      <c r="D35" s="36">
        <v>10</v>
      </c>
      <c r="E35" s="36">
        <v>10</v>
      </c>
      <c r="F35" s="36">
        <v>20</v>
      </c>
      <c r="G35" s="36">
        <v>10</v>
      </c>
      <c r="H35" s="36">
        <v>10</v>
      </c>
      <c r="I35" s="36">
        <v>10</v>
      </c>
      <c r="J35" s="36">
        <v>10</v>
      </c>
      <c r="K35" s="36">
        <v>10</v>
      </c>
      <c r="L35" s="156">
        <v>10</v>
      </c>
      <c r="M35" s="38">
        <v>0.1</v>
      </c>
      <c r="N35" s="36">
        <v>10</v>
      </c>
      <c r="O35" s="36">
        <v>10</v>
      </c>
      <c r="P35" s="36">
        <v>10</v>
      </c>
      <c r="Q35" s="36">
        <v>10</v>
      </c>
      <c r="R35" s="36">
        <v>10</v>
      </c>
      <c r="S35" s="36">
        <v>10</v>
      </c>
      <c r="T35" s="36">
        <v>10</v>
      </c>
      <c r="U35" s="156">
        <v>10</v>
      </c>
      <c r="V35" s="38">
        <v>10</v>
      </c>
      <c r="W35" s="38"/>
      <c r="X35" s="38">
        <v>10</v>
      </c>
      <c r="Y35" s="36">
        <v>10</v>
      </c>
      <c r="Z35" s="36">
        <v>10</v>
      </c>
      <c r="AA35" s="36">
        <v>10</v>
      </c>
      <c r="AB35" s="36">
        <v>10</v>
      </c>
      <c r="AC35" s="36">
        <v>10</v>
      </c>
      <c r="AD35" s="36">
        <v>10</v>
      </c>
      <c r="AE35" s="36">
        <v>10</v>
      </c>
      <c r="AF35" s="156">
        <v>10</v>
      </c>
      <c r="AG35" s="38"/>
      <c r="AH35" s="36">
        <v>10</v>
      </c>
      <c r="AI35" s="36">
        <v>10</v>
      </c>
      <c r="AJ35" s="36">
        <v>10</v>
      </c>
      <c r="AK35" s="36">
        <v>10</v>
      </c>
      <c r="AL35" s="36">
        <v>10</v>
      </c>
      <c r="AM35" s="36">
        <v>10</v>
      </c>
      <c r="AN35" s="36">
        <v>10</v>
      </c>
      <c r="AO35" s="156">
        <v>10</v>
      </c>
      <c r="AP35" s="38">
        <v>10</v>
      </c>
      <c r="AQ35" s="38"/>
      <c r="AR35" s="145">
        <f t="shared" si="6"/>
        <v>20</v>
      </c>
      <c r="AS35" s="73">
        <f t="shared" si="1"/>
        <v>10.002702702702702</v>
      </c>
      <c r="AT35" s="69">
        <f t="shared" si="2"/>
        <v>0.1</v>
      </c>
      <c r="AU35" s="69">
        <f t="shared" si="3"/>
        <v>2.345265501019079</v>
      </c>
      <c r="AV35" s="70">
        <f t="shared" si="4"/>
        <v>37</v>
      </c>
      <c r="AW35" s="71">
        <v>0</v>
      </c>
      <c r="AX35" s="72">
        <f t="shared" si="5"/>
        <v>0</v>
      </c>
      <c r="AY35" s="89"/>
      <c r="AZ35" s="81"/>
      <c r="BA35" s="88"/>
      <c r="BB35" s="43"/>
      <c r="BC35" s="43"/>
    </row>
    <row r="36" spans="1:55" x14ac:dyDescent="0.25">
      <c r="A36" s="22" t="s">
        <v>28</v>
      </c>
      <c r="B36" s="18" t="s">
        <v>63</v>
      </c>
      <c r="C36" s="45"/>
      <c r="D36" s="36">
        <v>10</v>
      </c>
      <c r="E36" s="36">
        <v>10</v>
      </c>
      <c r="F36" s="36">
        <v>20</v>
      </c>
      <c r="G36" s="36">
        <v>10</v>
      </c>
      <c r="H36" s="36">
        <v>10</v>
      </c>
      <c r="I36" s="36">
        <v>10</v>
      </c>
      <c r="J36" s="36">
        <v>10</v>
      </c>
      <c r="K36" s="36">
        <v>10</v>
      </c>
      <c r="L36" s="156">
        <v>10</v>
      </c>
      <c r="M36" s="38"/>
      <c r="N36" s="36">
        <v>10</v>
      </c>
      <c r="O36" s="36">
        <v>10</v>
      </c>
      <c r="P36" s="36">
        <v>10</v>
      </c>
      <c r="Q36" s="36">
        <v>10</v>
      </c>
      <c r="R36" s="36">
        <v>10</v>
      </c>
      <c r="S36" s="36">
        <v>10</v>
      </c>
      <c r="T36" s="36">
        <v>10</v>
      </c>
      <c r="U36" s="156">
        <v>10</v>
      </c>
      <c r="V36" s="38">
        <v>10</v>
      </c>
      <c r="W36" s="38"/>
      <c r="X36" s="38">
        <v>10</v>
      </c>
      <c r="Y36" s="36">
        <v>10</v>
      </c>
      <c r="Z36" s="36">
        <v>10</v>
      </c>
      <c r="AA36" s="36">
        <v>10</v>
      </c>
      <c r="AB36" s="36">
        <v>10</v>
      </c>
      <c r="AC36" s="36">
        <v>10</v>
      </c>
      <c r="AD36" s="36">
        <v>10</v>
      </c>
      <c r="AE36" s="36">
        <v>10</v>
      </c>
      <c r="AF36" s="156">
        <v>10</v>
      </c>
      <c r="AG36" s="38"/>
      <c r="AH36" s="36">
        <v>10</v>
      </c>
      <c r="AI36" s="36">
        <v>10</v>
      </c>
      <c r="AJ36" s="36">
        <v>10</v>
      </c>
      <c r="AK36" s="36">
        <v>10</v>
      </c>
      <c r="AL36" s="36">
        <v>10</v>
      </c>
      <c r="AM36" s="36">
        <v>10</v>
      </c>
      <c r="AN36" s="36">
        <v>10</v>
      </c>
      <c r="AO36" s="156">
        <v>10</v>
      </c>
      <c r="AP36" s="38">
        <v>10</v>
      </c>
      <c r="AQ36" s="38"/>
      <c r="AR36" s="145">
        <f t="shared" si="6"/>
        <v>20</v>
      </c>
      <c r="AS36" s="73">
        <f t="shared" si="1"/>
        <v>10.277777777777779</v>
      </c>
      <c r="AT36" s="69">
        <f t="shared" si="2"/>
        <v>10</v>
      </c>
      <c r="AU36" s="69">
        <f t="shared" si="3"/>
        <v>1.6666666666666663</v>
      </c>
      <c r="AV36" s="70">
        <f t="shared" si="4"/>
        <v>36</v>
      </c>
      <c r="AW36" s="71">
        <v>0</v>
      </c>
      <c r="AX36" s="72">
        <f t="shared" si="5"/>
        <v>0</v>
      </c>
      <c r="AY36" s="89"/>
      <c r="AZ36" s="81"/>
      <c r="BA36" s="88"/>
      <c r="BB36" s="43"/>
      <c r="BC36" s="43"/>
    </row>
    <row r="37" spans="1:55" x14ac:dyDescent="0.25">
      <c r="A37" s="22" t="s">
        <v>74</v>
      </c>
      <c r="B37" s="18" t="s">
        <v>63</v>
      </c>
      <c r="C37" s="45"/>
      <c r="D37" s="122">
        <v>11</v>
      </c>
      <c r="E37" s="36">
        <v>10</v>
      </c>
      <c r="F37" s="36">
        <v>20</v>
      </c>
      <c r="G37" s="36">
        <v>10</v>
      </c>
      <c r="H37" s="36">
        <v>10</v>
      </c>
      <c r="I37" s="36">
        <v>10</v>
      </c>
      <c r="J37" s="36">
        <v>10</v>
      </c>
      <c r="K37" s="36">
        <v>10</v>
      </c>
      <c r="L37" s="156">
        <v>10</v>
      </c>
      <c r="M37" s="38"/>
      <c r="N37" s="36">
        <v>12</v>
      </c>
      <c r="O37" s="36">
        <v>17</v>
      </c>
      <c r="P37" s="36">
        <v>10</v>
      </c>
      <c r="Q37" s="36">
        <v>10</v>
      </c>
      <c r="R37" s="36">
        <v>10</v>
      </c>
      <c r="S37" s="36">
        <v>10</v>
      </c>
      <c r="T37" s="36">
        <v>10</v>
      </c>
      <c r="U37" s="156">
        <v>10</v>
      </c>
      <c r="V37" s="38">
        <v>10</v>
      </c>
      <c r="W37" s="38"/>
      <c r="X37" s="38">
        <v>10</v>
      </c>
      <c r="Y37" s="36">
        <v>30</v>
      </c>
      <c r="Z37" s="36">
        <v>10</v>
      </c>
      <c r="AA37" s="36">
        <v>10</v>
      </c>
      <c r="AB37" s="36">
        <v>10</v>
      </c>
      <c r="AC37" s="36">
        <v>10</v>
      </c>
      <c r="AD37" s="36">
        <v>10</v>
      </c>
      <c r="AE37" s="36">
        <v>10</v>
      </c>
      <c r="AF37" s="156">
        <v>10</v>
      </c>
      <c r="AG37" s="38"/>
      <c r="AH37" s="36">
        <v>12</v>
      </c>
      <c r="AI37" s="36">
        <v>12</v>
      </c>
      <c r="AJ37" s="36">
        <v>10</v>
      </c>
      <c r="AK37" s="36">
        <v>10</v>
      </c>
      <c r="AL37" s="36">
        <v>10</v>
      </c>
      <c r="AM37" s="36">
        <v>10</v>
      </c>
      <c r="AN37" s="36">
        <v>10</v>
      </c>
      <c r="AO37" s="156">
        <v>10</v>
      </c>
      <c r="AP37" s="38">
        <v>10</v>
      </c>
      <c r="AQ37" s="38"/>
      <c r="AR37" s="145">
        <f t="shared" si="6"/>
        <v>30</v>
      </c>
      <c r="AS37" s="73">
        <f t="shared" si="1"/>
        <v>11.222222222222221</v>
      </c>
      <c r="AT37" s="69">
        <f t="shared" si="2"/>
        <v>10</v>
      </c>
      <c r="AU37" s="69">
        <f t="shared" si="3"/>
        <v>3.8105950874679579</v>
      </c>
      <c r="AV37" s="70">
        <f t="shared" si="4"/>
        <v>36</v>
      </c>
      <c r="AW37" s="71">
        <f>COUNTIF(D37:AJ37,"&gt;"&amp;D37)</f>
        <v>6</v>
      </c>
      <c r="AX37" s="72">
        <f t="shared" si="5"/>
        <v>0</v>
      </c>
      <c r="AY37" s="89"/>
      <c r="AZ37" s="81"/>
      <c r="BA37" s="88"/>
      <c r="BB37" s="43"/>
      <c r="BC37" s="43"/>
    </row>
    <row r="38" spans="1:55" x14ac:dyDescent="0.25">
      <c r="A38" s="22" t="s">
        <v>29</v>
      </c>
      <c r="B38" s="18" t="s">
        <v>63</v>
      </c>
      <c r="C38" s="45"/>
      <c r="D38" s="36">
        <v>10</v>
      </c>
      <c r="E38" s="122">
        <v>29</v>
      </c>
      <c r="F38" s="36">
        <v>20</v>
      </c>
      <c r="G38" s="36">
        <v>10</v>
      </c>
      <c r="H38" s="36">
        <v>10</v>
      </c>
      <c r="I38" s="36">
        <v>10</v>
      </c>
      <c r="J38" s="36">
        <v>10</v>
      </c>
      <c r="K38" s="36">
        <v>10</v>
      </c>
      <c r="L38" s="156">
        <v>10</v>
      </c>
      <c r="M38" s="38"/>
      <c r="N38" s="36">
        <v>10</v>
      </c>
      <c r="O38" s="36">
        <v>10</v>
      </c>
      <c r="P38" s="36">
        <v>10</v>
      </c>
      <c r="Q38" s="36">
        <v>10</v>
      </c>
      <c r="R38" s="36">
        <v>10</v>
      </c>
      <c r="S38" s="36">
        <v>10</v>
      </c>
      <c r="T38" s="36">
        <v>10</v>
      </c>
      <c r="U38" s="156">
        <v>10</v>
      </c>
      <c r="V38" s="38">
        <v>10</v>
      </c>
      <c r="W38" s="38"/>
      <c r="X38" s="38">
        <v>10</v>
      </c>
      <c r="Y38" s="36">
        <v>10</v>
      </c>
      <c r="Z38" s="36">
        <v>10</v>
      </c>
      <c r="AA38" s="36">
        <v>10</v>
      </c>
      <c r="AB38" s="36">
        <v>10</v>
      </c>
      <c r="AC38" s="36">
        <v>10</v>
      </c>
      <c r="AD38" s="36">
        <v>10</v>
      </c>
      <c r="AE38" s="36">
        <v>10</v>
      </c>
      <c r="AF38" s="36">
        <v>10</v>
      </c>
      <c r="AG38" s="36"/>
      <c r="AH38" s="36">
        <v>10</v>
      </c>
      <c r="AI38" s="36">
        <v>10</v>
      </c>
      <c r="AJ38" s="36">
        <v>10</v>
      </c>
      <c r="AK38" s="36">
        <v>10</v>
      </c>
      <c r="AL38" s="36">
        <v>10</v>
      </c>
      <c r="AM38" s="36">
        <v>10</v>
      </c>
      <c r="AN38" s="36">
        <v>10</v>
      </c>
      <c r="AO38" s="156">
        <v>10</v>
      </c>
      <c r="AP38" s="38">
        <v>10</v>
      </c>
      <c r="AQ38" s="38"/>
      <c r="AR38" s="145">
        <f t="shared" si="6"/>
        <v>29</v>
      </c>
      <c r="AS38" s="73">
        <f t="shared" si="1"/>
        <v>10.805555555555555</v>
      </c>
      <c r="AT38" s="69">
        <f t="shared" si="2"/>
        <v>10</v>
      </c>
      <c r="AU38" s="69">
        <f t="shared" si="3"/>
        <v>3.5360950572585357</v>
      </c>
      <c r="AV38" s="70">
        <f t="shared" si="4"/>
        <v>36</v>
      </c>
      <c r="AW38" s="71">
        <v>1</v>
      </c>
      <c r="AX38" s="72">
        <f t="shared" si="5"/>
        <v>0</v>
      </c>
      <c r="AY38" s="89"/>
      <c r="AZ38" s="81"/>
      <c r="BA38" s="88"/>
      <c r="BB38" s="43"/>
      <c r="BC38" s="43"/>
    </row>
    <row r="39" spans="1:55" x14ac:dyDescent="0.25">
      <c r="A39" s="22" t="s">
        <v>30</v>
      </c>
      <c r="B39" s="18" t="s">
        <v>63</v>
      </c>
      <c r="C39" s="45"/>
      <c r="D39" s="36">
        <v>0.1</v>
      </c>
      <c r="E39" s="36">
        <v>0.1</v>
      </c>
      <c r="F39" s="36">
        <v>0.1</v>
      </c>
      <c r="G39" s="36">
        <v>0.1</v>
      </c>
      <c r="H39" s="36"/>
      <c r="I39" s="36">
        <v>0.1</v>
      </c>
      <c r="J39" s="36">
        <v>0.1</v>
      </c>
      <c r="K39" s="36">
        <v>0.1</v>
      </c>
      <c r="L39" s="156">
        <v>0.1</v>
      </c>
      <c r="M39" s="38">
        <v>1</v>
      </c>
      <c r="N39" s="36">
        <v>0.1</v>
      </c>
      <c r="O39" s="36">
        <v>0.1</v>
      </c>
      <c r="P39" s="36">
        <v>0.1</v>
      </c>
      <c r="Q39" s="36">
        <v>0.1</v>
      </c>
      <c r="R39" s="36"/>
      <c r="S39" s="36">
        <v>0.1</v>
      </c>
      <c r="T39" s="36">
        <v>0.1</v>
      </c>
      <c r="U39" s="156">
        <v>0.5</v>
      </c>
      <c r="V39" s="38">
        <v>0.5</v>
      </c>
      <c r="W39" s="38">
        <v>1</v>
      </c>
      <c r="X39" s="38">
        <v>0.1</v>
      </c>
      <c r="Y39" s="36">
        <v>0.1</v>
      </c>
      <c r="Z39" s="36">
        <v>0.1</v>
      </c>
      <c r="AA39" s="36">
        <v>0.1</v>
      </c>
      <c r="AB39" s="36"/>
      <c r="AC39" s="36">
        <v>0.1</v>
      </c>
      <c r="AD39" s="36">
        <v>0.1</v>
      </c>
      <c r="AE39" s="36">
        <v>0.1</v>
      </c>
      <c r="AF39" s="36">
        <v>0.1</v>
      </c>
      <c r="AG39" s="36">
        <v>1</v>
      </c>
      <c r="AH39" s="36">
        <v>0.1</v>
      </c>
      <c r="AI39" s="36">
        <v>0.1</v>
      </c>
      <c r="AJ39" s="36">
        <v>0.1</v>
      </c>
      <c r="AK39" s="36">
        <v>0.1</v>
      </c>
      <c r="AL39" s="36"/>
      <c r="AM39" s="36">
        <v>0.1</v>
      </c>
      <c r="AN39" s="36">
        <v>0.1</v>
      </c>
      <c r="AO39" s="156">
        <v>0.1</v>
      </c>
      <c r="AP39" s="38">
        <v>0.1</v>
      </c>
      <c r="AQ39" s="38">
        <v>1</v>
      </c>
      <c r="AR39" s="145">
        <f t="shared" si="6"/>
        <v>1</v>
      </c>
      <c r="AS39" s="73">
        <f t="shared" si="1"/>
        <v>0.22222222222222207</v>
      </c>
      <c r="AT39" s="69">
        <f t="shared" si="2"/>
        <v>0.1</v>
      </c>
      <c r="AU39" s="69">
        <f t="shared" si="3"/>
        <v>0.29385235467698118</v>
      </c>
      <c r="AV39" s="70">
        <f t="shared" si="4"/>
        <v>35</v>
      </c>
      <c r="AW39" s="71">
        <f>COUNTIF(D39:AJ39,"&gt;"&amp;D39)</f>
        <v>5</v>
      </c>
      <c r="AX39" s="72">
        <f t="shared" si="5"/>
        <v>0</v>
      </c>
      <c r="AY39" s="89"/>
      <c r="AZ39" s="81"/>
      <c r="BA39" s="88"/>
      <c r="BB39" s="43"/>
      <c r="BC39" s="43"/>
    </row>
    <row r="40" spans="1:55" x14ac:dyDescent="0.25">
      <c r="A40" s="22" t="s">
        <v>31</v>
      </c>
      <c r="B40" s="18" t="s">
        <v>63</v>
      </c>
      <c r="C40" s="45"/>
      <c r="D40" s="36">
        <v>0.1</v>
      </c>
      <c r="E40" s="36">
        <v>0.1</v>
      </c>
      <c r="F40" s="36">
        <v>0.1</v>
      </c>
      <c r="G40" s="36">
        <v>0.1</v>
      </c>
      <c r="H40" s="36">
        <v>0.2</v>
      </c>
      <c r="I40" s="36">
        <v>0.1</v>
      </c>
      <c r="J40" s="36">
        <v>0.1</v>
      </c>
      <c r="K40" s="36">
        <v>0.1</v>
      </c>
      <c r="L40" s="156">
        <v>0.1</v>
      </c>
      <c r="M40" s="38">
        <v>1</v>
      </c>
      <c r="N40" s="36">
        <v>0.1</v>
      </c>
      <c r="O40" s="36">
        <v>0.1</v>
      </c>
      <c r="P40" s="36">
        <v>0.1</v>
      </c>
      <c r="Q40" s="36">
        <v>0.1</v>
      </c>
      <c r="R40" s="36">
        <v>0.1</v>
      </c>
      <c r="S40" s="36">
        <v>0.1</v>
      </c>
      <c r="T40" s="36">
        <v>0.1</v>
      </c>
      <c r="U40" s="156">
        <v>0.5</v>
      </c>
      <c r="V40" s="38">
        <v>0.5</v>
      </c>
      <c r="W40" s="38">
        <v>1</v>
      </c>
      <c r="X40" s="38">
        <v>0.1</v>
      </c>
      <c r="Y40" s="36">
        <v>0.1</v>
      </c>
      <c r="Z40" s="36">
        <v>0.1</v>
      </c>
      <c r="AA40" s="36">
        <v>0.1</v>
      </c>
      <c r="AB40" s="36">
        <v>0.1</v>
      </c>
      <c r="AC40" s="36">
        <v>0.1</v>
      </c>
      <c r="AD40" s="36">
        <v>0.1</v>
      </c>
      <c r="AE40" s="36">
        <v>0.1</v>
      </c>
      <c r="AF40" s="36">
        <v>0.1</v>
      </c>
      <c r="AG40" s="36">
        <v>1</v>
      </c>
      <c r="AH40" s="36">
        <v>0.1</v>
      </c>
      <c r="AI40" s="36">
        <v>0.1</v>
      </c>
      <c r="AJ40" s="36">
        <v>0.1</v>
      </c>
      <c r="AK40" s="36">
        <v>0.1</v>
      </c>
      <c r="AL40" s="36">
        <v>0.1</v>
      </c>
      <c r="AM40" s="36">
        <v>0.1</v>
      </c>
      <c r="AN40" s="36">
        <v>0.1</v>
      </c>
      <c r="AO40" s="156">
        <v>0.1</v>
      </c>
      <c r="AP40" s="38">
        <v>0.1</v>
      </c>
      <c r="AQ40" s="38">
        <v>1</v>
      </c>
      <c r="AR40" s="145">
        <f t="shared" si="6"/>
        <v>1</v>
      </c>
      <c r="AS40" s="73">
        <f t="shared" si="1"/>
        <v>0.21249999999999986</v>
      </c>
      <c r="AT40" s="69">
        <f t="shared" si="2"/>
        <v>0.1</v>
      </c>
      <c r="AU40" s="69">
        <f t="shared" si="3"/>
        <v>0.28028145195087789</v>
      </c>
      <c r="AV40" s="70">
        <f t="shared" si="4"/>
        <v>39</v>
      </c>
      <c r="AW40" s="71">
        <f>COUNTIF(D40:AJ40,"&gt;"&amp;D40)</f>
        <v>6</v>
      </c>
      <c r="AX40" s="72">
        <f t="shared" si="5"/>
        <v>0</v>
      </c>
      <c r="AY40" s="89"/>
      <c r="AZ40" s="7"/>
      <c r="BA40" s="90"/>
    </row>
    <row r="41" spans="1:55" x14ac:dyDescent="0.25">
      <c r="A41" s="22" t="s">
        <v>32</v>
      </c>
      <c r="B41" s="18" t="s">
        <v>63</v>
      </c>
      <c r="C41" s="45"/>
      <c r="D41" s="36">
        <v>0.2</v>
      </c>
      <c r="E41" s="36">
        <v>0.2</v>
      </c>
      <c r="F41" s="36">
        <v>0.2</v>
      </c>
      <c r="G41" s="36">
        <v>2</v>
      </c>
      <c r="H41" s="36">
        <v>0.1</v>
      </c>
      <c r="I41" s="36">
        <v>0.2</v>
      </c>
      <c r="J41" s="36">
        <v>0.2</v>
      </c>
      <c r="K41" s="36">
        <v>0.2</v>
      </c>
      <c r="L41" s="156">
        <v>0.2</v>
      </c>
      <c r="M41" s="38">
        <v>1</v>
      </c>
      <c r="N41" s="36">
        <v>0.2</v>
      </c>
      <c r="O41" s="36">
        <v>0.2</v>
      </c>
      <c r="P41" s="36">
        <v>0.2</v>
      </c>
      <c r="Q41" s="36">
        <v>2</v>
      </c>
      <c r="R41" s="36">
        <v>0.2</v>
      </c>
      <c r="S41" s="36">
        <v>0.2</v>
      </c>
      <c r="T41" s="36">
        <v>0.2</v>
      </c>
      <c r="U41" s="156">
        <v>1</v>
      </c>
      <c r="V41" s="38">
        <v>1</v>
      </c>
      <c r="W41" s="38">
        <v>1</v>
      </c>
      <c r="X41" s="38">
        <v>0.2</v>
      </c>
      <c r="Y41" s="36">
        <v>0.2</v>
      </c>
      <c r="Z41" s="36">
        <v>0.2</v>
      </c>
      <c r="AA41" s="36">
        <v>2</v>
      </c>
      <c r="AB41" s="36">
        <v>0.2</v>
      </c>
      <c r="AC41" s="36">
        <v>0.2</v>
      </c>
      <c r="AD41" s="36">
        <v>0.2</v>
      </c>
      <c r="AE41" s="36">
        <v>0.2</v>
      </c>
      <c r="AF41" s="36">
        <v>0.2</v>
      </c>
      <c r="AG41" s="36">
        <v>1</v>
      </c>
      <c r="AH41" s="36">
        <v>0.2</v>
      </c>
      <c r="AI41" s="36">
        <v>0.2</v>
      </c>
      <c r="AJ41" s="36">
        <v>0.2</v>
      </c>
      <c r="AK41" s="36">
        <v>2</v>
      </c>
      <c r="AL41" s="36">
        <v>0.2</v>
      </c>
      <c r="AM41" s="36">
        <v>0.2</v>
      </c>
      <c r="AN41" s="36">
        <v>0.2</v>
      </c>
      <c r="AO41" s="156">
        <v>0.2</v>
      </c>
      <c r="AP41" s="38">
        <v>0.2</v>
      </c>
      <c r="AQ41" s="38">
        <v>1</v>
      </c>
      <c r="AR41" s="145">
        <f t="shared" si="6"/>
        <v>2</v>
      </c>
      <c r="AS41" s="73">
        <f t="shared" si="1"/>
        <v>0.49749999999999978</v>
      </c>
      <c r="AT41" s="69">
        <f t="shared" si="2"/>
        <v>0.1</v>
      </c>
      <c r="AU41" s="69">
        <f t="shared" si="3"/>
        <v>0.5833095233235952</v>
      </c>
      <c r="AV41" s="70">
        <f t="shared" si="4"/>
        <v>39</v>
      </c>
      <c r="AW41" s="71">
        <f>COUNTIF(D41:AJ41,"&gt;"&amp;D41)</f>
        <v>8</v>
      </c>
      <c r="AX41" s="72">
        <f t="shared" si="5"/>
        <v>0</v>
      </c>
      <c r="AY41" s="89"/>
      <c r="AZ41" s="7"/>
      <c r="BA41" s="90"/>
    </row>
    <row r="42" spans="1:55" x14ac:dyDescent="0.25">
      <c r="A42" s="22" t="s">
        <v>33</v>
      </c>
      <c r="B42" s="18" t="s">
        <v>63</v>
      </c>
      <c r="C42" s="45"/>
      <c r="D42" s="36">
        <v>0.1</v>
      </c>
      <c r="E42" s="36">
        <v>0.1</v>
      </c>
      <c r="F42" s="36">
        <v>0.1</v>
      </c>
      <c r="G42" s="36">
        <v>0.1</v>
      </c>
      <c r="H42" s="36">
        <v>0.1</v>
      </c>
      <c r="I42" s="36">
        <v>0.1</v>
      </c>
      <c r="J42" s="36">
        <v>0.1</v>
      </c>
      <c r="K42" s="36">
        <v>0.1</v>
      </c>
      <c r="L42" s="156">
        <v>0.1</v>
      </c>
      <c r="M42" s="38">
        <v>1</v>
      </c>
      <c r="N42" s="36">
        <v>0.1</v>
      </c>
      <c r="O42" s="36">
        <v>0.1</v>
      </c>
      <c r="P42" s="36">
        <v>0.1</v>
      </c>
      <c r="Q42" s="36">
        <v>0.1</v>
      </c>
      <c r="R42" s="36">
        <v>0.1</v>
      </c>
      <c r="S42" s="36">
        <v>0.1</v>
      </c>
      <c r="T42" s="36">
        <v>0.1</v>
      </c>
      <c r="U42" s="156">
        <v>0.5</v>
      </c>
      <c r="V42" s="38">
        <v>0.5</v>
      </c>
      <c r="W42" s="38">
        <v>1</v>
      </c>
      <c r="X42" s="38">
        <v>0.1</v>
      </c>
      <c r="Y42" s="36">
        <v>0.1</v>
      </c>
      <c r="Z42" s="36">
        <v>0.1</v>
      </c>
      <c r="AA42" s="36">
        <v>0.1</v>
      </c>
      <c r="AB42" s="36">
        <v>0.1</v>
      </c>
      <c r="AC42" s="36">
        <v>0.1</v>
      </c>
      <c r="AD42" s="36">
        <v>0.1</v>
      </c>
      <c r="AE42" s="36">
        <v>0.1</v>
      </c>
      <c r="AF42" s="36" t="s">
        <v>119</v>
      </c>
      <c r="AG42" s="36">
        <v>1</v>
      </c>
      <c r="AH42" s="36">
        <v>0.1</v>
      </c>
      <c r="AI42" s="36">
        <v>0.1</v>
      </c>
      <c r="AJ42" s="36">
        <v>0.1</v>
      </c>
      <c r="AK42" s="36">
        <v>0.1</v>
      </c>
      <c r="AL42" s="36">
        <v>0.1</v>
      </c>
      <c r="AM42" s="36">
        <v>0.1</v>
      </c>
      <c r="AN42" s="36">
        <v>0.1</v>
      </c>
      <c r="AO42" s="156">
        <v>0.1</v>
      </c>
      <c r="AP42" s="38">
        <v>0.1</v>
      </c>
      <c r="AQ42" s="38">
        <v>1</v>
      </c>
      <c r="AR42" s="145">
        <f t="shared" si="6"/>
        <v>1</v>
      </c>
      <c r="AS42" s="73">
        <f t="shared" si="1"/>
        <v>0.21282051282051265</v>
      </c>
      <c r="AT42" s="69">
        <f t="shared" si="2"/>
        <v>0.1</v>
      </c>
      <c r="AU42" s="69">
        <f t="shared" si="3"/>
        <v>0.28393799098754974</v>
      </c>
      <c r="AV42" s="70">
        <f t="shared" si="4"/>
        <v>38</v>
      </c>
      <c r="AW42" s="71">
        <f>COUNTIF(D42:AJ42,"&gt;"&amp;D42)</f>
        <v>5</v>
      </c>
      <c r="AX42" s="72">
        <f t="shared" si="5"/>
        <v>0</v>
      </c>
      <c r="AY42" s="89"/>
      <c r="AZ42" s="7"/>
      <c r="BA42" s="90"/>
    </row>
    <row r="43" spans="1:55" x14ac:dyDescent="0.25">
      <c r="A43" s="22" t="s">
        <v>89</v>
      </c>
      <c r="B43" s="18" t="s">
        <v>63</v>
      </c>
      <c r="C43" s="45"/>
      <c r="D43" s="36">
        <v>0.2</v>
      </c>
      <c r="E43" s="36">
        <v>0.2</v>
      </c>
      <c r="F43" s="36">
        <v>0.2</v>
      </c>
      <c r="G43" s="36">
        <v>2</v>
      </c>
      <c r="H43" s="36">
        <v>0.2</v>
      </c>
      <c r="I43" s="36">
        <v>0.2</v>
      </c>
      <c r="J43" s="36">
        <v>0.2</v>
      </c>
      <c r="K43" s="36">
        <v>0.2</v>
      </c>
      <c r="L43" s="156">
        <v>0.2</v>
      </c>
      <c r="M43" s="38"/>
      <c r="N43" s="36">
        <v>0.2</v>
      </c>
      <c r="O43" s="36">
        <v>0.2</v>
      </c>
      <c r="P43" s="36">
        <v>0.2</v>
      </c>
      <c r="Q43" s="36">
        <v>2</v>
      </c>
      <c r="R43" s="36">
        <v>0.2</v>
      </c>
      <c r="S43" s="36">
        <v>0.2</v>
      </c>
      <c r="T43" s="36">
        <v>0.2</v>
      </c>
      <c r="U43" s="156">
        <v>1</v>
      </c>
      <c r="V43" s="38">
        <v>1</v>
      </c>
      <c r="W43" s="38"/>
      <c r="X43" s="38">
        <v>0.2</v>
      </c>
      <c r="Y43" s="36">
        <v>0.2</v>
      </c>
      <c r="Z43" s="36">
        <v>0.2</v>
      </c>
      <c r="AA43" s="36">
        <v>2</v>
      </c>
      <c r="AB43" s="36">
        <v>0.2</v>
      </c>
      <c r="AC43" s="36">
        <v>0.2</v>
      </c>
      <c r="AD43" s="36">
        <v>0.2</v>
      </c>
      <c r="AE43" s="36">
        <v>0.2</v>
      </c>
      <c r="AF43" s="36">
        <v>0.2</v>
      </c>
      <c r="AG43" s="36"/>
      <c r="AH43" s="36">
        <v>0.2</v>
      </c>
      <c r="AI43" s="36">
        <v>0.2</v>
      </c>
      <c r="AJ43" s="36">
        <v>0.2</v>
      </c>
      <c r="AK43" s="36">
        <v>2</v>
      </c>
      <c r="AL43" s="36">
        <v>0.2</v>
      </c>
      <c r="AM43" s="36">
        <v>0.2</v>
      </c>
      <c r="AN43" s="36">
        <v>0.2</v>
      </c>
      <c r="AO43" s="156">
        <v>0.2</v>
      </c>
      <c r="AP43" s="38">
        <v>0.2</v>
      </c>
      <c r="AQ43" s="38"/>
      <c r="AR43" s="145">
        <f t="shared" si="6"/>
        <v>2</v>
      </c>
      <c r="AS43" s="73">
        <f t="shared" si="1"/>
        <v>0.44444444444444414</v>
      </c>
      <c r="AT43" s="69">
        <f t="shared" si="2"/>
        <v>0.2</v>
      </c>
      <c r="AU43" s="69">
        <f t="shared" si="3"/>
        <v>0.58770470935396224</v>
      </c>
      <c r="AV43" s="70">
        <f t="shared" si="4"/>
        <v>36</v>
      </c>
      <c r="AW43" s="71">
        <f>COUNTIF(D43:AJ43,"&gt;"&amp;D43)</f>
        <v>5</v>
      </c>
      <c r="AX43" s="72">
        <f t="shared" si="5"/>
        <v>0</v>
      </c>
      <c r="AY43" s="89"/>
      <c r="AZ43" s="7"/>
      <c r="BA43" s="90"/>
    </row>
    <row r="44" spans="1:55" x14ac:dyDescent="0.25">
      <c r="A44" s="22" t="s">
        <v>47</v>
      </c>
      <c r="B44" s="18" t="s">
        <v>63</v>
      </c>
      <c r="C44" s="45"/>
      <c r="D44" s="36">
        <v>0.01</v>
      </c>
      <c r="E44" s="36">
        <v>0.01</v>
      </c>
      <c r="F44" s="36">
        <v>0.01</v>
      </c>
      <c r="G44" s="36" t="s">
        <v>117</v>
      </c>
      <c r="H44" s="36" t="s">
        <v>117</v>
      </c>
      <c r="I44" s="36">
        <v>0.01</v>
      </c>
      <c r="J44" s="36" t="s">
        <v>117</v>
      </c>
      <c r="K44" s="36" t="s">
        <v>118</v>
      </c>
      <c r="L44" s="156" t="s">
        <v>118</v>
      </c>
      <c r="M44" s="38" t="s">
        <v>68</v>
      </c>
      <c r="N44" s="36">
        <v>0.26</v>
      </c>
      <c r="O44" s="36">
        <v>0.01</v>
      </c>
      <c r="P44" s="36">
        <v>0.01</v>
      </c>
      <c r="Q44" s="36" t="s">
        <v>117</v>
      </c>
      <c r="R44" s="36" t="s">
        <v>117</v>
      </c>
      <c r="S44" s="36" t="s">
        <v>117</v>
      </c>
      <c r="T44" s="36" t="s">
        <v>117</v>
      </c>
      <c r="U44" s="156" t="s">
        <v>118</v>
      </c>
      <c r="V44" s="38" t="s">
        <v>118</v>
      </c>
      <c r="W44" s="38" t="s">
        <v>121</v>
      </c>
      <c r="X44" s="38">
        <v>0.01</v>
      </c>
      <c r="Y44" s="36">
        <v>0.01</v>
      </c>
      <c r="Z44" s="36">
        <v>0.01</v>
      </c>
      <c r="AA44" s="36" t="s">
        <v>117</v>
      </c>
      <c r="AB44" s="36" t="s">
        <v>117</v>
      </c>
      <c r="AC44" s="36">
        <v>0.01</v>
      </c>
      <c r="AD44" s="36" t="s">
        <v>117</v>
      </c>
      <c r="AE44" s="36" t="s">
        <v>118</v>
      </c>
      <c r="AF44" s="36" t="s">
        <v>118</v>
      </c>
      <c r="AG44" s="38" t="s">
        <v>121</v>
      </c>
      <c r="AH44" s="36">
        <v>0.1</v>
      </c>
      <c r="AI44" s="36">
        <v>0.01</v>
      </c>
      <c r="AJ44" s="36">
        <v>0.01</v>
      </c>
      <c r="AK44" s="36" t="s">
        <v>117</v>
      </c>
      <c r="AL44" s="36">
        <v>0.01</v>
      </c>
      <c r="AM44" s="36">
        <v>0.01</v>
      </c>
      <c r="AN44" s="36" t="s">
        <v>117</v>
      </c>
      <c r="AO44" s="156" t="s">
        <v>118</v>
      </c>
      <c r="AP44" s="38" t="s">
        <v>118</v>
      </c>
      <c r="AQ44" s="38" t="s">
        <v>121</v>
      </c>
      <c r="AR44" s="145">
        <f t="shared" si="6"/>
        <v>0.26</v>
      </c>
      <c r="AS44" s="150">
        <f t="shared" si="1"/>
        <v>3.1250000000000007E-2</v>
      </c>
      <c r="AT44" s="69">
        <f t="shared" si="2"/>
        <v>0.01</v>
      </c>
      <c r="AU44" s="69">
        <f t="shared" si="3"/>
        <v>6.500000000000003E-2</v>
      </c>
      <c r="AV44" s="70">
        <f t="shared" si="4"/>
        <v>16</v>
      </c>
      <c r="AW44" s="71">
        <v>1</v>
      </c>
      <c r="AX44" s="72">
        <f t="shared" si="5"/>
        <v>0</v>
      </c>
      <c r="AY44" s="89"/>
      <c r="AZ44" s="7"/>
      <c r="BA44" s="90"/>
    </row>
    <row r="45" spans="1:55" x14ac:dyDescent="0.25">
      <c r="A45" s="22" t="s">
        <v>46</v>
      </c>
      <c r="B45" s="18" t="s">
        <v>63</v>
      </c>
      <c r="C45" s="45"/>
      <c r="D45" s="36">
        <v>0.01</v>
      </c>
      <c r="E45" s="36">
        <v>0.01</v>
      </c>
      <c r="F45" s="36">
        <v>0.01</v>
      </c>
      <c r="G45" s="36" t="s">
        <v>117</v>
      </c>
      <c r="H45" s="36" t="s">
        <v>117</v>
      </c>
      <c r="I45" s="36">
        <v>0.01</v>
      </c>
      <c r="J45" s="36" t="s">
        <v>117</v>
      </c>
      <c r="K45" s="36" t="s">
        <v>118</v>
      </c>
      <c r="L45" s="156" t="s">
        <v>118</v>
      </c>
      <c r="M45" s="38" t="s">
        <v>68</v>
      </c>
      <c r="N45" s="36">
        <v>0.2</v>
      </c>
      <c r="O45" s="36">
        <v>0.01</v>
      </c>
      <c r="P45" s="36">
        <v>0.01</v>
      </c>
      <c r="Q45" s="36" t="s">
        <v>117</v>
      </c>
      <c r="R45" s="36" t="s">
        <v>117</v>
      </c>
      <c r="S45" s="36" t="s">
        <v>117</v>
      </c>
      <c r="T45" s="36" t="s">
        <v>117</v>
      </c>
      <c r="U45" s="156" t="s">
        <v>118</v>
      </c>
      <c r="V45" s="38" t="s">
        <v>118</v>
      </c>
      <c r="W45" s="38" t="s">
        <v>121</v>
      </c>
      <c r="X45" s="38">
        <v>0.01</v>
      </c>
      <c r="Y45" s="36">
        <v>0.01</v>
      </c>
      <c r="Z45" s="36">
        <v>0.01</v>
      </c>
      <c r="AA45" s="36" t="s">
        <v>117</v>
      </c>
      <c r="AB45" s="36" t="s">
        <v>117</v>
      </c>
      <c r="AC45" s="36">
        <v>0.01</v>
      </c>
      <c r="AD45" s="36" t="s">
        <v>117</v>
      </c>
      <c r="AE45" s="36" t="s">
        <v>118</v>
      </c>
      <c r="AF45" s="36" t="s">
        <v>118</v>
      </c>
      <c r="AG45" s="38" t="s">
        <v>121</v>
      </c>
      <c r="AH45" s="36">
        <v>0.1</v>
      </c>
      <c r="AI45" s="36">
        <v>0.01</v>
      </c>
      <c r="AJ45" s="36">
        <v>0.01</v>
      </c>
      <c r="AK45" s="36" t="s">
        <v>117</v>
      </c>
      <c r="AL45" s="36">
        <v>0.01</v>
      </c>
      <c r="AM45" s="36" t="s">
        <v>117</v>
      </c>
      <c r="AN45" s="36" t="s">
        <v>117</v>
      </c>
      <c r="AO45" s="156" t="s">
        <v>118</v>
      </c>
      <c r="AP45" s="38" t="s">
        <v>118</v>
      </c>
      <c r="AQ45" s="38" t="s">
        <v>121</v>
      </c>
      <c r="AR45" s="145">
        <f t="shared" si="6"/>
        <v>0.2</v>
      </c>
      <c r="AS45" s="150">
        <f t="shared" si="1"/>
        <v>2.866666666666667E-2</v>
      </c>
      <c r="AT45" s="69">
        <f t="shared" si="2"/>
        <v>0.01</v>
      </c>
      <c r="AU45" s="69">
        <f t="shared" si="3"/>
        <v>5.2761818806875166E-2</v>
      </c>
      <c r="AV45" s="70">
        <f t="shared" si="4"/>
        <v>15</v>
      </c>
      <c r="AW45" s="71">
        <v>0</v>
      </c>
      <c r="AX45" s="72">
        <f t="shared" si="5"/>
        <v>0</v>
      </c>
      <c r="AY45" s="89"/>
      <c r="AZ45" s="7"/>
      <c r="BA45" s="90"/>
    </row>
    <row r="46" spans="1:55" x14ac:dyDescent="0.25">
      <c r="A46" s="22" t="s">
        <v>48</v>
      </c>
      <c r="B46" s="18" t="s">
        <v>63</v>
      </c>
      <c r="C46" s="45"/>
      <c r="D46" s="36">
        <v>0.01</v>
      </c>
      <c r="E46" s="36">
        <v>0.01</v>
      </c>
      <c r="F46" s="36">
        <v>0.01</v>
      </c>
      <c r="G46" s="36" t="s">
        <v>117</v>
      </c>
      <c r="H46" s="36" t="s">
        <v>117</v>
      </c>
      <c r="I46" s="36">
        <v>0.01</v>
      </c>
      <c r="J46" s="36" t="s">
        <v>117</v>
      </c>
      <c r="K46" s="36" t="s">
        <v>118</v>
      </c>
      <c r="L46" s="156" t="s">
        <v>118</v>
      </c>
      <c r="M46" s="38" t="s">
        <v>68</v>
      </c>
      <c r="N46" s="36">
        <v>0.2</v>
      </c>
      <c r="O46" s="36">
        <v>0.01</v>
      </c>
      <c r="P46" s="36">
        <v>0.01</v>
      </c>
      <c r="Q46" s="36" t="s">
        <v>117</v>
      </c>
      <c r="R46" s="36" t="s">
        <v>117</v>
      </c>
      <c r="S46" s="36" t="s">
        <v>117</v>
      </c>
      <c r="T46" s="36" t="s">
        <v>117</v>
      </c>
      <c r="U46" s="156" t="s">
        <v>118</v>
      </c>
      <c r="V46" s="38" t="s">
        <v>118</v>
      </c>
      <c r="W46" s="38" t="s">
        <v>121</v>
      </c>
      <c r="X46" s="38">
        <v>0.01</v>
      </c>
      <c r="Y46" s="36">
        <v>0.01</v>
      </c>
      <c r="Z46" s="36">
        <v>0.01</v>
      </c>
      <c r="AA46" s="36" t="s">
        <v>117</v>
      </c>
      <c r="AB46" s="36" t="s">
        <v>117</v>
      </c>
      <c r="AC46" s="36">
        <v>0.01</v>
      </c>
      <c r="AD46" s="36" t="s">
        <v>117</v>
      </c>
      <c r="AE46" s="36" t="s">
        <v>118</v>
      </c>
      <c r="AF46" s="36" t="s">
        <v>118</v>
      </c>
      <c r="AG46" s="38" t="s">
        <v>121</v>
      </c>
      <c r="AH46" s="36">
        <v>0.1</v>
      </c>
      <c r="AI46" s="36">
        <v>0.01</v>
      </c>
      <c r="AJ46" s="36">
        <v>0.01</v>
      </c>
      <c r="AK46" s="36" t="s">
        <v>117</v>
      </c>
      <c r="AL46" s="36">
        <v>0.01</v>
      </c>
      <c r="AM46" s="36" t="s">
        <v>117</v>
      </c>
      <c r="AN46" s="36" t="s">
        <v>117</v>
      </c>
      <c r="AO46" s="156" t="s">
        <v>118</v>
      </c>
      <c r="AP46" s="38" t="s">
        <v>118</v>
      </c>
      <c r="AQ46" s="38" t="s">
        <v>121</v>
      </c>
      <c r="AR46" s="145">
        <f t="shared" si="6"/>
        <v>0.2</v>
      </c>
      <c r="AS46" s="150">
        <f t="shared" si="1"/>
        <v>2.866666666666667E-2</v>
      </c>
      <c r="AT46" s="69">
        <f t="shared" si="2"/>
        <v>0.01</v>
      </c>
      <c r="AU46" s="69">
        <f t="shared" si="3"/>
        <v>5.2761818806875166E-2</v>
      </c>
      <c r="AV46" s="70">
        <f t="shared" si="4"/>
        <v>15</v>
      </c>
      <c r="AW46" s="71">
        <v>0</v>
      </c>
      <c r="AX46" s="72">
        <f t="shared" si="5"/>
        <v>0</v>
      </c>
      <c r="AY46" s="89"/>
      <c r="AZ46" s="7"/>
      <c r="BA46" s="90"/>
    </row>
    <row r="47" spans="1:55" x14ac:dyDescent="0.25">
      <c r="A47" s="22" t="s">
        <v>49</v>
      </c>
      <c r="B47" s="18" t="s">
        <v>63</v>
      </c>
      <c r="C47" s="45"/>
      <c r="D47" s="36">
        <v>0.01</v>
      </c>
      <c r="E47" s="36">
        <v>0.01</v>
      </c>
      <c r="F47" s="36">
        <v>0.01</v>
      </c>
      <c r="G47" s="36" t="s">
        <v>117</v>
      </c>
      <c r="H47" s="36" t="s">
        <v>117</v>
      </c>
      <c r="I47" s="36">
        <v>0.01</v>
      </c>
      <c r="J47" s="36" t="s">
        <v>117</v>
      </c>
      <c r="K47" s="36" t="s">
        <v>118</v>
      </c>
      <c r="L47" s="156" t="s">
        <v>118</v>
      </c>
      <c r="M47" s="38" t="s">
        <v>68</v>
      </c>
      <c r="N47" s="36">
        <v>0.2</v>
      </c>
      <c r="O47" s="36">
        <v>0.01</v>
      </c>
      <c r="P47" s="36">
        <v>0.01</v>
      </c>
      <c r="Q47" s="36" t="s">
        <v>117</v>
      </c>
      <c r="R47" s="36" t="s">
        <v>117</v>
      </c>
      <c r="S47" s="36" t="s">
        <v>117</v>
      </c>
      <c r="T47" s="36" t="s">
        <v>117</v>
      </c>
      <c r="U47" s="156" t="s">
        <v>118</v>
      </c>
      <c r="V47" s="38" t="s">
        <v>118</v>
      </c>
      <c r="W47" s="38" t="s">
        <v>121</v>
      </c>
      <c r="X47" s="38">
        <v>0.01</v>
      </c>
      <c r="Y47" s="36">
        <v>0.01</v>
      </c>
      <c r="Z47" s="36">
        <v>0.01</v>
      </c>
      <c r="AA47" s="36" t="s">
        <v>117</v>
      </c>
      <c r="AB47" s="36" t="s">
        <v>117</v>
      </c>
      <c r="AC47" s="36">
        <v>0.01</v>
      </c>
      <c r="AD47" s="36" t="s">
        <v>117</v>
      </c>
      <c r="AE47" s="36" t="s">
        <v>118</v>
      </c>
      <c r="AF47" s="36" t="s">
        <v>118</v>
      </c>
      <c r="AG47" s="38" t="s">
        <v>121</v>
      </c>
      <c r="AH47" s="36">
        <v>0.1</v>
      </c>
      <c r="AI47" s="36">
        <v>0.01</v>
      </c>
      <c r="AJ47" s="36">
        <v>0.01</v>
      </c>
      <c r="AK47" s="36" t="s">
        <v>117</v>
      </c>
      <c r="AL47" s="36">
        <v>0.01</v>
      </c>
      <c r="AM47" s="36" t="s">
        <v>117</v>
      </c>
      <c r="AN47" s="36" t="s">
        <v>117</v>
      </c>
      <c r="AO47" s="156" t="s">
        <v>118</v>
      </c>
      <c r="AP47" s="38" t="s">
        <v>118</v>
      </c>
      <c r="AQ47" s="38" t="s">
        <v>121</v>
      </c>
      <c r="AR47" s="145">
        <f t="shared" si="6"/>
        <v>0.2</v>
      </c>
      <c r="AS47" s="150">
        <f t="shared" si="1"/>
        <v>2.866666666666667E-2</v>
      </c>
      <c r="AT47" s="69">
        <f t="shared" si="2"/>
        <v>0.01</v>
      </c>
      <c r="AU47" s="69">
        <f t="shared" si="3"/>
        <v>5.2761818806875166E-2</v>
      </c>
      <c r="AV47" s="70">
        <f t="shared" si="4"/>
        <v>15</v>
      </c>
      <c r="AW47" s="71">
        <v>0</v>
      </c>
      <c r="AX47" s="72">
        <f t="shared" si="5"/>
        <v>0</v>
      </c>
      <c r="AY47" s="89"/>
      <c r="AZ47" s="7"/>
      <c r="BA47" s="90"/>
    </row>
    <row r="48" spans="1:55" x14ac:dyDescent="0.25">
      <c r="A48" s="22" t="s">
        <v>52</v>
      </c>
      <c r="B48" s="18" t="s">
        <v>63</v>
      </c>
      <c r="C48" s="45"/>
      <c r="D48" s="36">
        <v>0.01</v>
      </c>
      <c r="E48" s="36">
        <v>0.01</v>
      </c>
      <c r="F48" s="36">
        <v>0.01</v>
      </c>
      <c r="G48" s="36" t="s">
        <v>117</v>
      </c>
      <c r="H48" s="36" t="s">
        <v>117</v>
      </c>
      <c r="I48" s="36">
        <v>0.01</v>
      </c>
      <c r="J48" s="36" t="s">
        <v>117</v>
      </c>
      <c r="K48" s="36" t="s">
        <v>118</v>
      </c>
      <c r="L48" s="156" t="s">
        <v>118</v>
      </c>
      <c r="M48" s="38" t="s">
        <v>68</v>
      </c>
      <c r="N48" s="36">
        <v>0.2</v>
      </c>
      <c r="O48" s="36">
        <v>0.01</v>
      </c>
      <c r="P48" s="36">
        <v>0.01</v>
      </c>
      <c r="Q48" s="36" t="s">
        <v>117</v>
      </c>
      <c r="R48" s="36" t="s">
        <v>117</v>
      </c>
      <c r="S48" s="36" t="s">
        <v>117</v>
      </c>
      <c r="T48" s="36" t="s">
        <v>117</v>
      </c>
      <c r="U48" s="156" t="s">
        <v>118</v>
      </c>
      <c r="V48" s="38" t="s">
        <v>118</v>
      </c>
      <c r="W48" s="38" t="s">
        <v>121</v>
      </c>
      <c r="X48" s="38">
        <v>0.01</v>
      </c>
      <c r="Y48" s="36">
        <v>0.01</v>
      </c>
      <c r="Z48" s="36">
        <v>0.01</v>
      </c>
      <c r="AA48" s="36" t="s">
        <v>117</v>
      </c>
      <c r="AB48" s="36" t="s">
        <v>117</v>
      </c>
      <c r="AC48" s="36">
        <v>0.01</v>
      </c>
      <c r="AD48" s="36" t="s">
        <v>117</v>
      </c>
      <c r="AE48" s="36" t="s">
        <v>118</v>
      </c>
      <c r="AF48" s="36" t="s">
        <v>118</v>
      </c>
      <c r="AG48" s="38" t="s">
        <v>121</v>
      </c>
      <c r="AH48" s="36">
        <v>0.12</v>
      </c>
      <c r="AI48" s="36">
        <v>0.01</v>
      </c>
      <c r="AJ48" s="36">
        <v>0.01</v>
      </c>
      <c r="AK48" s="36" t="s">
        <v>117</v>
      </c>
      <c r="AL48" s="36">
        <v>0.01</v>
      </c>
      <c r="AM48" s="36" t="s">
        <v>117</v>
      </c>
      <c r="AN48" s="36" t="s">
        <v>117</v>
      </c>
      <c r="AO48" s="156" t="s">
        <v>118</v>
      </c>
      <c r="AP48" s="38" t="s">
        <v>118</v>
      </c>
      <c r="AQ48" s="38" t="s">
        <v>121</v>
      </c>
      <c r="AR48" s="145">
        <f t="shared" si="6"/>
        <v>0.2</v>
      </c>
      <c r="AS48" s="150">
        <f t="shared" si="1"/>
        <v>3.0000000000000006E-2</v>
      </c>
      <c r="AT48" s="69">
        <f t="shared" si="2"/>
        <v>0.01</v>
      </c>
      <c r="AU48" s="69">
        <f t="shared" si="3"/>
        <v>5.4902511001644685E-2</v>
      </c>
      <c r="AV48" s="70">
        <f t="shared" si="4"/>
        <v>15</v>
      </c>
      <c r="AW48" s="71">
        <v>1</v>
      </c>
      <c r="AX48" s="72">
        <f t="shared" si="5"/>
        <v>0</v>
      </c>
      <c r="AY48" s="89"/>
      <c r="AZ48" s="7"/>
      <c r="BA48" s="90"/>
    </row>
    <row r="49" spans="1:53" x14ac:dyDescent="0.25">
      <c r="A49" s="22" t="s">
        <v>53</v>
      </c>
      <c r="B49" s="18" t="s">
        <v>63</v>
      </c>
      <c r="C49" s="45"/>
      <c r="D49" s="36">
        <v>0.01</v>
      </c>
      <c r="E49" s="36">
        <v>0.01</v>
      </c>
      <c r="F49" s="36">
        <v>0.01</v>
      </c>
      <c r="G49" s="36" t="s">
        <v>117</v>
      </c>
      <c r="H49" s="36" t="s">
        <v>117</v>
      </c>
      <c r="I49" s="36">
        <v>0.01</v>
      </c>
      <c r="J49" s="36" t="s">
        <v>117</v>
      </c>
      <c r="K49" s="36" t="s">
        <v>118</v>
      </c>
      <c r="L49" s="156" t="s">
        <v>118</v>
      </c>
      <c r="M49" s="38" t="s">
        <v>68</v>
      </c>
      <c r="N49" s="36">
        <v>0.2</v>
      </c>
      <c r="O49" s="36">
        <v>0.01</v>
      </c>
      <c r="P49" s="36">
        <v>0.01</v>
      </c>
      <c r="Q49" s="36" t="s">
        <v>117</v>
      </c>
      <c r="R49" s="36" t="s">
        <v>117</v>
      </c>
      <c r="S49" s="36" t="s">
        <v>117</v>
      </c>
      <c r="T49" s="36" t="s">
        <v>117</v>
      </c>
      <c r="U49" s="156" t="s">
        <v>118</v>
      </c>
      <c r="V49" s="38" t="s">
        <v>118</v>
      </c>
      <c r="W49" s="38" t="s">
        <v>121</v>
      </c>
      <c r="X49" s="38">
        <v>0.01</v>
      </c>
      <c r="Y49" s="36">
        <v>0.01</v>
      </c>
      <c r="Z49" s="36">
        <v>0.01</v>
      </c>
      <c r="AA49" s="36" t="s">
        <v>117</v>
      </c>
      <c r="AB49" s="36" t="s">
        <v>117</v>
      </c>
      <c r="AC49" s="36">
        <v>0.01</v>
      </c>
      <c r="AD49" s="36" t="s">
        <v>117</v>
      </c>
      <c r="AE49" s="36" t="s">
        <v>118</v>
      </c>
      <c r="AF49" s="36" t="s">
        <v>118</v>
      </c>
      <c r="AG49" s="38" t="s">
        <v>121</v>
      </c>
      <c r="AH49" s="36">
        <v>0.1</v>
      </c>
      <c r="AI49" s="36">
        <v>0.01</v>
      </c>
      <c r="AJ49" s="36">
        <v>0.01</v>
      </c>
      <c r="AK49" s="36" t="s">
        <v>117</v>
      </c>
      <c r="AL49" s="36">
        <v>0.01</v>
      </c>
      <c r="AM49" s="36" t="s">
        <v>117</v>
      </c>
      <c r="AN49" s="36" t="s">
        <v>117</v>
      </c>
      <c r="AO49" s="156" t="s">
        <v>118</v>
      </c>
      <c r="AP49" s="38" t="s">
        <v>118</v>
      </c>
      <c r="AQ49" s="38" t="s">
        <v>121</v>
      </c>
      <c r="AR49" s="145">
        <f t="shared" si="6"/>
        <v>0.2</v>
      </c>
      <c r="AS49" s="150">
        <f t="shared" si="1"/>
        <v>2.866666666666667E-2</v>
      </c>
      <c r="AT49" s="69">
        <f t="shared" si="2"/>
        <v>0.01</v>
      </c>
      <c r="AU49" s="69">
        <f t="shared" si="3"/>
        <v>5.2761818806875166E-2</v>
      </c>
      <c r="AV49" s="70">
        <f t="shared" si="4"/>
        <v>15</v>
      </c>
      <c r="AW49" s="71">
        <v>0</v>
      </c>
      <c r="AX49" s="72">
        <f t="shared" si="5"/>
        <v>0</v>
      </c>
      <c r="AY49" s="89"/>
      <c r="AZ49" s="7"/>
      <c r="BA49" s="90"/>
    </row>
    <row r="50" spans="1:53" x14ac:dyDescent="0.25">
      <c r="A50" s="22" t="s">
        <v>54</v>
      </c>
      <c r="B50" s="18" t="s">
        <v>63</v>
      </c>
      <c r="C50" s="45"/>
      <c r="D50" s="36">
        <v>0.01</v>
      </c>
      <c r="E50" s="36">
        <v>0.01</v>
      </c>
      <c r="F50" s="36">
        <v>0.01</v>
      </c>
      <c r="G50" s="36" t="s">
        <v>117</v>
      </c>
      <c r="H50" s="36" t="s">
        <v>117</v>
      </c>
      <c r="I50" s="36">
        <v>0.01</v>
      </c>
      <c r="J50" s="36" t="s">
        <v>117</v>
      </c>
      <c r="K50" s="36" t="s">
        <v>118</v>
      </c>
      <c r="L50" s="156" t="s">
        <v>118</v>
      </c>
      <c r="M50" s="38" t="s">
        <v>68</v>
      </c>
      <c r="N50" s="36">
        <v>0.2</v>
      </c>
      <c r="O50" s="36">
        <v>0.01</v>
      </c>
      <c r="P50" s="36">
        <v>0.01</v>
      </c>
      <c r="Q50" s="36" t="s">
        <v>117</v>
      </c>
      <c r="R50" s="36" t="s">
        <v>117</v>
      </c>
      <c r="S50" s="36" t="s">
        <v>117</v>
      </c>
      <c r="T50" s="36" t="s">
        <v>117</v>
      </c>
      <c r="U50" s="156" t="s">
        <v>118</v>
      </c>
      <c r="V50" s="38" t="s">
        <v>118</v>
      </c>
      <c r="W50" s="38" t="s">
        <v>121</v>
      </c>
      <c r="X50" s="38">
        <v>1.2E-2</v>
      </c>
      <c r="Y50" s="36">
        <v>0.01</v>
      </c>
      <c r="Z50" s="36">
        <v>0.01</v>
      </c>
      <c r="AA50" s="36" t="s">
        <v>117</v>
      </c>
      <c r="AB50" s="36" t="s">
        <v>117</v>
      </c>
      <c r="AC50" s="36">
        <v>0.01</v>
      </c>
      <c r="AD50" s="36" t="s">
        <v>117</v>
      </c>
      <c r="AE50" s="36" t="s">
        <v>118</v>
      </c>
      <c r="AF50" s="36" t="s">
        <v>118</v>
      </c>
      <c r="AG50" s="38" t="s">
        <v>121</v>
      </c>
      <c r="AH50" s="36">
        <v>0.315</v>
      </c>
      <c r="AI50" s="36">
        <v>0.01</v>
      </c>
      <c r="AJ50" s="36">
        <v>0.01</v>
      </c>
      <c r="AK50" s="36" t="s">
        <v>117</v>
      </c>
      <c r="AL50" s="36">
        <v>0.01</v>
      </c>
      <c r="AM50" s="36" t="s">
        <v>117</v>
      </c>
      <c r="AN50" s="36" t="s">
        <v>117</v>
      </c>
      <c r="AO50" s="156" t="s">
        <v>118</v>
      </c>
      <c r="AP50" s="38" t="s">
        <v>118</v>
      </c>
      <c r="AQ50" s="38" t="s">
        <v>121</v>
      </c>
      <c r="AR50" s="145">
        <f t="shared" si="6"/>
        <v>0.315</v>
      </c>
      <c r="AS50" s="150">
        <f t="shared" si="1"/>
        <v>4.3133333333333336E-2</v>
      </c>
      <c r="AT50" s="69">
        <f t="shared" si="2"/>
        <v>0.01</v>
      </c>
      <c r="AU50" s="69">
        <f t="shared" si="3"/>
        <v>8.9706558660259991E-2</v>
      </c>
      <c r="AV50" s="70">
        <f t="shared" si="4"/>
        <v>15</v>
      </c>
      <c r="AW50" s="71">
        <v>2</v>
      </c>
      <c r="AX50" s="72">
        <f t="shared" si="5"/>
        <v>0</v>
      </c>
      <c r="AY50" s="89"/>
      <c r="AZ50" s="7"/>
      <c r="BA50" s="90"/>
    </row>
    <row r="51" spans="1:53" x14ac:dyDescent="0.25">
      <c r="A51" s="22" t="s">
        <v>50</v>
      </c>
      <c r="B51" s="18" t="s">
        <v>63</v>
      </c>
      <c r="C51" s="45"/>
      <c r="D51" s="36">
        <v>0.01</v>
      </c>
      <c r="E51" s="36">
        <v>0.01</v>
      </c>
      <c r="F51" s="36">
        <v>0.01</v>
      </c>
      <c r="G51" s="36" t="s">
        <v>117</v>
      </c>
      <c r="H51" s="36" t="s">
        <v>117</v>
      </c>
      <c r="I51" s="36">
        <v>0.01</v>
      </c>
      <c r="J51" s="36" t="s">
        <v>117</v>
      </c>
      <c r="K51" s="36" t="s">
        <v>118</v>
      </c>
      <c r="L51" s="156" t="s">
        <v>118</v>
      </c>
      <c r="M51" s="38" t="s">
        <v>68</v>
      </c>
      <c r="N51" s="36">
        <v>0.2</v>
      </c>
      <c r="O51" s="36">
        <v>0.01</v>
      </c>
      <c r="P51" s="36">
        <v>0.01</v>
      </c>
      <c r="Q51" s="36" t="s">
        <v>117</v>
      </c>
      <c r="R51" s="36" t="s">
        <v>117</v>
      </c>
      <c r="S51" s="36" t="s">
        <v>117</v>
      </c>
      <c r="T51" s="36" t="s">
        <v>117</v>
      </c>
      <c r="U51" s="156" t="s">
        <v>118</v>
      </c>
      <c r="V51" s="38" t="s">
        <v>118</v>
      </c>
      <c r="W51" s="38" t="s">
        <v>121</v>
      </c>
      <c r="X51" s="38">
        <v>0.01</v>
      </c>
      <c r="Y51" s="36">
        <v>0.01</v>
      </c>
      <c r="Z51" s="36">
        <v>0.01</v>
      </c>
      <c r="AA51" s="36" t="s">
        <v>117</v>
      </c>
      <c r="AB51" s="36" t="s">
        <v>117</v>
      </c>
      <c r="AC51" s="36">
        <v>0.01</v>
      </c>
      <c r="AD51" s="36" t="s">
        <v>117</v>
      </c>
      <c r="AE51" s="36" t="s">
        <v>118</v>
      </c>
      <c r="AF51" s="36" t="s">
        <v>118</v>
      </c>
      <c r="AG51" s="38" t="s">
        <v>121</v>
      </c>
      <c r="AH51" s="36">
        <v>0.34200000000000003</v>
      </c>
      <c r="AI51" s="36">
        <v>0.01</v>
      </c>
      <c r="AJ51" s="36">
        <v>0.01</v>
      </c>
      <c r="AK51" s="36" t="s">
        <v>117</v>
      </c>
      <c r="AL51" s="36">
        <v>0.01</v>
      </c>
      <c r="AM51" s="36" t="s">
        <v>117</v>
      </c>
      <c r="AN51" s="36" t="s">
        <v>117</v>
      </c>
      <c r="AO51" s="156" t="s">
        <v>118</v>
      </c>
      <c r="AP51" s="38" t="s">
        <v>118</v>
      </c>
      <c r="AQ51" s="38" t="s">
        <v>121</v>
      </c>
      <c r="AR51" s="145">
        <f t="shared" si="6"/>
        <v>0.34200000000000003</v>
      </c>
      <c r="AS51" s="150">
        <f t="shared" si="1"/>
        <v>4.4800000000000013E-2</v>
      </c>
      <c r="AT51" s="69">
        <f t="shared" si="2"/>
        <v>0.01</v>
      </c>
      <c r="AU51" s="69">
        <f t="shared" si="3"/>
        <v>9.5677434270424647E-2</v>
      </c>
      <c r="AV51" s="70">
        <f t="shared" si="4"/>
        <v>15</v>
      </c>
      <c r="AW51" s="71">
        <v>1</v>
      </c>
      <c r="AX51" s="72">
        <f t="shared" si="5"/>
        <v>0</v>
      </c>
      <c r="AY51" s="89"/>
      <c r="AZ51" s="7"/>
      <c r="BA51" s="90"/>
    </row>
    <row r="52" spans="1:53" x14ac:dyDescent="0.25">
      <c r="A52" s="22" t="s">
        <v>51</v>
      </c>
      <c r="B52" s="18" t="s">
        <v>63</v>
      </c>
      <c r="C52" s="45"/>
      <c r="D52" s="36">
        <v>0.01</v>
      </c>
      <c r="E52" s="36">
        <v>0.01</v>
      </c>
      <c r="F52" s="36">
        <v>0.01</v>
      </c>
      <c r="G52" s="36" t="s">
        <v>117</v>
      </c>
      <c r="H52" s="36" t="s">
        <v>117</v>
      </c>
      <c r="I52" s="36">
        <v>0.01</v>
      </c>
      <c r="J52" s="36" t="s">
        <v>117</v>
      </c>
      <c r="K52" s="36" t="s">
        <v>118</v>
      </c>
      <c r="L52" s="156" t="s">
        <v>118</v>
      </c>
      <c r="M52" s="38" t="s">
        <v>68</v>
      </c>
      <c r="N52" s="36">
        <v>0.2</v>
      </c>
      <c r="O52" s="36">
        <v>0.01</v>
      </c>
      <c r="P52" s="36">
        <v>0.01</v>
      </c>
      <c r="Q52" s="36" t="s">
        <v>117</v>
      </c>
      <c r="R52" s="36" t="s">
        <v>117</v>
      </c>
      <c r="S52" s="36" t="s">
        <v>117</v>
      </c>
      <c r="T52" s="36" t="s">
        <v>117</v>
      </c>
      <c r="U52" s="156" t="s">
        <v>118</v>
      </c>
      <c r="V52" s="38" t="s">
        <v>118</v>
      </c>
      <c r="W52" s="38" t="s">
        <v>121</v>
      </c>
      <c r="X52" s="38">
        <v>0.01</v>
      </c>
      <c r="Y52" s="36">
        <v>0.01</v>
      </c>
      <c r="Z52" s="36">
        <v>0.01</v>
      </c>
      <c r="AA52" s="36" t="s">
        <v>117</v>
      </c>
      <c r="AB52" s="36" t="s">
        <v>117</v>
      </c>
      <c r="AC52" s="36">
        <v>0.01</v>
      </c>
      <c r="AD52" s="36" t="s">
        <v>117</v>
      </c>
      <c r="AE52" s="36" t="s">
        <v>118</v>
      </c>
      <c r="AF52" s="36" t="s">
        <v>118</v>
      </c>
      <c r="AG52" s="38" t="s">
        <v>121</v>
      </c>
      <c r="AH52" s="36">
        <v>0.19500000000000001</v>
      </c>
      <c r="AI52" s="36">
        <v>0.01</v>
      </c>
      <c r="AJ52" s="36">
        <v>0.01</v>
      </c>
      <c r="AK52" s="36" t="s">
        <v>117</v>
      </c>
      <c r="AL52" s="36">
        <v>0.01</v>
      </c>
      <c r="AM52" s="36" t="s">
        <v>117</v>
      </c>
      <c r="AN52" s="36" t="s">
        <v>117</v>
      </c>
      <c r="AO52" s="156" t="s">
        <v>118</v>
      </c>
      <c r="AP52" s="38" t="s">
        <v>118</v>
      </c>
      <c r="AQ52" s="38" t="s">
        <v>121</v>
      </c>
      <c r="AR52" s="145">
        <f t="shared" si="6"/>
        <v>0.2</v>
      </c>
      <c r="AS52" s="150">
        <f t="shared" si="1"/>
        <v>3.5000000000000003E-2</v>
      </c>
      <c r="AT52" s="69">
        <f t="shared" si="2"/>
        <v>0.01</v>
      </c>
      <c r="AU52" s="69">
        <f t="shared" si="3"/>
        <v>6.5981599166520896E-2</v>
      </c>
      <c r="AV52" s="70">
        <f t="shared" si="4"/>
        <v>15</v>
      </c>
      <c r="AW52" s="71">
        <v>1</v>
      </c>
      <c r="AX52" s="72">
        <f t="shared" si="5"/>
        <v>0</v>
      </c>
      <c r="AY52" s="89"/>
      <c r="AZ52" s="7"/>
      <c r="BA52" s="90"/>
    </row>
    <row r="53" spans="1:53" x14ac:dyDescent="0.25">
      <c r="A53" s="22" t="s">
        <v>55</v>
      </c>
      <c r="B53" s="18" t="s">
        <v>63</v>
      </c>
      <c r="C53" s="45"/>
      <c r="D53" s="36">
        <v>0.01</v>
      </c>
      <c r="E53" s="36">
        <v>0.01</v>
      </c>
      <c r="F53" s="36">
        <v>0.01</v>
      </c>
      <c r="G53" s="36" t="s">
        <v>117</v>
      </c>
      <c r="H53" s="36" t="s">
        <v>117</v>
      </c>
      <c r="I53" s="36">
        <v>0.01</v>
      </c>
      <c r="J53" s="36" t="s">
        <v>117</v>
      </c>
      <c r="K53" s="36" t="s">
        <v>118</v>
      </c>
      <c r="L53" s="156" t="s">
        <v>118</v>
      </c>
      <c r="M53" s="38" t="s">
        <v>68</v>
      </c>
      <c r="N53" s="36">
        <v>0.2</v>
      </c>
      <c r="O53" s="36">
        <v>0.01</v>
      </c>
      <c r="P53" s="36">
        <v>0.01</v>
      </c>
      <c r="Q53" s="36" t="s">
        <v>117</v>
      </c>
      <c r="R53" s="36" t="s">
        <v>117</v>
      </c>
      <c r="S53" s="36" t="s">
        <v>117</v>
      </c>
      <c r="T53" s="36" t="s">
        <v>117</v>
      </c>
      <c r="U53" s="156" t="s">
        <v>118</v>
      </c>
      <c r="V53" s="38" t="s">
        <v>118</v>
      </c>
      <c r="W53" s="38" t="s">
        <v>121</v>
      </c>
      <c r="X53" s="38">
        <v>0.01</v>
      </c>
      <c r="Y53" s="36">
        <v>0.01</v>
      </c>
      <c r="Z53" s="36">
        <v>0.01</v>
      </c>
      <c r="AA53" s="36" t="s">
        <v>117</v>
      </c>
      <c r="AB53" s="36" t="s">
        <v>117</v>
      </c>
      <c r="AC53" s="36">
        <v>0.01</v>
      </c>
      <c r="AD53" s="36" t="s">
        <v>117</v>
      </c>
      <c r="AE53" s="36" t="s">
        <v>118</v>
      </c>
      <c r="AF53" s="36" t="s">
        <v>118</v>
      </c>
      <c r="AG53" s="38" t="s">
        <v>121</v>
      </c>
      <c r="AH53" s="36">
        <v>0.247</v>
      </c>
      <c r="AI53" s="36">
        <v>0.01</v>
      </c>
      <c r="AJ53" s="36">
        <v>0.01</v>
      </c>
      <c r="AK53" s="36" t="s">
        <v>117</v>
      </c>
      <c r="AL53" s="36">
        <v>0.01</v>
      </c>
      <c r="AM53" s="36" t="s">
        <v>117</v>
      </c>
      <c r="AN53" s="36" t="s">
        <v>117</v>
      </c>
      <c r="AO53" s="156" t="s">
        <v>118</v>
      </c>
      <c r="AP53" s="38" t="s">
        <v>118</v>
      </c>
      <c r="AQ53" s="38" t="s">
        <v>121</v>
      </c>
      <c r="AR53" s="145">
        <f t="shared" si="6"/>
        <v>0.247</v>
      </c>
      <c r="AS53" s="150">
        <f t="shared" si="1"/>
        <v>3.846666666666667E-2</v>
      </c>
      <c r="AT53" s="69">
        <f t="shared" si="2"/>
        <v>0.01</v>
      </c>
      <c r="AU53" s="69">
        <f t="shared" si="3"/>
        <v>7.5646609466713879E-2</v>
      </c>
      <c r="AV53" s="70">
        <f t="shared" si="4"/>
        <v>15</v>
      </c>
      <c r="AW53" s="71">
        <v>1</v>
      </c>
      <c r="AX53" s="72">
        <f t="shared" si="5"/>
        <v>0</v>
      </c>
      <c r="AY53" s="89"/>
      <c r="AZ53" s="7"/>
      <c r="BA53" s="90"/>
    </row>
    <row r="54" spans="1:53" x14ac:dyDescent="0.25">
      <c r="A54" s="22" t="s">
        <v>56</v>
      </c>
      <c r="B54" s="18" t="s">
        <v>63</v>
      </c>
      <c r="C54" s="45" t="s">
        <v>91</v>
      </c>
      <c r="D54" s="36">
        <v>0.01</v>
      </c>
      <c r="E54" s="36">
        <v>0.01</v>
      </c>
      <c r="F54" s="36">
        <v>0.01</v>
      </c>
      <c r="G54" s="36" t="s">
        <v>117</v>
      </c>
      <c r="H54" s="36" t="s">
        <v>117</v>
      </c>
      <c r="I54" s="36">
        <v>0.01</v>
      </c>
      <c r="J54" s="36" t="s">
        <v>117</v>
      </c>
      <c r="K54" s="36" t="s">
        <v>118</v>
      </c>
      <c r="L54" s="156" t="s">
        <v>118</v>
      </c>
      <c r="M54" s="38" t="s">
        <v>68</v>
      </c>
      <c r="N54" s="36">
        <v>0.2</v>
      </c>
      <c r="O54" s="36">
        <v>0.01</v>
      </c>
      <c r="P54" s="36">
        <v>0.01</v>
      </c>
      <c r="Q54" s="36" t="s">
        <v>117</v>
      </c>
      <c r="R54" s="36" t="s">
        <v>117</v>
      </c>
      <c r="S54" s="36" t="s">
        <v>117</v>
      </c>
      <c r="T54" s="36" t="s">
        <v>117</v>
      </c>
      <c r="U54" s="36" t="s">
        <v>118</v>
      </c>
      <c r="V54" s="36" t="s">
        <v>118</v>
      </c>
      <c r="W54" s="36" t="s">
        <v>121</v>
      </c>
      <c r="X54" s="36">
        <v>0.01</v>
      </c>
      <c r="Y54" s="36">
        <v>0.01</v>
      </c>
      <c r="Z54" s="36">
        <v>0.01</v>
      </c>
      <c r="AA54" s="36" t="s">
        <v>117</v>
      </c>
      <c r="AB54" s="36" t="s">
        <v>117</v>
      </c>
      <c r="AC54" s="36">
        <v>0.01</v>
      </c>
      <c r="AD54" s="36" t="s">
        <v>117</v>
      </c>
      <c r="AE54" s="36" t="s">
        <v>118</v>
      </c>
      <c r="AF54" s="36" t="s">
        <v>118</v>
      </c>
      <c r="AG54" s="36" t="s">
        <v>121</v>
      </c>
      <c r="AH54" s="36">
        <v>0.41299999999999998</v>
      </c>
      <c r="AI54" s="36">
        <v>0.01</v>
      </c>
      <c r="AJ54" s="36">
        <v>0.01</v>
      </c>
      <c r="AK54" s="36" t="s">
        <v>117</v>
      </c>
      <c r="AL54" s="36">
        <v>0.01</v>
      </c>
      <c r="AM54" s="36" t="s">
        <v>117</v>
      </c>
      <c r="AN54" s="36" t="s">
        <v>117</v>
      </c>
      <c r="AO54" s="156" t="s">
        <v>118</v>
      </c>
      <c r="AP54" s="38" t="s">
        <v>118</v>
      </c>
      <c r="AQ54" s="38" t="s">
        <v>121</v>
      </c>
      <c r="AR54" s="145">
        <f t="shared" si="6"/>
        <v>0.41299999999999998</v>
      </c>
      <c r="AS54" s="150">
        <f t="shared" si="1"/>
        <v>4.9533333333333339E-2</v>
      </c>
      <c r="AT54" s="69">
        <f t="shared" si="2"/>
        <v>0.01</v>
      </c>
      <c r="AU54" s="69">
        <f t="shared" si="3"/>
        <v>0.11182439464667464</v>
      </c>
      <c r="AV54" s="70">
        <f t="shared" si="4"/>
        <v>15</v>
      </c>
      <c r="AW54" s="71">
        <v>1</v>
      </c>
      <c r="AX54" s="72">
        <f t="shared" si="5"/>
        <v>24</v>
      </c>
      <c r="AY54" s="89"/>
      <c r="AZ54" s="7"/>
      <c r="BA54" s="90"/>
    </row>
    <row r="55" spans="1:53" x14ac:dyDescent="0.25">
      <c r="A55" s="22" t="s">
        <v>57</v>
      </c>
      <c r="B55" s="18" t="s">
        <v>63</v>
      </c>
      <c r="C55" s="45" t="s">
        <v>91</v>
      </c>
      <c r="D55" s="36">
        <v>0.01</v>
      </c>
      <c r="E55" s="36">
        <v>0.01</v>
      </c>
      <c r="F55" s="36">
        <v>0.01</v>
      </c>
      <c r="G55" s="36" t="s">
        <v>117</v>
      </c>
      <c r="H55" s="36" t="s">
        <v>117</v>
      </c>
      <c r="I55" s="36">
        <v>0.01</v>
      </c>
      <c r="J55" s="36" t="s">
        <v>117</v>
      </c>
      <c r="K55" s="36" t="s">
        <v>118</v>
      </c>
      <c r="L55" s="156" t="s">
        <v>118</v>
      </c>
      <c r="M55" s="38" t="s">
        <v>68</v>
      </c>
      <c r="N55" s="36">
        <v>0.2</v>
      </c>
      <c r="O55" s="36">
        <v>0.01</v>
      </c>
      <c r="P55" s="36">
        <v>0.01</v>
      </c>
      <c r="Q55" s="36" t="s">
        <v>117</v>
      </c>
      <c r="R55" s="36" t="s">
        <v>117</v>
      </c>
      <c r="S55" s="36" t="s">
        <v>117</v>
      </c>
      <c r="T55" s="36" t="s">
        <v>117</v>
      </c>
      <c r="U55" s="36" t="s">
        <v>118</v>
      </c>
      <c r="V55" s="36" t="s">
        <v>118</v>
      </c>
      <c r="W55" s="36" t="s">
        <v>121</v>
      </c>
      <c r="X55" s="36">
        <v>0.01</v>
      </c>
      <c r="Y55" s="36">
        <v>0.01</v>
      </c>
      <c r="Z55" s="36">
        <v>0.01</v>
      </c>
      <c r="AA55" s="36" t="s">
        <v>117</v>
      </c>
      <c r="AB55" s="36" t="s">
        <v>117</v>
      </c>
      <c r="AC55" s="36">
        <v>0.01</v>
      </c>
      <c r="AD55" s="36" t="s">
        <v>117</v>
      </c>
      <c r="AE55" s="36" t="s">
        <v>118</v>
      </c>
      <c r="AF55" s="36" t="s">
        <v>118</v>
      </c>
      <c r="AG55" s="36" t="s">
        <v>121</v>
      </c>
      <c r="AH55" s="36">
        <v>0.29699999999999999</v>
      </c>
      <c r="AI55" s="36">
        <v>0.01</v>
      </c>
      <c r="AJ55" s="36">
        <v>0.01</v>
      </c>
      <c r="AK55" s="36" t="s">
        <v>117</v>
      </c>
      <c r="AL55" s="36">
        <v>0.01</v>
      </c>
      <c r="AM55" s="36" t="s">
        <v>117</v>
      </c>
      <c r="AN55" s="36" t="s">
        <v>117</v>
      </c>
      <c r="AO55" s="156" t="s">
        <v>118</v>
      </c>
      <c r="AP55" s="38" t="s">
        <v>118</v>
      </c>
      <c r="AQ55" s="38" t="s">
        <v>121</v>
      </c>
      <c r="AR55" s="145">
        <f t="shared" si="6"/>
        <v>0.29699999999999999</v>
      </c>
      <c r="AS55" s="150">
        <f t="shared" si="1"/>
        <v>4.1799999999999997E-2</v>
      </c>
      <c r="AT55" s="69">
        <f t="shared" si="2"/>
        <v>0.01</v>
      </c>
      <c r="AU55" s="69">
        <f t="shared" si="3"/>
        <v>8.5898777639731277E-2</v>
      </c>
      <c r="AV55" s="70">
        <f t="shared" si="4"/>
        <v>15</v>
      </c>
      <c r="AW55" s="71">
        <v>1</v>
      </c>
      <c r="AX55" s="72">
        <f t="shared" si="5"/>
        <v>24</v>
      </c>
      <c r="AY55" s="89"/>
      <c r="AZ55" s="7"/>
      <c r="BA55" s="90"/>
    </row>
    <row r="56" spans="1:53" x14ac:dyDescent="0.25">
      <c r="A56" s="22" t="s">
        <v>58</v>
      </c>
      <c r="B56" s="18" t="s">
        <v>63</v>
      </c>
      <c r="C56" s="45"/>
      <c r="D56" s="36">
        <v>0.01</v>
      </c>
      <c r="E56" s="36">
        <v>0.01</v>
      </c>
      <c r="F56" s="36">
        <v>0.01</v>
      </c>
      <c r="G56" s="36" t="s">
        <v>117</v>
      </c>
      <c r="H56" s="36" t="s">
        <v>117</v>
      </c>
      <c r="I56" s="36">
        <v>0.01</v>
      </c>
      <c r="J56" s="36" t="s">
        <v>117</v>
      </c>
      <c r="K56" s="36" t="s">
        <v>118</v>
      </c>
      <c r="L56" s="156" t="s">
        <v>118</v>
      </c>
      <c r="M56" s="38" t="s">
        <v>68</v>
      </c>
      <c r="N56" s="36">
        <v>0.2</v>
      </c>
      <c r="O56" s="36">
        <v>0.01</v>
      </c>
      <c r="P56" s="36">
        <v>0.01</v>
      </c>
      <c r="Q56" s="36" t="s">
        <v>117</v>
      </c>
      <c r="R56" s="36" t="s">
        <v>117</v>
      </c>
      <c r="S56" s="36" t="s">
        <v>117</v>
      </c>
      <c r="T56" s="36" t="s">
        <v>117</v>
      </c>
      <c r="U56" s="36" t="s">
        <v>118</v>
      </c>
      <c r="V56" s="36" t="s">
        <v>118</v>
      </c>
      <c r="W56" s="36" t="s">
        <v>121</v>
      </c>
      <c r="X56" s="36">
        <v>0.01</v>
      </c>
      <c r="Y56" s="36">
        <v>0.01</v>
      </c>
      <c r="Z56" s="36">
        <v>0.01</v>
      </c>
      <c r="AA56" s="36" t="s">
        <v>117</v>
      </c>
      <c r="AB56" s="36" t="s">
        <v>117</v>
      </c>
      <c r="AC56" s="36">
        <v>0.01</v>
      </c>
      <c r="AD56" s="36" t="s">
        <v>117</v>
      </c>
      <c r="AE56" s="36" t="s">
        <v>118</v>
      </c>
      <c r="AF56" s="36" t="s">
        <v>118</v>
      </c>
      <c r="AG56" s="36" t="s">
        <v>121</v>
      </c>
      <c r="AH56" s="36">
        <v>0.33200000000000002</v>
      </c>
      <c r="AI56" s="36">
        <v>0.01</v>
      </c>
      <c r="AJ56" s="36">
        <v>0.01</v>
      </c>
      <c r="AK56" s="36" t="s">
        <v>117</v>
      </c>
      <c r="AL56" s="36">
        <v>0.01</v>
      </c>
      <c r="AM56" s="36" t="s">
        <v>117</v>
      </c>
      <c r="AN56" s="36" t="s">
        <v>117</v>
      </c>
      <c r="AO56" s="156" t="s">
        <v>118</v>
      </c>
      <c r="AP56" s="38" t="s">
        <v>118</v>
      </c>
      <c r="AQ56" s="38" t="s">
        <v>121</v>
      </c>
      <c r="AR56" s="145">
        <f t="shared" si="6"/>
        <v>0.33200000000000002</v>
      </c>
      <c r="AS56" s="150">
        <f t="shared" si="1"/>
        <v>4.4133333333333344E-2</v>
      </c>
      <c r="AT56" s="69">
        <f t="shared" si="2"/>
        <v>0.01</v>
      </c>
      <c r="AU56" s="69">
        <f t="shared" si="3"/>
        <v>9.3467998088472309E-2</v>
      </c>
      <c r="AV56" s="70">
        <f t="shared" si="4"/>
        <v>15</v>
      </c>
      <c r="AW56" s="71">
        <v>1</v>
      </c>
      <c r="AX56" s="72">
        <f t="shared" si="5"/>
        <v>0</v>
      </c>
      <c r="AY56" s="89"/>
      <c r="AZ56" s="7"/>
      <c r="BA56" s="90"/>
    </row>
    <row r="57" spans="1:53" x14ac:dyDescent="0.25">
      <c r="A57" s="22" t="s">
        <v>59</v>
      </c>
      <c r="B57" s="18" t="s">
        <v>63</v>
      </c>
      <c r="C57" s="45" t="s">
        <v>91</v>
      </c>
      <c r="D57" s="36">
        <v>0.01</v>
      </c>
      <c r="E57" s="36">
        <v>0.01</v>
      </c>
      <c r="F57" s="36">
        <v>0.01</v>
      </c>
      <c r="G57" s="36" t="s">
        <v>117</v>
      </c>
      <c r="H57" s="36" t="s">
        <v>117</v>
      </c>
      <c r="I57" s="36">
        <v>0.01</v>
      </c>
      <c r="J57" s="36" t="s">
        <v>117</v>
      </c>
      <c r="K57" s="36" t="s">
        <v>118</v>
      </c>
      <c r="L57" s="156" t="s">
        <v>118</v>
      </c>
      <c r="M57" s="38" t="s">
        <v>68</v>
      </c>
      <c r="N57" s="36">
        <v>0.2</v>
      </c>
      <c r="O57" s="36">
        <v>0.01</v>
      </c>
      <c r="P57" s="36">
        <v>0.01</v>
      </c>
      <c r="Q57" s="36" t="s">
        <v>117</v>
      </c>
      <c r="R57" s="36" t="s">
        <v>117</v>
      </c>
      <c r="S57" s="36" t="s">
        <v>117</v>
      </c>
      <c r="T57" s="36" t="s">
        <v>117</v>
      </c>
      <c r="U57" s="36" t="s">
        <v>118</v>
      </c>
      <c r="V57" s="36" t="s">
        <v>118</v>
      </c>
      <c r="W57" s="36" t="s">
        <v>121</v>
      </c>
      <c r="X57" s="36">
        <v>0.01</v>
      </c>
      <c r="Y57" s="36">
        <v>0.01</v>
      </c>
      <c r="Z57" s="36">
        <v>0.01</v>
      </c>
      <c r="AA57" s="36" t="s">
        <v>117</v>
      </c>
      <c r="AB57" s="36" t="s">
        <v>117</v>
      </c>
      <c r="AC57" s="36">
        <v>0.01</v>
      </c>
      <c r="AD57" s="36" t="s">
        <v>117</v>
      </c>
      <c r="AE57" s="36" t="s">
        <v>118</v>
      </c>
      <c r="AF57" s="36" t="s">
        <v>118</v>
      </c>
      <c r="AG57" s="36" t="s">
        <v>121</v>
      </c>
      <c r="AH57" s="36">
        <v>0.48899999999999999</v>
      </c>
      <c r="AI57" s="36">
        <v>0.01</v>
      </c>
      <c r="AJ57" s="36">
        <v>0.01</v>
      </c>
      <c r="AK57" s="36" t="s">
        <v>117</v>
      </c>
      <c r="AL57" s="36">
        <v>0.01</v>
      </c>
      <c r="AM57" s="36" t="s">
        <v>117</v>
      </c>
      <c r="AN57" s="36" t="s">
        <v>117</v>
      </c>
      <c r="AO57" s="156" t="s">
        <v>118</v>
      </c>
      <c r="AP57" s="38" t="s">
        <v>118</v>
      </c>
      <c r="AQ57" s="38" t="s">
        <v>121</v>
      </c>
      <c r="AR57" s="145">
        <f t="shared" si="6"/>
        <v>0.48899999999999999</v>
      </c>
      <c r="AS57" s="73">
        <f t="shared" si="1"/>
        <v>5.4600000000000003E-2</v>
      </c>
      <c r="AT57" s="69">
        <f t="shared" si="2"/>
        <v>0.01</v>
      </c>
      <c r="AU57" s="69">
        <f t="shared" si="3"/>
        <v>0.12975350256764334</v>
      </c>
      <c r="AV57" s="70">
        <f t="shared" si="4"/>
        <v>15</v>
      </c>
      <c r="AW57" s="71">
        <v>1</v>
      </c>
      <c r="AX57" s="72">
        <f t="shared" si="5"/>
        <v>24</v>
      </c>
      <c r="AY57" s="89"/>
      <c r="AZ57" s="7"/>
      <c r="BA57" s="90"/>
    </row>
    <row r="58" spans="1:53" x14ac:dyDescent="0.25">
      <c r="A58" s="22" t="s">
        <v>60</v>
      </c>
      <c r="B58" s="18" t="s">
        <v>63</v>
      </c>
      <c r="C58" s="45"/>
      <c r="D58" s="36">
        <v>0.01</v>
      </c>
      <c r="E58" s="36">
        <v>0.01</v>
      </c>
      <c r="F58" s="36">
        <v>0.01</v>
      </c>
      <c r="G58" s="36" t="s">
        <v>117</v>
      </c>
      <c r="H58" s="36" t="s">
        <v>117</v>
      </c>
      <c r="I58" s="36">
        <v>0.01</v>
      </c>
      <c r="J58" s="36" t="s">
        <v>117</v>
      </c>
      <c r="K58" s="36" t="s">
        <v>118</v>
      </c>
      <c r="L58" s="156" t="s">
        <v>118</v>
      </c>
      <c r="M58" s="38" t="s">
        <v>68</v>
      </c>
      <c r="N58" s="36">
        <v>0.2</v>
      </c>
      <c r="O58" s="36">
        <v>0.01</v>
      </c>
      <c r="P58" s="36">
        <v>0.01</v>
      </c>
      <c r="Q58" s="36" t="s">
        <v>117</v>
      </c>
      <c r="R58" s="36" t="s">
        <v>117</v>
      </c>
      <c r="S58" s="36" t="s">
        <v>117</v>
      </c>
      <c r="T58" s="36" t="s">
        <v>117</v>
      </c>
      <c r="U58" s="36" t="s">
        <v>118</v>
      </c>
      <c r="V58" s="36" t="s">
        <v>118</v>
      </c>
      <c r="W58" s="36" t="s">
        <v>121</v>
      </c>
      <c r="X58" s="36">
        <v>0.01</v>
      </c>
      <c r="Y58" s="36">
        <v>0.01</v>
      </c>
      <c r="Z58" s="36">
        <v>0.01</v>
      </c>
      <c r="AA58" s="36" t="s">
        <v>117</v>
      </c>
      <c r="AB58" s="36" t="s">
        <v>117</v>
      </c>
      <c r="AC58" s="36">
        <v>0.01</v>
      </c>
      <c r="AD58" s="36" t="s">
        <v>117</v>
      </c>
      <c r="AE58" s="36" t="s">
        <v>118</v>
      </c>
      <c r="AF58" s="36" t="s">
        <v>118</v>
      </c>
      <c r="AG58" s="36" t="s">
        <v>121</v>
      </c>
      <c r="AH58" s="36">
        <v>0.13600000000000001</v>
      </c>
      <c r="AI58" s="36">
        <v>0.01</v>
      </c>
      <c r="AJ58" s="36">
        <v>0.01</v>
      </c>
      <c r="AK58" s="36" t="s">
        <v>117</v>
      </c>
      <c r="AL58" s="36">
        <v>0.01</v>
      </c>
      <c r="AM58" s="36" t="s">
        <v>117</v>
      </c>
      <c r="AN58" s="36" t="s">
        <v>117</v>
      </c>
      <c r="AO58" s="156" t="s">
        <v>118</v>
      </c>
      <c r="AP58" s="38" t="s">
        <v>118</v>
      </c>
      <c r="AQ58" s="38" t="s">
        <v>121</v>
      </c>
      <c r="AR58" s="145">
        <f t="shared" si="6"/>
        <v>0.2</v>
      </c>
      <c r="AS58" s="150">
        <f t="shared" si="1"/>
        <v>3.1066666666666673E-2</v>
      </c>
      <c r="AT58" s="69">
        <f t="shared" si="2"/>
        <v>0.01</v>
      </c>
      <c r="AU58" s="69">
        <f t="shared" si="3"/>
        <v>5.6895225341558046E-2</v>
      </c>
      <c r="AV58" s="70">
        <f t="shared" si="4"/>
        <v>15</v>
      </c>
      <c r="AW58" s="71">
        <v>1</v>
      </c>
      <c r="AX58" s="72">
        <f t="shared" si="5"/>
        <v>0</v>
      </c>
      <c r="AY58" s="89"/>
      <c r="AZ58" s="7"/>
      <c r="BA58" s="90"/>
    </row>
    <row r="59" spans="1:53" x14ac:dyDescent="0.25">
      <c r="A59" s="22" t="s">
        <v>61</v>
      </c>
      <c r="B59" s="18" t="s">
        <v>63</v>
      </c>
      <c r="C59" s="45" t="s">
        <v>91</v>
      </c>
      <c r="D59" s="36">
        <v>0.01</v>
      </c>
      <c r="E59" s="36">
        <v>0.01</v>
      </c>
      <c r="F59" s="36">
        <v>0.01</v>
      </c>
      <c r="G59" s="36" t="s">
        <v>117</v>
      </c>
      <c r="H59" s="36" t="s">
        <v>117</v>
      </c>
      <c r="I59" s="36">
        <v>0.01</v>
      </c>
      <c r="J59" s="36" t="s">
        <v>117</v>
      </c>
      <c r="K59" s="36" t="s">
        <v>118</v>
      </c>
      <c r="L59" s="156" t="s">
        <v>118</v>
      </c>
      <c r="M59" s="38" t="s">
        <v>68</v>
      </c>
      <c r="N59" s="36">
        <v>0.2</v>
      </c>
      <c r="O59" s="36">
        <v>0.01</v>
      </c>
      <c r="P59" s="36">
        <v>0.01</v>
      </c>
      <c r="Q59" s="36" t="s">
        <v>117</v>
      </c>
      <c r="R59" s="36" t="s">
        <v>117</v>
      </c>
      <c r="S59" s="36" t="s">
        <v>117</v>
      </c>
      <c r="T59" s="36" t="s">
        <v>117</v>
      </c>
      <c r="U59" s="36" t="s">
        <v>118</v>
      </c>
      <c r="V59" s="36" t="s">
        <v>118</v>
      </c>
      <c r="W59" s="36" t="s">
        <v>121</v>
      </c>
      <c r="X59" s="36">
        <v>0.01</v>
      </c>
      <c r="Y59" s="36">
        <v>0.01</v>
      </c>
      <c r="Z59" s="36">
        <v>0.01</v>
      </c>
      <c r="AA59" s="36" t="s">
        <v>117</v>
      </c>
      <c r="AB59" s="36" t="s">
        <v>117</v>
      </c>
      <c r="AC59" s="36">
        <v>0.01</v>
      </c>
      <c r="AD59" s="36" t="s">
        <v>117</v>
      </c>
      <c r="AE59" s="36" t="s">
        <v>118</v>
      </c>
      <c r="AF59" s="36" t="s">
        <v>118</v>
      </c>
      <c r="AG59" s="36" t="s">
        <v>121</v>
      </c>
      <c r="AH59" s="36">
        <v>0.45900000000000002</v>
      </c>
      <c r="AI59" s="36">
        <v>0.01</v>
      </c>
      <c r="AJ59" s="36">
        <v>0.01</v>
      </c>
      <c r="AK59" s="36" t="s">
        <v>117</v>
      </c>
      <c r="AL59" s="36">
        <v>0.01</v>
      </c>
      <c r="AM59" s="36" t="s">
        <v>117</v>
      </c>
      <c r="AN59" s="36" t="s">
        <v>117</v>
      </c>
      <c r="AO59" s="156" t="s">
        <v>118</v>
      </c>
      <c r="AP59" s="38" t="s">
        <v>118</v>
      </c>
      <c r="AQ59" s="38" t="s">
        <v>121</v>
      </c>
      <c r="AR59" s="145">
        <f t="shared" si="6"/>
        <v>0.45900000000000002</v>
      </c>
      <c r="AS59" s="73">
        <f t="shared" si="1"/>
        <v>5.2600000000000008E-2</v>
      </c>
      <c r="AT59" s="69">
        <f t="shared" si="2"/>
        <v>0.01</v>
      </c>
      <c r="AU59" s="69">
        <f t="shared" si="3"/>
        <v>0.12261426158019768</v>
      </c>
      <c r="AV59" s="70">
        <f t="shared" si="4"/>
        <v>15</v>
      </c>
      <c r="AW59" s="71">
        <v>1</v>
      </c>
      <c r="AX59" s="72">
        <f t="shared" si="5"/>
        <v>24</v>
      </c>
      <c r="AY59" s="89"/>
      <c r="AZ59" s="7"/>
      <c r="BA59" s="90"/>
    </row>
    <row r="60" spans="1:53" ht="15.75" thickBot="1" x14ac:dyDescent="0.3">
      <c r="A60" s="22" t="s">
        <v>62</v>
      </c>
      <c r="B60" s="18" t="s">
        <v>63</v>
      </c>
      <c r="C60" s="45">
        <f>100/1000</f>
        <v>0.1</v>
      </c>
      <c r="D60" s="36">
        <v>0.01</v>
      </c>
      <c r="E60" s="36">
        <v>0.01</v>
      </c>
      <c r="F60" s="36">
        <v>0.01</v>
      </c>
      <c r="G60" s="36" t="s">
        <v>117</v>
      </c>
      <c r="H60" s="36" t="s">
        <v>117</v>
      </c>
      <c r="I60" s="36">
        <v>0.01</v>
      </c>
      <c r="J60" s="36" t="s">
        <v>117</v>
      </c>
      <c r="K60" s="36" t="s">
        <v>118</v>
      </c>
      <c r="L60" s="156" t="s">
        <v>118</v>
      </c>
      <c r="M60" s="38" t="s">
        <v>120</v>
      </c>
      <c r="N60" s="36">
        <v>0.26</v>
      </c>
      <c r="O60" s="36">
        <v>0.01</v>
      </c>
      <c r="P60" s="36">
        <v>0.01</v>
      </c>
      <c r="Q60" s="36" t="s">
        <v>117</v>
      </c>
      <c r="R60" s="36" t="s">
        <v>117</v>
      </c>
      <c r="S60" s="36" t="s">
        <v>117</v>
      </c>
      <c r="T60" s="36" t="s">
        <v>117</v>
      </c>
      <c r="U60" s="36" t="s">
        <v>118</v>
      </c>
      <c r="V60" s="36" t="s">
        <v>118</v>
      </c>
      <c r="W60" s="36" t="s">
        <v>120</v>
      </c>
      <c r="X60" s="36">
        <v>0.12</v>
      </c>
      <c r="Y60" s="36">
        <v>0.01</v>
      </c>
      <c r="Z60" s="36">
        <v>0.01</v>
      </c>
      <c r="AA60" s="36" t="s">
        <v>117</v>
      </c>
      <c r="AB60" s="36" t="s">
        <v>117</v>
      </c>
      <c r="AC60" s="36">
        <v>0.01</v>
      </c>
      <c r="AD60" s="36" t="s">
        <v>117</v>
      </c>
      <c r="AE60" s="36" t="s">
        <v>118</v>
      </c>
      <c r="AF60" s="36" t="s">
        <v>118</v>
      </c>
      <c r="AG60" s="36" t="s">
        <v>120</v>
      </c>
      <c r="AH60" s="36">
        <v>3.35</v>
      </c>
      <c r="AI60" s="36">
        <v>0.01</v>
      </c>
      <c r="AJ60" s="36">
        <v>0.01</v>
      </c>
      <c r="AK60" s="36" t="s">
        <v>117</v>
      </c>
      <c r="AL60" s="36">
        <v>0.01</v>
      </c>
      <c r="AM60" s="36">
        <v>0.01</v>
      </c>
      <c r="AN60" s="36" t="s">
        <v>117</v>
      </c>
      <c r="AO60" s="156" t="s">
        <v>118</v>
      </c>
      <c r="AP60" s="38" t="s">
        <v>118</v>
      </c>
      <c r="AQ60" s="38" t="s">
        <v>120</v>
      </c>
      <c r="AR60" s="145">
        <f t="shared" si="6"/>
        <v>3.35</v>
      </c>
      <c r="AS60" s="73">
        <f t="shared" si="1"/>
        <v>0.24124999999999996</v>
      </c>
      <c r="AT60" s="69">
        <f t="shared" si="2"/>
        <v>0.01</v>
      </c>
      <c r="AU60" s="69">
        <f t="shared" si="3"/>
        <v>0.8316479623815195</v>
      </c>
      <c r="AV60" s="70">
        <f t="shared" si="4"/>
        <v>16</v>
      </c>
      <c r="AW60" s="74">
        <f t="shared" ref="AW60" si="7">COUNTIF(D60:AJ60,"&gt;"&amp;D60)</f>
        <v>3</v>
      </c>
      <c r="AX60" s="72">
        <f t="shared" si="5"/>
        <v>3</v>
      </c>
      <c r="AY60" s="93"/>
      <c r="AZ60" s="94"/>
      <c r="BA60" s="95"/>
    </row>
    <row r="61" spans="1:53" x14ac:dyDescent="0.25">
      <c r="A61" s="36">
        <v>0.01</v>
      </c>
      <c r="B61" s="96" t="s">
        <v>102</v>
      </c>
    </row>
  </sheetData>
  <sortState xmlns:xlrd2="http://schemas.microsoft.com/office/spreadsheetml/2017/richdata2" ref="A11:BC16">
    <sortCondition ref="A16"/>
  </sortState>
  <mergeCells count="3">
    <mergeCell ref="AY9:AY10"/>
    <mergeCell ref="AZ9:AZ10"/>
    <mergeCell ref="A1:BA1"/>
  </mergeCells>
  <phoneticPr fontId="11" type="noConversion"/>
  <conditionalFormatting sqref="AK9:AO12">
    <cfRule type="containsText" dxfId="4" priority="36" operator="containsText" text="DRY">
      <formula>NOT(ISERROR(SEARCH("DRY",AK9)))</formula>
    </cfRule>
  </conditionalFormatting>
  <conditionalFormatting sqref="AK14:AO14">
    <cfRule type="containsText" dxfId="3" priority="34" operator="containsText" text="DRY">
      <formula>NOT(ISERROR(SEARCH("DRY",AK14)))</formula>
    </cfRule>
  </conditionalFormatting>
  <conditionalFormatting sqref="AK16:AO16">
    <cfRule type="containsText" dxfId="2" priority="32" operator="containsText" text="DRY">
      <formula>NOT(ISERROR(SEARCH("DRY",AK16)))</formula>
    </cfRule>
  </conditionalFormatting>
  <conditionalFormatting sqref="AK18:AO30">
    <cfRule type="containsText" dxfId="1" priority="6" operator="containsText" text="DRY">
      <formula>NOT(ISERROR(SEARCH("DRY",AK18)))</formula>
    </cfRule>
  </conditionalFormatting>
  <pageMargins left="0.22" right="0.34" top="0.74803149606299213" bottom="0.74803149606299213" header="0.31496062992125984" footer="0.31496062992125984"/>
  <pageSetup paperSize="8" scale="7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D6EF-8B30-4604-A760-D571EAFD3D91}">
  <dimension ref="A1:F9"/>
  <sheetViews>
    <sheetView workbookViewId="0">
      <selection activeCell="D9" sqref="A1:D9"/>
    </sheetView>
  </sheetViews>
  <sheetFormatPr defaultRowHeight="15" x14ac:dyDescent="0.25"/>
  <cols>
    <col min="1" max="1" width="24" customWidth="1"/>
    <col min="3" max="3" width="18.5703125" customWidth="1"/>
    <col min="4" max="4" width="23.42578125" customWidth="1"/>
  </cols>
  <sheetData>
    <row r="1" spans="1:6" x14ac:dyDescent="0.25">
      <c r="A1" s="114" t="s">
        <v>14</v>
      </c>
      <c r="B1" s="105" t="s">
        <v>16</v>
      </c>
      <c r="C1" s="97" t="s">
        <v>96</v>
      </c>
      <c r="D1" s="105" t="s">
        <v>97</v>
      </c>
      <c r="E1" s="43"/>
      <c r="F1" s="43"/>
    </row>
    <row r="2" spans="1:6" ht="15.75" thickBot="1" x14ac:dyDescent="0.3">
      <c r="A2" s="115"/>
      <c r="B2" s="107"/>
      <c r="C2" s="106" t="s">
        <v>95</v>
      </c>
      <c r="D2" s="107" t="s">
        <v>95</v>
      </c>
      <c r="E2" s="43"/>
      <c r="F2" s="43"/>
    </row>
    <row r="3" spans="1:6" ht="16.5" x14ac:dyDescent="0.25">
      <c r="A3" s="116" t="s">
        <v>19</v>
      </c>
      <c r="B3" s="101" t="s">
        <v>65</v>
      </c>
      <c r="C3" s="104" t="s">
        <v>103</v>
      </c>
      <c r="D3" s="108">
        <v>1.32</v>
      </c>
      <c r="E3" s="43"/>
      <c r="F3" s="43"/>
    </row>
    <row r="4" spans="1:6" ht="17.25" x14ac:dyDescent="0.3">
      <c r="A4" s="117" t="s">
        <v>107</v>
      </c>
      <c r="B4" s="101" t="s">
        <v>65</v>
      </c>
      <c r="C4" s="102" t="s">
        <v>104</v>
      </c>
      <c r="D4" s="109">
        <v>151</v>
      </c>
      <c r="E4" s="43"/>
      <c r="F4" s="43"/>
    </row>
    <row r="5" spans="1:6" ht="16.5" x14ac:dyDescent="0.25">
      <c r="A5" s="117" t="s">
        <v>108</v>
      </c>
      <c r="B5" s="101" t="s">
        <v>65</v>
      </c>
      <c r="C5" s="102" t="s">
        <v>105</v>
      </c>
      <c r="D5" s="110">
        <v>6.1000000000000004E-3</v>
      </c>
    </row>
    <row r="6" spans="1:6" ht="17.25" thickBot="1" x14ac:dyDescent="0.3">
      <c r="A6" s="118" t="s">
        <v>109</v>
      </c>
      <c r="B6" s="111" t="s">
        <v>65</v>
      </c>
      <c r="C6" s="112" t="s">
        <v>106</v>
      </c>
      <c r="D6" s="113">
        <v>2.7</v>
      </c>
    </row>
    <row r="8" spans="1:6" ht="15" customHeight="1" x14ac:dyDescent="0.25">
      <c r="A8" s="103">
        <v>1</v>
      </c>
      <c r="B8" s="42" t="s">
        <v>100</v>
      </c>
    </row>
    <row r="9" spans="1:6" ht="16.5" x14ac:dyDescent="0.25">
      <c r="A9" s="103">
        <v>2</v>
      </c>
      <c r="B9" s="42" t="s">
        <v>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6E5B-BF8B-4467-AA97-B9DD6E875351}">
  <dimension ref="A1:C8"/>
  <sheetViews>
    <sheetView workbookViewId="0">
      <selection activeCell="C21" sqref="C21"/>
    </sheetView>
  </sheetViews>
  <sheetFormatPr defaultRowHeight="15" x14ac:dyDescent="0.25"/>
  <cols>
    <col min="2" max="2" width="29.7109375" customWidth="1"/>
    <col min="3" max="3" width="13.42578125" customWidth="1"/>
  </cols>
  <sheetData>
    <row r="1" spans="1:3" x14ac:dyDescent="0.25">
      <c r="A1" t="s">
        <v>116</v>
      </c>
    </row>
    <row r="3" spans="1:3" x14ac:dyDescent="0.25">
      <c r="B3" s="121" t="s">
        <v>110</v>
      </c>
      <c r="C3" t="s">
        <v>115</v>
      </c>
    </row>
    <row r="4" spans="1:3" x14ac:dyDescent="0.25">
      <c r="B4" s="121" t="s">
        <v>12</v>
      </c>
      <c r="C4" s="119">
        <v>43164</v>
      </c>
    </row>
    <row r="5" spans="1:3" x14ac:dyDescent="0.25">
      <c r="B5" s="121" t="s">
        <v>111</v>
      </c>
      <c r="C5" s="120">
        <v>0.2</v>
      </c>
    </row>
    <row r="6" spans="1:3" x14ac:dyDescent="0.25">
      <c r="B6" s="121" t="s">
        <v>112</v>
      </c>
      <c r="C6" s="120">
        <v>30.7</v>
      </c>
    </row>
    <row r="7" spans="1:3" x14ac:dyDescent="0.25">
      <c r="B7" s="121" t="s">
        <v>113</v>
      </c>
      <c r="C7" s="120">
        <v>357</v>
      </c>
    </row>
    <row r="8" spans="1:3" x14ac:dyDescent="0.25">
      <c r="B8" s="121" t="s">
        <v>114</v>
      </c>
      <c r="C8" s="120">
        <v>5.8</v>
      </c>
    </row>
  </sheetData>
  <conditionalFormatting sqref="B3:C8">
    <cfRule type="containsBlanks" dxfId="0" priority="2">
      <formula>LEN(TRIM(B3))=0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7C41C17447B643449D782C64309FB2E5" ma:contentTypeVersion="43" ma:contentTypeDescription="Create a new document." ma:contentTypeScope="" ma:versionID="f16b7ce0ecdfd9783c585b933519f19c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976e4c6b-9cbc-4c56-aa6a-7ddfa1f9bcfe" targetNamespace="http://schemas.microsoft.com/office/2006/metadata/properties" ma:root="true" ma:fieldsID="b7a1baae82e22d19099936a1197d4561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976e4c6b-9cbc-4c56-aa6a-7ddfa1f9bcfe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ObjectDetectorVersions" minOccurs="0"/>
                <xsd:element ref="ns6:lcf76f155ced4ddcb4097134ff3c332f" minOccurs="0"/>
                <xsd:element ref="ns6:MediaServiceDateTake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_Flow_SignoffStatus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dexed="tru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e4c6b-9cbc-4c56-aa6a-7ddfa1f9b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8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59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6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e4c6b-9cbc-4c56-aa6a-7ddfa1f9bcfe">
      <Terms xmlns="http://schemas.microsoft.com/office/infopath/2007/PartnerControls"/>
    </lcf76f155ced4ddcb4097134ff3c332f>
    <TaxCatchAll xmlns="662745e8-e224-48e8-a2e3-254862b8c2f5">
      <Value>14</Value>
      <Value>11</Value>
      <Value>32</Value>
      <Value>40</Value>
      <Value>42</Value>
    </TaxCatchAll>
    <EAReceivedDate xmlns="eebef177-55b5-4448-a5fb-28ea454417ee">2025-05-27T23:00:00+00:00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EPR-NP3325LQ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EPR/NP3325LQ</OtherReference>
    <EventLink xmlns="5ffd8e36-f429-4edc-ab50-c5be84842779" xsi:nil="true"/>
    <Customer_x002f_OperatorName xmlns="eebef177-55b5-4448-a5fb-28ea454417ee">NRS BROMSGROVE AGGREGATES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2025-05-27T23:00:00+00:00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8ea715af-5874-4d14-8309-f46c5fa3b3b6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EPR/NP3325LQ</EPRNumber>
    <FacilityAddressPostcode xmlns="eebef177-55b5-4448-a5fb-28ea454417ee">B61 0QT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Sian Wilcox</ExternalAuthor>
    <SiteName xmlns="eebef177-55b5-4448-a5fb-28ea454417ee">Sandy Lane Quarry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_Flow_SignoffStatus xmlns="976e4c6b-9cbc-4c56-aa6a-7ddfa1f9bcfe" xsi:nil="true"/>
    <FacilityAddress xmlns="eebef177-55b5-4448-a5fb-28ea454417ee">Sandy Lane Quarry, Sandy Lane, Bromsgrove, B61 0QT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36D4F17E-557B-402E-AE81-0244F2B5F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976e4c6b-9cbc-4c56-aa6a-7ddfa1f9b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02A992-DB67-463C-8453-320143B14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7B67E-5328-4CDA-8B63-8F79401B906B}">
  <ds:schemaRefs>
    <ds:schemaRef ds:uri="http://schemas.openxmlformats.org/package/2006/metadata/core-properties"/>
    <ds:schemaRef ds:uri="http://purl.org/dc/dcmitype/"/>
    <ds:schemaRef ds:uri="eebef177-55b5-4448-a5fb-28ea454417ee"/>
    <ds:schemaRef ds:uri="662745e8-e224-48e8-a2e3-254862b8c2f5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76e4c6b-9cbc-4c56-aa6a-7ddfa1f9bcfe"/>
    <ds:schemaRef ds:uri="5ffd8e36-f429-4edc-ab50-c5be84842779"/>
    <ds:schemaRef ds:uri="dbe221e7-66db-4bdb-a92c-aa517c005f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BH1</vt:lpstr>
      <vt:lpstr>BH2</vt:lpstr>
      <vt:lpstr>BH3</vt:lpstr>
      <vt:lpstr>BH4</vt:lpstr>
      <vt:lpstr>All data</vt:lpstr>
      <vt:lpstr>Compliance summary</vt:lpstr>
      <vt:lpstr>BH 801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MacLeod</dc:creator>
  <cp:lastModifiedBy>Wayne Clark</cp:lastModifiedBy>
  <cp:lastPrinted>2024-06-28T14:37:27Z</cp:lastPrinted>
  <dcterms:created xsi:type="dcterms:W3CDTF">2024-06-26T08:58:11Z</dcterms:created>
  <dcterms:modified xsi:type="dcterms:W3CDTF">2025-12-17T16:00:59Z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0x0101000E9AD557692E154F9D2697C8C6432F76007C41C17447B643449D782C64309FB2E5</vt:lpwstr>
  </property>
  <property fmtid="{D5CDD505-2E9C-101B-9397-08002B2CF9AE}" pid="4" name="PermitDocumentType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42;#Internal Only|8ea715af-5874-4d14-8309-f46c5fa3b3b6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