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ki-storage04\LiveData\2019\Projects\2019s1180 - EA NW - 19-20 E&amp;R Call-off Contract\1_WIP\25. Hoveton Great Broad (2nd review)\Outgoing Data\"/>
    </mc:Choice>
  </mc:AlternateContent>
  <xr:revisionPtr revIDLastSave="0" documentId="13_ncr:20001_{30F71F48-01A3-427B-8D7C-6E0EB4D7FD2F}" xr6:coauthVersionLast="44" xr6:coauthVersionMax="44" xr10:uidLastSave="{00000000-0000-0000-0000-000000000000}"/>
  <bookViews>
    <workbookView xWindow="-120" yWindow="-120" windowWidth="29040" windowHeight="15840" tabRatio="746" activeTab="2" xr2:uid="{00000000-000D-0000-FFFF-FFFF00000000}"/>
  </bookViews>
  <sheets>
    <sheet name="Cover page" sheetId="10" r:id="rId1"/>
    <sheet name="B) Hydraulics (v1)" sheetId="7" r:id="rId2"/>
    <sheet name="B) Hydraulics (v2)" sheetId="11" r:id="rId3"/>
  </sheets>
  <definedNames>
    <definedName name="Z_4B81B691_DBA3_453B_AF7B_E2C6BC1E6B26_.wvu.Rows" localSheetId="1" hidden="1">'B) Hydraulics (v1)'!$109:$135,'B) Hydraulics (v1)'!$137:$142,'B) Hydraulics (v1)'!$144:$171,'B) Hydraulics (v1)'!$173:$200,'B) Hydraulics (v1)'!$205:$214</definedName>
    <definedName name="Z_4B81B691_DBA3_453B_AF7B_E2C6BC1E6B26_.wvu.Rows" localSheetId="2" hidden="1">'B) Hydraulics (v2)'!$109:$135,'B) Hydraulics (v2)'!$137:$142,'B) Hydraulics (v2)'!$144:$171,'B) Hydraulics (v2)'!$173:$200,'B) Hydraulics (v2)'!$205:$214</definedName>
    <definedName name="Z_E3B1F68C_6341_4472_BD36_6BBC74D44F13_.wvu.Rows" localSheetId="1" hidden="1">'B) Hydraulics (v1)'!$109:$135,'B) Hydraulics (v1)'!$137:$142,'B) Hydraulics (v1)'!$144:$171,'B) Hydraulics (v1)'!$173:$200</definedName>
    <definedName name="Z_E3B1F68C_6341_4472_BD36_6BBC74D44F13_.wvu.Rows" localSheetId="2" hidden="1">'B) Hydraulics (v2)'!$109:$135,'B) Hydraulics (v2)'!$137:$142,'B) Hydraulics (v2)'!$144:$171,'B) Hydraulics (v2)'!$173:$200</definedName>
  </definedNames>
  <calcPr calcId="191029"/>
  <customWorkbookViews>
    <customWorkbookView name="Kevin Haseldine - Personal View" guid="{4B81B691-DBA3-453B-AF7B-E2C6BC1E6B26}" mergeInterval="0" personalView="1" maximized="1" xWindow="-8" yWindow="-8" windowWidth="1936" windowHeight="1056" tabRatio="746" activeSheetId="3"/>
    <customWorkbookView name="Colin Riggs - Personal View" guid="{E3B1F68C-6341-4472-BD36-6BBC74D44F13}" mergeInterval="0" personalView="1" maximized="1" xWindow="2391" yWindow="-9" windowWidth="2418" windowHeight="1308" tabRatio="746" activeSheetId="5"/>
  </customWorkbookViews>
  <fileRecoveryPr autoRecover="0"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4" i="11" l="1"/>
  <c r="E213" i="11"/>
  <c r="E212" i="11"/>
  <c r="E211" i="11"/>
  <c r="E210" i="11"/>
  <c r="E209" i="11"/>
  <c r="E208" i="11"/>
  <c r="E207" i="11"/>
  <c r="E206" i="11"/>
  <c r="E205" i="11"/>
  <c r="B204" i="11"/>
  <c r="E203" i="11"/>
  <c r="E202" i="11"/>
  <c r="B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B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B143" i="11"/>
  <c r="E142" i="11"/>
  <c r="E141" i="11"/>
  <c r="E140" i="11"/>
  <c r="E139" i="11"/>
  <c r="E138" i="11"/>
  <c r="E137" i="11"/>
  <c r="B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B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B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7" i="11"/>
  <c r="E46" i="11"/>
  <c r="E45" i="11"/>
  <c r="E44" i="11"/>
  <c r="E43" i="11"/>
  <c r="E42" i="11"/>
  <c r="E41" i="11"/>
  <c r="E40" i="11"/>
  <c r="E39" i="11"/>
  <c r="B38" i="11"/>
  <c r="E37" i="11"/>
  <c r="E36" i="11"/>
  <c r="E35" i="11"/>
  <c r="E34" i="11"/>
  <c r="E33" i="11"/>
  <c r="E32" i="11"/>
  <c r="E31" i="11"/>
  <c r="B30" i="11"/>
  <c r="E29" i="11"/>
  <c r="E28" i="11"/>
  <c r="E27" i="11"/>
  <c r="E26" i="11"/>
  <c r="E25" i="11"/>
  <c r="B24" i="11"/>
  <c r="E23" i="11"/>
  <c r="E22" i="11"/>
  <c r="E21" i="11"/>
  <c r="E20" i="11"/>
  <c r="E19" i="11"/>
  <c r="E18" i="11"/>
  <c r="B17" i="11"/>
  <c r="E206" i="7" l="1"/>
  <c r="E207" i="7"/>
  <c r="E208" i="7"/>
  <c r="E209" i="7"/>
  <c r="E210" i="7"/>
  <c r="E211" i="7"/>
  <c r="E212" i="7"/>
  <c r="E213" i="7"/>
  <c r="E214" i="7"/>
  <c r="E205" i="7"/>
  <c r="E203" i="7"/>
  <c r="E202"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173" i="7"/>
  <c r="B201" i="7"/>
  <c r="B172"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44" i="7"/>
  <c r="E138" i="7"/>
  <c r="E139" i="7"/>
  <c r="E140" i="7"/>
  <c r="E141" i="7"/>
  <c r="E142" i="7"/>
  <c r="E137"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0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7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49" i="7"/>
  <c r="E40" i="7"/>
  <c r="E41" i="7"/>
  <c r="E42" i="7"/>
  <c r="E43" i="7"/>
  <c r="E44" i="7"/>
  <c r="E45" i="7"/>
  <c r="E46" i="7"/>
  <c r="E47" i="7"/>
  <c r="E39" i="7"/>
  <c r="E32" i="7"/>
  <c r="E33" i="7"/>
  <c r="E34" i="7"/>
  <c r="E35" i="7"/>
  <c r="E36" i="7"/>
  <c r="E37" i="7"/>
  <c r="E31" i="7"/>
  <c r="E26" i="7"/>
  <c r="E27" i="7"/>
  <c r="E28" i="7"/>
  <c r="E29" i="7"/>
  <c r="E25" i="7"/>
  <c r="E19" i="7"/>
  <c r="E20" i="7"/>
  <c r="E21" i="7"/>
  <c r="E22" i="7"/>
  <c r="E23" i="7"/>
  <c r="E18" i="7"/>
  <c r="B204" i="7" l="1"/>
  <c r="B143" i="7"/>
  <c r="B136" i="7"/>
  <c r="B108" i="7"/>
  <c r="B78" i="7"/>
  <c r="B38" i="7"/>
  <c r="B30" i="7"/>
  <c r="B24" i="7"/>
  <c r="B17" i="7"/>
</calcChain>
</file>

<file path=xl/sharedStrings.xml><?xml version="1.0" encoding="utf-8"?>
<sst xmlns="http://schemas.openxmlformats.org/spreadsheetml/2006/main" count="497" uniqueCount="239">
  <si>
    <t>Revision</t>
  </si>
  <si>
    <t>Applicable standards or guidance</t>
  </si>
  <si>
    <t>Name of reviewer</t>
  </si>
  <si>
    <t>Comment</t>
  </si>
  <si>
    <t>Category</t>
  </si>
  <si>
    <t>Detail</t>
  </si>
  <si>
    <t>General comments</t>
  </si>
  <si>
    <t>ID</t>
  </si>
  <si>
    <t>Data to be reviewed</t>
  </si>
  <si>
    <t>Model stability</t>
  </si>
  <si>
    <t>Open channel representation</t>
  </si>
  <si>
    <t xml:space="preserve">Use of event and scenario controls </t>
  </si>
  <si>
    <t>Initial conditions</t>
  </si>
  <si>
    <t xml:space="preserve">Sensitivity testing </t>
  </si>
  <si>
    <t>Nature of study watercourse(s)/constraints</t>
  </si>
  <si>
    <t>Study objectives</t>
  </si>
  <si>
    <t>Date of model</t>
  </si>
  <si>
    <t xml:space="preserve">ESTRY in-channel domain </t>
  </si>
  <si>
    <t xml:space="preserve">Software </t>
  </si>
  <si>
    <t>AEPs provided / reviewed</t>
  </si>
  <si>
    <t>Scenarios provided / reviewed</t>
  </si>
  <si>
    <t>Reports</t>
  </si>
  <si>
    <t>File organisation / naming convention</t>
  </si>
  <si>
    <t>Survey / topographic data</t>
  </si>
  <si>
    <t>Model extents</t>
  </si>
  <si>
    <t>Modelling approach</t>
  </si>
  <si>
    <t>Schematisation</t>
  </si>
  <si>
    <t>Model build</t>
  </si>
  <si>
    <t>Hydraulic structure representation</t>
  </si>
  <si>
    <t>Floodplain representation</t>
  </si>
  <si>
    <t>Run parameters and output data</t>
  </si>
  <si>
    <t xml:space="preserve">Model results, interpretation, verification and stability </t>
  </si>
  <si>
    <t>Geometry</t>
  </si>
  <si>
    <t>Model parameterisation</t>
  </si>
  <si>
    <t>General Schematisation</t>
  </si>
  <si>
    <t>Boundary conditions</t>
  </si>
  <si>
    <t>Representation of buildings</t>
  </si>
  <si>
    <t>Calibration / performance</t>
  </si>
  <si>
    <t>General modelling approach</t>
  </si>
  <si>
    <t xml:space="preserve">Application of hydrological estimates </t>
  </si>
  <si>
    <t>B</t>
  </si>
  <si>
    <t>Recommendations</t>
  </si>
  <si>
    <t>Suggested actions</t>
  </si>
  <si>
    <t>Suitability</t>
  </si>
  <si>
    <t>Acceptable</t>
  </si>
  <si>
    <t>Minor issue</t>
  </si>
  <si>
    <t>Major issue</t>
  </si>
  <si>
    <t>Clarification required</t>
  </si>
  <si>
    <t>Summary of 1st review</t>
  </si>
  <si>
    <t>Date of review</t>
  </si>
  <si>
    <t>Prompts</t>
  </si>
  <si>
    <t>~ Versions</t>
  </si>
  <si>
    <t>~ Reference versions
~ Technical reporting
~ General reporting</t>
  </si>
  <si>
    <t>Reporting</t>
  </si>
  <si>
    <t>~ Objectives
~ Constraints
~ Approach Justification (both model scale and structure scale)
~ Clarity
~ Assumptions
~ Interpretation of results</t>
  </si>
  <si>
    <t>~ Scenarios
~ Naming
~ Flags</t>
  </si>
  <si>
    <t>~ Age
~ Quality
~ Suitability</t>
  </si>
  <si>
    <t>Other</t>
  </si>
  <si>
    <t>~ Any significant missing data</t>
  </si>
  <si>
    <t>~ Domain boundaries
~ Upstream/downstream boundaries
~ Potential downstream influences on water levels
~ Glass walling</t>
  </si>
  <si>
    <t>~ 1D / 2D / Linked
~ georeferenced (ixy/gxy/2d links)</t>
  </si>
  <si>
    <t>~ Lumped / distributed
~ Applied to 1D or 2D domain
~ Lateral or point inflows
~ Consistency with reporting</t>
  </si>
  <si>
    <t>InfoWorks ICM</t>
  </si>
  <si>
    <t>~ Hard bed / soft bed
~ Accuracy of modelled channel length</t>
  </si>
  <si>
    <t>Watercourses</t>
  </si>
  <si>
    <t>~ Deactivation
~ Interpolates
~ Bank level and DTM matchup
~ Bank coefficients
~ Baseflow</t>
  </si>
  <si>
    <t>Mesh</t>
  </si>
  <si>
    <t>Mesh modifications</t>
  </si>
  <si>
    <t>~ Representation of roads and buildings
~ Roughness</t>
  </si>
  <si>
    <t>Scenarios</t>
  </si>
  <si>
    <t>~ Do minimum (baseline)
~ Do nothing
~ Do something</t>
  </si>
  <si>
    <t>~ Results generated 
~ Temporal resolution of results
~ Run parameters</t>
  </si>
  <si>
    <t>~ Representation of flow paths
~ Representation of storage</t>
  </si>
  <si>
    <t>~ Upstream boundary
~ Downstream boundary
~ Phasing of boundary conditions</t>
  </si>
  <si>
    <t>~ Manning's n
~ Panel markers
~ Section spacing
~ Geometry</t>
  </si>
  <si>
    <t>~ Structure coefficients
~ Bypassing options
~ Choice of model unit
~ Geometry</t>
  </si>
  <si>
    <t>~ Suitability of approach
~ Implementation</t>
  </si>
  <si>
    <t>ESTRY floodplain structures</t>
  </si>
  <si>
    <t>Representation of flow paths</t>
  </si>
  <si>
    <t>~ Structure coefficients
~ Bypassing options
~ Choice of model unit
~ Geometry
~ Connectivity with TUFLOW domain</t>
  </si>
  <si>
    <t>~ Grid orientation
~ Grid resolution
~ Grid extent
~ Active domain extent
~ Use of water level lines</t>
  </si>
  <si>
    <t>~ Representation of flow paths
~ Representation of topographic obstructions
~ Other modifications to ground model</t>
  </si>
  <si>
    <t>~ Schematisation of materials layers
~ Manning's n values
~ Flow constriction layers
~ Storage reduction factors</t>
  </si>
  <si>
    <t>~ Locations &amp; implementation of boundaries
~ Internal boundaries (HX &amp; SX)
~ External boundaries</t>
  </si>
  <si>
    <t>~ IWL</t>
  </si>
  <si>
    <t>~ Results generated 
~ Temporal resolution of results
~ PO lines
~ Run parameters</t>
  </si>
  <si>
    <t>~ zzd, eof, tlf
~ Model warnings and errors
~ Non-convergence
~ Mass balance
~ unrealistic oscillations (water level / flow / boundaries / dVol).</t>
  </si>
  <si>
    <t xml:space="preserve">~ Suitability of sensitivity testing undertaken
~ Results &amp; interpretation of sensitivity testing </t>
  </si>
  <si>
    <t>Watercourse structures</t>
  </si>
  <si>
    <t>~ Bridges
~ Culverts
~ Screens
~ Weirs
~ Flap valves
~ Sluices</t>
  </si>
  <si>
    <t>Model simulations</t>
  </si>
  <si>
    <t>Model simulation runs
~ Existing (baseline)
~ Climate change
~ Sensitivity</t>
  </si>
  <si>
    <t>TUFLOW domain (1)</t>
  </si>
  <si>
    <t>TUFLOW domain (2)</t>
  </si>
  <si>
    <t>Runs</t>
  </si>
  <si>
    <t>Summary of 1st review findings</t>
  </si>
  <si>
    <t>"RAG" key</t>
  </si>
  <si>
    <t>F) Reporting</t>
  </si>
  <si>
    <t>E) Survey data</t>
  </si>
  <si>
    <t>D) New project - hydraulics</t>
  </si>
  <si>
    <t>C) New project - hydrology</t>
  </si>
  <si>
    <t>B) Previous project - hydraulic</t>
  </si>
  <si>
    <t>A) Previous project - hydrology</t>
  </si>
  <si>
    <t>Review requirements</t>
  </si>
  <si>
    <t>JBA Sub-Project Number (if applicable)</t>
  </si>
  <si>
    <t>JBA Project Number (or overarching project)</t>
  </si>
  <si>
    <t>Project name</t>
  </si>
  <si>
    <t>Environment Agency</t>
  </si>
  <si>
    <t>Client</t>
  </si>
  <si>
    <t>Technical Model Review Report</t>
  </si>
  <si>
    <t>~ Mesh optimisation
~ Infiltration surfaces
~ Initial conditions
~ Rainfall applied to the mesh.  Use of sub catchments
~ 1D/2D linking:  bank lines, manhole flood types, inline banks</t>
  </si>
  <si>
    <t>Omission that could make the findings subject to challenge and which requires correction/further work.</t>
  </si>
  <si>
    <t>Non-standard method or method not following guidance but unlikely to have impacted on results</t>
  </si>
  <si>
    <t>The approach used is unclear and requires further clarification before it can be reviewed</t>
  </si>
  <si>
    <t>Suggestion for improved / good practice but which is unlikely to change the project outcomes.</t>
  </si>
  <si>
    <t>Acceptable (but does not meet best practice)</t>
  </si>
  <si>
    <t>The approach is acceptable, however it is not in line with standard industry best practice</t>
  </si>
  <si>
    <t>Consultants Response (if required)</t>
  </si>
  <si>
    <t>1st Review</t>
  </si>
  <si>
    <t>ISIS/Flood Modeller</t>
  </si>
  <si>
    <t>ISIS Health Check</t>
  </si>
  <si>
    <t>~ Summarise key findings 
~ Take care to interpret findings and consider relevance</t>
  </si>
  <si>
    <t>~ Suitability of approach
~ Implementation
~ Glass walling</t>
  </si>
  <si>
    <t>NGSA Modelling and Mapping Framework</t>
  </si>
  <si>
    <t>2019s1180 - 19-20 Evidence and Risk Call-off Contract</t>
  </si>
  <si>
    <t>Framework (if applicable)</t>
  </si>
  <si>
    <t>X</t>
  </si>
  <si>
    <t>Review of  Hoveton Great Broad</t>
  </si>
  <si>
    <t>v1</t>
  </si>
  <si>
    <t>Hoveton Great Broad</t>
  </si>
  <si>
    <t>The objective was to assess the flood risk impact of installing four bio-manipulation barriers to prevent fish entering the Hoveton Great Broad.</t>
  </si>
  <si>
    <t>Flood Modeller v4.2</t>
  </si>
  <si>
    <t>Baseline channels open, and channels blocked.
Tidal and fluvial events tested.</t>
  </si>
  <si>
    <t>The report clearly sets out the study objectives, provides the method used to update the  model along with limitations.</t>
  </si>
  <si>
    <t>Clear file organisation and naming convention.</t>
  </si>
  <si>
    <t>Full 2012 BESL model used extending well upstream and downstream of the study area.</t>
  </si>
  <si>
    <t>Model georeferenced.</t>
  </si>
  <si>
    <t>1D model only.  The Hoveton Great Broad area has been converted from extended cross sections to 1D reservoir unit with 1D spill units from the River Bure.  With the flat topography of the area, this modelling approach is appropriate.</t>
  </si>
  <si>
    <t>River channel unchanged from 2012 model.</t>
  </si>
  <si>
    <t>The river reach for the study area mainly uses extended cross sections with a Reservoir unit for the study area itself.
Other rivers in the model use reservoir units to represent the floodplain.</t>
  </si>
  <si>
    <t>No glasswalling.</t>
  </si>
  <si>
    <t>The main change in the model update was the representation of Hoveton Great Broad area in the model.  The use of 1D spills units to connect this area to the River Bure is appropriate.</t>
  </si>
  <si>
    <t>The weir coefficient value of 1.2 for these 1D spills is quite high.  As the spills are representing lateral flow from the river over heavily vegetated banks, flow is likely to be less efficient.  A value of 0.5-1 might be more appropriate.</t>
  </si>
  <si>
    <t>Perform sensitivity analysis to determine whether the weir coefficient for these spills has any effect.</t>
  </si>
  <si>
    <t>zzn results generated (15min resolution)</t>
  </si>
  <si>
    <t>Fluvial inflows at upstream boundaries - flow hydrograph used for fluvial events, constant value for tidal events.</t>
  </si>
  <si>
    <t>Results missing for 5%AEP CC fluvial open channel.</t>
  </si>
  <si>
    <t>Rerun this model simulation</t>
  </si>
  <si>
    <t>None performed.</t>
  </si>
  <si>
    <t>Could be useful to provide comparisons to results between the baseline and the original model.</t>
  </si>
  <si>
    <t>Fluvial: 5, 1, 0.1% (baseline and climate change)</t>
  </si>
  <si>
    <t>Tidal: 5, 0.5, 0.1% (baseline and climate change)</t>
  </si>
  <si>
    <t>Consider updating to latest version of software</t>
  </si>
  <si>
    <t>Survey data that informed 2012 model is assumed to be representative of present-day condition.</t>
  </si>
  <si>
    <t xml:space="preserve">Results appear sensible. </t>
  </si>
  <si>
    <t>Model stable. No mass balance reporting available in FM 4.2.</t>
  </si>
  <si>
    <t>Run in latest version of Flood Modeller to assess mass balance error.</t>
  </si>
  <si>
    <t>Majority of model unchanged from the original 2012 model.</t>
  </si>
  <si>
    <t>Environment Agency Fluvial Design Guide</t>
  </si>
  <si>
    <t>Updates based on 2009 1m LIDAR.  Given the amount of vegetation in the study area, the quality of the LIDAR is not good.  Flood risk assessments require the inclusion of site specific detail (topographic survey), the assumed dimensions of the four inlet channels does not provide an sufficiently accurate representation of the area.</t>
  </si>
  <si>
    <t>2009 LIDAR is assumed to be representative of present-day condition.
We suggest topographic survey is taken for the four channels, unless the Environment Agency agree with the use of assumed channel dimensions.</t>
  </si>
  <si>
    <t>Hydrology unchanged from 2012 model.
As the catchment is chalk and pumped, plus there is an extra 8 years of additional flow data is available, a review of the hydrology should have been performed.</t>
  </si>
  <si>
    <t>Assumed to be representive of present-day condition.
Evidence should be provided to show that the use of the 2012 hydrology is appropriate.
As the 2012 model is currently being updated (under the 2019-17 Modelling 1 package study), it should be possible to perform a high level review of peak flow estimates.</t>
  </si>
  <si>
    <t>Mode Node (surveyed)</t>
  </si>
  <si>
    <t>Chainage (m)</t>
  </si>
  <si>
    <t>Spill</t>
  </si>
  <si>
    <t>Spill Dist</t>
  </si>
  <si>
    <t>Measured Dist (m)</t>
  </si>
  <si>
    <t>Review Comment</t>
  </si>
  <si>
    <t>BA19713</t>
  </si>
  <si>
    <t>BALB19713</t>
  </si>
  <si>
    <t>BA18839</t>
  </si>
  <si>
    <t>BALB18839</t>
  </si>
  <si>
    <t>BAHaughUp</t>
  </si>
  <si>
    <t>OK</t>
  </si>
  <si>
    <t>BA18365</t>
  </si>
  <si>
    <t>BALB18365</t>
  </si>
  <si>
    <t>BA18169</t>
  </si>
  <si>
    <t>BAHaugh2Up</t>
  </si>
  <si>
    <t>BALB18169</t>
  </si>
  <si>
    <t>BA17557</t>
  </si>
  <si>
    <t>BALB17557</t>
  </si>
  <si>
    <t>BA17339</t>
  </si>
  <si>
    <t>BALB17339</t>
  </si>
  <si>
    <t>BAHaugh3Up</t>
  </si>
  <si>
    <t>Please explain/correct the difference in spill length compared to the channel.</t>
  </si>
  <si>
    <t>Please provide more detail on the method used to create spills to account for the difference between spill and channel length.</t>
  </si>
  <si>
    <t>Fluvial - open/blocked channel: 5, 1, 0.1% (baseline and climate change)
Range of return periods should be improved.  The results show that the blockage of the channels do not impact levels during extreme events, but testing should be performed on smaller events such as the 50% AEP.</t>
  </si>
  <si>
    <t>Tidal - open/blocked channel: 5, 0.5, 0.1% (baseline and climate change)
Range of return periods should be improved.  The results show that the blockage of the channels do not impact levels during extreme events, but testing should be performed on smaller events such as the 50% AEP.</t>
  </si>
  <si>
    <t>Use a broader range of return periods.</t>
  </si>
  <si>
    <t>Mostly default parameters used.  However, there is no explanation on qtol - 0.1 and theta - 0.55.</t>
  </si>
  <si>
    <t>Provide explanation on parameters used.  If inherited from original model please state this.</t>
  </si>
  <si>
    <t>Unchanged from 2012 model. Panel markers, section spacing appropriate.
However, the Manning's n values used are quite low for an forest/marsh.</t>
  </si>
  <si>
    <t>Assumed to be representive of present-day condition.
Perform site specific testing on Manning's n value to find out whether this has any impact on results.</t>
  </si>
  <si>
    <t>The standard model sensitivity tests may not be required as the model has only minor changes from an already accepted model.
Perform spill coefficient tests for the 1D spills connected to the Hoveton reservoir unit.
Perform Manning's n tests for cross sections in the vicinity of the study area.</t>
  </si>
  <si>
    <t>The reports states that the four barriers would be used to prevent fish entering from the River Bure.  The spill unit BAHaugh4Up was raised to 0.3mAOD in the blockage, but the modelled starting water level in the River Bure was 0.38mAOD.  This would mean that fish would be able to still be able to swim into the Hoveton area, despite the raise to the channel bed level.
This suggests that topographic survey is needed to give the actual channel inlet size and the required height to block flow during normal conditions.  It would also be appropriate to test smaller return periods, and to find out what normal water levels are around the site.</t>
  </si>
  <si>
    <t>Tidal boundary at downstream extent.
For the baseline, the present day 2012 tidal boundaries were used.  Does the baseline need to have the climate change uplift for the current epoch to be applied?</t>
  </si>
  <si>
    <t>Environment Agency to confirm approach required for downstream tidal boundary for the baseline model.</t>
  </si>
  <si>
    <t>The actual required heights to block the channels should be used in the modelling.</t>
  </si>
  <si>
    <t>While the general modelling approach is appropriate, more detailled information is required to confirm the impact of the fish barriers.  Topographic survey should be used instead of assumed dimensions for the four inlet channels to the Hoveton Great Broad area.  This would provide a more accurate representation of the area, more suitable for a flood risk assessment.
It assumed that the barriers should block flow during normal flow conditions.  The topographic data along with river levels during normal conditions would give a better idea of the required level to block each channel.  As it stands, the model results show that one of the barriers is already overtopping at the start of the model simulation.
The model results are stable, but using the latest version of the model software would allow for a more detailled check of model stability.
Minor issues include the weir cofficient used in the 1D spills connecting the River Bure to the Hoveton Great Broad area.  A value of 1.2 is probably too efficient for the overbank flow, and a value of 0.5-1 is more appropriate.
The 5%AEP CC fluvial open channel scenario is missing from the results set.
Model sensitivity has been carried out, but does not include sensitivity to flow, roughness, and downstream boundary.  As the model is similar to the original model, these checks might not be required.
A review of the 2012 hydrology was not performed.  However, it might be appropriate to perform an assessment of this hydrology to find out if it still suitable for use.</t>
  </si>
  <si>
    <t>REDACTED</t>
  </si>
  <si>
    <t>Inherited from previous model. Assumed to be for stability purpose</t>
  </si>
  <si>
    <t>The Environment Agency and Natural England agreed the return periods required for the project in the scoping document. The 50% annual exceedance event required as actions to resolve the major issues referenced “B-175” and “B-176” was included in the scoping document as “optional”. The 5% annual exceedance event is a sufficiently small flood event to determine flood risk in a small flood event in this specific case.</t>
  </si>
  <si>
    <t xml:space="preserve">Sensitivity tests do not alter the conclusion that the barriers to the channels do not alter flood risk. See accompanying document for results. </t>
  </si>
  <si>
    <t>Minor impacts on results upstream of Hoveton Broad in the fluvial event (3 cm increase in the plus 20% Mannings n). See accompanying document for results. Changing Mannings n does not change the conclusions of the original 2019 report as there is no difference between the baseline and blockage for the same changes (i.e plus mannings n blockage and baseline water levels are the same to two decimal places).</t>
  </si>
  <si>
    <t>Spills provide flow route from River Bure to the Hoveton Great Broad area to represent the four channels and river banks.  Whilst this method is appropriate, the length of the spills doesn't match the length of the river channel (see table right).
Also judging by the locations at the start/end of each spill, they don't appear to tie in with the locations of the channel cross sections.  The spills often represented areas upstream of the cross section, when normally, spills should represent channel banks downstream of the cross section.</t>
  </si>
  <si>
    <t>Raised to local bank levels elevation. Water level in the events modelled is flood event and not everyday levels i.e. modelled water level is higher than normal conditions. The modelling is looking at flood risk changes and not whether the fish could pass.</t>
  </si>
  <si>
    <t>1D health check:
-83 sections failed panel marker existence - All well away from study area, also a manual check of these sections suggests that panel markers not necessary.
-984 sections failed left/right bank marker existence check - no effect on results
-Spill lengths compared to channel section showed some failures in the study area, although this was often related to interpolates in intervening areas.  A manual check showed a discrepancy between spill/channel length (see comment B-30).
Other checks flagged issues away from the study area.</t>
  </si>
  <si>
    <t xml:space="preserve">While the general modelling approach is appropriate, more detailed information is required to confirm the impact of the fish barriers.  Topographic survey should be used instead of assumed dimensions for the four inlet channels to the Hoveton Great Broad area.  This would provide a more accurate representation of the area, more suitable for a flood risk assessment.
It assumed that the barriers should block flow during normal flow conditions.  The topographic data along with river levels during normal conditions would give a better idea of the required level to block each channel.  As it stands, the model results show that one of the barriers is already overtopping at the start of the model simulation.
The model results are stable, but using the latest version of the model software would allow for a more detailed check of model stability.
Minor issues include the weir coefficient used in the 1D spills connecting the River Bure to the Hoveton Great Broad area.  A value of 1.2 is probably too efficient for the overbank flow, and a value of 0.5-1 is more appropriate.
The 5%AEP CC fluvial open channel scenario is missing from the results set.
Model sensitivity has been carried out, but does not include sensitivity to flow, roughness, and downstream boundary.  As the model is similar to the original model, these checks might not be required.
A review of the 2012 hydrology was not performed.  However, it might be appropriate to perform an assessment of this hydrology to find out if it still suitable for use.
</t>
  </si>
  <si>
    <t>No testing of model sensitivity with changes in inflow, roughness, downstream boundary.  However, as the largely unchanged from the original, and assume these were carried for the accepted model.
Sensitivity has been performed on the size of the linking channels and volume of the Hoveton Great Broad reservoir unit, due to the uncertainty with the quality of LIDAR.
As suggested above, sensitivity testing of the weir coefficients of the 1D spills added to the model should be performed.
Also, site specific sensitivity testing of Manning's n values.</t>
  </si>
  <si>
    <t>Hydrology was not updated as part of M1. Bank levels were investigated and therefore no meaningful comparison can be made as they use the same hydrology but have other variables that are different. Hydrology review for this project is out of scope and not proportional to the study</t>
  </si>
  <si>
    <t>To run sensitivity with the three spills identified by auditor:BALB19713, BALB18169, BALB17339, for 5% AEP event with spill distances extended. Results can be seen in accompanying document. Increasing the distances in the spill did not result in any differences in the peak and levels were lower for the receding limb with the stage upstream of Hoveton Broad being lower after the peak than the original (differences within 0.02m). 
Therefore, the sensitivity demonstrated that the spill lenghts discrepancies do not impact results. No further action required.</t>
  </si>
  <si>
    <t>The sensitivity runs showed minor increases in water levels upstream for the fluvial events only (differences between 0.01m). Relative differences between the baseline and the proposed scenarios were unaltered.</t>
  </si>
  <si>
    <t>Flood risk at Hoveton is primarily associated with high fluvial flows. Changes in tide levels at Great Yarmouth are likely to have minor impact on flood levels at Hoveton. Furthermore, the difference between the baseline and the proposed scenario is likely to be even less affected as changes in local flood levels are controlled by the bio-manipulation barriers.</t>
  </si>
  <si>
    <t>BESL model has been used.  Mass balance compared to M1 and is lower. Therefore the modifications have not increased mass balance. BESL model is EA accepted model. No further action required</t>
  </si>
  <si>
    <t>Have re-run and supplied</t>
  </si>
  <si>
    <t>The sensitivity test mentioned in section 7, limitations, describes sensitivity testing of 2x channel width had no impact and lowering the reservoir by 1m had impact of less than 0.02m in tidal and 0.01m in fluvial.  The sensitivity test demonstrate that unndertaking additional survey would not add value to the results.</t>
  </si>
  <si>
    <t>Comments on Review and Additional Modelling Check</t>
  </si>
  <si>
    <t xml:space="preserve">The sensitivity tests demonstrate that water levels are not sensitive to spill distances, Manning’s n and weir coefficient. Sensitivity tests confirmed that water levels do not change between the baseline and blockage scenario. It is considered that additional topographic surveys would not add any further value to the results or change the conclusions. 
 </t>
  </si>
  <si>
    <t>v2</t>
  </si>
  <si>
    <t>Flood Modeller v4.5</t>
  </si>
  <si>
    <t>Previous issue with discrepancy with spill lengths has been resolved.</t>
  </si>
  <si>
    <r>
      <t>From previous review:
'</t>
    </r>
    <r>
      <rPr>
        <i/>
        <sz val="10"/>
        <rFont val="Arial"/>
        <family val="2"/>
      </rPr>
      <t>Hydrology unchanged from 2012 model.
As the catchment is chalk and pumped, plus there is an extra 8 years of additional flow data is available, a review of the hydrology should have been performed</t>
    </r>
    <r>
      <rPr>
        <sz val="10"/>
        <rFont val="Arial"/>
        <family val="2"/>
      </rPr>
      <t>.'
If hydrology was not updated as part of the Modelling 1 Package, no further action is required.</t>
    </r>
  </si>
  <si>
    <t xml:space="preserve">Tidal boundary at downstream extent.
</t>
  </si>
  <si>
    <t>Weir coefficients tested and shown to have little impact.</t>
  </si>
  <si>
    <t>Mostly default parameters used. Parameters qtol - 0.1 and theta - 0.55 are not default, but said to be inherited from previous model.</t>
  </si>
  <si>
    <r>
      <t>From previous review:
'</t>
    </r>
    <r>
      <rPr>
        <i/>
        <sz val="10"/>
        <rFont val="Arial"/>
        <family val="2"/>
      </rPr>
      <t>Fluvial - open/blocked channel: 5, 1, 0.1% (baseline and climate change)
Range of return periods should be improved.  The results show that the blockage of the channels do not impact levels during extreme events, but testing should be performed on smaller events such as the 50% AEP</t>
    </r>
    <r>
      <rPr>
        <sz val="10"/>
        <rFont val="Arial"/>
        <family val="2"/>
      </rPr>
      <t>.'
Ideally, smaller events should be included, but not included in scope. No further action required.</t>
    </r>
  </si>
  <si>
    <r>
      <t>From previous review:
'</t>
    </r>
    <r>
      <rPr>
        <i/>
        <sz val="10"/>
        <rFont val="Arial"/>
        <family val="2"/>
      </rPr>
      <t>Tidal - open/blocked channel: 5, 1, 0.1% (baseline and climate change)
Range of return periods should be improved.  The results show that the blockage of the channels do not impact levels during extreme events, but testing should be performed on smaller events such as the 50% AEP</t>
    </r>
    <r>
      <rPr>
        <sz val="10"/>
        <rFont val="Arial"/>
        <family val="2"/>
      </rPr>
      <t>.'
Ideally, smaller events should be included, but not included in scope. No further action required.</t>
    </r>
  </si>
  <si>
    <t>Model stable.</t>
  </si>
  <si>
    <r>
      <t>From previous review:
'</t>
    </r>
    <r>
      <rPr>
        <i/>
        <sz val="10"/>
        <rFont val="Arial"/>
        <family val="2"/>
      </rPr>
      <t>No testing of model sensitivity with changes in inflow, roughness, downstream boundary.  However, as the largely unchanged from the original, and assume these were carried for the accepted model.
Sensitivity has been performed on the size of the linking channels and volume of the Hoveton Great Broad reservoir unit, due to the uncertainty with the quality of LIDAR.
As suggested above, sensitivity testing of the weir coefficients of the 1D spills added to the model should be performed.
Also, site specific sensitivity testing of Manning's n values.</t>
    </r>
    <r>
      <rPr>
        <sz val="10"/>
        <rFont val="Arial"/>
        <family val="2"/>
      </rPr>
      <t>'
Suggested spill coefficient and Manning's n tests performed. No further action required.</t>
    </r>
  </si>
  <si>
    <t>Unchanged from 2012 model. Panel markers, section spacing appropriate.
Manning's n values used are quite low for an forest/marsh, but sensitivity testing has shown this has little effect..</t>
  </si>
  <si>
    <t>Summary of 2nd review</t>
  </si>
  <si>
    <r>
      <t>From previous review:
'</t>
    </r>
    <r>
      <rPr>
        <i/>
        <sz val="10"/>
        <color theme="1"/>
        <rFont val="Arial"/>
        <family val="2"/>
      </rPr>
      <t>Updates based on 2009 1m LIDAR.  Given the amount of vegetation in the study area, the quality of the LIDAR is not good.  Flood risk assessments require the inclusion of site specific detail (topographic survey), the assumed dimensions of the four inlet channels does not provide an sufficiently accurate representation of the area</t>
    </r>
    <r>
      <rPr>
        <sz val="10"/>
        <color theme="1"/>
        <rFont val="Arial"/>
        <family val="2"/>
      </rPr>
      <t>.'
The consultant response was that sensitivity testing demonstrates that the altering the dimensions of the inlet channels had little impact on results.  We still think that use of surveyed topographic data is more appropriate, but will leave it as a recommendation to improve the model.  The Environment Agency should decide whether the current assumed dimensions are sufficient for the flood risk assessment.</t>
    </r>
  </si>
  <si>
    <r>
      <t>From previous model review:
'</t>
    </r>
    <r>
      <rPr>
        <i/>
        <sz val="10"/>
        <color theme="1"/>
        <rFont val="Arial"/>
        <family val="2"/>
      </rPr>
      <t>The reports states that the four barriers would be used to prevent fish entering from the River Bure.  The spill unit BAHaugh4Up was raised to 0.3mAOD in the blockage, but the modelled starting water level in the River Bure was 0.38mAOD.  This would mean that fish would be able to still be able to swim into the Hoveton area, despite the raise to the channel bed level.
This suggests that topographic survey is needed to give the actual channel inlet size and the required height to block flow during normal conditions.  It would also be appropriate to test smaller return periods, and to find out what normal water levels are around the site.</t>
    </r>
    <r>
      <rPr>
        <sz val="10"/>
        <color theme="1"/>
        <rFont val="Arial"/>
        <family val="2"/>
      </rPr>
      <t xml:space="preserve">'
The consultant response was that the inlet was raised to local bank levels.  The bank levels on the two adjacent spills either side of the channel are 0.38mAOD and 0.56mAOD. The spill levels correspond to the LIDAR ground levels in these locations. The raised level of 0.3mAOD is not sufficiently high to block the channel based on the spill levels.
A full hydrometric record for the nearest gauge at Hoveton Broad (~3km upstream) is not available for this review.  However, an online check shows recent water levels of between 0.31-0.48mAOD.  These levels are said to be within the typical range for this gauge, which would suggest that starting water level in the model of 0.38mAOD at the nearest model node to the Hoveton Broad gauge could be considered as normal conditions.
If the aim of the study is to assess the impact of blocking all four channels under normal conditions, then the current model is not fully representing the blockages.  For flood conditions, there may be implications for available flood water storage. The uncertainty around the actual banks levels associated with poor LIDAR data would suggest topographic survey is required.
</t>
    </r>
  </si>
  <si>
    <t>The actions need depend on the requirements of the study:
If the model only needs to assessed against the current medium to large events (5, 1, 0.1% AEP), then no action will be required.  Any changes to inlet blockages are likely to have no/little impact of results.
However, the scheme does not appear to based on a detailed design.  The Environment Agency should decide whether the current approach is appropriate for the flood risk assessment.
If the detailed design is required, the actual needed heights to block the channels should be used in the modelling.</t>
  </si>
  <si>
    <r>
      <t xml:space="preserve">Many of the observations from the previous review have been addressed.  As before the general modelling approach is appropriate, but ideally more detailed information is required to confirm the impact of the fish barriers.
The main issue is that the model in its current state does not have all four inlet channels blocked in the post-scheme scenario.  The consultant response states that the channel bed has been raised to local bank elevations, and that initial water levels are above normal conditions.  However, this is not the case for the channel inlet furthest downstream (BAHaugh4Up).  Looking at the bank levels for the two spills adjacent to the channel indicate that bed levels have not been raised sufficiently.  A brief assessment of typical water levels in the area suggests that the initial water levels in the model could be considered as normal.  With initial water levels above the raised height of the blockage, the channel cannot be considered as fully blocked to fish during normal conditions.
Given the poor LIDAR data available, we still recommend topographic survey should be used instead of assumed dimensions for the four inlet channels to the Hoveton Great Broad area.  This would provide a more accurate representation of the area, more suitable for a flood risk assessment. The Environment Agency should decide whether the current level of detail is acceptable.
The model results are stable.
Suggested model sensitivity for weir coefficients and Manning's n have been carried out.  These had little impact on results.
There is no model sensitivity of flow, roughness, and downstream boundary tested.  As the model is similar to the original model, any previous sensitivity tests may still be representative.
A review of the 2012 hydrology was not performed.  However, it might be appropriate to perform an assessment of this hydrology to find out if it still suitable for use.
</t>
    </r>
    <r>
      <rPr>
        <b/>
        <sz val="11"/>
        <color rgb="FF9C6500"/>
        <rFont val="Calibri"/>
        <family val="2"/>
        <scheme val="minor"/>
      </rPr>
      <t xml:space="preserve">If the current level of detail included in the model meets the Environment Agency's requirements for a flood risk assessment, then the model should be fit for purpose.
</t>
    </r>
  </si>
  <si>
    <t>Summary of 2nd review findings</t>
  </si>
  <si>
    <r>
      <t xml:space="preserve">Many of the observations from the previous review have been addressed.  As before the general modelling approach is appropriate, but ideally more detailed information is required to confirm the impact of the fish barriers.
The main issue is that the model in its current state does not have all four inlet channels blocked in the post-scheme scenario.  The consultant response states that the channel bed has been raised to local bank elevations, and that initial water levels are above normal conditions.  However, this is not the case for the channel inlet furthest downstream (BAHaugh4Up).  Looking at the bank levels for the two spills adjacent to the channel indicate that bed levels have not been raised sufficiently.  A brief assessment of typical water levels in the area suggests that the initial water levels in the model could be considered as normal.  With initial water levels above the raised height of the blockage, the channel cannot be considered as fully blocked to fish during normal conditions.
Given the poor LIDAR data available, we still recommend topographic survey should be used instead of assumed dimensions for the four inlet channels to the Hoveton Great Broad area.  This would provide a more accurate representation of the area, more suitable for a flood risk assessment. The Environment Agency should decide whether the current level of detail is acceptable.
The model results are stable.
Suggested model sensitivity for weir coefficients and Manning's n have been carried out.  These had little impact on results.
There is no model sensitivity of flow, roughness, and downstream boundary tested.  As the model is similar to the original model, any previous sensitivity tests may still be representative.
A review of the 2012 hydrology was not performed.  However, it might be appropriate to perform an assessment of this hydrology to find out if it still suitable for use.
</t>
    </r>
    <r>
      <rPr>
        <b/>
        <sz val="11"/>
        <color rgb="FF9C6500"/>
        <rFont val="Calibri"/>
        <family val="2"/>
        <scheme val="minor"/>
      </rPr>
      <t>If the current level of detail included in the model meets the Environment Agency's requirements for a flood risk assessment, then the model should be fit for purpose.</t>
    </r>
  </si>
  <si>
    <t>Review No. 25 - Hoveton Great Broad 2nd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</si>
</sst>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mmmm\ yyyy"/>
  </numFmts>
  <fonts count="33" x14ac:knownFonts="1">
    <font>
      <sz val="11"/>
      <color theme="1"/>
      <name val="Calibri"/>
      <family val="2"/>
      <scheme val="minor"/>
    </font>
    <font>
      <sz val="10"/>
      <color theme="1"/>
      <name val="Arial"/>
      <family val="2"/>
    </font>
    <font>
      <sz val="11"/>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b/>
      <sz val="10"/>
      <color theme="1"/>
      <name val="Arial"/>
      <family val="2"/>
    </font>
    <font>
      <sz val="11"/>
      <color theme="1"/>
      <name val="Arial"/>
      <family val="2"/>
    </font>
    <font>
      <sz val="11"/>
      <color theme="2" tint="-0.499984740745262"/>
      <name val="Arial"/>
      <family val="2"/>
    </font>
    <font>
      <b/>
      <sz val="11"/>
      <name val="Arial"/>
      <family val="2"/>
    </font>
    <font>
      <sz val="10"/>
      <color theme="1"/>
      <name val="Arial"/>
      <family val="2"/>
    </font>
    <font>
      <sz val="10"/>
      <color theme="2" tint="-0.499984740745262"/>
      <name val="Arial"/>
      <family val="2"/>
    </font>
    <font>
      <sz val="10"/>
      <name val="Arial"/>
      <family val="2"/>
    </font>
    <font>
      <b/>
      <sz val="10"/>
      <color theme="1"/>
      <name val="Arial"/>
      <family val="2"/>
    </font>
    <font>
      <sz val="11"/>
      <color theme="1"/>
      <name val="Calibri"/>
      <family val="2"/>
      <scheme val="minor"/>
    </font>
    <font>
      <b/>
      <sz val="11"/>
      <color theme="1"/>
      <name val="Arial"/>
      <family val="2"/>
    </font>
    <font>
      <b/>
      <sz val="12"/>
      <color theme="1"/>
      <name val="Arial"/>
      <family val="2"/>
    </font>
    <font>
      <sz val="11"/>
      <color rgb="FF006100"/>
      <name val="Arial"/>
      <family val="2"/>
    </font>
    <font>
      <sz val="11"/>
      <color theme="9" tint="-0.499984740745262"/>
      <name val="Arial"/>
      <family val="2"/>
    </font>
    <font>
      <sz val="11"/>
      <color rgb="FF9C6500"/>
      <name val="Arial"/>
      <family val="2"/>
    </font>
    <font>
      <sz val="11"/>
      <color rgb="FF0070C0"/>
      <name val="Arial"/>
      <family val="2"/>
    </font>
    <font>
      <sz val="11"/>
      <color theme="7" tint="-0.249977111117893"/>
      <name val="Arial"/>
      <family val="2"/>
    </font>
    <font>
      <sz val="11"/>
      <color theme="5" tint="-0.249977111117893"/>
      <name val="Arial"/>
      <family val="2"/>
    </font>
    <font>
      <sz val="11"/>
      <color rgb="FF9C0006"/>
      <name val="Arial"/>
      <family val="2"/>
    </font>
    <font>
      <b/>
      <sz val="10"/>
      <name val="Arial"/>
      <family val="2"/>
    </font>
    <font>
      <b/>
      <sz val="11"/>
      <color rgb="FFFFFFFF"/>
      <name val="Arial"/>
      <family val="2"/>
    </font>
    <font>
      <b/>
      <sz val="11"/>
      <color rgb="FF000000"/>
      <name val="Arial"/>
      <family val="2"/>
    </font>
    <font>
      <sz val="11"/>
      <color rgb="FF000000"/>
      <name val="Arial"/>
      <family val="2"/>
    </font>
    <font>
      <b/>
      <sz val="11"/>
      <color theme="9" tint="-0.499984740745262"/>
      <name val="Arial"/>
      <family val="2"/>
    </font>
    <font>
      <i/>
      <sz val="10"/>
      <color theme="1"/>
      <name val="Arial"/>
      <family val="2"/>
    </font>
    <font>
      <i/>
      <sz val="10"/>
      <name val="Arial"/>
      <family val="2"/>
    </font>
    <font>
      <b/>
      <sz val="11"/>
      <color rgb="FF9C6500"/>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8" tint="0.39997558519241921"/>
        <bgColor indexed="64"/>
      </patternFill>
    </fill>
    <fill>
      <patternFill patternType="solid">
        <fgColor rgb="FFD9E1F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7CE"/>
        <bgColor indexed="64"/>
      </patternFill>
    </fill>
    <fill>
      <patternFill patternType="solid">
        <fgColor rgb="FF8EA9DB"/>
        <bgColor indexed="64"/>
      </patternFill>
    </fill>
    <fill>
      <patternFill patternType="solid">
        <fgColor rgb="FF5B9BD5"/>
        <bgColor indexed="64"/>
      </patternFill>
    </fill>
    <fill>
      <patternFill patternType="solid">
        <fgColor rgb="FFDEEAF6"/>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5B9BD5"/>
      </left>
      <right/>
      <top style="medium">
        <color rgb="FF5B9BD5"/>
      </top>
      <bottom/>
      <diagonal/>
    </border>
    <border>
      <left style="medium">
        <color rgb="FF5B9BD5"/>
      </left>
      <right/>
      <top/>
      <bottom style="medium">
        <color rgb="FF5B9BD5"/>
      </bottom>
      <diagonal/>
    </border>
    <border>
      <left/>
      <right/>
      <top style="medium">
        <color rgb="FF5B9BD5"/>
      </top>
      <bottom/>
      <diagonal/>
    </border>
    <border>
      <left/>
      <right/>
      <top/>
      <bottom style="medium">
        <color rgb="FF5B9BD5"/>
      </bottom>
      <diagonal/>
    </border>
    <border>
      <left/>
      <right style="medium">
        <color rgb="FF5B9BD5"/>
      </right>
      <top style="medium">
        <color rgb="FF5B9BD5"/>
      </top>
      <bottom/>
      <diagonal/>
    </border>
    <border>
      <left/>
      <right style="medium">
        <color rgb="FF5B9BD5"/>
      </right>
      <top/>
      <bottom style="medium">
        <color rgb="FF5B9BD5"/>
      </bottom>
      <diagonal/>
    </border>
    <border>
      <left style="medium">
        <color rgb="FF9CC2E5"/>
      </left>
      <right style="medium">
        <color rgb="FF9CC2E5"/>
      </right>
      <top/>
      <bottom style="medium">
        <color rgb="FF9CC2E5"/>
      </bottom>
      <diagonal/>
    </border>
    <border>
      <left/>
      <right style="medium">
        <color rgb="FF9CC2E5"/>
      </right>
      <top/>
      <bottom style="medium">
        <color rgb="FF9CC2E5"/>
      </bottom>
      <diagonal/>
    </border>
    <border>
      <left/>
      <right style="medium">
        <color rgb="FF9CC2E5"/>
      </right>
      <top/>
      <bottom/>
      <diagonal/>
    </border>
    <border>
      <left style="medium">
        <color rgb="FF9CC2E5"/>
      </left>
      <right style="medium">
        <color rgb="FF9CC2E5"/>
      </right>
      <top style="medium">
        <color rgb="FF9CC2E5"/>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applyBorder="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43" fontId="15" fillId="0" borderId="0" applyFont="0" applyFill="0" applyBorder="0" applyAlignment="0" applyProtection="0"/>
  </cellStyleXfs>
  <cellXfs count="247">
    <xf numFmtId="0" fontId="0" fillId="0" borderId="0" xfId="0"/>
    <xf numFmtId="0" fontId="2" fillId="6" borderId="0" xfId="0" applyFont="1" applyFill="1"/>
    <xf numFmtId="0" fontId="8" fillId="6" borderId="0" xfId="0" applyFont="1" applyFill="1" applyAlignment="1">
      <alignment wrapText="1"/>
    </xf>
    <xf numFmtId="0" fontId="9" fillId="6" borderId="0" xfId="0" applyFont="1" applyFill="1" applyAlignment="1">
      <alignment wrapText="1"/>
    </xf>
    <xf numFmtId="0" fontId="8" fillId="6" borderId="0" xfId="0" applyFont="1" applyFill="1"/>
    <xf numFmtId="0" fontId="11" fillId="7" borderId="6"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8" fillId="6" borderId="0" xfId="0" applyFont="1" applyFill="1" applyBorder="1"/>
    <xf numFmtId="0" fontId="11" fillId="2" borderId="2" xfId="0" applyFont="1" applyFill="1" applyBorder="1" applyAlignment="1">
      <alignment horizontal="center" vertical="center" wrapText="1"/>
    </xf>
    <xf numFmtId="0" fontId="12" fillId="2" borderId="2" xfId="0" applyFont="1" applyFill="1" applyBorder="1" applyAlignment="1">
      <alignment vertical="center" wrapText="1"/>
    </xf>
    <xf numFmtId="0" fontId="11" fillId="2" borderId="9" xfId="0" applyFont="1" applyFill="1" applyBorder="1" applyAlignment="1">
      <alignment vertical="center" wrapText="1"/>
    </xf>
    <xf numFmtId="0" fontId="11" fillId="6" borderId="0" xfId="0" applyFont="1" applyFill="1" applyBorder="1" applyAlignment="1">
      <alignment wrapText="1"/>
    </xf>
    <xf numFmtId="0" fontId="12" fillId="6" borderId="0" xfId="0" applyFont="1" applyFill="1" applyBorder="1" applyAlignment="1">
      <alignment wrapText="1"/>
    </xf>
    <xf numFmtId="0" fontId="8" fillId="6" borderId="0" xfId="0" applyFont="1" applyFill="1" applyBorder="1" applyAlignment="1">
      <alignment wrapText="1"/>
    </xf>
    <xf numFmtId="0" fontId="9" fillId="6" borderId="0" xfId="0" applyFont="1" applyFill="1" applyBorder="1" applyAlignment="1">
      <alignment wrapText="1"/>
    </xf>
    <xf numFmtId="0" fontId="3" fillId="7" borderId="8" xfId="0" applyFont="1" applyFill="1" applyBorder="1" applyAlignment="1">
      <alignment horizontal="left" vertical="center" wrapText="1"/>
    </xf>
    <xf numFmtId="0" fontId="3" fillId="7" borderId="1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2" fillId="6" borderId="24" xfId="0" applyFont="1" applyFill="1" applyBorder="1"/>
    <xf numFmtId="0" fontId="2" fillId="6" borderId="0" xfId="0" applyFont="1" applyFill="1"/>
    <xf numFmtId="0" fontId="2" fillId="6" borderId="0" xfId="0" applyFont="1" applyFill="1" applyBorder="1"/>
    <xf numFmtId="0" fontId="3" fillId="6" borderId="0" xfId="0" applyFont="1" applyFill="1" applyBorder="1" applyAlignment="1">
      <alignment vertical="center" wrapText="1"/>
    </xf>
    <xf numFmtId="0" fontId="3" fillId="7" borderId="4" xfId="0" applyFont="1" applyFill="1" applyBorder="1" applyAlignment="1">
      <alignment horizontal="left" vertical="center" wrapText="1"/>
    </xf>
    <xf numFmtId="0" fontId="2" fillId="0" borderId="0" xfId="0" applyFont="1"/>
    <xf numFmtId="0" fontId="18" fillId="6" borderId="0" xfId="1" applyFont="1" applyFill="1" applyBorder="1" applyAlignment="1"/>
    <xf numFmtId="0" fontId="20" fillId="6" borderId="0" xfId="3" applyFont="1" applyFill="1" applyBorder="1" applyAlignment="1"/>
    <xf numFmtId="0" fontId="24" fillId="6" borderId="0" xfId="2" applyFont="1" applyFill="1" applyAlignment="1"/>
    <xf numFmtId="0" fontId="2" fillId="0" borderId="26" xfId="0" applyFont="1" applyBorder="1" applyAlignment="1">
      <alignment horizontal="center" vertical="center"/>
    </xf>
    <xf numFmtId="0" fontId="2" fillId="2" borderId="9" xfId="0" applyFont="1" applyFill="1" applyBorder="1" applyAlignment="1">
      <alignment vertical="center"/>
    </xf>
    <xf numFmtId="0" fontId="2" fillId="0" borderId="7" xfId="0" applyFont="1" applyBorder="1" applyAlignment="1">
      <alignment horizontal="center" vertical="center"/>
    </xf>
    <xf numFmtId="0" fontId="2" fillId="2" borderId="25" xfId="0" applyFont="1" applyFill="1" applyBorder="1" applyAlignment="1">
      <alignment vertical="center"/>
    </xf>
    <xf numFmtId="0" fontId="2" fillId="2" borderId="2" xfId="0" applyFont="1" applyFill="1" applyBorder="1" applyAlignment="1">
      <alignment vertical="center"/>
    </xf>
    <xf numFmtId="0" fontId="2" fillId="7" borderId="8" xfId="0" applyFont="1" applyFill="1" applyBorder="1" applyAlignment="1">
      <alignment horizontal="left" vertical="center"/>
    </xf>
    <xf numFmtId="0" fontId="2" fillId="7" borderId="4" xfId="0" applyFont="1" applyFill="1" applyBorder="1" applyAlignment="1">
      <alignment horizontal="left" vertical="center"/>
    </xf>
    <xf numFmtId="0" fontId="3" fillId="6" borderId="0" xfId="0" applyFont="1" applyFill="1" applyBorder="1" applyAlignment="1">
      <alignment wrapText="1"/>
    </xf>
    <xf numFmtId="0" fontId="10" fillId="7" borderId="3" xfId="0" applyFont="1" applyFill="1" applyBorder="1" applyAlignment="1">
      <alignment horizontal="left" vertical="center" wrapText="1"/>
    </xf>
    <xf numFmtId="0" fontId="11" fillId="2" borderId="2" xfId="0" applyFont="1" applyFill="1" applyBorder="1" applyAlignment="1">
      <alignment vertical="center" wrapText="1"/>
    </xf>
    <xf numFmtId="0" fontId="11"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24" fillId="12" borderId="33" xfId="2" applyFont="1" applyFill="1" applyBorder="1" applyAlignment="1"/>
    <xf numFmtId="0" fontId="23" fillId="11" borderId="33" xfId="3" applyFont="1" applyFill="1" applyBorder="1" applyAlignment="1"/>
    <xf numFmtId="0" fontId="22" fillId="9" borderId="33" xfId="3" applyFont="1" applyFill="1" applyBorder="1" applyAlignment="1"/>
    <xf numFmtId="0" fontId="21" fillId="2" borderId="33" xfId="3" applyFont="1" applyFill="1" applyBorder="1" applyAlignment="1"/>
    <xf numFmtId="0" fontId="19" fillId="10" borderId="33" xfId="3" applyFont="1" applyFill="1" applyBorder="1" applyAlignment="1"/>
    <xf numFmtId="0" fontId="19" fillId="10" borderId="31" xfId="1" applyFont="1" applyFill="1" applyBorder="1" applyAlignment="1"/>
    <xf numFmtId="0" fontId="3" fillId="2" borderId="25" xfId="0" applyFont="1" applyFill="1" applyBorder="1" applyAlignment="1">
      <alignment horizontal="center" vertical="center" wrapText="1"/>
    </xf>
    <xf numFmtId="0" fontId="3" fillId="0" borderId="25" xfId="0" applyFont="1" applyBorder="1" applyAlignment="1">
      <alignment vertical="center" wrapText="1"/>
    </xf>
    <xf numFmtId="0" fontId="3" fillId="0" borderId="25" xfId="0" applyFont="1" applyBorder="1" applyAlignment="1">
      <alignment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7" fillId="7" borderId="34" xfId="0" applyFont="1" applyFill="1" applyBorder="1" applyAlignment="1">
      <alignment horizontal="center" vertical="center" wrapText="1"/>
    </xf>
    <xf numFmtId="0" fontId="12" fillId="2" borderId="25" xfId="0" applyFont="1" applyFill="1" applyBorder="1" applyAlignment="1">
      <alignment vertical="center" wrapText="1"/>
    </xf>
    <xf numFmtId="0" fontId="11" fillId="2" borderId="25" xfId="0" applyFont="1" applyFill="1" applyBorder="1" applyAlignment="1">
      <alignment horizontal="center" vertical="center" wrapText="1"/>
    </xf>
    <xf numFmtId="0" fontId="3" fillId="6" borderId="25" xfId="0" applyFont="1" applyFill="1" applyBorder="1" applyAlignment="1">
      <alignment vertical="center" wrapText="1"/>
    </xf>
    <xf numFmtId="0" fontId="11" fillId="2" borderId="25"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1" fillId="2" borderId="25" xfId="0" applyFont="1" applyFill="1" applyBorder="1" applyAlignment="1">
      <alignment vertical="center" wrapText="1"/>
    </xf>
    <xf numFmtId="0" fontId="13" fillId="0" borderId="25" xfId="0" applyFont="1" applyBorder="1" applyAlignment="1">
      <alignment vertical="center" wrapText="1"/>
    </xf>
    <xf numFmtId="0" fontId="3" fillId="0" borderId="25" xfId="0" applyFont="1" applyBorder="1" applyAlignment="1">
      <alignment vertical="top" wrapText="1"/>
    </xf>
    <xf numFmtId="0" fontId="13" fillId="0" borderId="25" xfId="1" applyFont="1" applyFill="1" applyBorder="1" applyAlignment="1">
      <alignment vertical="center" wrapText="1"/>
    </xf>
    <xf numFmtId="0" fontId="13" fillId="0" borderId="25" xfId="1" applyFont="1" applyFill="1" applyBorder="1" applyAlignment="1">
      <alignment vertical="center"/>
    </xf>
    <xf numFmtId="0" fontId="13" fillId="0" borderId="25" xfId="0" applyFont="1" applyFill="1" applyBorder="1" applyAlignment="1">
      <alignment vertical="center" wrapText="1"/>
    </xf>
    <xf numFmtId="0" fontId="13" fillId="0" borderId="25" xfId="0" applyFont="1" applyFill="1" applyBorder="1" applyAlignment="1">
      <alignment vertical="center"/>
    </xf>
    <xf numFmtId="0" fontId="13" fillId="0" borderId="25" xfId="2" applyFont="1" applyFill="1" applyBorder="1" applyAlignment="1">
      <alignment vertical="center" wrapText="1"/>
    </xf>
    <xf numFmtId="0" fontId="13" fillId="0" borderId="25" xfId="3" applyFont="1" applyFill="1" applyBorder="1" applyAlignment="1">
      <alignment vertical="center" wrapText="1"/>
    </xf>
    <xf numFmtId="0" fontId="11" fillId="6" borderId="25" xfId="0" applyFont="1" applyFill="1" applyBorder="1" applyAlignment="1">
      <alignment vertical="center" wrapText="1"/>
    </xf>
    <xf numFmtId="0" fontId="13" fillId="0" borderId="25" xfId="3" applyFont="1" applyFill="1" applyBorder="1" applyAlignment="1">
      <alignment vertical="center"/>
    </xf>
    <xf numFmtId="0" fontId="1" fillId="2" borderId="2" xfId="0" applyFont="1" applyFill="1" applyBorder="1" applyAlignment="1">
      <alignment horizontal="center" vertical="center" wrapText="1"/>
    </xf>
    <xf numFmtId="0" fontId="13" fillId="0" borderId="1" xfId="1" applyFont="1" applyFill="1" applyBorder="1" applyAlignment="1">
      <alignment vertical="center" wrapText="1"/>
    </xf>
    <xf numFmtId="0" fontId="1" fillId="0" borderId="25" xfId="0" applyFont="1" applyBorder="1" applyAlignment="1">
      <alignment vertical="center" wrapText="1"/>
    </xf>
    <xf numFmtId="0" fontId="1" fillId="0" borderId="25" xfId="0" applyFont="1" applyBorder="1" applyAlignment="1">
      <alignment vertical="center"/>
    </xf>
    <xf numFmtId="0" fontId="1" fillId="6" borderId="25" xfId="0" applyFont="1" applyFill="1" applyBorder="1" applyAlignment="1">
      <alignment vertical="center" wrapText="1"/>
    </xf>
    <xf numFmtId="0" fontId="12" fillId="2" borderId="9" xfId="0" applyFont="1" applyFill="1" applyBorder="1" applyAlignment="1">
      <alignment horizontal="left" vertical="center" wrapText="1"/>
    </xf>
    <xf numFmtId="0" fontId="13" fillId="0" borderId="9" xfId="3" applyFont="1" applyFill="1" applyBorder="1" applyAlignment="1">
      <alignment vertical="center" wrapText="1"/>
    </xf>
    <xf numFmtId="0" fontId="13" fillId="0" borderId="9" xfId="3" applyFont="1" applyFill="1" applyBorder="1" applyAlignment="1">
      <alignment vertical="center"/>
    </xf>
    <xf numFmtId="0" fontId="13" fillId="0" borderId="1" xfId="0" applyFont="1" applyFill="1" applyBorder="1" applyAlignment="1">
      <alignment vertical="center" wrapText="1"/>
    </xf>
    <xf numFmtId="0" fontId="13" fillId="0" borderId="1" xfId="3" applyFont="1" applyFill="1" applyBorder="1" applyAlignment="1">
      <alignment vertical="center" wrapText="1"/>
    </xf>
    <xf numFmtId="0" fontId="3" fillId="6" borderId="2" xfId="0" applyFont="1" applyFill="1" applyBorder="1" applyAlignment="1">
      <alignment vertical="center" wrapText="1"/>
    </xf>
    <xf numFmtId="0" fontId="11" fillId="6" borderId="1" xfId="0" applyFont="1" applyFill="1" applyBorder="1" applyAlignment="1">
      <alignment vertical="center" wrapText="1"/>
    </xf>
    <xf numFmtId="0" fontId="11" fillId="6" borderId="2" xfId="0" applyFont="1" applyFill="1" applyBorder="1" applyAlignment="1">
      <alignment vertical="center" wrapText="1"/>
    </xf>
    <xf numFmtId="0" fontId="3" fillId="0" borderId="2" xfId="0" applyFont="1" applyBorder="1" applyAlignment="1">
      <alignment vertical="top" wrapText="1"/>
    </xf>
    <xf numFmtId="0" fontId="13" fillId="0" borderId="2" xfId="0" applyFont="1" applyFill="1" applyBorder="1" applyAlignment="1">
      <alignment vertical="center" wrapText="1"/>
    </xf>
    <xf numFmtId="0" fontId="13" fillId="0" borderId="2" xfId="1" applyFont="1" applyFill="1" applyBorder="1" applyAlignment="1">
      <alignment vertical="center" wrapText="1"/>
    </xf>
    <xf numFmtId="0" fontId="13" fillId="0" borderId="1" xfId="0" applyFont="1" applyFill="1" applyBorder="1" applyAlignment="1">
      <alignment vertical="center"/>
    </xf>
    <xf numFmtId="0" fontId="3" fillId="0" borderId="2" xfId="0" applyFont="1" applyBorder="1" applyAlignment="1">
      <alignment vertical="center"/>
    </xf>
    <xf numFmtId="0" fontId="1" fillId="0" borderId="1" xfId="0" applyFont="1" applyBorder="1" applyAlignment="1">
      <alignment vertical="center" wrapText="1"/>
    </xf>
    <xf numFmtId="0" fontId="1" fillId="6" borderId="2" xfId="0" applyFont="1" applyFill="1" applyBorder="1"/>
    <xf numFmtId="0" fontId="1" fillId="0" borderId="2" xfId="0" applyFont="1" applyBorder="1" applyAlignment="1">
      <alignment vertical="center" wrapText="1"/>
    </xf>
    <xf numFmtId="0" fontId="3" fillId="6" borderId="1" xfId="0" applyFont="1" applyFill="1" applyBorder="1" applyAlignment="1">
      <alignment vertical="center" wrapText="1"/>
    </xf>
    <xf numFmtId="0" fontId="13" fillId="0" borderId="2" xfId="0" applyFont="1" applyFill="1" applyBorder="1" applyAlignment="1">
      <alignment vertical="center"/>
    </xf>
    <xf numFmtId="0" fontId="3" fillId="0" borderId="1" xfId="0" applyFont="1" applyBorder="1" applyAlignment="1">
      <alignment vertical="center"/>
    </xf>
    <xf numFmtId="0" fontId="7" fillId="7" borderId="34" xfId="0" applyFont="1" applyFill="1" applyBorder="1" applyAlignment="1">
      <alignment vertical="center" wrapText="1"/>
    </xf>
    <xf numFmtId="0" fontId="14" fillId="13" borderId="34" xfId="0" applyFont="1" applyFill="1" applyBorder="1" applyAlignment="1">
      <alignment vertical="center" wrapText="1"/>
    </xf>
    <xf numFmtId="0" fontId="11" fillId="2" borderId="18" xfId="0" applyFont="1" applyFill="1" applyBorder="1" applyAlignment="1">
      <alignment horizontal="center" vertical="center" wrapText="1"/>
    </xf>
    <xf numFmtId="0" fontId="1" fillId="0" borderId="2" xfId="0" applyFont="1" applyBorder="1" applyAlignment="1">
      <alignment vertical="center"/>
    </xf>
    <xf numFmtId="0" fontId="1" fillId="6" borderId="2" xfId="0" applyFont="1" applyFill="1" applyBorder="1" applyAlignment="1">
      <alignment vertical="center" wrapText="1"/>
    </xf>
    <xf numFmtId="0" fontId="27" fillId="15" borderId="46" xfId="0" applyFont="1" applyFill="1" applyBorder="1" applyAlignment="1">
      <alignment vertical="center" wrapText="1"/>
    </xf>
    <xf numFmtId="0" fontId="28" fillId="15" borderId="47" xfId="0" applyFont="1" applyFill="1" applyBorder="1" applyAlignment="1">
      <alignment vertical="center" wrapText="1"/>
    </xf>
    <xf numFmtId="0" fontId="2" fillId="0" borderId="48" xfId="0" applyFont="1" applyBorder="1" applyAlignment="1">
      <alignment vertical="center" wrapText="1"/>
    </xf>
    <xf numFmtId="0" fontId="2" fillId="0" borderId="47" xfId="0" applyFont="1" applyBorder="1" applyAlignment="1">
      <alignment vertical="center" wrapText="1"/>
    </xf>
    <xf numFmtId="0" fontId="2" fillId="6" borderId="5" xfId="0" applyFont="1" applyFill="1" applyBorder="1" applyAlignment="1">
      <alignment wrapText="1"/>
    </xf>
    <xf numFmtId="0" fontId="2" fillId="6" borderId="7" xfId="0" applyFont="1" applyFill="1" applyBorder="1" applyAlignment="1">
      <alignment wrapText="1"/>
    </xf>
    <xf numFmtId="0" fontId="8" fillId="6" borderId="5" xfId="0" applyFont="1" applyFill="1" applyBorder="1" applyAlignment="1">
      <alignment wrapText="1"/>
    </xf>
    <xf numFmtId="0" fontId="8" fillId="6" borderId="27" xfId="0" applyFont="1" applyFill="1" applyBorder="1" applyAlignment="1">
      <alignment wrapText="1"/>
    </xf>
    <xf numFmtId="0" fontId="8" fillId="6" borderId="7" xfId="0" applyFont="1" applyFill="1" applyBorder="1" applyAlignment="1">
      <alignment wrapText="1"/>
    </xf>
    <xf numFmtId="0" fontId="8" fillId="6" borderId="5" xfId="0" applyFont="1" applyFill="1" applyBorder="1" applyAlignment="1">
      <alignment vertical="center" wrapText="1"/>
    </xf>
    <xf numFmtId="0" fontId="11" fillId="2" borderId="2" xfId="0" applyFont="1" applyFill="1" applyBorder="1" applyAlignment="1">
      <alignment vertical="center" wrapText="1"/>
    </xf>
    <xf numFmtId="0" fontId="11" fillId="2" borderId="25" xfId="0" applyFont="1" applyFill="1" applyBorder="1" applyAlignment="1">
      <alignment vertical="center" wrapText="1"/>
    </xf>
    <xf numFmtId="0" fontId="12" fillId="2" borderId="25"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2" borderId="1" xfId="0" applyFont="1" applyFill="1" applyBorder="1" applyAlignment="1">
      <alignment vertical="center" wrapText="1"/>
    </xf>
    <xf numFmtId="0" fontId="11" fillId="7" borderId="4"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2" fillId="2" borderId="25" xfId="0" applyFont="1" applyFill="1" applyBorder="1" applyAlignment="1">
      <alignment vertical="center" wrapText="1"/>
    </xf>
    <xf numFmtId="0" fontId="29" fillId="6" borderId="7" xfId="0" applyFont="1" applyFill="1" applyBorder="1" applyAlignment="1">
      <alignment wrapText="1"/>
    </xf>
    <xf numFmtId="0" fontId="29" fillId="6" borderId="5" xfId="0" applyFont="1" applyFill="1" applyBorder="1" applyAlignment="1">
      <alignment wrapText="1"/>
    </xf>
    <xf numFmtId="0" fontId="29" fillId="6" borderId="27" xfId="0" applyFont="1" applyFill="1" applyBorder="1" applyAlignment="1">
      <alignment wrapText="1"/>
    </xf>
    <xf numFmtId="0" fontId="29" fillId="0" borderId="25" xfId="0" applyFont="1" applyFill="1" applyBorder="1" applyAlignment="1">
      <alignment vertical="center" wrapText="1"/>
    </xf>
    <xf numFmtId="0" fontId="29" fillId="0" borderId="56" xfId="0" applyFont="1" applyBorder="1" applyAlignment="1">
      <alignment vertical="center" wrapText="1"/>
    </xf>
    <xf numFmtId="0" fontId="29" fillId="6" borderId="10" xfId="0" applyFont="1" applyFill="1" applyBorder="1" applyAlignment="1">
      <alignment wrapText="1"/>
    </xf>
    <xf numFmtId="0" fontId="29" fillId="0" borderId="57" xfId="0" applyFont="1" applyBorder="1" applyAlignment="1">
      <alignment vertical="center" wrapText="1"/>
    </xf>
    <xf numFmtId="0" fontId="1" fillId="7" borderId="8" xfId="0" applyFont="1" applyFill="1" applyBorder="1" applyAlignment="1">
      <alignment horizontal="left" vertical="center" wrapText="1"/>
    </xf>
    <xf numFmtId="0" fontId="17" fillId="7" borderId="32" xfId="0" applyFont="1" applyFill="1" applyBorder="1" applyAlignment="1">
      <alignment horizontal="left" vertical="center" wrapText="1"/>
    </xf>
    <xf numFmtId="0" fontId="17" fillId="7" borderId="21" xfId="0" applyFont="1" applyFill="1" applyBorder="1" applyAlignment="1">
      <alignment horizontal="left" vertical="center" wrapText="1"/>
    </xf>
    <xf numFmtId="0" fontId="17" fillId="7" borderId="22" xfId="0" applyFont="1" applyFill="1" applyBorder="1" applyAlignment="1">
      <alignment horizontal="left" vertical="center" wrapText="1"/>
    </xf>
    <xf numFmtId="0" fontId="2" fillId="7" borderId="6" xfId="0" applyFont="1" applyFill="1" applyBorder="1" applyAlignment="1">
      <alignment horizontal="left" vertical="center"/>
    </xf>
    <xf numFmtId="0" fontId="2" fillId="7" borderId="4" xfId="0" applyFont="1" applyFill="1" applyBorder="1" applyAlignment="1">
      <alignment horizontal="left" vertical="center"/>
    </xf>
    <xf numFmtId="0" fontId="2" fillId="7" borderId="8" xfId="0" applyFont="1" applyFill="1" applyBorder="1" applyAlignment="1">
      <alignment horizontal="left" vertical="center"/>
    </xf>
    <xf numFmtId="0" fontId="3" fillId="0" borderId="2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5" fillId="4" borderId="50" xfId="2" applyBorder="1" applyAlignment="1">
      <alignment horizontal="center" vertical="center" wrapText="1"/>
    </xf>
    <xf numFmtId="0" fontId="5" fillId="4" borderId="51" xfId="2" applyBorder="1" applyAlignment="1">
      <alignment horizontal="center" vertical="center" wrapText="1"/>
    </xf>
    <xf numFmtId="0" fontId="5" fillId="4" borderId="52" xfId="2" applyBorder="1" applyAlignment="1">
      <alignment horizontal="center" vertical="center" wrapText="1"/>
    </xf>
    <xf numFmtId="0" fontId="5" fillId="4" borderId="53" xfId="2" applyBorder="1" applyAlignment="1">
      <alignment horizontal="center" vertical="center" wrapText="1"/>
    </xf>
    <xf numFmtId="0" fontId="5" fillId="4" borderId="54" xfId="2" applyBorder="1" applyAlignment="1">
      <alignment horizontal="center" vertical="center" wrapText="1"/>
    </xf>
    <xf numFmtId="0" fontId="5" fillId="4" borderId="55" xfId="2" applyBorder="1" applyAlignment="1">
      <alignment horizontal="center" vertical="center" wrapText="1"/>
    </xf>
    <xf numFmtId="0" fontId="24" fillId="4" borderId="33" xfId="2" applyFont="1" applyBorder="1" applyAlignment="1">
      <alignment horizontal="left" wrapText="1"/>
    </xf>
    <xf numFmtId="0" fontId="24" fillId="4" borderId="13" xfId="2" applyFont="1" applyBorder="1" applyAlignment="1">
      <alignment horizontal="left" wrapText="1"/>
    </xf>
    <xf numFmtId="0" fontId="23" fillId="11" borderId="33" xfId="3" applyFont="1" applyFill="1" applyBorder="1" applyAlignment="1">
      <alignment horizontal="left" wrapText="1"/>
    </xf>
    <xf numFmtId="0" fontId="23" fillId="11" borderId="13" xfId="3" applyFont="1" applyFill="1" applyBorder="1" applyAlignment="1">
      <alignment horizontal="left" wrapText="1"/>
    </xf>
    <xf numFmtId="0" fontId="22" fillId="9" borderId="33" xfId="3" applyFont="1" applyFill="1" applyBorder="1" applyAlignment="1">
      <alignment horizontal="left" wrapText="1"/>
    </xf>
    <xf numFmtId="0" fontId="22" fillId="9" borderId="13" xfId="3" applyFont="1" applyFill="1" applyBorder="1" applyAlignment="1">
      <alignment horizontal="left" wrapText="1"/>
    </xf>
    <xf numFmtId="0" fontId="21" fillId="2" borderId="33" xfId="3" applyFont="1" applyFill="1" applyBorder="1" applyAlignment="1">
      <alignment horizontal="left" wrapText="1"/>
    </xf>
    <xf numFmtId="0" fontId="21" fillId="2" borderId="13" xfId="3" applyFont="1" applyFill="1" applyBorder="1" applyAlignment="1">
      <alignment horizontal="left" wrapText="1"/>
    </xf>
    <xf numFmtId="0" fontId="19" fillId="10" borderId="33" xfId="3" applyFont="1" applyFill="1" applyBorder="1" applyAlignment="1">
      <alignment horizontal="left" wrapText="1"/>
    </xf>
    <xf numFmtId="0" fontId="19" fillId="10" borderId="13" xfId="3" applyFont="1" applyFill="1" applyBorder="1" applyAlignment="1">
      <alignment horizontal="left" wrapText="1"/>
    </xf>
    <xf numFmtId="0" fontId="19" fillId="10" borderId="31" xfId="1" applyFont="1" applyFill="1" applyBorder="1" applyAlignment="1">
      <alignment horizontal="left" wrapText="1"/>
    </xf>
    <xf numFmtId="0" fontId="19" fillId="10" borderId="20" xfId="1" applyFont="1" applyFill="1" applyBorder="1" applyAlignment="1">
      <alignment horizontal="left" wrapText="1"/>
    </xf>
    <xf numFmtId="0" fontId="3" fillId="2" borderId="12"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7" fillId="7" borderId="37" xfId="0" applyFont="1" applyFill="1" applyBorder="1" applyAlignment="1">
      <alignment horizontal="center" vertical="center" wrapText="1"/>
    </xf>
    <xf numFmtId="0" fontId="7" fillId="7" borderId="38" xfId="0" applyFont="1" applyFill="1" applyBorder="1" applyAlignment="1">
      <alignment horizontal="center" vertical="center" wrapText="1"/>
    </xf>
    <xf numFmtId="0" fontId="7" fillId="7" borderId="39" xfId="0" applyFont="1" applyFill="1" applyBorder="1" applyAlignment="1">
      <alignment horizontal="center" vertical="center" wrapText="1"/>
    </xf>
    <xf numFmtId="14" fontId="3" fillId="2" borderId="12" xfId="0" applyNumberFormat="1" applyFont="1" applyFill="1" applyBorder="1" applyAlignment="1">
      <alignment horizontal="left" vertical="center" wrapText="1"/>
    </xf>
    <xf numFmtId="0" fontId="3" fillId="2" borderId="1" xfId="0" applyFont="1" applyFill="1" applyBorder="1" applyAlignment="1">
      <alignment horizontal="left" vertical="center" wrapText="1"/>
    </xf>
    <xf numFmtId="0" fontId="16" fillId="0" borderId="49" xfId="0" applyFont="1" applyBorder="1" applyAlignment="1">
      <alignment vertical="center" wrapText="1"/>
    </xf>
    <xf numFmtId="0" fontId="16" fillId="0" borderId="46" xfId="0" applyFont="1" applyBorder="1" applyAlignment="1">
      <alignment vertical="center" wrapText="1"/>
    </xf>
    <xf numFmtId="0" fontId="2" fillId="0" borderId="49" xfId="0" applyFont="1" applyBorder="1" applyAlignment="1">
      <alignment vertical="center" wrapText="1"/>
    </xf>
    <xf numFmtId="0" fontId="2" fillId="0" borderId="46" xfId="0" applyFont="1" applyBorder="1" applyAlignment="1">
      <alignment vertical="center" wrapText="1"/>
    </xf>
    <xf numFmtId="0" fontId="26" fillId="14" borderId="40" xfId="0" applyFont="1" applyFill="1" applyBorder="1" applyAlignment="1">
      <alignment vertical="center" wrapText="1"/>
    </xf>
    <xf numFmtId="0" fontId="26" fillId="14" borderId="41" xfId="0" applyFont="1" applyFill="1" applyBorder="1" applyAlignment="1">
      <alignment vertical="center" wrapText="1"/>
    </xf>
    <xf numFmtId="0" fontId="26" fillId="14" borderId="42" xfId="0" applyFont="1" applyFill="1" applyBorder="1" applyAlignment="1">
      <alignment vertical="center" wrapText="1"/>
    </xf>
    <xf numFmtId="0" fontId="26" fillId="14" borderId="43" xfId="0" applyFont="1" applyFill="1" applyBorder="1" applyAlignment="1">
      <alignment vertical="center" wrapText="1"/>
    </xf>
    <xf numFmtId="0" fontId="26" fillId="14" borderId="44" xfId="0" applyFont="1" applyFill="1" applyBorder="1" applyAlignment="1">
      <alignment vertical="center" wrapText="1"/>
    </xf>
    <xf numFmtId="0" fontId="26" fillId="14" borderId="45" xfId="0" applyFont="1" applyFill="1" applyBorder="1" applyAlignment="1">
      <alignment vertical="center" wrapText="1"/>
    </xf>
    <xf numFmtId="0" fontId="11" fillId="7" borderId="6" xfId="0" applyFont="1" applyFill="1" applyBorder="1" applyAlignment="1">
      <alignment vertical="center" wrapText="1"/>
    </xf>
    <xf numFmtId="0" fontId="11" fillId="7" borderId="4" xfId="0" applyFont="1" applyFill="1" applyBorder="1" applyAlignment="1">
      <alignment vertical="center" wrapText="1"/>
    </xf>
    <xf numFmtId="0" fontId="11" fillId="7" borderId="8" xfId="0" applyFont="1" applyFill="1" applyBorder="1" applyAlignment="1">
      <alignment vertical="center" wrapText="1"/>
    </xf>
    <xf numFmtId="0" fontId="11" fillId="2" borderId="2" xfId="0" applyFont="1" applyFill="1" applyBorder="1" applyAlignment="1">
      <alignment vertical="center" wrapText="1"/>
    </xf>
    <xf numFmtId="0" fontId="11" fillId="2" borderId="25" xfId="0" applyFont="1" applyFill="1" applyBorder="1" applyAlignment="1">
      <alignment vertical="center" wrapText="1"/>
    </xf>
    <xf numFmtId="0" fontId="12" fillId="2" borderId="2"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4" fillId="7" borderId="37" xfId="0" applyFont="1" applyFill="1" applyBorder="1" applyAlignment="1">
      <alignment horizontal="center" vertical="center" wrapText="1"/>
    </xf>
    <xf numFmtId="0" fontId="14" fillId="7" borderId="38" xfId="0" applyFont="1" applyFill="1" applyBorder="1" applyAlignment="1">
      <alignment horizontal="center" vertical="center" wrapText="1"/>
    </xf>
    <xf numFmtId="0" fontId="14" fillId="7" borderId="39"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3" fillId="7" borderId="6" xfId="0" applyFont="1" applyFill="1" applyBorder="1" applyAlignment="1">
      <alignment vertical="center" wrapText="1"/>
    </xf>
    <xf numFmtId="0" fontId="11" fillId="7" borderId="11" xfId="0" applyFont="1" applyFill="1" applyBorder="1" applyAlignment="1">
      <alignment vertical="center" wrapText="1"/>
    </xf>
    <xf numFmtId="0" fontId="11" fillId="2" borderId="25" xfId="0" applyFont="1" applyFill="1" applyBorder="1" applyAlignment="1">
      <alignment horizontal="left" vertical="center" wrapText="1"/>
    </xf>
    <xf numFmtId="0" fontId="11" fillId="2" borderId="1" xfId="0" applyFont="1" applyFill="1" applyBorder="1" applyAlignment="1">
      <alignment vertical="center" wrapText="1"/>
    </xf>
    <xf numFmtId="0" fontId="11" fillId="7" borderId="6"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11" fillId="7" borderId="11" xfId="0" applyFont="1" applyFill="1" applyBorder="1" applyAlignment="1">
      <alignment horizontal="left" vertical="center" wrapText="1"/>
    </xf>
    <xf numFmtId="0" fontId="12" fillId="2" borderId="25" xfId="0" applyFont="1" applyFill="1" applyBorder="1" applyAlignment="1">
      <alignment vertical="center" wrapText="1"/>
    </xf>
    <xf numFmtId="0" fontId="12" fillId="2" borderId="1" xfId="0" applyFont="1" applyFill="1" applyBorder="1" applyAlignment="1">
      <alignment vertical="center" wrapText="1"/>
    </xf>
    <xf numFmtId="0" fontId="11" fillId="2" borderId="2" xfId="0" applyFont="1" applyFill="1" applyBorder="1" applyAlignment="1">
      <alignment horizontal="left" vertical="center" wrapText="1"/>
    </xf>
    <xf numFmtId="0" fontId="3" fillId="2" borderId="25" xfId="0" applyFont="1" applyFill="1" applyBorder="1" applyAlignment="1">
      <alignment vertical="center" wrapText="1"/>
    </xf>
    <xf numFmtId="0" fontId="14" fillId="7" borderId="35" xfId="0" applyFont="1" applyFill="1" applyBorder="1" applyAlignment="1">
      <alignment horizontal="center" vertical="center" wrapText="1"/>
    </xf>
    <xf numFmtId="0" fontId="14" fillId="7" borderId="36" xfId="0" applyFont="1" applyFill="1" applyBorder="1" applyAlignment="1">
      <alignment horizontal="center" vertical="center" wrapText="1"/>
    </xf>
    <xf numFmtId="0" fontId="25" fillId="7" borderId="35" xfId="0" applyFont="1" applyFill="1" applyBorder="1" applyAlignment="1">
      <alignment horizontal="center" vertical="center" wrapText="1"/>
    </xf>
    <xf numFmtId="0" fontId="25" fillId="7" borderId="36" xfId="0" applyFont="1" applyFill="1" applyBorder="1" applyAlignment="1">
      <alignment horizontal="center" vertical="center" wrapText="1"/>
    </xf>
    <xf numFmtId="0" fontId="7" fillId="13" borderId="37" xfId="0" applyFont="1" applyFill="1" applyBorder="1" applyAlignment="1">
      <alignment horizontal="center" vertical="center" wrapText="1"/>
    </xf>
    <xf numFmtId="0" fontId="7" fillId="13" borderId="38" xfId="0" applyFont="1" applyFill="1" applyBorder="1" applyAlignment="1">
      <alignment horizontal="center" vertical="center" wrapText="1"/>
    </xf>
    <xf numFmtId="0" fontId="7" fillId="13" borderId="39"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29" fillId="10" borderId="15" xfId="2" applyFont="1" applyFill="1" applyBorder="1" applyAlignment="1">
      <alignment horizontal="left" vertical="center" wrapText="1"/>
    </xf>
    <xf numFmtId="0" fontId="29" fillId="10" borderId="16" xfId="2" applyFont="1" applyFill="1" applyBorder="1" applyAlignment="1">
      <alignment horizontal="left" vertical="center" wrapText="1"/>
    </xf>
    <xf numFmtId="0" fontId="29" fillId="10" borderId="20" xfId="2" applyFont="1" applyFill="1" applyBorder="1" applyAlignment="1">
      <alignment horizontal="left" vertical="center" wrapText="1"/>
    </xf>
    <xf numFmtId="0" fontId="10" fillId="7" borderId="23" xfId="0" applyFont="1" applyFill="1" applyBorder="1" applyAlignment="1">
      <alignment horizontal="left" vertical="center" wrapText="1"/>
    </xf>
    <xf numFmtId="0" fontId="10" fillId="7" borderId="21" xfId="0" applyFont="1" applyFill="1" applyBorder="1" applyAlignment="1">
      <alignment horizontal="left" vertical="center" wrapText="1"/>
    </xf>
    <xf numFmtId="0" fontId="10" fillId="7" borderId="2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11" fillId="7" borderId="17" xfId="0" applyFont="1" applyFill="1" applyBorder="1" applyAlignment="1">
      <alignment horizontal="left" vertical="center" wrapText="1"/>
    </xf>
    <xf numFmtId="164" fontId="3" fillId="2" borderId="12" xfId="0" applyNumberFormat="1" applyFont="1" applyFill="1" applyBorder="1" applyAlignment="1">
      <alignment horizontal="left" vertical="center" wrapText="1"/>
    </xf>
    <xf numFmtId="164" fontId="3" fillId="2" borderId="14" xfId="0" applyNumberFormat="1" applyFont="1" applyFill="1" applyBorder="1" applyAlignment="1">
      <alignment horizontal="left" vertical="center" wrapText="1"/>
    </xf>
    <xf numFmtId="164" fontId="3" fillId="2" borderId="13" xfId="0" applyNumberFormat="1" applyFont="1" applyFill="1" applyBorder="1" applyAlignment="1">
      <alignment horizontal="left" vertical="center" wrapText="1"/>
    </xf>
    <xf numFmtId="0" fontId="1" fillId="8" borderId="12" xfId="0" applyFont="1" applyFill="1" applyBorder="1" applyAlignment="1">
      <alignment horizontal="left" vertical="center" wrapText="1"/>
    </xf>
    <xf numFmtId="0" fontId="3" fillId="8" borderId="14" xfId="0" applyFont="1" applyFill="1" applyBorder="1" applyAlignment="1">
      <alignment horizontal="left" vertical="center" wrapText="1"/>
    </xf>
    <xf numFmtId="0" fontId="3" fillId="8" borderId="13" xfId="0" applyFont="1" applyFill="1" applyBorder="1" applyAlignment="1">
      <alignment horizontal="left" vertical="center" wrapText="1"/>
    </xf>
    <xf numFmtId="0" fontId="5" fillId="4" borderId="15" xfId="2" applyBorder="1" applyAlignment="1">
      <alignment horizontal="left" vertical="center" wrapText="1"/>
    </xf>
    <xf numFmtId="0" fontId="5" fillId="4" borderId="16" xfId="2" applyBorder="1" applyAlignment="1">
      <alignment horizontal="left" vertical="center" wrapText="1"/>
    </xf>
    <xf numFmtId="0" fontId="5" fillId="4" borderId="20" xfId="2" applyBorder="1" applyAlignment="1">
      <alignment horizontal="left" vertical="center" wrapText="1"/>
    </xf>
    <xf numFmtId="0" fontId="1" fillId="7" borderId="6" xfId="0" applyFont="1" applyFill="1" applyBorder="1" applyAlignment="1">
      <alignment vertical="center" wrapText="1"/>
    </xf>
    <xf numFmtId="0" fontId="1" fillId="7" borderId="4" xfId="0" applyFont="1" applyFill="1" applyBorder="1" applyAlignment="1">
      <alignment vertical="center" wrapText="1"/>
    </xf>
    <xf numFmtId="0" fontId="1" fillId="7" borderId="11" xfId="0" applyFont="1" applyFill="1" applyBorder="1" applyAlignment="1">
      <alignment vertical="center" wrapText="1"/>
    </xf>
    <xf numFmtId="0" fontId="1" fillId="2" borderId="2" xfId="0" applyFont="1" applyFill="1" applyBorder="1" applyAlignment="1">
      <alignment vertical="center" wrapText="1"/>
    </xf>
    <xf numFmtId="0" fontId="1" fillId="2" borderId="25" xfId="0" applyFont="1" applyFill="1" applyBorder="1" applyAlignment="1">
      <alignment vertical="center" wrapText="1"/>
    </xf>
    <xf numFmtId="0" fontId="1" fillId="2" borderId="1" xfId="0" applyFont="1" applyFill="1" applyBorder="1" applyAlignment="1">
      <alignment vertical="center" wrapText="1"/>
    </xf>
    <xf numFmtId="0" fontId="12" fillId="2" borderId="25" xfId="0" applyFont="1" applyFill="1" applyBorder="1" applyAlignment="1">
      <alignment horizontal="center" vertical="center" wrapText="1"/>
    </xf>
    <xf numFmtId="0" fontId="6" fillId="5" borderId="15" xfId="3" applyBorder="1" applyAlignment="1">
      <alignment horizontal="left" vertical="center" wrapText="1"/>
    </xf>
    <xf numFmtId="0" fontId="6" fillId="5" borderId="16" xfId="3" applyBorder="1" applyAlignment="1">
      <alignment horizontal="left" vertical="center" wrapText="1"/>
    </xf>
    <xf numFmtId="0" fontId="6" fillId="5" borderId="20" xfId="3" applyBorder="1" applyAlignment="1">
      <alignment horizontal="left" vertical="center" wrapText="1"/>
    </xf>
    <xf numFmtId="0" fontId="6" fillId="5" borderId="50" xfId="3" applyBorder="1" applyAlignment="1">
      <alignment horizontal="center" vertical="center" wrapText="1"/>
    </xf>
    <xf numFmtId="0" fontId="6" fillId="5" borderId="51" xfId="3" applyBorder="1" applyAlignment="1">
      <alignment horizontal="center" vertical="center" wrapText="1"/>
    </xf>
    <xf numFmtId="0" fontId="6" fillId="5" borderId="52" xfId="3" applyBorder="1" applyAlignment="1">
      <alignment horizontal="center" vertical="center" wrapText="1"/>
    </xf>
    <xf numFmtId="0" fontId="6" fillId="5" borderId="53" xfId="3" applyBorder="1" applyAlignment="1">
      <alignment horizontal="center" vertical="center" wrapText="1"/>
    </xf>
    <xf numFmtId="0" fontId="6" fillId="5" borderId="54" xfId="3" applyBorder="1" applyAlignment="1">
      <alignment horizontal="center" vertical="center" wrapText="1"/>
    </xf>
    <xf numFmtId="0" fontId="6" fillId="5" borderId="55" xfId="3" applyBorder="1" applyAlignment="1">
      <alignment horizontal="center" vertical="center" wrapText="1"/>
    </xf>
  </cellXfs>
  <cellStyles count="5">
    <cellStyle name="Bad" xfId="2" builtinId="27"/>
    <cellStyle name="Comma 2" xfId="4" xr:uid="{00000000-0005-0000-0000-000002000000}"/>
    <cellStyle name="Good" xfId="1" builtinId="26"/>
    <cellStyle name="Neutral" xfId="3" builtinId="28"/>
    <cellStyle name="Normal" xfId="0" builtinId="0" customBuiltin="1"/>
  </cellStyles>
  <dxfs count="534">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ndense val="0"/>
        <extend val="0"/>
        <color rgb="FF006100"/>
      </font>
      <fill>
        <patternFill>
          <bgColor rgb="FFC6EFCE"/>
        </patternFill>
      </fill>
    </dxf>
    <dxf>
      <font>
        <condense val="0"/>
        <extend val="0"/>
        <color rgb="FF006100"/>
      </font>
      <fill>
        <patternFill>
          <bgColor rgb="FFC6EFCE"/>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ndense val="0"/>
        <extend val="0"/>
        <color rgb="FF006100"/>
      </font>
      <fill>
        <patternFill>
          <bgColor rgb="FFC6EFCE"/>
        </patternFill>
      </fill>
    </dxf>
    <dxf>
      <font>
        <condense val="0"/>
        <extend val="0"/>
        <color rgb="FF006100"/>
      </font>
      <fill>
        <patternFill>
          <bgColor rgb="FFC6EFCE"/>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
      <font>
        <color rgb="FF0070C0"/>
      </font>
      <fill>
        <patternFill>
          <bgColor theme="4" tint="0.79998168889431442"/>
        </patternFill>
      </fill>
    </dxf>
    <dxf>
      <font>
        <color theme="7" tint="-0.24994659260841701"/>
      </font>
      <fill>
        <patternFill>
          <bgColor theme="7" tint="0.79998168889431442"/>
        </patternFill>
      </fill>
    </dxf>
    <dxf>
      <font>
        <color rgb="FFC00000"/>
      </font>
      <fill>
        <patternFill>
          <bgColor rgb="FFFFCDCD"/>
        </patternFill>
      </fill>
    </dxf>
    <dxf>
      <font>
        <color theme="5" tint="-0.24994659260841701"/>
      </font>
      <fill>
        <patternFill>
          <bgColor theme="5" tint="0.79998168889431442"/>
        </patternFill>
      </fill>
    </dxf>
    <dxf>
      <font>
        <color theme="9" tint="-0.499984740745262"/>
      </font>
      <fill>
        <patternFill>
          <bgColor theme="9" tint="0.79998168889431442"/>
        </patternFill>
      </fill>
    </dxf>
  </dxfs>
  <tableStyles count="0" defaultTableStyle="TableStyleMedium2" defaultPivotStyle="PivotStyleLight16"/>
  <colors>
    <mruColors>
      <color rgb="FF8EA9DB"/>
      <color rgb="FFFFCDCD"/>
      <color rgb="FFD9E1F2"/>
      <color rgb="FFFF9999"/>
      <color rgb="FFFF9900"/>
      <color rgb="FFFF9933"/>
      <color rgb="FFFF7C80"/>
      <color rgb="FFDFA229"/>
      <color rgb="FFDFBC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201083</xdr:colOff>
      <xdr:row>0</xdr:row>
      <xdr:rowOff>103716</xdr:rowOff>
    </xdr:from>
    <xdr:ext cx="1587559" cy="1473201"/>
    <xdr:pic>
      <xdr:nvPicPr>
        <xdr:cNvPr id="2" name="Picture 1">
          <a:extLst>
            <a:ext uri="{FF2B5EF4-FFF2-40B4-BE49-F238E27FC236}">
              <a16:creationId xmlns:a16="http://schemas.microsoft.com/office/drawing/2014/main" id="{F36C333A-3067-4832-9005-B1BEE011F4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9483" y="103716"/>
          <a:ext cx="1587559" cy="147320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211665</xdr:colOff>
      <xdr:row>1</xdr:row>
      <xdr:rowOff>69849</xdr:rowOff>
    </xdr:from>
    <xdr:to>
      <xdr:col>8</xdr:col>
      <xdr:colOff>1799224</xdr:colOff>
      <xdr:row>7</xdr:row>
      <xdr:rowOff>61383</xdr:rowOff>
    </xdr:to>
    <xdr:pic>
      <xdr:nvPicPr>
        <xdr:cNvPr id="2" name="Picture 1">
          <a:extLst>
            <a:ext uri="{FF2B5EF4-FFF2-40B4-BE49-F238E27FC236}">
              <a16:creationId xmlns:a16="http://schemas.microsoft.com/office/drawing/2014/main" id="{9BA4DF18-184A-4338-AD8E-DC78ED6EF3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7940" y="260349"/>
          <a:ext cx="1587559" cy="1496484"/>
        </a:xfrm>
        <a:prstGeom prst="rect">
          <a:avLst/>
        </a:prstGeom>
      </xdr:spPr>
    </xdr:pic>
    <xdr:clientData/>
  </xdr:twoCellAnchor>
  <xdr:twoCellAnchor editAs="oneCell">
    <xdr:from>
      <xdr:col>8</xdr:col>
      <xdr:colOff>211665</xdr:colOff>
      <xdr:row>1</xdr:row>
      <xdr:rowOff>69849</xdr:rowOff>
    </xdr:from>
    <xdr:to>
      <xdr:col>8</xdr:col>
      <xdr:colOff>1799224</xdr:colOff>
      <xdr:row>7</xdr:row>
      <xdr:rowOff>61383</xdr:rowOff>
    </xdr:to>
    <xdr:pic>
      <xdr:nvPicPr>
        <xdr:cNvPr id="3" name="Picture 2">
          <a:extLst>
            <a:ext uri="{FF2B5EF4-FFF2-40B4-BE49-F238E27FC236}">
              <a16:creationId xmlns:a16="http://schemas.microsoft.com/office/drawing/2014/main" id="{F9EB5AB9-34BA-4121-B982-112399587C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7940" y="260349"/>
          <a:ext cx="1587559" cy="1496484"/>
        </a:xfrm>
        <a:prstGeom prst="rect">
          <a:avLst/>
        </a:prstGeom>
      </xdr:spPr>
    </xdr:pic>
    <xdr:clientData/>
  </xdr:twoCellAnchor>
  <xdr:twoCellAnchor editAs="oneCell">
    <xdr:from>
      <xdr:col>8</xdr:col>
      <xdr:colOff>211665</xdr:colOff>
      <xdr:row>1</xdr:row>
      <xdr:rowOff>69849</xdr:rowOff>
    </xdr:from>
    <xdr:to>
      <xdr:col>8</xdr:col>
      <xdr:colOff>1799224</xdr:colOff>
      <xdr:row>7</xdr:row>
      <xdr:rowOff>61383</xdr:rowOff>
    </xdr:to>
    <xdr:pic>
      <xdr:nvPicPr>
        <xdr:cNvPr id="4" name="Picture 3">
          <a:extLst>
            <a:ext uri="{FF2B5EF4-FFF2-40B4-BE49-F238E27FC236}">
              <a16:creationId xmlns:a16="http://schemas.microsoft.com/office/drawing/2014/main" id="{D7736599-B8B0-4027-B235-EEE9DE9004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7940" y="260349"/>
          <a:ext cx="1587559" cy="1496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211665</xdr:colOff>
      <xdr:row>1</xdr:row>
      <xdr:rowOff>69849</xdr:rowOff>
    </xdr:from>
    <xdr:to>
      <xdr:col>8</xdr:col>
      <xdr:colOff>1810654</xdr:colOff>
      <xdr:row>7</xdr:row>
      <xdr:rowOff>53763</xdr:rowOff>
    </xdr:to>
    <xdr:pic>
      <xdr:nvPicPr>
        <xdr:cNvPr id="2" name="Picture 1">
          <a:extLst>
            <a:ext uri="{FF2B5EF4-FFF2-40B4-BE49-F238E27FC236}">
              <a16:creationId xmlns:a16="http://schemas.microsoft.com/office/drawing/2014/main" id="{47C4F77F-8F65-48B2-9115-2813592589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5865" y="260349"/>
          <a:ext cx="1587559" cy="1496484"/>
        </a:xfrm>
        <a:prstGeom prst="rect">
          <a:avLst/>
        </a:prstGeom>
      </xdr:spPr>
    </xdr:pic>
    <xdr:clientData/>
  </xdr:twoCellAnchor>
  <xdr:twoCellAnchor editAs="oneCell">
    <xdr:from>
      <xdr:col>8</xdr:col>
      <xdr:colOff>211665</xdr:colOff>
      <xdr:row>1</xdr:row>
      <xdr:rowOff>69849</xdr:rowOff>
    </xdr:from>
    <xdr:to>
      <xdr:col>8</xdr:col>
      <xdr:colOff>1810654</xdr:colOff>
      <xdr:row>7</xdr:row>
      <xdr:rowOff>53763</xdr:rowOff>
    </xdr:to>
    <xdr:pic>
      <xdr:nvPicPr>
        <xdr:cNvPr id="3" name="Picture 2">
          <a:extLst>
            <a:ext uri="{FF2B5EF4-FFF2-40B4-BE49-F238E27FC236}">
              <a16:creationId xmlns:a16="http://schemas.microsoft.com/office/drawing/2014/main" id="{EA7E3D3E-A03F-4A36-B977-B0D22AC1C3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5865" y="260349"/>
          <a:ext cx="1587559" cy="1496484"/>
        </a:xfrm>
        <a:prstGeom prst="rect">
          <a:avLst/>
        </a:prstGeom>
      </xdr:spPr>
    </xdr:pic>
    <xdr:clientData/>
  </xdr:twoCellAnchor>
  <xdr:twoCellAnchor editAs="oneCell">
    <xdr:from>
      <xdr:col>8</xdr:col>
      <xdr:colOff>211665</xdr:colOff>
      <xdr:row>1</xdr:row>
      <xdr:rowOff>69849</xdr:rowOff>
    </xdr:from>
    <xdr:to>
      <xdr:col>8</xdr:col>
      <xdr:colOff>1810654</xdr:colOff>
      <xdr:row>7</xdr:row>
      <xdr:rowOff>53763</xdr:rowOff>
    </xdr:to>
    <xdr:pic>
      <xdr:nvPicPr>
        <xdr:cNvPr id="4" name="Picture 3">
          <a:extLst>
            <a:ext uri="{FF2B5EF4-FFF2-40B4-BE49-F238E27FC236}">
              <a16:creationId xmlns:a16="http://schemas.microsoft.com/office/drawing/2014/main" id="{5809E437-86B1-4300-9EC7-F7A92F3432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5865" y="260349"/>
          <a:ext cx="1587559" cy="1496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7"/>
  <sheetViews>
    <sheetView zoomScale="90" zoomScaleNormal="90" workbookViewId="0">
      <selection activeCell="B27" sqref="B27:D28"/>
    </sheetView>
  </sheetViews>
  <sheetFormatPr defaultColWidth="9.140625" defaultRowHeight="14.25" x14ac:dyDescent="0.2"/>
  <cols>
    <col min="1" max="1" width="6" style="21" customWidth="1"/>
    <col min="2" max="2" width="62" style="25" customWidth="1"/>
    <col min="3" max="3" width="42.28515625" style="25" customWidth="1"/>
    <col min="4" max="4" width="48.140625" style="25" customWidth="1"/>
    <col min="5" max="6" width="9.140625" style="21"/>
    <col min="7" max="7" width="14.28515625" style="21" customWidth="1"/>
    <col min="8" max="43" width="9.140625" style="21"/>
    <col min="44" max="16384" width="9.140625" style="25"/>
  </cols>
  <sheetData>
    <row r="1" spans="1:47" ht="8.25" customHeight="1" thickBot="1" x14ac:dyDescent="0.25">
      <c r="A1" s="22"/>
      <c r="B1" s="36"/>
      <c r="C1" s="23"/>
      <c r="D1" s="23"/>
      <c r="E1" s="23"/>
      <c r="AR1" s="21"/>
      <c r="AS1" s="21"/>
      <c r="AT1" s="21"/>
      <c r="AU1" s="21"/>
    </row>
    <row r="2" spans="1:47" ht="20.100000000000001" customHeight="1" x14ac:dyDescent="0.2">
      <c r="A2" s="22"/>
      <c r="B2" s="125" t="s">
        <v>109</v>
      </c>
      <c r="C2" s="126"/>
      <c r="D2" s="127"/>
      <c r="E2" s="23"/>
    </row>
    <row r="3" spans="1:47" ht="20.100000000000001" customHeight="1" x14ac:dyDescent="0.2">
      <c r="A3" s="22"/>
      <c r="B3" s="24" t="s">
        <v>108</v>
      </c>
      <c r="C3" s="131" t="s">
        <v>107</v>
      </c>
      <c r="D3" s="132"/>
      <c r="E3" s="23"/>
    </row>
    <row r="4" spans="1:47" ht="20.100000000000001" customHeight="1" x14ac:dyDescent="0.2">
      <c r="A4" s="22"/>
      <c r="B4" s="35" t="s">
        <v>125</v>
      </c>
      <c r="C4" s="133" t="s">
        <v>123</v>
      </c>
      <c r="D4" s="134"/>
      <c r="E4" s="22"/>
    </row>
    <row r="5" spans="1:47" ht="20.100000000000001" customHeight="1" x14ac:dyDescent="0.2">
      <c r="A5" s="22"/>
      <c r="B5" s="35" t="s">
        <v>106</v>
      </c>
      <c r="C5" s="133" t="s">
        <v>238</v>
      </c>
      <c r="D5" s="134"/>
      <c r="E5" s="22"/>
    </row>
    <row r="6" spans="1:47" ht="20.100000000000001" customHeight="1" x14ac:dyDescent="0.2">
      <c r="B6" s="35" t="s">
        <v>105</v>
      </c>
      <c r="C6" s="135" t="s">
        <v>124</v>
      </c>
      <c r="D6" s="134"/>
    </row>
    <row r="7" spans="1:47" ht="20.100000000000001" customHeight="1" thickBot="1" x14ac:dyDescent="0.25">
      <c r="B7" s="34" t="s">
        <v>104</v>
      </c>
      <c r="C7" s="136">
        <v>25</v>
      </c>
      <c r="D7" s="137"/>
    </row>
    <row r="8" spans="1:47" ht="20.100000000000001" customHeight="1" x14ac:dyDescent="0.2">
      <c r="B8" s="128" t="s">
        <v>103</v>
      </c>
      <c r="C8" s="33" t="s">
        <v>102</v>
      </c>
      <c r="D8" s="31"/>
    </row>
    <row r="9" spans="1:47" ht="20.100000000000001" customHeight="1" x14ac:dyDescent="0.2">
      <c r="B9" s="129"/>
      <c r="C9" s="32" t="s">
        <v>101</v>
      </c>
      <c r="D9" s="31"/>
    </row>
    <row r="10" spans="1:47" ht="20.100000000000001" customHeight="1" x14ac:dyDescent="0.2">
      <c r="B10" s="129"/>
      <c r="C10" s="32" t="s">
        <v>100</v>
      </c>
      <c r="D10" s="31"/>
    </row>
    <row r="11" spans="1:47" ht="20.100000000000001" customHeight="1" x14ac:dyDescent="0.2">
      <c r="B11" s="129"/>
      <c r="C11" s="32" t="s">
        <v>99</v>
      </c>
      <c r="D11" s="31" t="s">
        <v>126</v>
      </c>
    </row>
    <row r="12" spans="1:47" ht="20.100000000000001" customHeight="1" x14ac:dyDescent="0.2">
      <c r="B12" s="129"/>
      <c r="C12" s="32" t="s">
        <v>98</v>
      </c>
      <c r="D12" s="31"/>
    </row>
    <row r="13" spans="1:47" ht="20.100000000000001" customHeight="1" thickBot="1" x14ac:dyDescent="0.25">
      <c r="B13" s="130"/>
      <c r="C13" s="30" t="s">
        <v>97</v>
      </c>
      <c r="D13" s="29"/>
    </row>
    <row r="14" spans="1:47" s="21" customFormat="1" ht="15" thickBot="1" x14ac:dyDescent="0.25"/>
    <row r="15" spans="1:47" ht="15.75" x14ac:dyDescent="0.2">
      <c r="B15" s="125" t="s">
        <v>96</v>
      </c>
      <c r="C15" s="126"/>
      <c r="D15" s="127"/>
    </row>
    <row r="16" spans="1:47" x14ac:dyDescent="0.2">
      <c r="B16" s="41" t="s">
        <v>46</v>
      </c>
      <c r="C16" s="144" t="s">
        <v>111</v>
      </c>
      <c r="D16" s="145"/>
      <c r="E16" s="28"/>
      <c r="F16" s="28"/>
      <c r="G16" s="28"/>
    </row>
    <row r="17" spans="2:7" ht="15" customHeight="1" x14ac:dyDescent="0.2">
      <c r="B17" s="42" t="s">
        <v>45</v>
      </c>
      <c r="C17" s="146" t="s">
        <v>112</v>
      </c>
      <c r="D17" s="147"/>
      <c r="E17" s="27"/>
      <c r="F17" s="27"/>
      <c r="G17" s="27"/>
    </row>
    <row r="18" spans="2:7" ht="15" customHeight="1" x14ac:dyDescent="0.2">
      <c r="B18" s="43" t="s">
        <v>47</v>
      </c>
      <c r="C18" s="148" t="s">
        <v>113</v>
      </c>
      <c r="D18" s="149"/>
      <c r="E18" s="27"/>
      <c r="F18" s="27"/>
      <c r="G18" s="27"/>
    </row>
    <row r="19" spans="2:7" ht="15" customHeight="1" x14ac:dyDescent="0.2">
      <c r="B19" s="44" t="s">
        <v>41</v>
      </c>
      <c r="C19" s="150" t="s">
        <v>114</v>
      </c>
      <c r="D19" s="151"/>
      <c r="E19" s="27"/>
      <c r="F19" s="27"/>
      <c r="G19" s="27"/>
    </row>
    <row r="20" spans="2:7" ht="15" customHeight="1" x14ac:dyDescent="0.2">
      <c r="B20" s="45" t="s">
        <v>115</v>
      </c>
      <c r="C20" s="152" t="s">
        <v>116</v>
      </c>
      <c r="D20" s="153"/>
      <c r="E20" s="27"/>
      <c r="F20" s="27"/>
      <c r="G20" s="27"/>
    </row>
    <row r="21" spans="2:7" ht="15" customHeight="1" thickBot="1" x14ac:dyDescent="0.25">
      <c r="B21" s="46" t="s">
        <v>44</v>
      </c>
      <c r="C21" s="154" t="s">
        <v>114</v>
      </c>
      <c r="D21" s="155"/>
      <c r="E21" s="26"/>
      <c r="F21" s="26"/>
      <c r="G21" s="26"/>
    </row>
    <row r="22" spans="2:7" s="21" customFormat="1" ht="15" thickBot="1" x14ac:dyDescent="0.25"/>
    <row r="23" spans="2:7" s="21" customFormat="1" ht="15.75" x14ac:dyDescent="0.2">
      <c r="B23" s="125" t="s">
        <v>95</v>
      </c>
      <c r="C23" s="126"/>
      <c r="D23" s="127"/>
      <c r="E23" s="22"/>
      <c r="F23" s="22"/>
    </row>
    <row r="24" spans="2:7" s="21" customFormat="1" ht="59.25" customHeight="1" x14ac:dyDescent="0.2">
      <c r="B24" s="138" t="s">
        <v>199</v>
      </c>
      <c r="C24" s="139"/>
      <c r="D24" s="140"/>
      <c r="E24" s="23"/>
      <c r="F24" s="23"/>
    </row>
    <row r="25" spans="2:7" s="21" customFormat="1" ht="117.75" customHeight="1" thickBot="1" x14ac:dyDescent="0.25">
      <c r="B25" s="141"/>
      <c r="C25" s="142"/>
      <c r="D25" s="143"/>
      <c r="E25" s="23"/>
      <c r="F25" s="23"/>
    </row>
    <row r="26" spans="2:7" s="21" customFormat="1" ht="15.75" x14ac:dyDescent="0.2">
      <c r="B26" s="125" t="s">
        <v>236</v>
      </c>
      <c r="C26" s="126"/>
      <c r="D26" s="127"/>
    </row>
    <row r="27" spans="2:7" s="21" customFormat="1" ht="327.75" customHeight="1" x14ac:dyDescent="0.2">
      <c r="B27" s="241" t="s">
        <v>237</v>
      </c>
      <c r="C27" s="242"/>
      <c r="D27" s="243"/>
    </row>
    <row r="28" spans="2:7" s="21" customFormat="1" ht="15" customHeight="1" thickBot="1" x14ac:dyDescent="0.25">
      <c r="B28" s="244"/>
      <c r="C28" s="245"/>
      <c r="D28" s="246"/>
    </row>
    <row r="29" spans="2:7" s="21" customFormat="1" x14ac:dyDescent="0.2"/>
    <row r="30" spans="2:7" s="21" customFormat="1" x14ac:dyDescent="0.2"/>
    <row r="31" spans="2:7" s="21" customFormat="1" x14ac:dyDescent="0.2"/>
    <row r="32" spans="2:7" s="21" customFormat="1" x14ac:dyDescent="0.2"/>
    <row r="33" s="21" customFormat="1" x14ac:dyDescent="0.2"/>
    <row r="34" s="21" customFormat="1" x14ac:dyDescent="0.2"/>
    <row r="35" s="21" customFormat="1" x14ac:dyDescent="0.2"/>
    <row r="36" s="21" customFormat="1" x14ac:dyDescent="0.2"/>
    <row r="37" s="21" customFormat="1" x14ac:dyDescent="0.2"/>
    <row r="38" s="21" customFormat="1" x14ac:dyDescent="0.2"/>
    <row r="39" s="21" customFormat="1" x14ac:dyDescent="0.2"/>
    <row r="40" s="21" customFormat="1" x14ac:dyDescent="0.2"/>
    <row r="41" s="21" customFormat="1" x14ac:dyDescent="0.2"/>
    <row r="42" s="21" customFormat="1" x14ac:dyDescent="0.2"/>
    <row r="43" s="21" customFormat="1" x14ac:dyDescent="0.2"/>
    <row r="44" s="21" customFormat="1" x14ac:dyDescent="0.2"/>
    <row r="45" s="21" customFormat="1" x14ac:dyDescent="0.2"/>
    <row r="46" s="21" customFormat="1" x14ac:dyDescent="0.2"/>
    <row r="47" s="21" customFormat="1" x14ac:dyDescent="0.2"/>
    <row r="48" s="21" customFormat="1" x14ac:dyDescent="0.2"/>
    <row r="49" s="21" customFormat="1" x14ac:dyDescent="0.2"/>
    <row r="50" s="21" customFormat="1" x14ac:dyDescent="0.2"/>
    <row r="51" s="21" customFormat="1" x14ac:dyDescent="0.2"/>
    <row r="52" s="21" customFormat="1" x14ac:dyDescent="0.2"/>
    <row r="53" s="21" customFormat="1" x14ac:dyDescent="0.2"/>
    <row r="54" s="21" customFormat="1" x14ac:dyDescent="0.2"/>
    <row r="55" s="21" customFormat="1" x14ac:dyDescent="0.2"/>
    <row r="56" s="21" customFormat="1" x14ac:dyDescent="0.2"/>
    <row r="57" s="21" customFormat="1" x14ac:dyDescent="0.2"/>
    <row r="58" s="21" customFormat="1" x14ac:dyDescent="0.2"/>
    <row r="59" s="21" customFormat="1" x14ac:dyDescent="0.2"/>
    <row r="60" s="21" customFormat="1" x14ac:dyDescent="0.2"/>
    <row r="61" s="21" customFormat="1" x14ac:dyDescent="0.2"/>
    <row r="62" s="21" customFormat="1" x14ac:dyDescent="0.2"/>
    <row r="63" s="21" customFormat="1" x14ac:dyDescent="0.2"/>
    <row r="64" s="21" customFormat="1" x14ac:dyDescent="0.2"/>
    <row r="65" s="21" customFormat="1" x14ac:dyDescent="0.2"/>
    <row r="66" s="21" customFormat="1" x14ac:dyDescent="0.2"/>
    <row r="67" s="21" customFormat="1" x14ac:dyDescent="0.2"/>
    <row r="68" s="21" customFormat="1" x14ac:dyDescent="0.2"/>
    <row r="69" s="21" customFormat="1" x14ac:dyDescent="0.2"/>
    <row r="70" s="21" customFormat="1" x14ac:dyDescent="0.2"/>
    <row r="71" s="21" customFormat="1" x14ac:dyDescent="0.2"/>
    <row r="72" s="21" customFormat="1" x14ac:dyDescent="0.2"/>
    <row r="73" s="21" customFormat="1" x14ac:dyDescent="0.2"/>
    <row r="74" s="21" customFormat="1" x14ac:dyDescent="0.2"/>
    <row r="75" s="21" customFormat="1" x14ac:dyDescent="0.2"/>
    <row r="76" s="21" customFormat="1" x14ac:dyDescent="0.2"/>
    <row r="77" s="21" customFormat="1" x14ac:dyDescent="0.2"/>
    <row r="78" s="21" customFormat="1" x14ac:dyDescent="0.2"/>
    <row r="79" s="21" customFormat="1" x14ac:dyDescent="0.2"/>
    <row r="80" s="21" customFormat="1" x14ac:dyDescent="0.2"/>
    <row r="81" s="21" customFormat="1" x14ac:dyDescent="0.2"/>
    <row r="82" s="21" customFormat="1" x14ac:dyDescent="0.2"/>
    <row r="83" s="21" customFormat="1" x14ac:dyDescent="0.2"/>
    <row r="84" s="21" customFormat="1" x14ac:dyDescent="0.2"/>
    <row r="85" s="21" customFormat="1" x14ac:dyDescent="0.2"/>
    <row r="86" s="21" customFormat="1" x14ac:dyDescent="0.2"/>
    <row r="87" s="21" customFormat="1" x14ac:dyDescent="0.2"/>
    <row r="88" s="21" customFormat="1" x14ac:dyDescent="0.2"/>
    <row r="89" s="21" customFormat="1" x14ac:dyDescent="0.2"/>
    <row r="90" s="21" customFormat="1" x14ac:dyDescent="0.2"/>
    <row r="91" s="21" customFormat="1" x14ac:dyDescent="0.2"/>
    <row r="92" s="21" customFormat="1" x14ac:dyDescent="0.2"/>
    <row r="93" s="21" customFormat="1" x14ac:dyDescent="0.2"/>
    <row r="94" s="21" customFormat="1" x14ac:dyDescent="0.2"/>
    <row r="95" s="21" customFormat="1" x14ac:dyDescent="0.2"/>
    <row r="96" s="21" customFormat="1" x14ac:dyDescent="0.2"/>
    <row r="97" s="21" customFormat="1" x14ac:dyDescent="0.2"/>
    <row r="98" s="21" customFormat="1" x14ac:dyDescent="0.2"/>
    <row r="99" s="21" customFormat="1" x14ac:dyDescent="0.2"/>
    <row r="100" s="21" customFormat="1" x14ac:dyDescent="0.2"/>
    <row r="101" s="21" customFormat="1" x14ac:dyDescent="0.2"/>
    <row r="102" s="21" customFormat="1" x14ac:dyDescent="0.2"/>
    <row r="103" s="21" customFormat="1" x14ac:dyDescent="0.2"/>
    <row r="104" s="21" customFormat="1" x14ac:dyDescent="0.2"/>
    <row r="105" s="21" customFormat="1" x14ac:dyDescent="0.2"/>
    <row r="106" s="21" customFormat="1" x14ac:dyDescent="0.2"/>
    <row r="107" s="21" customFormat="1" x14ac:dyDescent="0.2"/>
  </sheetData>
  <mergeCells count="18">
    <mergeCell ref="B26:D26"/>
    <mergeCell ref="B27:D28"/>
    <mergeCell ref="B24:D25"/>
    <mergeCell ref="B23:D23"/>
    <mergeCell ref="C16:D16"/>
    <mergeCell ref="C17:D17"/>
    <mergeCell ref="C18:D18"/>
    <mergeCell ref="C19:D19"/>
    <mergeCell ref="C20:D20"/>
    <mergeCell ref="C21:D21"/>
    <mergeCell ref="B2:D2"/>
    <mergeCell ref="B15:D15"/>
    <mergeCell ref="B8:B13"/>
    <mergeCell ref="C3:D3"/>
    <mergeCell ref="C4:D4"/>
    <mergeCell ref="C5:D5"/>
    <mergeCell ref="C6:D6"/>
    <mergeCell ref="C7:D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40"/>
  <sheetViews>
    <sheetView showGridLines="0" zoomScale="80" zoomScaleNormal="80" workbookViewId="0">
      <selection activeCell="C10" sqref="C10:H10"/>
    </sheetView>
  </sheetViews>
  <sheetFormatPr defaultColWidth="8.85546875" defaultRowHeight="20.100000000000001" customHeight="1" outlineLevelRow="1" x14ac:dyDescent="0.2"/>
  <cols>
    <col min="1" max="1" width="4" style="4" customWidth="1"/>
    <col min="2" max="2" width="26.7109375" style="2" customWidth="1"/>
    <col min="3" max="3" width="33.7109375" style="2" customWidth="1"/>
    <col min="4" max="4" width="48.28515625" style="3" customWidth="1"/>
    <col min="5" max="5" width="12.42578125" style="2" customWidth="1"/>
    <col min="6" max="6" width="76.140625" style="2" customWidth="1"/>
    <col min="7" max="7" width="38.85546875" style="2" customWidth="1"/>
    <col min="8" max="8" width="35.28515625" style="2" customWidth="1"/>
    <col min="9" max="9" width="37.7109375" style="2" customWidth="1"/>
    <col min="10" max="10" width="8.85546875" style="4"/>
    <col min="11" max="11" width="20" style="4" customWidth="1"/>
    <col min="12" max="12" width="13.85546875" style="4" customWidth="1"/>
    <col min="13" max="13" width="15.5703125" style="4" customWidth="1"/>
    <col min="14" max="14" width="13.85546875" style="4" customWidth="1"/>
    <col min="15" max="15" width="23.140625" style="4" customWidth="1"/>
    <col min="16" max="16" width="43.28515625" style="4" customWidth="1"/>
    <col min="17" max="16384" width="8.85546875" style="4"/>
  </cols>
  <sheetData>
    <row r="1" spans="2:12" ht="15" thickBot="1" x14ac:dyDescent="0.25"/>
    <row r="2" spans="2:12" ht="21.4" customHeight="1" x14ac:dyDescent="0.2">
      <c r="B2" s="37" t="s">
        <v>40</v>
      </c>
      <c r="C2" s="215" t="s">
        <v>127</v>
      </c>
      <c r="D2" s="216"/>
      <c r="E2" s="216"/>
      <c r="F2" s="216"/>
      <c r="G2" s="216"/>
      <c r="H2" s="217"/>
    </row>
    <row r="3" spans="2:12" ht="20.100000000000001" customHeight="1" x14ac:dyDescent="0.2">
      <c r="B3" s="5" t="s">
        <v>16</v>
      </c>
      <c r="C3" s="222">
        <v>43847</v>
      </c>
      <c r="D3" s="223"/>
      <c r="E3" s="223"/>
      <c r="F3" s="223"/>
      <c r="G3" s="223"/>
      <c r="H3" s="224"/>
    </row>
    <row r="4" spans="2:12" ht="20.100000000000001" customHeight="1" x14ac:dyDescent="0.2">
      <c r="B4" s="6" t="s">
        <v>2</v>
      </c>
      <c r="C4" s="218" t="s">
        <v>200</v>
      </c>
      <c r="D4" s="219"/>
      <c r="E4" s="219"/>
      <c r="F4" s="219"/>
      <c r="G4" s="219"/>
      <c r="H4" s="220"/>
    </row>
    <row r="5" spans="2:12" ht="20.100000000000001" customHeight="1" x14ac:dyDescent="0.2">
      <c r="B5" s="6" t="s">
        <v>49</v>
      </c>
      <c r="C5" s="162">
        <v>43878</v>
      </c>
      <c r="D5" s="157"/>
      <c r="E5" s="157"/>
      <c r="F5" s="157"/>
      <c r="G5" s="157"/>
      <c r="H5" s="158"/>
    </row>
    <row r="6" spans="2:12" ht="20.100000000000001" customHeight="1" x14ac:dyDescent="0.2">
      <c r="B6" s="6" t="s">
        <v>0</v>
      </c>
      <c r="C6" s="209" t="s">
        <v>128</v>
      </c>
      <c r="D6" s="157"/>
      <c r="E6" s="157"/>
      <c r="F6" s="157"/>
      <c r="G6" s="157"/>
      <c r="H6" s="158"/>
    </row>
    <row r="7" spans="2:12" ht="20.100000000000001" customHeight="1" x14ac:dyDescent="0.2">
      <c r="B7" s="197" t="s">
        <v>1</v>
      </c>
      <c r="C7" s="209" t="s">
        <v>158</v>
      </c>
      <c r="D7" s="210"/>
      <c r="E7" s="210"/>
      <c r="F7" s="210"/>
      <c r="G7" s="210"/>
      <c r="H7" s="210"/>
      <c r="I7" s="210"/>
      <c r="J7" s="210"/>
      <c r="K7" s="210"/>
      <c r="L7" s="211"/>
    </row>
    <row r="8" spans="2:12" ht="20.100000000000001" customHeight="1" x14ac:dyDescent="0.2">
      <c r="B8" s="221"/>
      <c r="C8" s="209"/>
      <c r="D8" s="210"/>
      <c r="E8" s="210"/>
      <c r="F8" s="210"/>
      <c r="G8" s="210"/>
      <c r="H8" s="210"/>
      <c r="I8" s="210"/>
      <c r="J8" s="210"/>
      <c r="K8" s="210"/>
      <c r="L8" s="211"/>
    </row>
    <row r="9" spans="2:12" ht="20.100000000000001" customHeight="1" x14ac:dyDescent="0.2">
      <c r="B9" s="195"/>
      <c r="C9" s="156"/>
      <c r="D9" s="157"/>
      <c r="E9" s="157"/>
      <c r="F9" s="157"/>
      <c r="G9" s="157"/>
      <c r="H9" s="158"/>
    </row>
    <row r="10" spans="2:12" ht="25.5" customHeight="1" x14ac:dyDescent="0.2">
      <c r="B10" s="18" t="s">
        <v>14</v>
      </c>
      <c r="C10" s="209" t="s">
        <v>129</v>
      </c>
      <c r="D10" s="157"/>
      <c r="E10" s="157"/>
      <c r="F10" s="157"/>
      <c r="G10" s="157"/>
      <c r="H10" s="158"/>
    </row>
    <row r="11" spans="2:12" ht="81.75" customHeight="1" x14ac:dyDescent="0.2">
      <c r="B11" s="18" t="s">
        <v>15</v>
      </c>
      <c r="C11" s="225" t="s">
        <v>130</v>
      </c>
      <c r="D11" s="226"/>
      <c r="E11" s="226"/>
      <c r="F11" s="226"/>
      <c r="G11" s="226"/>
      <c r="H11" s="227"/>
    </row>
    <row r="12" spans="2:12" ht="167.25" customHeight="1" thickBot="1" x14ac:dyDescent="0.25">
      <c r="B12" s="17" t="s">
        <v>48</v>
      </c>
      <c r="C12" s="228" t="s">
        <v>208</v>
      </c>
      <c r="D12" s="229"/>
      <c r="E12" s="229"/>
      <c r="F12" s="229"/>
      <c r="G12" s="229"/>
      <c r="H12" s="230"/>
    </row>
    <row r="13" spans="2:12" ht="167.25" customHeight="1" thickBot="1" x14ac:dyDescent="0.25">
      <c r="B13" s="124" t="s">
        <v>217</v>
      </c>
      <c r="C13" s="212" t="s">
        <v>218</v>
      </c>
      <c r="D13" s="213"/>
      <c r="E13" s="213"/>
      <c r="F13" s="213"/>
      <c r="G13" s="213"/>
      <c r="H13" s="214"/>
    </row>
    <row r="14" spans="2:12" s="9" customFormat="1" ht="16.5" customHeight="1" thickBot="1" x14ac:dyDescent="0.25">
      <c r="B14" s="7"/>
      <c r="C14" s="7"/>
      <c r="D14" s="8"/>
      <c r="E14" s="7"/>
      <c r="F14" s="7"/>
      <c r="G14" s="7"/>
      <c r="H14" s="7"/>
      <c r="I14" s="15"/>
    </row>
    <row r="15" spans="2:12" s="9" customFormat="1" ht="16.5" customHeight="1" thickBot="1" x14ac:dyDescent="0.25">
      <c r="B15" s="202" t="s">
        <v>4</v>
      </c>
      <c r="C15" s="202" t="s">
        <v>5</v>
      </c>
      <c r="D15" s="204" t="s">
        <v>50</v>
      </c>
      <c r="E15" s="202" t="s">
        <v>7</v>
      </c>
      <c r="F15" s="206" t="s">
        <v>118</v>
      </c>
      <c r="G15" s="207"/>
      <c r="H15" s="207"/>
      <c r="I15" s="208"/>
    </row>
    <row r="16" spans="2:12" ht="28.15" customHeight="1" thickBot="1" x14ac:dyDescent="0.25">
      <c r="B16" s="203"/>
      <c r="C16" s="203"/>
      <c r="D16" s="205"/>
      <c r="E16" s="203"/>
      <c r="F16" s="94" t="s">
        <v>3</v>
      </c>
      <c r="G16" s="93" t="s">
        <v>43</v>
      </c>
      <c r="H16" s="93" t="s">
        <v>42</v>
      </c>
      <c r="I16" s="52" t="s">
        <v>117</v>
      </c>
    </row>
    <row r="17" spans="2:9" ht="27.75" customHeight="1" thickBot="1" x14ac:dyDescent="0.25">
      <c r="B17" s="183" t="str">
        <f>B18</f>
        <v>Data to be reviewed</v>
      </c>
      <c r="C17" s="184"/>
      <c r="D17" s="184"/>
      <c r="E17" s="184"/>
      <c r="F17" s="184"/>
      <c r="G17" s="184"/>
      <c r="H17" s="184"/>
      <c r="I17" s="185"/>
    </row>
    <row r="18" spans="2:9" ht="78" customHeight="1" outlineLevel="1" x14ac:dyDescent="0.2">
      <c r="B18" s="174" t="s">
        <v>8</v>
      </c>
      <c r="C18" s="177" t="s">
        <v>18</v>
      </c>
      <c r="D18" s="11" t="s">
        <v>51</v>
      </c>
      <c r="E18" s="54" t="str">
        <f>CONCATENATE($B$2,"-",,ROW()-16)</f>
        <v>B-2</v>
      </c>
      <c r="F18" s="96" t="s">
        <v>131</v>
      </c>
      <c r="G18" s="86" t="s">
        <v>115</v>
      </c>
      <c r="H18" s="97" t="s">
        <v>152</v>
      </c>
      <c r="I18" s="103"/>
    </row>
    <row r="19" spans="2:9" ht="78" customHeight="1" outlineLevel="1" x14ac:dyDescent="0.2">
      <c r="B19" s="175"/>
      <c r="C19" s="178"/>
      <c r="D19" s="53"/>
      <c r="E19" s="54" t="str">
        <f t="shared" ref="E19:E23" si="0">CONCATENATE($B$2,"-",,ROW()-16)</f>
        <v>B-3</v>
      </c>
      <c r="F19" s="49"/>
      <c r="G19" s="49"/>
      <c r="H19" s="55"/>
      <c r="I19" s="104"/>
    </row>
    <row r="20" spans="2:9" ht="19.5" customHeight="1" outlineLevel="1" x14ac:dyDescent="0.2">
      <c r="B20" s="175"/>
      <c r="C20" s="178" t="s">
        <v>19</v>
      </c>
      <c r="D20" s="237"/>
      <c r="E20" s="54" t="str">
        <f t="shared" si="0"/>
        <v>B-4</v>
      </c>
      <c r="F20" s="71" t="s">
        <v>150</v>
      </c>
      <c r="G20" s="49"/>
      <c r="H20" s="55"/>
      <c r="I20" s="104"/>
    </row>
    <row r="21" spans="2:9" ht="14.25" outlineLevel="1" x14ac:dyDescent="0.2">
      <c r="B21" s="175"/>
      <c r="C21" s="178"/>
      <c r="D21" s="237"/>
      <c r="E21" s="54" t="str">
        <f t="shared" si="0"/>
        <v>B-5</v>
      </c>
      <c r="F21" s="72" t="s">
        <v>151</v>
      </c>
      <c r="G21" s="49"/>
      <c r="H21" s="55"/>
      <c r="I21" s="104"/>
    </row>
    <row r="22" spans="2:9" ht="25.5" outlineLevel="1" x14ac:dyDescent="0.2">
      <c r="B22" s="175"/>
      <c r="C22" s="56" t="s">
        <v>20</v>
      </c>
      <c r="D22" s="57"/>
      <c r="E22" s="54" t="str">
        <f t="shared" si="0"/>
        <v>B-6</v>
      </c>
      <c r="F22" s="71" t="s">
        <v>132</v>
      </c>
      <c r="G22" s="49"/>
      <c r="H22" s="55"/>
      <c r="I22" s="104"/>
    </row>
    <row r="23" spans="2:9" ht="39" outlineLevel="1" thickBot="1" x14ac:dyDescent="0.25">
      <c r="B23" s="192"/>
      <c r="C23" s="39" t="s">
        <v>21</v>
      </c>
      <c r="D23" s="40" t="s">
        <v>52</v>
      </c>
      <c r="E23" s="54" t="str">
        <f t="shared" si="0"/>
        <v>B-7</v>
      </c>
      <c r="F23" s="51"/>
      <c r="G23" s="92"/>
      <c r="H23" s="90"/>
      <c r="I23" s="105"/>
    </row>
    <row r="24" spans="2:9" ht="28.15" customHeight="1" thickBot="1" x14ac:dyDescent="0.25">
      <c r="B24" s="183" t="str">
        <f>B25</f>
        <v>Reporting</v>
      </c>
      <c r="C24" s="184"/>
      <c r="D24" s="184"/>
      <c r="E24" s="184"/>
      <c r="F24" s="184"/>
      <c r="G24" s="184"/>
      <c r="H24" s="184"/>
      <c r="I24" s="185"/>
    </row>
    <row r="25" spans="2:9" ht="25.5" outlineLevel="1" x14ac:dyDescent="0.2">
      <c r="B25" s="195" t="s">
        <v>53</v>
      </c>
      <c r="C25" s="177" t="s">
        <v>53</v>
      </c>
      <c r="D25" s="179" t="s">
        <v>54</v>
      </c>
      <c r="E25" s="10" t="str">
        <f>CONCATENATE($B$2,"-",,ROW()-17)</f>
        <v>B-8</v>
      </c>
      <c r="F25" s="97" t="s">
        <v>133</v>
      </c>
      <c r="G25" s="86"/>
      <c r="H25" s="79"/>
      <c r="I25" s="106"/>
    </row>
    <row r="26" spans="2:9" ht="14.25" outlineLevel="1" x14ac:dyDescent="0.2">
      <c r="B26" s="196"/>
      <c r="C26" s="178"/>
      <c r="D26" s="180"/>
      <c r="E26" s="10" t="str">
        <f t="shared" ref="E26:E29" si="1">CONCATENATE($B$2,"-",,ROW()-17)</f>
        <v>B-9</v>
      </c>
      <c r="F26" s="48"/>
      <c r="G26" s="49"/>
      <c r="H26" s="55"/>
      <c r="I26" s="104"/>
    </row>
    <row r="27" spans="2:9" ht="14.25" outlineLevel="1" x14ac:dyDescent="0.2">
      <c r="B27" s="196"/>
      <c r="C27" s="178"/>
      <c r="D27" s="180"/>
      <c r="E27" s="10" t="str">
        <f t="shared" si="1"/>
        <v>B-10</v>
      </c>
      <c r="F27" s="48"/>
      <c r="G27" s="49"/>
      <c r="H27" s="48"/>
      <c r="I27" s="104"/>
    </row>
    <row r="28" spans="2:9" ht="33" customHeight="1" outlineLevel="1" x14ac:dyDescent="0.2">
      <c r="B28" s="196"/>
      <c r="C28" s="178"/>
      <c r="D28" s="180"/>
      <c r="E28" s="10" t="str">
        <f t="shared" si="1"/>
        <v>B-11</v>
      </c>
      <c r="F28" s="59"/>
      <c r="G28" s="49"/>
      <c r="H28" s="55"/>
      <c r="I28" s="104"/>
    </row>
    <row r="29" spans="2:9" ht="15" outlineLevel="1" thickBot="1" x14ac:dyDescent="0.25">
      <c r="B29" s="197"/>
      <c r="C29" s="194"/>
      <c r="D29" s="182"/>
      <c r="E29" s="10" t="str">
        <f t="shared" si="1"/>
        <v>B-12</v>
      </c>
      <c r="F29" s="51"/>
      <c r="G29" s="92"/>
      <c r="H29" s="90"/>
      <c r="I29" s="105"/>
    </row>
    <row r="30" spans="2:9" ht="28.15" customHeight="1" thickBot="1" x14ac:dyDescent="0.25">
      <c r="B30" s="183" t="str">
        <f>B31</f>
        <v>General comments</v>
      </c>
      <c r="C30" s="184"/>
      <c r="D30" s="184"/>
      <c r="E30" s="184"/>
      <c r="F30" s="184"/>
      <c r="G30" s="184"/>
      <c r="H30" s="184"/>
      <c r="I30" s="185"/>
    </row>
    <row r="31" spans="2:9" ht="15" outlineLevel="1" x14ac:dyDescent="0.25">
      <c r="B31" s="174" t="s">
        <v>6</v>
      </c>
      <c r="C31" s="200" t="s">
        <v>22</v>
      </c>
      <c r="D31" s="179" t="s">
        <v>55</v>
      </c>
      <c r="E31" s="10" t="str">
        <f>CONCATENATE($B$2,"-",,ROW()-18)</f>
        <v>B-13</v>
      </c>
      <c r="F31" s="89" t="s">
        <v>134</v>
      </c>
      <c r="G31" s="86" t="s">
        <v>44</v>
      </c>
      <c r="H31" s="79"/>
      <c r="I31" s="117"/>
    </row>
    <row r="32" spans="2:9" ht="15" outlineLevel="1" x14ac:dyDescent="0.25">
      <c r="B32" s="175"/>
      <c r="C32" s="193"/>
      <c r="D32" s="180"/>
      <c r="E32" s="10" t="str">
        <f t="shared" ref="E32:E37" si="2">CONCATENATE($B$2,"-",,ROW()-18)</f>
        <v>B-14</v>
      </c>
      <c r="F32" s="60"/>
      <c r="G32" s="49"/>
      <c r="H32" s="61"/>
      <c r="I32" s="118"/>
    </row>
    <row r="33" spans="2:9" ht="15" outlineLevel="1" x14ac:dyDescent="0.25">
      <c r="B33" s="175"/>
      <c r="C33" s="193"/>
      <c r="D33" s="180"/>
      <c r="E33" s="10" t="str">
        <f t="shared" si="2"/>
        <v>B-15</v>
      </c>
      <c r="F33" s="61"/>
      <c r="G33" s="62"/>
      <c r="H33" s="61"/>
      <c r="I33" s="118"/>
    </row>
    <row r="34" spans="2:9" ht="15" outlineLevel="1" x14ac:dyDescent="0.25">
      <c r="B34" s="175"/>
      <c r="C34" s="193"/>
      <c r="D34" s="180"/>
      <c r="E34" s="10" t="str">
        <f t="shared" si="2"/>
        <v>B-16</v>
      </c>
      <c r="F34" s="48"/>
      <c r="G34" s="49"/>
      <c r="H34" s="55"/>
      <c r="I34" s="118"/>
    </row>
    <row r="35" spans="2:9" ht="38.25" outlineLevel="1" x14ac:dyDescent="0.25">
      <c r="B35" s="175"/>
      <c r="C35" s="193" t="s">
        <v>23</v>
      </c>
      <c r="D35" s="180" t="s">
        <v>56</v>
      </c>
      <c r="E35" s="10" t="str">
        <f t="shared" si="2"/>
        <v>B-17</v>
      </c>
      <c r="F35" s="71" t="s">
        <v>157</v>
      </c>
      <c r="G35" s="48" t="s">
        <v>115</v>
      </c>
      <c r="H35" s="73" t="s">
        <v>153</v>
      </c>
      <c r="I35" s="118"/>
    </row>
    <row r="36" spans="2:9" ht="150" outlineLevel="1" x14ac:dyDescent="0.25">
      <c r="B36" s="175"/>
      <c r="C36" s="193"/>
      <c r="D36" s="180"/>
      <c r="E36" s="10" t="str">
        <f t="shared" si="2"/>
        <v>B-18</v>
      </c>
      <c r="F36" s="71" t="s">
        <v>159</v>
      </c>
      <c r="G36" s="48" t="s">
        <v>46</v>
      </c>
      <c r="H36" s="73" t="s">
        <v>160</v>
      </c>
      <c r="I36" s="118" t="s">
        <v>216</v>
      </c>
    </row>
    <row r="37" spans="2:9" ht="15.75" outlineLevel="1" thickBot="1" x14ac:dyDescent="0.3">
      <c r="B37" s="192"/>
      <c r="C37" s="39" t="s">
        <v>57</v>
      </c>
      <c r="D37" s="40" t="s">
        <v>58</v>
      </c>
      <c r="E37" s="10" t="str">
        <f t="shared" si="2"/>
        <v>B-19</v>
      </c>
      <c r="F37" s="51"/>
      <c r="G37" s="51"/>
      <c r="H37" s="90"/>
      <c r="I37" s="119"/>
    </row>
    <row r="38" spans="2:9" ht="28.15" customHeight="1" thickBot="1" x14ac:dyDescent="0.25">
      <c r="B38" s="183" t="str">
        <f>B39</f>
        <v>General modelling approach</v>
      </c>
      <c r="C38" s="184"/>
      <c r="D38" s="184"/>
      <c r="E38" s="184"/>
      <c r="F38" s="184"/>
      <c r="G38" s="184"/>
      <c r="H38" s="184"/>
      <c r="I38" s="185"/>
    </row>
    <row r="39" spans="2:9" ht="15" outlineLevel="1" x14ac:dyDescent="0.25">
      <c r="B39" s="174" t="s">
        <v>38</v>
      </c>
      <c r="C39" s="177" t="s">
        <v>24</v>
      </c>
      <c r="D39" s="179" t="s">
        <v>59</v>
      </c>
      <c r="E39" s="10" t="str">
        <f>CONCATENATE($B$2,"-",,ROW()-19)</f>
        <v>B-20</v>
      </c>
      <c r="F39" s="83" t="s">
        <v>135</v>
      </c>
      <c r="G39" s="91" t="s">
        <v>44</v>
      </c>
      <c r="H39" s="83"/>
      <c r="I39" s="117"/>
    </row>
    <row r="40" spans="2:9" ht="15" outlineLevel="1" x14ac:dyDescent="0.25">
      <c r="B40" s="175"/>
      <c r="C40" s="178"/>
      <c r="D40" s="180"/>
      <c r="E40" s="10" t="str">
        <f t="shared" ref="E40:E47" si="3">CONCATENATE($B$2,"-",,ROW()-19)</f>
        <v>B-21</v>
      </c>
      <c r="F40" s="61"/>
      <c r="G40" s="61"/>
      <c r="H40" s="61"/>
      <c r="I40" s="118"/>
    </row>
    <row r="41" spans="2:9" ht="15" outlineLevel="1" x14ac:dyDescent="0.25">
      <c r="B41" s="175"/>
      <c r="C41" s="178"/>
      <c r="D41" s="180"/>
      <c r="E41" s="10" t="str">
        <f t="shared" si="3"/>
        <v>B-22</v>
      </c>
      <c r="F41" s="63"/>
      <c r="G41" s="63"/>
      <c r="H41" s="64"/>
      <c r="I41" s="118"/>
    </row>
    <row r="42" spans="2:9" ht="15" outlineLevel="1" x14ac:dyDescent="0.25">
      <c r="B42" s="175"/>
      <c r="C42" s="178"/>
      <c r="D42" s="180"/>
      <c r="E42" s="10" t="str">
        <f t="shared" si="3"/>
        <v>B-23</v>
      </c>
      <c r="F42" s="61"/>
      <c r="G42" s="61"/>
      <c r="H42" s="61"/>
      <c r="I42" s="118"/>
    </row>
    <row r="43" spans="2:9" ht="38.25" outlineLevel="1" x14ac:dyDescent="0.25">
      <c r="B43" s="175"/>
      <c r="C43" s="178" t="s">
        <v>25</v>
      </c>
      <c r="D43" s="180" t="s">
        <v>60</v>
      </c>
      <c r="E43" s="10" t="str">
        <f t="shared" si="3"/>
        <v>B-24</v>
      </c>
      <c r="F43" s="63" t="s">
        <v>137</v>
      </c>
      <c r="G43" s="64" t="s">
        <v>44</v>
      </c>
      <c r="H43" s="64"/>
      <c r="I43" s="118"/>
    </row>
    <row r="44" spans="2:9" ht="20.100000000000001" customHeight="1" outlineLevel="1" x14ac:dyDescent="0.25">
      <c r="B44" s="175"/>
      <c r="C44" s="178"/>
      <c r="D44" s="180"/>
      <c r="E44" s="10" t="str">
        <f t="shared" si="3"/>
        <v>B-25</v>
      </c>
      <c r="F44" s="64" t="s">
        <v>136</v>
      </c>
      <c r="G44" s="64" t="s">
        <v>44</v>
      </c>
      <c r="H44" s="63"/>
      <c r="I44" s="118"/>
    </row>
    <row r="45" spans="2:9" ht="135" outlineLevel="1" x14ac:dyDescent="0.2">
      <c r="B45" s="175"/>
      <c r="C45" s="178" t="s">
        <v>39</v>
      </c>
      <c r="D45" s="180" t="s">
        <v>61</v>
      </c>
      <c r="E45" s="10" t="str">
        <f t="shared" si="3"/>
        <v>B-26</v>
      </c>
      <c r="F45" s="63" t="s">
        <v>161</v>
      </c>
      <c r="G45" s="63" t="s">
        <v>45</v>
      </c>
      <c r="H45" s="63" t="s">
        <v>162</v>
      </c>
      <c r="I45" s="120" t="s">
        <v>210</v>
      </c>
    </row>
    <row r="46" spans="2:9" ht="15" outlineLevel="1" x14ac:dyDescent="0.25">
      <c r="B46" s="175"/>
      <c r="C46" s="178"/>
      <c r="D46" s="180"/>
      <c r="E46" s="10" t="str">
        <f t="shared" si="3"/>
        <v>B-27</v>
      </c>
      <c r="F46" s="63"/>
      <c r="G46" s="63"/>
      <c r="H46" s="63"/>
      <c r="I46" s="118"/>
    </row>
    <row r="47" spans="2:9" ht="15.75" outlineLevel="1" thickBot="1" x14ac:dyDescent="0.3">
      <c r="B47" s="192"/>
      <c r="C47" s="194"/>
      <c r="D47" s="182"/>
      <c r="E47" s="10" t="str">
        <f t="shared" si="3"/>
        <v>B-28</v>
      </c>
      <c r="F47" s="70"/>
      <c r="G47" s="70"/>
      <c r="H47" s="70"/>
      <c r="I47" s="119"/>
    </row>
    <row r="48" spans="2:9" ht="15" thickBot="1" x14ac:dyDescent="0.25">
      <c r="B48" s="159" t="s">
        <v>119</v>
      </c>
      <c r="C48" s="160"/>
      <c r="D48" s="160"/>
      <c r="E48" s="160"/>
      <c r="F48" s="160"/>
      <c r="G48" s="160"/>
      <c r="H48" s="160"/>
      <c r="I48" s="161"/>
    </row>
    <row r="49" spans="2:17" ht="15" outlineLevel="1" thickBot="1" x14ac:dyDescent="0.25">
      <c r="B49" s="231" t="s">
        <v>119</v>
      </c>
      <c r="C49" s="234" t="s">
        <v>27</v>
      </c>
      <c r="D49" s="179" t="s">
        <v>63</v>
      </c>
      <c r="E49" s="69" t="str">
        <f>CONCATENATE($B$2,"-",,ROW()-20)</f>
        <v>B-29</v>
      </c>
      <c r="F49" s="88" t="s">
        <v>138</v>
      </c>
      <c r="G49" s="89" t="s">
        <v>44</v>
      </c>
      <c r="H49" s="83"/>
      <c r="I49" s="106"/>
    </row>
    <row r="50" spans="2:17" ht="21" customHeight="1" outlineLevel="1" x14ac:dyDescent="0.2">
      <c r="B50" s="232"/>
      <c r="C50" s="235"/>
      <c r="D50" s="180"/>
      <c r="E50" s="69" t="str">
        <f t="shared" ref="E50:E77" si="4">CONCATENATE($B$2,"-",,ROW()-20)</f>
        <v>B-30</v>
      </c>
      <c r="F50" s="72"/>
      <c r="G50" s="63"/>
      <c r="H50" s="61"/>
      <c r="I50" s="104"/>
      <c r="K50" s="168" t="s">
        <v>163</v>
      </c>
      <c r="L50" s="170" t="s">
        <v>164</v>
      </c>
      <c r="M50" s="170" t="s">
        <v>165</v>
      </c>
      <c r="N50" s="170" t="s">
        <v>166</v>
      </c>
      <c r="O50" s="170" t="s">
        <v>167</v>
      </c>
      <c r="P50" s="172" t="s">
        <v>168</v>
      </c>
    </row>
    <row r="51" spans="2:17" ht="270.75" outlineLevel="1" thickBot="1" x14ac:dyDescent="0.3">
      <c r="B51" s="232"/>
      <c r="C51" s="235" t="s">
        <v>26</v>
      </c>
      <c r="D51" s="180" t="s">
        <v>72</v>
      </c>
      <c r="E51" s="69" t="str">
        <f t="shared" si="4"/>
        <v>B-31</v>
      </c>
      <c r="F51" s="63" t="s">
        <v>205</v>
      </c>
      <c r="G51" s="71" t="s">
        <v>46</v>
      </c>
      <c r="H51" s="63" t="s">
        <v>186</v>
      </c>
      <c r="I51" s="118" t="s">
        <v>211</v>
      </c>
      <c r="K51" s="169"/>
      <c r="L51" s="171"/>
      <c r="M51" s="171"/>
      <c r="N51" s="171"/>
      <c r="O51" s="171"/>
      <c r="P51" s="173"/>
      <c r="Q51" s="21"/>
    </row>
    <row r="52" spans="2:17" ht="128.25" outlineLevel="1" thickBot="1" x14ac:dyDescent="0.3">
      <c r="B52" s="232"/>
      <c r="C52" s="235"/>
      <c r="D52" s="180"/>
      <c r="E52" s="69" t="str">
        <f t="shared" si="4"/>
        <v>B-32</v>
      </c>
      <c r="F52" s="71" t="s">
        <v>195</v>
      </c>
      <c r="G52" s="63" t="s">
        <v>46</v>
      </c>
      <c r="H52" s="61" t="s">
        <v>198</v>
      </c>
      <c r="I52" s="118" t="s">
        <v>206</v>
      </c>
      <c r="K52" s="98" t="s">
        <v>169</v>
      </c>
      <c r="L52" s="99">
        <v>874</v>
      </c>
      <c r="M52" s="99" t="s">
        <v>170</v>
      </c>
      <c r="N52" s="99">
        <v>694</v>
      </c>
      <c r="O52" s="99">
        <v>895</v>
      </c>
      <c r="P52" s="99" t="s">
        <v>185</v>
      </c>
    </row>
    <row r="53" spans="2:17" ht="102" outlineLevel="1" x14ac:dyDescent="0.25">
      <c r="B53" s="232"/>
      <c r="C53" s="235" t="s">
        <v>120</v>
      </c>
      <c r="D53" s="180" t="s">
        <v>121</v>
      </c>
      <c r="E53" s="69" t="str">
        <f t="shared" si="4"/>
        <v>B-33</v>
      </c>
      <c r="F53" s="71" t="s">
        <v>207</v>
      </c>
      <c r="G53" s="71" t="s">
        <v>115</v>
      </c>
      <c r="H53" s="63"/>
      <c r="I53" s="118"/>
      <c r="K53" s="164" t="s">
        <v>171</v>
      </c>
      <c r="L53" s="166">
        <v>474</v>
      </c>
      <c r="M53" s="100" t="s">
        <v>172</v>
      </c>
      <c r="N53" s="100">
        <v>503</v>
      </c>
      <c r="O53" s="166">
        <v>455</v>
      </c>
      <c r="P53" s="166" t="s">
        <v>174</v>
      </c>
    </row>
    <row r="54" spans="2:17" ht="15.75" outlineLevel="1" thickBot="1" x14ac:dyDescent="0.3">
      <c r="B54" s="232"/>
      <c r="C54" s="235"/>
      <c r="D54" s="180"/>
      <c r="E54" s="69" t="str">
        <f t="shared" si="4"/>
        <v>B-34</v>
      </c>
      <c r="F54" s="72"/>
      <c r="G54" s="63"/>
      <c r="H54" s="63"/>
      <c r="I54" s="118"/>
      <c r="K54" s="165"/>
      <c r="L54" s="167"/>
      <c r="M54" s="101" t="s">
        <v>173</v>
      </c>
      <c r="N54" s="101">
        <v>2.29</v>
      </c>
      <c r="O54" s="167"/>
      <c r="P54" s="167"/>
    </row>
    <row r="55" spans="2:17" ht="26.25" outlineLevel="1" thickBot="1" x14ac:dyDescent="0.3">
      <c r="B55" s="232"/>
      <c r="C55" s="235" t="s">
        <v>35</v>
      </c>
      <c r="D55" s="180" t="s">
        <v>73</v>
      </c>
      <c r="E55" s="69" t="str">
        <f t="shared" si="4"/>
        <v>B-35</v>
      </c>
      <c r="F55" s="71" t="s">
        <v>145</v>
      </c>
      <c r="G55" s="63" t="s">
        <v>44</v>
      </c>
      <c r="H55" s="63"/>
      <c r="I55" s="118"/>
      <c r="K55" s="98" t="s">
        <v>175</v>
      </c>
      <c r="L55" s="99">
        <v>195</v>
      </c>
      <c r="M55" s="99" t="s">
        <v>176</v>
      </c>
      <c r="N55" s="99">
        <v>188</v>
      </c>
      <c r="O55" s="99">
        <v>210</v>
      </c>
      <c r="P55" s="99" t="s">
        <v>174</v>
      </c>
    </row>
    <row r="56" spans="2:17" ht="165" outlineLevel="1" x14ac:dyDescent="0.25">
      <c r="B56" s="232"/>
      <c r="C56" s="235"/>
      <c r="D56" s="180"/>
      <c r="E56" s="69" t="str">
        <f t="shared" si="4"/>
        <v>B-36</v>
      </c>
      <c r="F56" s="61" t="s">
        <v>196</v>
      </c>
      <c r="G56" s="63" t="s">
        <v>47</v>
      </c>
      <c r="H56" s="63" t="s">
        <v>197</v>
      </c>
      <c r="I56" s="118" t="s">
        <v>213</v>
      </c>
      <c r="K56" s="164" t="s">
        <v>177</v>
      </c>
      <c r="L56" s="166">
        <v>611</v>
      </c>
      <c r="M56" s="100" t="s">
        <v>178</v>
      </c>
      <c r="N56" s="100">
        <v>7</v>
      </c>
      <c r="O56" s="166">
        <v>618</v>
      </c>
      <c r="P56" s="166" t="s">
        <v>185</v>
      </c>
    </row>
    <row r="57" spans="2:17" ht="15.75" outlineLevel="1" thickBot="1" x14ac:dyDescent="0.3">
      <c r="B57" s="232"/>
      <c r="C57" s="235"/>
      <c r="D57" s="180"/>
      <c r="E57" s="69" t="str">
        <f t="shared" si="4"/>
        <v>B-37</v>
      </c>
      <c r="F57" s="72"/>
      <c r="G57" s="63"/>
      <c r="H57" s="63"/>
      <c r="I57" s="118"/>
      <c r="K57" s="165"/>
      <c r="L57" s="167"/>
      <c r="M57" s="101" t="s">
        <v>179</v>
      </c>
      <c r="N57" s="101">
        <v>296</v>
      </c>
      <c r="O57" s="167"/>
      <c r="P57" s="167"/>
    </row>
    <row r="58" spans="2:17" ht="15.75" outlineLevel="1" thickBot="1" x14ac:dyDescent="0.3">
      <c r="B58" s="232"/>
      <c r="C58" s="235"/>
      <c r="D58" s="180"/>
      <c r="E58" s="69" t="str">
        <f t="shared" si="4"/>
        <v>B-38</v>
      </c>
      <c r="F58" s="72"/>
      <c r="G58" s="63"/>
      <c r="H58" s="63"/>
      <c r="I58" s="118"/>
      <c r="K58" s="98" t="s">
        <v>180</v>
      </c>
      <c r="L58" s="99">
        <v>218</v>
      </c>
      <c r="M58" s="99" t="s">
        <v>181</v>
      </c>
      <c r="N58" s="99">
        <v>261</v>
      </c>
      <c r="O58" s="99">
        <v>225</v>
      </c>
      <c r="P58" s="99" t="s">
        <v>174</v>
      </c>
    </row>
    <row r="59" spans="2:17" ht="195" outlineLevel="1" x14ac:dyDescent="0.25">
      <c r="B59" s="232"/>
      <c r="C59" s="235" t="s">
        <v>10</v>
      </c>
      <c r="D59" s="180" t="s">
        <v>74</v>
      </c>
      <c r="E59" s="69" t="str">
        <f t="shared" si="4"/>
        <v>B-39</v>
      </c>
      <c r="F59" s="71" t="s">
        <v>192</v>
      </c>
      <c r="G59" s="71" t="s">
        <v>45</v>
      </c>
      <c r="H59" s="63" t="s">
        <v>193</v>
      </c>
      <c r="I59" s="118" t="s">
        <v>204</v>
      </c>
      <c r="K59" s="164" t="s">
        <v>182</v>
      </c>
      <c r="L59" s="166">
        <v>597</v>
      </c>
      <c r="M59" s="100" t="s">
        <v>183</v>
      </c>
      <c r="N59" s="100">
        <v>142</v>
      </c>
      <c r="O59" s="166"/>
      <c r="P59" s="166" t="s">
        <v>185</v>
      </c>
    </row>
    <row r="60" spans="2:17" ht="15.75" outlineLevel="1" thickBot="1" x14ac:dyDescent="0.3">
      <c r="B60" s="232"/>
      <c r="C60" s="235"/>
      <c r="D60" s="180"/>
      <c r="E60" s="69" t="str">
        <f t="shared" si="4"/>
        <v>B-40</v>
      </c>
      <c r="F60" s="72"/>
      <c r="G60" s="63"/>
      <c r="H60" s="63"/>
      <c r="I60" s="118"/>
      <c r="K60" s="165"/>
      <c r="L60" s="167"/>
      <c r="M60" s="101" t="s">
        <v>184</v>
      </c>
      <c r="N60" s="101">
        <v>13</v>
      </c>
      <c r="O60" s="167"/>
      <c r="P60" s="167"/>
    </row>
    <row r="61" spans="2:17" ht="15" outlineLevel="1" x14ac:dyDescent="0.25">
      <c r="B61" s="232"/>
      <c r="C61" s="235"/>
      <c r="D61" s="180"/>
      <c r="E61" s="69" t="str">
        <f t="shared" si="4"/>
        <v>B-41</v>
      </c>
      <c r="F61" s="72"/>
      <c r="G61" s="63"/>
      <c r="H61" s="63"/>
      <c r="I61" s="118"/>
    </row>
    <row r="62" spans="2:17" ht="15" outlineLevel="1" x14ac:dyDescent="0.25">
      <c r="B62" s="232"/>
      <c r="C62" s="235"/>
      <c r="D62" s="180"/>
      <c r="E62" s="69" t="str">
        <f t="shared" si="4"/>
        <v>B-42</v>
      </c>
      <c r="F62" s="72"/>
      <c r="G62" s="63"/>
      <c r="H62" s="63"/>
      <c r="I62" s="118"/>
    </row>
    <row r="63" spans="2:17" ht="15" outlineLevel="1" x14ac:dyDescent="0.25">
      <c r="B63" s="232"/>
      <c r="C63" s="235"/>
      <c r="D63" s="180"/>
      <c r="E63" s="69" t="str">
        <f t="shared" si="4"/>
        <v>B-43</v>
      </c>
      <c r="F63" s="73"/>
      <c r="G63" s="63"/>
      <c r="H63" s="63"/>
      <c r="I63" s="118"/>
    </row>
    <row r="64" spans="2:17" ht="38.25" outlineLevel="1" x14ac:dyDescent="0.25">
      <c r="B64" s="232"/>
      <c r="C64" s="235" t="s">
        <v>28</v>
      </c>
      <c r="D64" s="180" t="s">
        <v>75</v>
      </c>
      <c r="E64" s="69" t="str">
        <f t="shared" si="4"/>
        <v>B-44</v>
      </c>
      <c r="F64" s="73" t="s">
        <v>141</v>
      </c>
      <c r="G64" s="71" t="s">
        <v>44</v>
      </c>
      <c r="H64" s="63"/>
      <c r="I64" s="118"/>
    </row>
    <row r="65" spans="2:9" ht="105" outlineLevel="1" x14ac:dyDescent="0.25">
      <c r="B65" s="232"/>
      <c r="C65" s="235"/>
      <c r="D65" s="180"/>
      <c r="E65" s="69" t="str">
        <f t="shared" si="4"/>
        <v>B-45</v>
      </c>
      <c r="F65" s="73" t="s">
        <v>142</v>
      </c>
      <c r="G65" s="71" t="s">
        <v>45</v>
      </c>
      <c r="H65" s="63" t="s">
        <v>143</v>
      </c>
      <c r="I65" s="118" t="s">
        <v>212</v>
      </c>
    </row>
    <row r="66" spans="2:9" ht="15" outlineLevel="1" x14ac:dyDescent="0.25">
      <c r="B66" s="232"/>
      <c r="C66" s="235"/>
      <c r="D66" s="180"/>
      <c r="E66" s="69" t="str">
        <f t="shared" si="4"/>
        <v>B-46</v>
      </c>
      <c r="F66" s="73"/>
      <c r="G66" s="71"/>
      <c r="H66" s="73"/>
      <c r="I66" s="118"/>
    </row>
    <row r="67" spans="2:9" ht="15" outlineLevel="1" x14ac:dyDescent="0.25">
      <c r="B67" s="232"/>
      <c r="C67" s="235"/>
      <c r="D67" s="180"/>
      <c r="E67" s="69" t="str">
        <f t="shared" si="4"/>
        <v>B-47</v>
      </c>
      <c r="F67" s="73"/>
      <c r="G67" s="72"/>
      <c r="H67" s="63"/>
      <c r="I67" s="118"/>
    </row>
    <row r="68" spans="2:9" ht="15" outlineLevel="1" x14ac:dyDescent="0.25">
      <c r="B68" s="232"/>
      <c r="C68" s="235"/>
      <c r="D68" s="180"/>
      <c r="E68" s="69" t="str">
        <f t="shared" si="4"/>
        <v>B-48</v>
      </c>
      <c r="F68" s="73"/>
      <c r="G68" s="63"/>
      <c r="H68" s="63"/>
      <c r="I68" s="118"/>
    </row>
    <row r="69" spans="2:9" ht="15" outlineLevel="1" x14ac:dyDescent="0.25">
      <c r="B69" s="232"/>
      <c r="C69" s="235"/>
      <c r="D69" s="180"/>
      <c r="E69" s="69" t="str">
        <f t="shared" si="4"/>
        <v>B-49</v>
      </c>
      <c r="F69" s="73"/>
      <c r="G69" s="63"/>
      <c r="H69" s="63"/>
      <c r="I69" s="118"/>
    </row>
    <row r="70" spans="2:9" ht="15" outlineLevel="1" x14ac:dyDescent="0.25">
      <c r="B70" s="232"/>
      <c r="C70" s="235"/>
      <c r="D70" s="180"/>
      <c r="E70" s="69" t="str">
        <f t="shared" si="4"/>
        <v>B-50</v>
      </c>
      <c r="F70" s="73"/>
      <c r="G70" s="63"/>
      <c r="H70" s="63"/>
      <c r="I70" s="118"/>
    </row>
    <row r="71" spans="2:9" ht="15" outlineLevel="1" x14ac:dyDescent="0.25">
      <c r="B71" s="232"/>
      <c r="C71" s="235"/>
      <c r="D71" s="180"/>
      <c r="E71" s="69" t="str">
        <f t="shared" si="4"/>
        <v>B-51</v>
      </c>
      <c r="F71" s="73"/>
      <c r="G71" s="63"/>
      <c r="H71" s="63"/>
      <c r="I71" s="118"/>
    </row>
    <row r="72" spans="2:9" ht="38.25" outlineLevel="1" x14ac:dyDescent="0.25">
      <c r="B72" s="232"/>
      <c r="C72" s="235" t="s">
        <v>29</v>
      </c>
      <c r="D72" s="180" t="s">
        <v>122</v>
      </c>
      <c r="E72" s="69" t="str">
        <f t="shared" si="4"/>
        <v>B-52</v>
      </c>
      <c r="F72" s="73" t="s">
        <v>139</v>
      </c>
      <c r="G72" s="71" t="s">
        <v>44</v>
      </c>
      <c r="H72" s="63"/>
      <c r="I72" s="118"/>
    </row>
    <row r="73" spans="2:9" ht="15" outlineLevel="1" x14ac:dyDescent="0.25">
      <c r="B73" s="232"/>
      <c r="C73" s="235"/>
      <c r="D73" s="180"/>
      <c r="E73" s="69" t="str">
        <f t="shared" si="4"/>
        <v>B-53</v>
      </c>
      <c r="F73" s="73" t="s">
        <v>140</v>
      </c>
      <c r="G73" s="63" t="s">
        <v>44</v>
      </c>
      <c r="H73" s="63"/>
      <c r="I73" s="118"/>
    </row>
    <row r="74" spans="2:9" ht="15" outlineLevel="1" x14ac:dyDescent="0.25">
      <c r="B74" s="232"/>
      <c r="C74" s="235"/>
      <c r="D74" s="180"/>
      <c r="E74" s="69" t="str">
        <f t="shared" si="4"/>
        <v>B-54</v>
      </c>
      <c r="F74" s="73"/>
      <c r="G74" s="63"/>
      <c r="H74" s="63"/>
      <c r="I74" s="118"/>
    </row>
    <row r="75" spans="2:9" ht="38.25" outlineLevel="1" x14ac:dyDescent="0.25">
      <c r="B75" s="232"/>
      <c r="C75" s="235" t="s">
        <v>30</v>
      </c>
      <c r="D75" s="180" t="s">
        <v>71</v>
      </c>
      <c r="E75" s="69" t="str">
        <f t="shared" si="4"/>
        <v>B-55</v>
      </c>
      <c r="F75" s="61" t="s">
        <v>190</v>
      </c>
      <c r="G75" s="63" t="s">
        <v>45</v>
      </c>
      <c r="H75" s="61" t="s">
        <v>191</v>
      </c>
      <c r="I75" s="118" t="s">
        <v>201</v>
      </c>
    </row>
    <row r="76" spans="2:9" ht="15" outlineLevel="1" x14ac:dyDescent="0.25">
      <c r="B76" s="232"/>
      <c r="C76" s="235"/>
      <c r="D76" s="180"/>
      <c r="E76" s="69" t="str">
        <f t="shared" si="4"/>
        <v>B-56</v>
      </c>
      <c r="F76" s="61" t="s">
        <v>144</v>
      </c>
      <c r="G76" s="63" t="s">
        <v>44</v>
      </c>
      <c r="H76" s="61"/>
      <c r="I76" s="118"/>
    </row>
    <row r="77" spans="2:9" ht="15.75" outlineLevel="1" thickBot="1" x14ac:dyDescent="0.3">
      <c r="B77" s="233"/>
      <c r="C77" s="236"/>
      <c r="D77" s="182"/>
      <c r="E77" s="69" t="str">
        <f t="shared" si="4"/>
        <v>B-57</v>
      </c>
      <c r="F77" s="85"/>
      <c r="G77" s="87"/>
      <c r="H77" s="77"/>
      <c r="I77" s="119"/>
    </row>
    <row r="78" spans="2:9" ht="28.15" customHeight="1" thickBot="1" x14ac:dyDescent="0.25">
      <c r="B78" s="183" t="str">
        <f>B79</f>
        <v>InfoWorks ICM</v>
      </c>
      <c r="C78" s="184"/>
      <c r="D78" s="184"/>
      <c r="E78" s="184"/>
      <c r="F78" s="184"/>
      <c r="G78" s="184"/>
      <c r="H78" s="184"/>
      <c r="I78" s="185"/>
    </row>
    <row r="79" spans="2:9" ht="14.25" hidden="1" outlineLevel="1" x14ac:dyDescent="0.2">
      <c r="B79" s="174" t="s">
        <v>62</v>
      </c>
      <c r="C79" s="200" t="s">
        <v>27</v>
      </c>
      <c r="D79" s="179" t="s">
        <v>63</v>
      </c>
      <c r="E79" s="10" t="str">
        <f>CONCATENATE($B$2,"-",,ROW()-21)</f>
        <v>B-58</v>
      </c>
      <c r="F79" s="50"/>
      <c r="G79" s="50"/>
      <c r="H79" s="86"/>
      <c r="I79" s="106"/>
    </row>
    <row r="80" spans="2:9" ht="14.25" hidden="1" outlineLevel="1" x14ac:dyDescent="0.2">
      <c r="B80" s="175"/>
      <c r="C80" s="193"/>
      <c r="D80" s="180"/>
      <c r="E80" s="10" t="str">
        <f t="shared" ref="E80:E107" si="5">CONCATENATE($B$2,"-",,ROW()-21)</f>
        <v>B-59</v>
      </c>
      <c r="F80" s="48"/>
      <c r="G80" s="48"/>
      <c r="H80" s="48"/>
      <c r="I80" s="104"/>
    </row>
    <row r="81" spans="2:9" ht="14.25" hidden="1" outlineLevel="1" x14ac:dyDescent="0.2">
      <c r="B81" s="175"/>
      <c r="C81" s="193" t="s">
        <v>64</v>
      </c>
      <c r="D81" s="180" t="s">
        <v>65</v>
      </c>
      <c r="E81" s="10" t="str">
        <f t="shared" si="5"/>
        <v>B-60</v>
      </c>
      <c r="F81" s="59"/>
      <c r="G81" s="59"/>
      <c r="H81" s="49"/>
      <c r="I81" s="104"/>
    </row>
    <row r="82" spans="2:9" ht="14.25" hidden="1" outlineLevel="1" x14ac:dyDescent="0.2">
      <c r="B82" s="175"/>
      <c r="C82" s="193"/>
      <c r="D82" s="180"/>
      <c r="E82" s="10" t="str">
        <f t="shared" si="5"/>
        <v>B-61</v>
      </c>
      <c r="F82" s="59"/>
      <c r="G82" s="59"/>
      <c r="H82" s="49"/>
      <c r="I82" s="104"/>
    </row>
    <row r="83" spans="2:9" ht="14.25" hidden="1" outlineLevel="1" x14ac:dyDescent="0.2">
      <c r="B83" s="175"/>
      <c r="C83" s="193"/>
      <c r="D83" s="180"/>
      <c r="E83" s="10" t="str">
        <f t="shared" si="5"/>
        <v>B-62</v>
      </c>
      <c r="F83" s="59"/>
      <c r="G83" s="59"/>
      <c r="H83" s="49"/>
      <c r="I83" s="104"/>
    </row>
    <row r="84" spans="2:9" ht="14.25" hidden="1" outlineLevel="1" x14ac:dyDescent="0.2">
      <c r="B84" s="175"/>
      <c r="C84" s="193"/>
      <c r="D84" s="180"/>
      <c r="E84" s="10" t="str">
        <f t="shared" si="5"/>
        <v>B-63</v>
      </c>
      <c r="F84" s="61"/>
      <c r="G84" s="61"/>
      <c r="H84" s="61"/>
      <c r="I84" s="104"/>
    </row>
    <row r="85" spans="2:9" ht="14.25" hidden="1" outlineLevel="1" x14ac:dyDescent="0.2">
      <c r="B85" s="175"/>
      <c r="C85" s="193"/>
      <c r="D85" s="180"/>
      <c r="E85" s="10" t="str">
        <f t="shared" si="5"/>
        <v>B-64</v>
      </c>
      <c r="F85" s="61"/>
      <c r="G85" s="61"/>
      <c r="H85" s="61"/>
      <c r="I85" s="104"/>
    </row>
    <row r="86" spans="2:9" ht="14.25" hidden="1" outlineLevel="1" x14ac:dyDescent="0.2">
      <c r="B86" s="175"/>
      <c r="C86" s="193"/>
      <c r="D86" s="180"/>
      <c r="E86" s="10" t="str">
        <f t="shared" si="5"/>
        <v>B-65</v>
      </c>
      <c r="F86" s="65"/>
      <c r="G86" s="65"/>
      <c r="H86" s="65"/>
      <c r="I86" s="104"/>
    </row>
    <row r="87" spans="2:9" ht="14.25" hidden="1" outlineLevel="1" x14ac:dyDescent="0.2">
      <c r="B87" s="175"/>
      <c r="C87" s="201" t="s">
        <v>88</v>
      </c>
      <c r="D87" s="180" t="s">
        <v>89</v>
      </c>
      <c r="E87" s="10" t="str">
        <f t="shared" si="5"/>
        <v>B-66</v>
      </c>
      <c r="F87" s="63"/>
      <c r="G87" s="63"/>
      <c r="H87" s="63"/>
      <c r="I87" s="104"/>
    </row>
    <row r="88" spans="2:9" ht="14.25" hidden="1" outlineLevel="1" x14ac:dyDescent="0.2">
      <c r="B88" s="175"/>
      <c r="C88" s="178"/>
      <c r="D88" s="180"/>
      <c r="E88" s="10" t="str">
        <f t="shared" si="5"/>
        <v>B-67</v>
      </c>
      <c r="F88" s="66"/>
      <c r="G88" s="66"/>
      <c r="H88" s="66"/>
      <c r="I88" s="104"/>
    </row>
    <row r="89" spans="2:9" ht="14.25" hidden="1" outlineLevel="1" x14ac:dyDescent="0.2">
      <c r="B89" s="175"/>
      <c r="C89" s="178"/>
      <c r="D89" s="180"/>
      <c r="E89" s="10" t="str">
        <f t="shared" si="5"/>
        <v>B-68</v>
      </c>
      <c r="F89" s="66"/>
      <c r="G89" s="63"/>
      <c r="H89" s="66"/>
      <c r="I89" s="104"/>
    </row>
    <row r="90" spans="2:9" ht="14.25" hidden="1" outlineLevel="1" x14ac:dyDescent="0.2">
      <c r="B90" s="175"/>
      <c r="C90" s="178"/>
      <c r="D90" s="180"/>
      <c r="E90" s="10" t="str">
        <f t="shared" si="5"/>
        <v>B-69</v>
      </c>
      <c r="F90" s="61"/>
      <c r="G90" s="61"/>
      <c r="H90" s="61"/>
      <c r="I90" s="102"/>
    </row>
    <row r="91" spans="2:9" ht="14.25" hidden="1" outlineLevel="1" x14ac:dyDescent="0.2">
      <c r="B91" s="175"/>
      <c r="C91" s="178"/>
      <c r="D91" s="180"/>
      <c r="E91" s="10" t="str">
        <f t="shared" si="5"/>
        <v>B-70</v>
      </c>
      <c r="F91" s="48"/>
      <c r="G91" s="48"/>
      <c r="H91" s="48"/>
      <c r="I91" s="104"/>
    </row>
    <row r="92" spans="2:9" ht="14.25" hidden="1" outlineLevel="1" x14ac:dyDescent="0.2">
      <c r="B92" s="175"/>
      <c r="C92" s="178"/>
      <c r="D92" s="180"/>
      <c r="E92" s="10" t="str">
        <f t="shared" si="5"/>
        <v>B-71</v>
      </c>
      <c r="F92" s="66"/>
      <c r="G92" s="48"/>
      <c r="H92" s="66"/>
      <c r="I92" s="104"/>
    </row>
    <row r="93" spans="2:9" ht="14.25" hidden="1" outlineLevel="1" x14ac:dyDescent="0.2">
      <c r="B93" s="175"/>
      <c r="C93" s="178"/>
      <c r="D93" s="180"/>
      <c r="E93" s="10" t="str">
        <f t="shared" si="5"/>
        <v>B-72</v>
      </c>
      <c r="F93" s="63"/>
      <c r="G93" s="63"/>
      <c r="H93" s="63"/>
      <c r="I93" s="104"/>
    </row>
    <row r="94" spans="2:9" ht="14.25" hidden="1" outlineLevel="1" x14ac:dyDescent="0.2">
      <c r="B94" s="175"/>
      <c r="C94" s="193" t="s">
        <v>66</v>
      </c>
      <c r="D94" s="180" t="s">
        <v>110</v>
      </c>
      <c r="E94" s="10" t="str">
        <f t="shared" si="5"/>
        <v>B-73</v>
      </c>
      <c r="F94" s="61"/>
      <c r="G94" s="63"/>
      <c r="H94" s="61"/>
      <c r="I94" s="104"/>
    </row>
    <row r="95" spans="2:9" ht="14.25" hidden="1" outlineLevel="1" x14ac:dyDescent="0.2">
      <c r="B95" s="175"/>
      <c r="C95" s="193"/>
      <c r="D95" s="180"/>
      <c r="E95" s="10" t="str">
        <f t="shared" si="5"/>
        <v>B-74</v>
      </c>
      <c r="F95" s="61"/>
      <c r="G95" s="61"/>
      <c r="H95" s="61"/>
      <c r="I95" s="104"/>
    </row>
    <row r="96" spans="2:9" ht="14.25" hidden="1" outlineLevel="1" x14ac:dyDescent="0.2">
      <c r="B96" s="175"/>
      <c r="C96" s="193"/>
      <c r="D96" s="180"/>
      <c r="E96" s="10" t="str">
        <f t="shared" si="5"/>
        <v>B-75</v>
      </c>
      <c r="F96" s="63"/>
      <c r="G96" s="63"/>
      <c r="H96" s="64"/>
      <c r="I96" s="104"/>
    </row>
    <row r="97" spans="2:9" ht="14.25" hidden="1" outlineLevel="1" x14ac:dyDescent="0.2">
      <c r="B97" s="175"/>
      <c r="C97" s="193"/>
      <c r="D97" s="180"/>
      <c r="E97" s="10" t="str">
        <f t="shared" si="5"/>
        <v>B-76</v>
      </c>
      <c r="F97" s="61"/>
      <c r="G97" s="61"/>
      <c r="H97" s="61"/>
      <c r="I97" s="104"/>
    </row>
    <row r="98" spans="2:9" ht="14.25" hidden="1" outlineLevel="1" x14ac:dyDescent="0.2">
      <c r="B98" s="175"/>
      <c r="C98" s="193"/>
      <c r="D98" s="180"/>
      <c r="E98" s="10" t="str">
        <f t="shared" si="5"/>
        <v>B-77</v>
      </c>
      <c r="F98" s="66"/>
      <c r="G98" s="66"/>
      <c r="H98" s="66"/>
      <c r="I98" s="107"/>
    </row>
    <row r="99" spans="2:9" ht="14.25" hidden="1" outlineLevel="1" x14ac:dyDescent="0.2">
      <c r="B99" s="175"/>
      <c r="C99" s="193"/>
      <c r="D99" s="180"/>
      <c r="E99" s="10" t="str">
        <f t="shared" si="5"/>
        <v>B-78</v>
      </c>
      <c r="F99" s="66"/>
      <c r="G99" s="66"/>
      <c r="H99" s="66"/>
      <c r="I99" s="107"/>
    </row>
    <row r="100" spans="2:9" ht="14.25" hidden="1" outlineLevel="1" x14ac:dyDescent="0.2">
      <c r="B100" s="175"/>
      <c r="C100" s="193"/>
      <c r="D100" s="180"/>
      <c r="E100" s="10" t="str">
        <f t="shared" si="5"/>
        <v>B-79</v>
      </c>
      <c r="F100" s="61"/>
      <c r="G100" s="61"/>
      <c r="H100" s="61"/>
      <c r="I100" s="107"/>
    </row>
    <row r="101" spans="2:9" ht="14.25" hidden="1" outlineLevel="1" x14ac:dyDescent="0.2">
      <c r="B101" s="175"/>
      <c r="C101" s="193" t="s">
        <v>67</v>
      </c>
      <c r="D101" s="180" t="s">
        <v>68</v>
      </c>
      <c r="E101" s="10" t="str">
        <f t="shared" si="5"/>
        <v>B-80</v>
      </c>
      <c r="F101" s="66"/>
      <c r="G101" s="66"/>
      <c r="H101" s="66"/>
      <c r="I101" s="104"/>
    </row>
    <row r="102" spans="2:9" ht="14.25" hidden="1" outlineLevel="1" x14ac:dyDescent="0.2">
      <c r="B102" s="175"/>
      <c r="C102" s="193"/>
      <c r="D102" s="180"/>
      <c r="E102" s="10" t="str">
        <f t="shared" si="5"/>
        <v>B-81</v>
      </c>
      <c r="F102" s="66"/>
      <c r="G102" s="66"/>
      <c r="H102" s="66"/>
      <c r="I102" s="104"/>
    </row>
    <row r="103" spans="2:9" ht="14.25" hidden="1" outlineLevel="1" x14ac:dyDescent="0.2">
      <c r="B103" s="175"/>
      <c r="C103" s="193" t="s">
        <v>69</v>
      </c>
      <c r="D103" s="180" t="s">
        <v>70</v>
      </c>
      <c r="E103" s="10" t="str">
        <f t="shared" si="5"/>
        <v>B-82</v>
      </c>
      <c r="F103" s="63"/>
      <c r="G103" s="64"/>
      <c r="H103" s="63"/>
      <c r="I103" s="104"/>
    </row>
    <row r="104" spans="2:9" ht="23.25" hidden="1" customHeight="1" outlineLevel="1" x14ac:dyDescent="0.2">
      <c r="B104" s="175"/>
      <c r="C104" s="193"/>
      <c r="D104" s="180"/>
      <c r="E104" s="10" t="str">
        <f t="shared" si="5"/>
        <v>B-83</v>
      </c>
      <c r="F104" s="63"/>
      <c r="G104" s="66"/>
      <c r="H104" s="63"/>
      <c r="I104" s="104"/>
    </row>
    <row r="105" spans="2:9" ht="14.25" hidden="1" outlineLevel="1" x14ac:dyDescent="0.2">
      <c r="B105" s="175"/>
      <c r="C105" s="178" t="s">
        <v>30</v>
      </c>
      <c r="D105" s="180" t="s">
        <v>71</v>
      </c>
      <c r="E105" s="10" t="str">
        <f t="shared" si="5"/>
        <v>B-84</v>
      </c>
      <c r="F105" s="61"/>
      <c r="G105" s="62"/>
      <c r="H105" s="61"/>
      <c r="I105" s="104"/>
    </row>
    <row r="106" spans="2:9" ht="14.25" hidden="1" outlineLevel="1" x14ac:dyDescent="0.2">
      <c r="B106" s="175"/>
      <c r="C106" s="178"/>
      <c r="D106" s="180"/>
      <c r="E106" s="10" t="str">
        <f t="shared" si="5"/>
        <v>B-85</v>
      </c>
      <c r="F106" s="61"/>
      <c r="G106" s="61"/>
      <c r="H106" s="61"/>
      <c r="I106" s="104"/>
    </row>
    <row r="107" spans="2:9" ht="19.5" hidden="1" customHeight="1" outlineLevel="1" thickBot="1" x14ac:dyDescent="0.25">
      <c r="B107" s="192"/>
      <c r="C107" s="194"/>
      <c r="D107" s="182"/>
      <c r="E107" s="10" t="str">
        <f t="shared" si="5"/>
        <v>B-86</v>
      </c>
      <c r="F107" s="85"/>
      <c r="G107" s="85"/>
      <c r="H107" s="85"/>
      <c r="I107" s="105"/>
    </row>
    <row r="108" spans="2:9" ht="28.35" customHeight="1" collapsed="1" thickBot="1" x14ac:dyDescent="0.25">
      <c r="B108" s="183" t="str">
        <f>B109</f>
        <v xml:space="preserve">ESTRY in-channel domain </v>
      </c>
      <c r="C108" s="184"/>
      <c r="D108" s="184"/>
      <c r="E108" s="184"/>
      <c r="F108" s="184"/>
      <c r="G108" s="184"/>
      <c r="H108" s="184"/>
      <c r="I108" s="185"/>
    </row>
    <row r="109" spans="2:9" ht="27" hidden="1" customHeight="1" outlineLevel="1" x14ac:dyDescent="0.2">
      <c r="B109" s="174" t="s">
        <v>17</v>
      </c>
      <c r="C109" s="177" t="s">
        <v>27</v>
      </c>
      <c r="D109" s="179" t="s">
        <v>63</v>
      </c>
      <c r="E109" s="10" t="str">
        <f>CONCATENATE($B$2,"-",,ROW()-22)</f>
        <v>B-87</v>
      </c>
      <c r="F109" s="50"/>
      <c r="G109" s="50"/>
      <c r="H109" s="86"/>
      <c r="I109" s="106"/>
    </row>
    <row r="110" spans="2:9" ht="42" hidden="1" customHeight="1" outlineLevel="1" x14ac:dyDescent="0.2">
      <c r="B110" s="175"/>
      <c r="C110" s="178"/>
      <c r="D110" s="180"/>
      <c r="E110" s="10" t="str">
        <f t="shared" ref="E110:E135" si="6">CONCATENATE($B$2,"-",,ROW()-22)</f>
        <v>B-88</v>
      </c>
      <c r="F110" s="48"/>
      <c r="G110" s="48"/>
      <c r="H110" s="48"/>
      <c r="I110" s="104"/>
    </row>
    <row r="111" spans="2:9" ht="30.75" hidden="1" customHeight="1" outlineLevel="1" x14ac:dyDescent="0.2">
      <c r="B111" s="175"/>
      <c r="C111" s="178" t="s">
        <v>26</v>
      </c>
      <c r="D111" s="180" t="s">
        <v>72</v>
      </c>
      <c r="E111" s="10" t="str">
        <f t="shared" si="6"/>
        <v>B-89</v>
      </c>
      <c r="F111" s="60"/>
      <c r="G111" s="48"/>
      <c r="H111" s="55"/>
      <c r="I111" s="104"/>
    </row>
    <row r="112" spans="2:9" ht="20.100000000000001" hidden="1" customHeight="1" outlineLevel="1" x14ac:dyDescent="0.2">
      <c r="B112" s="175"/>
      <c r="C112" s="178"/>
      <c r="D112" s="180"/>
      <c r="E112" s="10" t="str">
        <f t="shared" si="6"/>
        <v>B-90</v>
      </c>
      <c r="F112" s="67"/>
      <c r="G112" s="67"/>
      <c r="H112" s="67"/>
      <c r="I112" s="104"/>
    </row>
    <row r="113" spans="2:9" ht="42.75" hidden="1" customHeight="1" outlineLevel="1" x14ac:dyDescent="0.2">
      <c r="B113" s="175"/>
      <c r="C113" s="178" t="s">
        <v>35</v>
      </c>
      <c r="D113" s="180" t="s">
        <v>73</v>
      </c>
      <c r="E113" s="10" t="str">
        <f t="shared" si="6"/>
        <v>B-91</v>
      </c>
      <c r="F113" s="61"/>
      <c r="G113" s="48"/>
      <c r="H113" s="67"/>
      <c r="I113" s="104"/>
    </row>
    <row r="114" spans="2:9" ht="28.5" hidden="1" customHeight="1" outlineLevel="1" x14ac:dyDescent="0.2">
      <c r="B114" s="175"/>
      <c r="C114" s="178"/>
      <c r="D114" s="180"/>
      <c r="E114" s="10" t="str">
        <f t="shared" si="6"/>
        <v>B-92</v>
      </c>
      <c r="F114" s="61"/>
      <c r="G114" s="48"/>
      <c r="H114" s="67"/>
      <c r="I114" s="104"/>
    </row>
    <row r="115" spans="2:9" ht="23.25" hidden="1" customHeight="1" outlineLevel="1" x14ac:dyDescent="0.2">
      <c r="B115" s="175"/>
      <c r="C115" s="178"/>
      <c r="D115" s="180"/>
      <c r="E115" s="10" t="str">
        <f t="shared" si="6"/>
        <v>B-93</v>
      </c>
      <c r="F115" s="61"/>
      <c r="G115" s="61"/>
      <c r="H115" s="67"/>
      <c r="I115" s="104"/>
    </row>
    <row r="116" spans="2:9" ht="29.25" hidden="1" customHeight="1" outlineLevel="1" x14ac:dyDescent="0.2">
      <c r="B116" s="175"/>
      <c r="C116" s="178" t="s">
        <v>10</v>
      </c>
      <c r="D116" s="180" t="s">
        <v>74</v>
      </c>
      <c r="E116" s="10" t="str">
        <f t="shared" si="6"/>
        <v>B-94</v>
      </c>
      <c r="F116" s="59"/>
      <c r="G116" s="59"/>
      <c r="H116" s="67"/>
      <c r="I116" s="104"/>
    </row>
    <row r="117" spans="2:9" ht="42" hidden="1" customHeight="1" outlineLevel="1" x14ac:dyDescent="0.2">
      <c r="B117" s="175"/>
      <c r="C117" s="178"/>
      <c r="D117" s="180"/>
      <c r="E117" s="10" t="str">
        <f t="shared" si="6"/>
        <v>B-95</v>
      </c>
      <c r="F117" s="59"/>
      <c r="G117" s="59"/>
      <c r="H117" s="67"/>
      <c r="I117" s="104"/>
    </row>
    <row r="118" spans="2:9" ht="33" hidden="1" customHeight="1" outlineLevel="1" x14ac:dyDescent="0.2">
      <c r="B118" s="175"/>
      <c r="C118" s="178"/>
      <c r="D118" s="180"/>
      <c r="E118" s="10" t="str">
        <f t="shared" si="6"/>
        <v>B-96</v>
      </c>
      <c r="F118" s="59"/>
      <c r="G118" s="59"/>
      <c r="H118" s="67"/>
      <c r="I118" s="104"/>
    </row>
    <row r="119" spans="2:9" ht="54.75" hidden="1" customHeight="1" outlineLevel="1" x14ac:dyDescent="0.2">
      <c r="B119" s="175"/>
      <c r="C119" s="178"/>
      <c r="D119" s="180"/>
      <c r="E119" s="10" t="str">
        <f t="shared" si="6"/>
        <v>B-97</v>
      </c>
      <c r="F119" s="61"/>
      <c r="G119" s="61"/>
      <c r="H119" s="67"/>
      <c r="I119" s="104"/>
    </row>
    <row r="120" spans="2:9" ht="26.25" hidden="1" customHeight="1" outlineLevel="1" x14ac:dyDescent="0.2">
      <c r="B120" s="175"/>
      <c r="C120" s="178"/>
      <c r="D120" s="180"/>
      <c r="E120" s="10" t="str">
        <f t="shared" si="6"/>
        <v>B-98</v>
      </c>
      <c r="F120" s="61"/>
      <c r="G120" s="61"/>
      <c r="H120" s="67"/>
      <c r="I120" s="104"/>
    </row>
    <row r="121" spans="2:9" ht="54.75" hidden="1" customHeight="1" outlineLevel="1" x14ac:dyDescent="0.2">
      <c r="B121" s="175"/>
      <c r="C121" s="178" t="s">
        <v>28</v>
      </c>
      <c r="D121" s="180" t="s">
        <v>75</v>
      </c>
      <c r="E121" s="10" t="str">
        <f t="shared" si="6"/>
        <v>B-99</v>
      </c>
      <c r="F121" s="63"/>
      <c r="G121" s="65"/>
      <c r="H121" s="67"/>
      <c r="I121" s="104"/>
    </row>
    <row r="122" spans="2:9" ht="54" hidden="1" customHeight="1" outlineLevel="1" x14ac:dyDescent="0.2">
      <c r="B122" s="175"/>
      <c r="C122" s="178"/>
      <c r="D122" s="180"/>
      <c r="E122" s="10" t="str">
        <f t="shared" si="6"/>
        <v>B-100</v>
      </c>
      <c r="F122" s="63"/>
      <c r="G122" s="63"/>
      <c r="H122" s="67"/>
      <c r="I122" s="104"/>
    </row>
    <row r="123" spans="2:9" ht="27.75" hidden="1" customHeight="1" outlineLevel="1" x14ac:dyDescent="0.2">
      <c r="B123" s="175"/>
      <c r="C123" s="178"/>
      <c r="D123" s="180"/>
      <c r="E123" s="10" t="str">
        <f t="shared" si="6"/>
        <v>B-101</v>
      </c>
      <c r="F123" s="66"/>
      <c r="G123" s="66"/>
      <c r="H123" s="67"/>
      <c r="I123" s="104"/>
    </row>
    <row r="124" spans="2:9" ht="42" hidden="1" customHeight="1" outlineLevel="1" x14ac:dyDescent="0.2">
      <c r="B124" s="175"/>
      <c r="C124" s="178"/>
      <c r="D124" s="180"/>
      <c r="E124" s="10" t="str">
        <f t="shared" si="6"/>
        <v>B-102</v>
      </c>
      <c r="F124" s="66"/>
      <c r="G124" s="63"/>
      <c r="H124" s="67"/>
      <c r="I124" s="104"/>
    </row>
    <row r="125" spans="2:9" ht="22.5" hidden="1" customHeight="1" outlineLevel="1" x14ac:dyDescent="0.2">
      <c r="B125" s="175"/>
      <c r="C125" s="178"/>
      <c r="D125" s="180"/>
      <c r="E125" s="10" t="str">
        <f t="shared" si="6"/>
        <v>B-103</v>
      </c>
      <c r="F125" s="61"/>
      <c r="G125" s="61"/>
      <c r="H125" s="67"/>
      <c r="I125" s="104"/>
    </row>
    <row r="126" spans="2:9" ht="20.100000000000001" hidden="1" customHeight="1" outlineLevel="1" x14ac:dyDescent="0.2">
      <c r="B126" s="175"/>
      <c r="C126" s="178"/>
      <c r="D126" s="180"/>
      <c r="E126" s="10" t="str">
        <f t="shared" si="6"/>
        <v>B-104</v>
      </c>
      <c r="F126" s="67"/>
      <c r="G126" s="67"/>
      <c r="H126" s="67"/>
      <c r="I126" s="104"/>
    </row>
    <row r="127" spans="2:9" ht="20.100000000000001" hidden="1" customHeight="1" outlineLevel="1" x14ac:dyDescent="0.2">
      <c r="B127" s="175"/>
      <c r="C127" s="178"/>
      <c r="D127" s="180"/>
      <c r="E127" s="10" t="str">
        <f t="shared" si="6"/>
        <v>B-105</v>
      </c>
      <c r="F127" s="67"/>
      <c r="G127" s="67"/>
      <c r="H127" s="67"/>
      <c r="I127" s="104"/>
    </row>
    <row r="128" spans="2:9" ht="20.100000000000001" hidden="1" customHeight="1" outlineLevel="1" x14ac:dyDescent="0.2">
      <c r="B128" s="175"/>
      <c r="C128" s="178"/>
      <c r="D128" s="180"/>
      <c r="E128" s="10" t="str">
        <f t="shared" si="6"/>
        <v>B-106</v>
      </c>
      <c r="F128" s="67"/>
      <c r="G128" s="67"/>
      <c r="H128" s="67"/>
      <c r="I128" s="104"/>
    </row>
    <row r="129" spans="2:9" ht="39.75" hidden="1" customHeight="1" outlineLevel="1" x14ac:dyDescent="0.2">
      <c r="B129" s="175"/>
      <c r="C129" s="178" t="s">
        <v>29</v>
      </c>
      <c r="D129" s="180" t="s">
        <v>76</v>
      </c>
      <c r="E129" s="10" t="str">
        <f t="shared" si="6"/>
        <v>B-107</v>
      </c>
      <c r="F129" s="55"/>
      <c r="G129" s="61"/>
      <c r="H129" s="67"/>
      <c r="I129" s="104"/>
    </row>
    <row r="130" spans="2:9" ht="31.5" hidden="1" customHeight="1" outlineLevel="1" x14ac:dyDescent="0.2">
      <c r="B130" s="175"/>
      <c r="C130" s="178"/>
      <c r="D130" s="180"/>
      <c r="E130" s="10" t="str">
        <f t="shared" si="6"/>
        <v>B-108</v>
      </c>
      <c r="F130" s="55"/>
      <c r="G130" s="61"/>
      <c r="H130" s="67"/>
      <c r="I130" s="104"/>
    </row>
    <row r="131" spans="2:9" ht="20.100000000000001" hidden="1" customHeight="1" outlineLevel="1" x14ac:dyDescent="0.2">
      <c r="B131" s="175"/>
      <c r="C131" s="178" t="s">
        <v>12</v>
      </c>
      <c r="D131" s="180"/>
      <c r="E131" s="10" t="str">
        <f t="shared" si="6"/>
        <v>B-109</v>
      </c>
      <c r="F131" s="61"/>
      <c r="G131" s="61"/>
      <c r="H131" s="67"/>
      <c r="I131" s="104"/>
    </row>
    <row r="132" spans="2:9" ht="20.100000000000001" hidden="1" customHeight="1" outlineLevel="1" x14ac:dyDescent="0.2">
      <c r="B132" s="175"/>
      <c r="C132" s="178"/>
      <c r="D132" s="180"/>
      <c r="E132" s="10" t="str">
        <f t="shared" si="6"/>
        <v>B-110</v>
      </c>
      <c r="F132" s="67"/>
      <c r="G132" s="67"/>
      <c r="H132" s="67"/>
      <c r="I132" s="104"/>
    </row>
    <row r="133" spans="2:9" ht="20.100000000000001" hidden="1" customHeight="1" outlineLevel="1" x14ac:dyDescent="0.2">
      <c r="B133" s="175"/>
      <c r="C133" s="178" t="s">
        <v>30</v>
      </c>
      <c r="D133" s="180" t="s">
        <v>71</v>
      </c>
      <c r="E133" s="10" t="str">
        <f t="shared" si="6"/>
        <v>B-111</v>
      </c>
      <c r="F133" s="61"/>
      <c r="G133" s="61"/>
      <c r="H133" s="67"/>
      <c r="I133" s="104"/>
    </row>
    <row r="134" spans="2:9" ht="27.75" hidden="1" customHeight="1" outlineLevel="1" x14ac:dyDescent="0.2">
      <c r="B134" s="175"/>
      <c r="C134" s="178"/>
      <c r="D134" s="180"/>
      <c r="E134" s="10" t="str">
        <f t="shared" si="6"/>
        <v>B-112</v>
      </c>
      <c r="F134" s="61"/>
      <c r="G134" s="61"/>
      <c r="H134" s="67"/>
      <c r="I134" s="104"/>
    </row>
    <row r="135" spans="2:9" ht="28.5" hidden="1" customHeight="1" outlineLevel="1" thickBot="1" x14ac:dyDescent="0.25">
      <c r="B135" s="192"/>
      <c r="C135" s="194"/>
      <c r="D135" s="182"/>
      <c r="E135" s="10" t="str">
        <f t="shared" si="6"/>
        <v>B-113</v>
      </c>
      <c r="F135" s="70"/>
      <c r="G135" s="70"/>
      <c r="H135" s="80"/>
      <c r="I135" s="105"/>
    </row>
    <row r="136" spans="2:9" ht="28.35" customHeight="1" collapsed="1" thickBot="1" x14ac:dyDescent="0.25">
      <c r="B136" s="183" t="str">
        <f>B137</f>
        <v>ESTRY floodplain structures</v>
      </c>
      <c r="C136" s="184"/>
      <c r="D136" s="184"/>
      <c r="E136" s="184"/>
      <c r="F136" s="184"/>
      <c r="G136" s="184"/>
      <c r="H136" s="184"/>
      <c r="I136" s="185"/>
    </row>
    <row r="137" spans="2:9" ht="33.75" hidden="1" customHeight="1" outlineLevel="1" x14ac:dyDescent="0.2">
      <c r="B137" s="195" t="s">
        <v>77</v>
      </c>
      <c r="C137" s="38" t="s">
        <v>78</v>
      </c>
      <c r="D137" s="11"/>
      <c r="E137" s="10" t="str">
        <f>CONCATENATE($B$2,"-",,ROW()-23)</f>
        <v>B-114</v>
      </c>
      <c r="F137" s="79"/>
      <c r="G137" s="84"/>
      <c r="H137" s="81"/>
      <c r="I137" s="106"/>
    </row>
    <row r="138" spans="2:9" ht="19.899999999999999" hidden="1" customHeight="1" outlineLevel="1" x14ac:dyDescent="0.2">
      <c r="B138" s="196"/>
      <c r="C138" s="178" t="s">
        <v>28</v>
      </c>
      <c r="D138" s="198" t="s">
        <v>79</v>
      </c>
      <c r="E138" s="10" t="str">
        <f t="shared" ref="E138:E142" si="7">CONCATENATE($B$2,"-",,ROW()-23)</f>
        <v>B-115</v>
      </c>
      <c r="F138" s="55"/>
      <c r="G138" s="48"/>
      <c r="H138" s="67"/>
      <c r="I138" s="104"/>
    </row>
    <row r="139" spans="2:9" ht="19.899999999999999" hidden="1" customHeight="1" outlineLevel="1" x14ac:dyDescent="0.2">
      <c r="B139" s="196"/>
      <c r="C139" s="178"/>
      <c r="D139" s="198"/>
      <c r="E139" s="10" t="str">
        <f t="shared" si="7"/>
        <v>B-116</v>
      </c>
      <c r="F139" s="67"/>
      <c r="G139" s="67"/>
      <c r="H139" s="67"/>
      <c r="I139" s="104"/>
    </row>
    <row r="140" spans="2:9" ht="19.899999999999999" hidden="1" customHeight="1" outlineLevel="1" x14ac:dyDescent="0.2">
      <c r="B140" s="196"/>
      <c r="C140" s="178"/>
      <c r="D140" s="198"/>
      <c r="E140" s="10" t="str">
        <f t="shared" si="7"/>
        <v>B-117</v>
      </c>
      <c r="F140" s="67"/>
      <c r="G140" s="67"/>
      <c r="H140" s="67"/>
      <c r="I140" s="104"/>
    </row>
    <row r="141" spans="2:9" ht="19.899999999999999" hidden="1" customHeight="1" outlineLevel="1" x14ac:dyDescent="0.2">
      <c r="B141" s="196"/>
      <c r="C141" s="178"/>
      <c r="D141" s="198"/>
      <c r="E141" s="10" t="str">
        <f t="shared" si="7"/>
        <v>B-118</v>
      </c>
      <c r="F141" s="67"/>
      <c r="G141" s="67"/>
      <c r="H141" s="67"/>
      <c r="I141" s="104"/>
    </row>
    <row r="142" spans="2:9" ht="20.100000000000001" hidden="1" customHeight="1" outlineLevel="1" thickBot="1" x14ac:dyDescent="0.25">
      <c r="B142" s="197"/>
      <c r="C142" s="194"/>
      <c r="D142" s="199"/>
      <c r="E142" s="10" t="str">
        <f t="shared" si="7"/>
        <v>B-119</v>
      </c>
      <c r="F142" s="80"/>
      <c r="G142" s="80"/>
      <c r="H142" s="80"/>
      <c r="I142" s="105"/>
    </row>
    <row r="143" spans="2:9" ht="18" customHeight="1" collapsed="1" thickBot="1" x14ac:dyDescent="0.25">
      <c r="B143" s="183" t="str">
        <f>B144</f>
        <v>TUFLOW domain (1)</v>
      </c>
      <c r="C143" s="184"/>
      <c r="D143" s="184"/>
      <c r="E143" s="184"/>
      <c r="F143" s="184"/>
      <c r="G143" s="184"/>
      <c r="H143" s="184"/>
      <c r="I143" s="185"/>
    </row>
    <row r="144" spans="2:9" ht="29.25" hidden="1" customHeight="1" outlineLevel="1" x14ac:dyDescent="0.2">
      <c r="B144" s="191" t="s">
        <v>92</v>
      </c>
      <c r="C144" s="177" t="s">
        <v>34</v>
      </c>
      <c r="D144" s="179" t="s">
        <v>80</v>
      </c>
      <c r="E144" s="10" t="str">
        <f>CONCATENATE($B$2,"-",,ROW()-24)</f>
        <v>B-120</v>
      </c>
      <c r="F144" s="82"/>
      <c r="G144" s="83"/>
      <c r="H144" s="81"/>
      <c r="I144" s="106"/>
    </row>
    <row r="145" spans="2:9" ht="28.5" hidden="1" customHeight="1" outlineLevel="1" x14ac:dyDescent="0.2">
      <c r="B145" s="175"/>
      <c r="C145" s="178"/>
      <c r="D145" s="180"/>
      <c r="E145" s="10" t="str">
        <f t="shared" ref="E145:E171" si="8">CONCATENATE($B$2,"-",,ROW()-24)</f>
        <v>B-121</v>
      </c>
      <c r="F145" s="60"/>
      <c r="G145" s="63"/>
      <c r="H145" s="67"/>
      <c r="I145" s="104"/>
    </row>
    <row r="146" spans="2:9" ht="28.5" hidden="1" customHeight="1" outlineLevel="1" x14ac:dyDescent="0.2">
      <c r="B146" s="175"/>
      <c r="C146" s="178"/>
      <c r="D146" s="180"/>
      <c r="E146" s="10" t="str">
        <f t="shared" si="8"/>
        <v>B-122</v>
      </c>
      <c r="F146" s="65"/>
      <c r="G146" s="63"/>
      <c r="H146" s="67"/>
      <c r="I146" s="104"/>
    </row>
    <row r="147" spans="2:9" ht="45" hidden="1" customHeight="1" outlineLevel="1" x14ac:dyDescent="0.2">
      <c r="B147" s="175"/>
      <c r="C147" s="178"/>
      <c r="D147" s="180"/>
      <c r="E147" s="10" t="str">
        <f t="shared" si="8"/>
        <v>B-123</v>
      </c>
      <c r="F147" s="55"/>
      <c r="G147" s="68"/>
      <c r="H147" s="55"/>
      <c r="I147" s="104"/>
    </row>
    <row r="148" spans="2:9" ht="20.100000000000001" hidden="1" customHeight="1" outlineLevel="1" x14ac:dyDescent="0.2">
      <c r="B148" s="175"/>
      <c r="C148" s="178"/>
      <c r="D148" s="180"/>
      <c r="E148" s="10" t="str">
        <f t="shared" si="8"/>
        <v>B-124</v>
      </c>
      <c r="F148" s="67"/>
      <c r="G148" s="67"/>
      <c r="H148" s="67"/>
      <c r="I148" s="104"/>
    </row>
    <row r="149" spans="2:9" ht="31.5" hidden="1" customHeight="1" outlineLevel="1" x14ac:dyDescent="0.2">
      <c r="B149" s="175"/>
      <c r="C149" s="178" t="s">
        <v>32</v>
      </c>
      <c r="D149" s="180" t="s">
        <v>81</v>
      </c>
      <c r="E149" s="10" t="str">
        <f t="shared" si="8"/>
        <v>B-125</v>
      </c>
      <c r="F149" s="55"/>
      <c r="G149" s="63"/>
      <c r="H149" s="67"/>
      <c r="I149" s="104"/>
    </row>
    <row r="150" spans="2:9" ht="23.25" hidden="1" customHeight="1" outlineLevel="1" x14ac:dyDescent="0.2">
      <c r="B150" s="175"/>
      <c r="C150" s="178"/>
      <c r="D150" s="180"/>
      <c r="E150" s="10" t="str">
        <f t="shared" si="8"/>
        <v>B-126</v>
      </c>
      <c r="F150" s="55"/>
      <c r="G150" s="48"/>
      <c r="H150" s="67"/>
      <c r="I150" s="104"/>
    </row>
    <row r="151" spans="2:9" ht="20.100000000000001" hidden="1" customHeight="1" outlineLevel="1" x14ac:dyDescent="0.2">
      <c r="B151" s="175"/>
      <c r="C151" s="178"/>
      <c r="D151" s="180"/>
      <c r="E151" s="10" t="str">
        <f t="shared" si="8"/>
        <v>B-127</v>
      </c>
      <c r="F151" s="55"/>
      <c r="G151" s="48"/>
      <c r="H151" s="67"/>
      <c r="I151" s="104"/>
    </row>
    <row r="152" spans="2:9" ht="20.100000000000001" hidden="1" customHeight="1" outlineLevel="1" x14ac:dyDescent="0.2">
      <c r="B152" s="175"/>
      <c r="C152" s="178"/>
      <c r="D152" s="180"/>
      <c r="E152" s="10" t="str">
        <f t="shared" si="8"/>
        <v>B-128</v>
      </c>
      <c r="F152" s="67"/>
      <c r="G152" s="67"/>
      <c r="H152" s="67"/>
      <c r="I152" s="104"/>
    </row>
    <row r="153" spans="2:9" ht="41.25" hidden="1" customHeight="1" outlineLevel="1" x14ac:dyDescent="0.2">
      <c r="B153" s="175"/>
      <c r="C153" s="178" t="s">
        <v>33</v>
      </c>
      <c r="D153" s="180" t="s">
        <v>82</v>
      </c>
      <c r="E153" s="10" t="str">
        <f t="shared" si="8"/>
        <v>B-129</v>
      </c>
      <c r="F153" s="66"/>
      <c r="G153" s="48"/>
      <c r="H153" s="66"/>
      <c r="I153" s="104"/>
    </row>
    <row r="154" spans="2:9" ht="54.75" hidden="1" customHeight="1" outlineLevel="1" x14ac:dyDescent="0.2">
      <c r="B154" s="175"/>
      <c r="C154" s="178"/>
      <c r="D154" s="180"/>
      <c r="E154" s="10" t="str">
        <f t="shared" si="8"/>
        <v>B-130</v>
      </c>
      <c r="F154" s="66"/>
      <c r="G154" s="66"/>
      <c r="H154" s="66"/>
      <c r="I154" s="104"/>
    </row>
    <row r="155" spans="2:9" ht="45.75" hidden="1" customHeight="1" outlineLevel="1" x14ac:dyDescent="0.2">
      <c r="B155" s="175"/>
      <c r="C155" s="178"/>
      <c r="D155" s="180"/>
      <c r="E155" s="10" t="str">
        <f t="shared" si="8"/>
        <v>B-131</v>
      </c>
      <c r="F155" s="66"/>
      <c r="G155" s="48"/>
      <c r="H155" s="55"/>
      <c r="I155" s="104"/>
    </row>
    <row r="156" spans="2:9" ht="20.100000000000001" hidden="1" customHeight="1" outlineLevel="1" x14ac:dyDescent="0.2">
      <c r="B156" s="175"/>
      <c r="C156" s="178"/>
      <c r="D156" s="180"/>
      <c r="E156" s="10" t="str">
        <f t="shared" si="8"/>
        <v>B-132</v>
      </c>
      <c r="F156" s="67"/>
      <c r="G156" s="67"/>
      <c r="H156" s="67"/>
      <c r="I156" s="104"/>
    </row>
    <row r="157" spans="2:9" ht="27.75" hidden="1" customHeight="1" outlineLevel="1" x14ac:dyDescent="0.2">
      <c r="B157" s="175"/>
      <c r="C157" s="178" t="s">
        <v>36</v>
      </c>
      <c r="D157" s="180"/>
      <c r="E157" s="10" t="str">
        <f t="shared" si="8"/>
        <v>B-133</v>
      </c>
      <c r="F157" s="66"/>
      <c r="G157" s="48"/>
      <c r="H157" s="67"/>
      <c r="I157" s="104"/>
    </row>
    <row r="158" spans="2:9" ht="20.100000000000001" hidden="1" customHeight="1" outlineLevel="1" x14ac:dyDescent="0.2">
      <c r="B158" s="175"/>
      <c r="C158" s="178"/>
      <c r="D158" s="180"/>
      <c r="E158" s="10" t="str">
        <f t="shared" si="8"/>
        <v>B-134</v>
      </c>
      <c r="F158" s="67"/>
      <c r="G158" s="67"/>
      <c r="H158" s="67"/>
      <c r="I158" s="104"/>
    </row>
    <row r="159" spans="2:9" ht="31.5" hidden="1" customHeight="1" outlineLevel="1" x14ac:dyDescent="0.2">
      <c r="B159" s="175"/>
      <c r="C159" s="178" t="s">
        <v>35</v>
      </c>
      <c r="D159" s="180" t="s">
        <v>83</v>
      </c>
      <c r="E159" s="10" t="str">
        <f t="shared" si="8"/>
        <v>B-135</v>
      </c>
      <c r="F159" s="65"/>
      <c r="G159" s="63"/>
      <c r="H159" s="48"/>
      <c r="I159" s="104"/>
    </row>
    <row r="160" spans="2:9" ht="54.75" hidden="1" customHeight="1" outlineLevel="1" x14ac:dyDescent="0.2">
      <c r="B160" s="175"/>
      <c r="C160" s="178"/>
      <c r="D160" s="180"/>
      <c r="E160" s="10" t="str">
        <f t="shared" si="8"/>
        <v>B-136</v>
      </c>
      <c r="F160" s="59"/>
      <c r="G160" s="59"/>
      <c r="H160" s="48"/>
      <c r="I160" s="104"/>
    </row>
    <row r="161" spans="2:9" ht="30.75" hidden="1" customHeight="1" outlineLevel="1" x14ac:dyDescent="0.2">
      <c r="B161" s="175"/>
      <c r="C161" s="178"/>
      <c r="D161" s="180"/>
      <c r="E161" s="10" t="str">
        <f t="shared" si="8"/>
        <v>B-137</v>
      </c>
      <c r="F161" s="66"/>
      <c r="G161" s="63"/>
      <c r="H161" s="61"/>
      <c r="I161" s="104"/>
    </row>
    <row r="162" spans="2:9" ht="57" hidden="1" customHeight="1" outlineLevel="1" x14ac:dyDescent="0.2">
      <c r="B162" s="175"/>
      <c r="C162" s="178"/>
      <c r="D162" s="180"/>
      <c r="E162" s="10" t="str">
        <f t="shared" si="8"/>
        <v>B-138</v>
      </c>
      <c r="F162" s="48"/>
      <c r="G162" s="48"/>
      <c r="H162" s="61"/>
      <c r="I162" s="104"/>
    </row>
    <row r="163" spans="2:9" ht="20.100000000000001" hidden="1" customHeight="1" outlineLevel="1" x14ac:dyDescent="0.2">
      <c r="B163" s="175"/>
      <c r="C163" s="178"/>
      <c r="D163" s="180"/>
      <c r="E163" s="10" t="str">
        <f t="shared" si="8"/>
        <v>B-139</v>
      </c>
      <c r="F163" s="67"/>
      <c r="G163" s="67"/>
      <c r="H163" s="67"/>
      <c r="I163" s="104"/>
    </row>
    <row r="164" spans="2:9" ht="30" hidden="1" customHeight="1" outlineLevel="1" x14ac:dyDescent="0.2">
      <c r="B164" s="175"/>
      <c r="C164" s="178" t="s">
        <v>12</v>
      </c>
      <c r="D164" s="180" t="s">
        <v>84</v>
      </c>
      <c r="E164" s="10" t="str">
        <f t="shared" si="8"/>
        <v>B-140</v>
      </c>
      <c r="F164" s="55"/>
      <c r="G164" s="48"/>
      <c r="H164" s="67"/>
      <c r="I164" s="104"/>
    </row>
    <row r="165" spans="2:9" ht="20.100000000000001" hidden="1" customHeight="1" outlineLevel="1" x14ac:dyDescent="0.2">
      <c r="B165" s="175"/>
      <c r="C165" s="178"/>
      <c r="D165" s="180"/>
      <c r="E165" s="10" t="str">
        <f t="shared" si="8"/>
        <v>B-141</v>
      </c>
      <c r="F165" s="67"/>
      <c r="G165" s="67"/>
      <c r="H165" s="67"/>
      <c r="I165" s="104"/>
    </row>
    <row r="166" spans="2:9" ht="20.45" hidden="1" customHeight="1" outlineLevel="1" x14ac:dyDescent="0.2">
      <c r="B166" s="175"/>
      <c r="C166" s="178"/>
      <c r="D166" s="180"/>
      <c r="E166" s="10" t="str">
        <f t="shared" si="8"/>
        <v>B-142</v>
      </c>
      <c r="F166" s="67"/>
      <c r="G166" s="67"/>
      <c r="H166" s="67"/>
      <c r="I166" s="104"/>
    </row>
    <row r="167" spans="2:9" ht="20.100000000000001" hidden="1" customHeight="1" outlineLevel="1" x14ac:dyDescent="0.2">
      <c r="B167" s="175"/>
      <c r="C167" s="193" t="s">
        <v>11</v>
      </c>
      <c r="D167" s="180"/>
      <c r="E167" s="10" t="str">
        <f t="shared" si="8"/>
        <v>B-143</v>
      </c>
      <c r="F167" s="55"/>
      <c r="G167" s="48"/>
      <c r="H167" s="67"/>
      <c r="I167" s="104"/>
    </row>
    <row r="168" spans="2:9" ht="20.100000000000001" hidden="1" customHeight="1" outlineLevel="1" x14ac:dyDescent="0.2">
      <c r="B168" s="175"/>
      <c r="C168" s="193"/>
      <c r="D168" s="180"/>
      <c r="E168" s="10" t="str">
        <f t="shared" si="8"/>
        <v>B-144</v>
      </c>
      <c r="F168" s="67"/>
      <c r="G168" s="67"/>
      <c r="H168" s="67"/>
      <c r="I168" s="104"/>
    </row>
    <row r="169" spans="2:9" ht="21" hidden="1" customHeight="1" outlineLevel="1" x14ac:dyDescent="0.2">
      <c r="B169" s="175"/>
      <c r="C169" s="178" t="s">
        <v>30</v>
      </c>
      <c r="D169" s="180" t="s">
        <v>85</v>
      </c>
      <c r="E169" s="10" t="str">
        <f t="shared" si="8"/>
        <v>B-145</v>
      </c>
      <c r="F169" s="61"/>
      <c r="G169" s="48"/>
      <c r="H169" s="67"/>
      <c r="I169" s="104"/>
    </row>
    <row r="170" spans="2:9" ht="17.25" hidden="1" customHeight="1" outlineLevel="1" x14ac:dyDescent="0.2">
      <c r="B170" s="175"/>
      <c r="C170" s="178"/>
      <c r="D170" s="180"/>
      <c r="E170" s="10" t="str">
        <f t="shared" si="8"/>
        <v>B-146</v>
      </c>
      <c r="F170" s="61"/>
      <c r="G170" s="48"/>
      <c r="H170" s="67"/>
      <c r="I170" s="104"/>
    </row>
    <row r="171" spans="2:9" ht="30" hidden="1" customHeight="1" outlineLevel="1" thickBot="1" x14ac:dyDescent="0.25">
      <c r="B171" s="192"/>
      <c r="C171" s="194"/>
      <c r="D171" s="182"/>
      <c r="E171" s="10" t="str">
        <f t="shared" si="8"/>
        <v>B-147</v>
      </c>
      <c r="F171" s="70"/>
      <c r="G171" s="51"/>
      <c r="H171" s="80"/>
      <c r="I171" s="105"/>
    </row>
    <row r="172" spans="2:9" ht="31.5" customHeight="1" collapsed="1" thickBot="1" x14ac:dyDescent="0.25">
      <c r="B172" s="159" t="str">
        <f>B173</f>
        <v>TUFLOW domain (2)</v>
      </c>
      <c r="C172" s="160"/>
      <c r="D172" s="160"/>
      <c r="E172" s="160"/>
      <c r="F172" s="160"/>
      <c r="G172" s="160"/>
      <c r="H172" s="160"/>
      <c r="I172" s="161"/>
    </row>
    <row r="173" spans="2:9" ht="20.100000000000001" hidden="1" customHeight="1" outlineLevel="1" x14ac:dyDescent="0.2">
      <c r="B173" s="191" t="s">
        <v>93</v>
      </c>
      <c r="C173" s="177" t="s">
        <v>34</v>
      </c>
      <c r="D173" s="179" t="s">
        <v>80</v>
      </c>
      <c r="E173" s="10" t="str">
        <f>CONCATENATE($B$2,"-",,ROW()-25)</f>
        <v>B-148</v>
      </c>
      <c r="F173" s="81"/>
      <c r="G173" s="81"/>
      <c r="H173" s="81"/>
      <c r="I173" s="106"/>
    </row>
    <row r="174" spans="2:9" ht="20.100000000000001" hidden="1" customHeight="1" outlineLevel="1" x14ac:dyDescent="0.2">
      <c r="B174" s="175"/>
      <c r="C174" s="178"/>
      <c r="D174" s="180"/>
      <c r="E174" s="10" t="str">
        <f t="shared" ref="E174:E200" si="9">CONCATENATE($B$2,"-",,ROW()-25)</f>
        <v>B-149</v>
      </c>
      <c r="F174" s="67"/>
      <c r="G174" s="67"/>
      <c r="H174" s="67"/>
      <c r="I174" s="104"/>
    </row>
    <row r="175" spans="2:9" ht="20.100000000000001" hidden="1" customHeight="1" outlineLevel="1" x14ac:dyDescent="0.2">
      <c r="B175" s="175"/>
      <c r="C175" s="178"/>
      <c r="D175" s="180"/>
      <c r="E175" s="10" t="str">
        <f t="shared" si="9"/>
        <v>B-150</v>
      </c>
      <c r="F175" s="67"/>
      <c r="G175" s="67"/>
      <c r="H175" s="67"/>
      <c r="I175" s="104"/>
    </row>
    <row r="176" spans="2:9" ht="20.100000000000001" hidden="1" customHeight="1" outlineLevel="1" x14ac:dyDescent="0.2">
      <c r="B176" s="175"/>
      <c r="C176" s="178"/>
      <c r="D176" s="180"/>
      <c r="E176" s="10" t="str">
        <f t="shared" si="9"/>
        <v>B-151</v>
      </c>
      <c r="F176" s="67"/>
      <c r="G176" s="67"/>
      <c r="H176" s="67"/>
      <c r="I176" s="104"/>
    </row>
    <row r="177" spans="2:9" ht="20.100000000000001" hidden="1" customHeight="1" outlineLevel="1" x14ac:dyDescent="0.2">
      <c r="B177" s="175"/>
      <c r="C177" s="178"/>
      <c r="D177" s="180"/>
      <c r="E177" s="10" t="str">
        <f t="shared" si="9"/>
        <v>B-152</v>
      </c>
      <c r="F177" s="67"/>
      <c r="G177" s="67"/>
      <c r="H177" s="67"/>
      <c r="I177" s="104"/>
    </row>
    <row r="178" spans="2:9" ht="20.100000000000001" hidden="1" customHeight="1" outlineLevel="1" x14ac:dyDescent="0.2">
      <c r="B178" s="175"/>
      <c r="C178" s="178" t="s">
        <v>32</v>
      </c>
      <c r="D178" s="180" t="s">
        <v>81</v>
      </c>
      <c r="E178" s="10" t="str">
        <f t="shared" si="9"/>
        <v>B-153</v>
      </c>
      <c r="F178" s="67"/>
      <c r="G178" s="67"/>
      <c r="H178" s="67"/>
      <c r="I178" s="104"/>
    </row>
    <row r="179" spans="2:9" ht="20.100000000000001" hidden="1" customHeight="1" outlineLevel="1" x14ac:dyDescent="0.2">
      <c r="B179" s="175"/>
      <c r="C179" s="178"/>
      <c r="D179" s="180"/>
      <c r="E179" s="10" t="str">
        <f t="shared" si="9"/>
        <v>B-154</v>
      </c>
      <c r="F179" s="67"/>
      <c r="G179" s="67"/>
      <c r="H179" s="67"/>
      <c r="I179" s="104"/>
    </row>
    <row r="180" spans="2:9" ht="20.100000000000001" hidden="1" customHeight="1" outlineLevel="1" x14ac:dyDescent="0.2">
      <c r="B180" s="175"/>
      <c r="C180" s="178"/>
      <c r="D180" s="180"/>
      <c r="E180" s="10" t="str">
        <f t="shared" si="9"/>
        <v>B-155</v>
      </c>
      <c r="F180" s="67"/>
      <c r="G180" s="67"/>
      <c r="H180" s="67"/>
      <c r="I180" s="104"/>
    </row>
    <row r="181" spans="2:9" ht="20.100000000000001" hidden="1" customHeight="1" outlineLevel="1" x14ac:dyDescent="0.2">
      <c r="B181" s="175"/>
      <c r="C181" s="178"/>
      <c r="D181" s="180"/>
      <c r="E181" s="10" t="str">
        <f t="shared" si="9"/>
        <v>B-156</v>
      </c>
      <c r="F181" s="67"/>
      <c r="G181" s="67"/>
      <c r="H181" s="67"/>
      <c r="I181" s="104"/>
    </row>
    <row r="182" spans="2:9" ht="20.100000000000001" hidden="1" customHeight="1" outlineLevel="1" x14ac:dyDescent="0.2">
      <c r="B182" s="175"/>
      <c r="C182" s="178" t="s">
        <v>33</v>
      </c>
      <c r="D182" s="180" t="s">
        <v>82</v>
      </c>
      <c r="E182" s="10" t="str">
        <f t="shared" si="9"/>
        <v>B-157</v>
      </c>
      <c r="F182" s="67"/>
      <c r="G182" s="67"/>
      <c r="H182" s="67"/>
      <c r="I182" s="104"/>
    </row>
    <row r="183" spans="2:9" ht="20.100000000000001" hidden="1" customHeight="1" outlineLevel="1" x14ac:dyDescent="0.2">
      <c r="B183" s="175"/>
      <c r="C183" s="178"/>
      <c r="D183" s="180"/>
      <c r="E183" s="10" t="str">
        <f t="shared" si="9"/>
        <v>B-158</v>
      </c>
      <c r="F183" s="67"/>
      <c r="G183" s="67"/>
      <c r="H183" s="67"/>
      <c r="I183" s="104"/>
    </row>
    <row r="184" spans="2:9" ht="20.100000000000001" hidden="1" customHeight="1" outlineLevel="1" x14ac:dyDescent="0.2">
      <c r="B184" s="175"/>
      <c r="C184" s="178"/>
      <c r="D184" s="180"/>
      <c r="E184" s="10" t="str">
        <f t="shared" si="9"/>
        <v>B-159</v>
      </c>
      <c r="F184" s="67"/>
      <c r="G184" s="67"/>
      <c r="H184" s="67"/>
      <c r="I184" s="104"/>
    </row>
    <row r="185" spans="2:9" ht="20.100000000000001" hidden="1" customHeight="1" outlineLevel="1" x14ac:dyDescent="0.2">
      <c r="B185" s="175"/>
      <c r="C185" s="178"/>
      <c r="D185" s="180"/>
      <c r="E185" s="10" t="str">
        <f t="shared" si="9"/>
        <v>B-160</v>
      </c>
      <c r="F185" s="67"/>
      <c r="G185" s="67"/>
      <c r="H185" s="67"/>
      <c r="I185" s="104"/>
    </row>
    <row r="186" spans="2:9" ht="20.100000000000001" hidden="1" customHeight="1" outlineLevel="1" x14ac:dyDescent="0.2">
      <c r="B186" s="175"/>
      <c r="C186" s="178" t="s">
        <v>36</v>
      </c>
      <c r="D186" s="180"/>
      <c r="E186" s="10" t="str">
        <f t="shared" si="9"/>
        <v>B-161</v>
      </c>
      <c r="F186" s="67"/>
      <c r="G186" s="67"/>
      <c r="H186" s="67"/>
      <c r="I186" s="104"/>
    </row>
    <row r="187" spans="2:9" ht="20.100000000000001" hidden="1" customHeight="1" outlineLevel="1" x14ac:dyDescent="0.2">
      <c r="B187" s="175"/>
      <c r="C187" s="178"/>
      <c r="D187" s="180"/>
      <c r="E187" s="10" t="str">
        <f t="shared" si="9"/>
        <v>B-162</v>
      </c>
      <c r="F187" s="67"/>
      <c r="G187" s="67"/>
      <c r="H187" s="67"/>
      <c r="I187" s="104"/>
    </row>
    <row r="188" spans="2:9" ht="20.100000000000001" hidden="1" customHeight="1" outlineLevel="1" x14ac:dyDescent="0.2">
      <c r="B188" s="175"/>
      <c r="C188" s="178" t="s">
        <v>35</v>
      </c>
      <c r="D188" s="180" t="s">
        <v>83</v>
      </c>
      <c r="E188" s="10" t="str">
        <f t="shared" si="9"/>
        <v>B-163</v>
      </c>
      <c r="F188" s="67"/>
      <c r="G188" s="67"/>
      <c r="H188" s="67"/>
      <c r="I188" s="104"/>
    </row>
    <row r="189" spans="2:9" ht="20.100000000000001" hidden="1" customHeight="1" outlineLevel="1" x14ac:dyDescent="0.2">
      <c r="B189" s="175"/>
      <c r="C189" s="178"/>
      <c r="D189" s="180"/>
      <c r="E189" s="10" t="str">
        <f t="shared" si="9"/>
        <v>B-164</v>
      </c>
      <c r="F189" s="67"/>
      <c r="G189" s="67"/>
      <c r="H189" s="67"/>
      <c r="I189" s="104"/>
    </row>
    <row r="190" spans="2:9" ht="20.100000000000001" hidden="1" customHeight="1" outlineLevel="1" x14ac:dyDescent="0.2">
      <c r="B190" s="175"/>
      <c r="C190" s="178"/>
      <c r="D190" s="180"/>
      <c r="E190" s="10" t="str">
        <f t="shared" si="9"/>
        <v>B-165</v>
      </c>
      <c r="F190" s="67"/>
      <c r="G190" s="67"/>
      <c r="H190" s="67"/>
      <c r="I190" s="104"/>
    </row>
    <row r="191" spans="2:9" ht="20.100000000000001" hidden="1" customHeight="1" outlineLevel="1" x14ac:dyDescent="0.2">
      <c r="B191" s="175"/>
      <c r="C191" s="178"/>
      <c r="D191" s="180"/>
      <c r="E191" s="10" t="str">
        <f t="shared" si="9"/>
        <v>B-166</v>
      </c>
      <c r="F191" s="67"/>
      <c r="G191" s="67"/>
      <c r="H191" s="67"/>
      <c r="I191" s="104"/>
    </row>
    <row r="192" spans="2:9" ht="20.100000000000001" hidden="1" customHeight="1" outlineLevel="1" x14ac:dyDescent="0.2">
      <c r="B192" s="175"/>
      <c r="C192" s="178"/>
      <c r="D192" s="180"/>
      <c r="E192" s="10" t="str">
        <f t="shared" si="9"/>
        <v>B-167</v>
      </c>
      <c r="F192" s="67"/>
      <c r="G192" s="67"/>
      <c r="H192" s="67"/>
      <c r="I192" s="104"/>
    </row>
    <row r="193" spans="1:9" ht="20.100000000000001" hidden="1" customHeight="1" outlineLevel="1" x14ac:dyDescent="0.2">
      <c r="B193" s="175"/>
      <c r="C193" s="178" t="s">
        <v>12</v>
      </c>
      <c r="D193" s="180" t="s">
        <v>84</v>
      </c>
      <c r="E193" s="10" t="str">
        <f t="shared" si="9"/>
        <v>B-168</v>
      </c>
      <c r="F193" s="67"/>
      <c r="G193" s="67"/>
      <c r="H193" s="67"/>
      <c r="I193" s="104"/>
    </row>
    <row r="194" spans="1:9" ht="20.100000000000001" hidden="1" customHeight="1" outlineLevel="1" x14ac:dyDescent="0.2">
      <c r="B194" s="175"/>
      <c r="C194" s="178"/>
      <c r="D194" s="180"/>
      <c r="E194" s="10" t="str">
        <f t="shared" si="9"/>
        <v>B-169</v>
      </c>
      <c r="F194" s="67"/>
      <c r="G194" s="67"/>
      <c r="H194" s="67"/>
      <c r="I194" s="104"/>
    </row>
    <row r="195" spans="1:9" ht="20.45" hidden="1" customHeight="1" outlineLevel="1" x14ac:dyDescent="0.2">
      <c r="B195" s="175"/>
      <c r="C195" s="178"/>
      <c r="D195" s="180"/>
      <c r="E195" s="10" t="str">
        <f t="shared" si="9"/>
        <v>B-170</v>
      </c>
      <c r="F195" s="67"/>
      <c r="G195" s="67"/>
      <c r="H195" s="67"/>
      <c r="I195" s="104"/>
    </row>
    <row r="196" spans="1:9" ht="20.100000000000001" hidden="1" customHeight="1" outlineLevel="1" x14ac:dyDescent="0.2">
      <c r="B196" s="175"/>
      <c r="C196" s="193" t="s">
        <v>11</v>
      </c>
      <c r="D196" s="180"/>
      <c r="E196" s="10" t="str">
        <f t="shared" si="9"/>
        <v>B-171</v>
      </c>
      <c r="F196" s="67"/>
      <c r="G196" s="67"/>
      <c r="H196" s="67"/>
      <c r="I196" s="104"/>
    </row>
    <row r="197" spans="1:9" ht="20.100000000000001" hidden="1" customHeight="1" outlineLevel="1" x14ac:dyDescent="0.2">
      <c r="B197" s="175"/>
      <c r="C197" s="193"/>
      <c r="D197" s="180"/>
      <c r="E197" s="10" t="str">
        <f t="shared" si="9"/>
        <v>B-172</v>
      </c>
      <c r="F197" s="67"/>
      <c r="G197" s="67"/>
      <c r="H197" s="67"/>
      <c r="I197" s="104"/>
    </row>
    <row r="198" spans="1:9" ht="20.100000000000001" hidden="1" customHeight="1" outlineLevel="1" x14ac:dyDescent="0.2">
      <c r="B198" s="175"/>
      <c r="C198" s="178" t="s">
        <v>30</v>
      </c>
      <c r="D198" s="180" t="s">
        <v>85</v>
      </c>
      <c r="E198" s="10" t="str">
        <f t="shared" si="9"/>
        <v>B-173</v>
      </c>
      <c r="F198" s="55"/>
      <c r="G198" s="67"/>
      <c r="H198" s="67"/>
      <c r="I198" s="104"/>
    </row>
    <row r="199" spans="1:9" ht="20.100000000000001" hidden="1" customHeight="1" outlineLevel="1" x14ac:dyDescent="0.2">
      <c r="B199" s="175"/>
      <c r="C199" s="178"/>
      <c r="D199" s="180"/>
      <c r="E199" s="10" t="str">
        <f t="shared" si="9"/>
        <v>B-174</v>
      </c>
      <c r="F199" s="67"/>
      <c r="G199" s="67"/>
      <c r="H199" s="67"/>
      <c r="I199" s="104"/>
    </row>
    <row r="200" spans="1:9" ht="20.100000000000001" hidden="1" customHeight="1" outlineLevel="1" thickBot="1" x14ac:dyDescent="0.25">
      <c r="B200" s="192"/>
      <c r="C200" s="194"/>
      <c r="D200" s="182"/>
      <c r="E200" s="95" t="str">
        <f t="shared" si="9"/>
        <v>B-175</v>
      </c>
      <c r="F200" s="80"/>
      <c r="G200" s="80"/>
      <c r="H200" s="80"/>
      <c r="I200" s="105"/>
    </row>
    <row r="201" spans="1:9" ht="20.100000000000001" customHeight="1" collapsed="1" thickBot="1" x14ac:dyDescent="0.25">
      <c r="B201" s="188" t="str">
        <f>B202</f>
        <v>Runs</v>
      </c>
      <c r="C201" s="189"/>
      <c r="D201" s="189"/>
      <c r="E201" s="189"/>
      <c r="F201" s="189"/>
      <c r="G201" s="189"/>
      <c r="H201" s="189"/>
      <c r="I201" s="190"/>
    </row>
    <row r="202" spans="1:9" s="1" customFormat="1" ht="238.5" customHeight="1" outlineLevel="1" x14ac:dyDescent="0.2">
      <c r="B202" s="186" t="s">
        <v>94</v>
      </c>
      <c r="C202" s="181" t="s">
        <v>90</v>
      </c>
      <c r="D202" s="179" t="s">
        <v>91</v>
      </c>
      <c r="E202" s="19" t="str">
        <f>CONCATENATE($B$2,"-",,ROW()-26)</f>
        <v>B-176</v>
      </c>
      <c r="F202" s="84" t="s">
        <v>187</v>
      </c>
      <c r="G202" s="83" t="s">
        <v>46</v>
      </c>
      <c r="H202" s="83" t="s">
        <v>189</v>
      </c>
      <c r="I202" s="123" t="s">
        <v>202</v>
      </c>
    </row>
    <row r="203" spans="1:9" s="22" customFormat="1" ht="206.25" customHeight="1" outlineLevel="1" thickBot="1" x14ac:dyDescent="0.25">
      <c r="A203" s="20"/>
      <c r="B203" s="187"/>
      <c r="C203" s="163"/>
      <c r="D203" s="182"/>
      <c r="E203" s="47" t="str">
        <f>CONCATENATE($B$2,"-",,ROW()-26)</f>
        <v>B-177</v>
      </c>
      <c r="F203" s="77" t="s">
        <v>188</v>
      </c>
      <c r="G203" s="78" t="s">
        <v>46</v>
      </c>
      <c r="H203" s="83" t="s">
        <v>189</v>
      </c>
      <c r="I203" s="121" t="s">
        <v>202</v>
      </c>
    </row>
    <row r="204" spans="1:9" s="9" customFormat="1" ht="28.15" customHeight="1" thickBot="1" x14ac:dyDescent="0.25">
      <c r="A204" s="4"/>
      <c r="B204" s="183" t="str">
        <f>B205</f>
        <v xml:space="preserve">Model results, interpretation, verification and stability </v>
      </c>
      <c r="C204" s="184"/>
      <c r="D204" s="184"/>
      <c r="E204" s="184"/>
      <c r="F204" s="184"/>
      <c r="G204" s="184"/>
      <c r="H204" s="184"/>
      <c r="I204" s="185"/>
    </row>
    <row r="205" spans="1:9" ht="90" outlineLevel="1" x14ac:dyDescent="0.25">
      <c r="B205" s="174" t="s">
        <v>31</v>
      </c>
      <c r="C205" s="177" t="s">
        <v>9</v>
      </c>
      <c r="D205" s="179" t="s">
        <v>86</v>
      </c>
      <c r="E205" s="10" t="str">
        <f>CONCATENATE($B$2,"-",,ROW()-27)</f>
        <v>B-178</v>
      </c>
      <c r="F205" s="97" t="s">
        <v>155</v>
      </c>
      <c r="G205" s="79" t="s">
        <v>45</v>
      </c>
      <c r="H205" s="97" t="s">
        <v>156</v>
      </c>
      <c r="I205" s="117" t="s">
        <v>214</v>
      </c>
    </row>
    <row r="206" spans="1:9" ht="15" outlineLevel="1" x14ac:dyDescent="0.25">
      <c r="B206" s="175"/>
      <c r="C206" s="178"/>
      <c r="D206" s="180"/>
      <c r="E206" s="10" t="str">
        <f t="shared" ref="E206:E214" si="10">CONCATENATE($B$2,"-",,ROW()-27)</f>
        <v>B-179</v>
      </c>
      <c r="F206" s="61" t="s">
        <v>154</v>
      </c>
      <c r="G206" s="48" t="s">
        <v>44</v>
      </c>
      <c r="H206" s="61"/>
      <c r="I206" s="118"/>
    </row>
    <row r="207" spans="1:9" ht="15" outlineLevel="1" x14ac:dyDescent="0.25">
      <c r="B207" s="175"/>
      <c r="C207" s="178"/>
      <c r="D207" s="180"/>
      <c r="E207" s="10" t="str">
        <f t="shared" si="10"/>
        <v>B-180</v>
      </c>
      <c r="F207" s="61" t="s">
        <v>146</v>
      </c>
      <c r="G207" s="48" t="s">
        <v>45</v>
      </c>
      <c r="H207" s="61" t="s">
        <v>147</v>
      </c>
      <c r="I207" s="118" t="s">
        <v>215</v>
      </c>
    </row>
    <row r="208" spans="1:9" ht="15" outlineLevel="1" x14ac:dyDescent="0.25">
      <c r="B208" s="175"/>
      <c r="C208" s="178"/>
      <c r="D208" s="180"/>
      <c r="E208" s="10" t="str">
        <f t="shared" si="10"/>
        <v>B-181</v>
      </c>
      <c r="F208" s="61"/>
      <c r="G208" s="48"/>
      <c r="H208" s="61"/>
      <c r="I208" s="118"/>
    </row>
    <row r="209" spans="2:9" ht="15" outlineLevel="1" x14ac:dyDescent="0.25">
      <c r="B209" s="175"/>
      <c r="C209" s="178"/>
      <c r="D209" s="180"/>
      <c r="E209" s="10" t="str">
        <f t="shared" si="10"/>
        <v>B-182</v>
      </c>
      <c r="F209" s="61"/>
      <c r="G209" s="61"/>
      <c r="H209" s="61"/>
      <c r="I209" s="118"/>
    </row>
    <row r="210" spans="2:9" ht="15" outlineLevel="1" x14ac:dyDescent="0.25">
      <c r="B210" s="175"/>
      <c r="C210" s="178"/>
      <c r="D210" s="180"/>
      <c r="E210" s="10" t="str">
        <f t="shared" si="10"/>
        <v>B-183</v>
      </c>
      <c r="F210" s="61"/>
      <c r="G210" s="66"/>
      <c r="H210" s="61"/>
      <c r="I210" s="118"/>
    </row>
    <row r="211" spans="2:9" ht="15" outlineLevel="1" x14ac:dyDescent="0.25">
      <c r="B211" s="175"/>
      <c r="C211" s="178"/>
      <c r="D211" s="180"/>
      <c r="E211" s="10" t="str">
        <f t="shared" si="10"/>
        <v>B-184</v>
      </c>
      <c r="F211" s="61"/>
      <c r="G211" s="66"/>
      <c r="H211" s="61"/>
      <c r="I211" s="118"/>
    </row>
    <row r="212" spans="2:9" ht="15" outlineLevel="1" x14ac:dyDescent="0.25">
      <c r="B212" s="175"/>
      <c r="C212" s="178"/>
      <c r="D212" s="180"/>
      <c r="E212" s="10" t="str">
        <f t="shared" si="10"/>
        <v>B-185</v>
      </c>
      <c r="F212" s="63"/>
      <c r="G212" s="63"/>
      <c r="H212" s="63"/>
      <c r="I212" s="118"/>
    </row>
    <row r="213" spans="2:9" ht="127.5" outlineLevel="1" x14ac:dyDescent="0.25">
      <c r="B213" s="175"/>
      <c r="C213" s="58" t="s">
        <v>13</v>
      </c>
      <c r="D213" s="57" t="s">
        <v>87</v>
      </c>
      <c r="E213" s="10" t="str">
        <f t="shared" si="10"/>
        <v>B-186</v>
      </c>
      <c r="F213" s="66" t="s">
        <v>209</v>
      </c>
      <c r="G213" s="68" t="s">
        <v>45</v>
      </c>
      <c r="H213" s="66" t="s">
        <v>194</v>
      </c>
      <c r="I213" s="118" t="s">
        <v>203</v>
      </c>
    </row>
    <row r="214" spans="2:9" ht="39" outlineLevel="1" thickBot="1" x14ac:dyDescent="0.3">
      <c r="B214" s="176"/>
      <c r="C214" s="12" t="s">
        <v>37</v>
      </c>
      <c r="D214" s="74"/>
      <c r="E214" s="10" t="str">
        <f t="shared" si="10"/>
        <v>B-187</v>
      </c>
      <c r="F214" s="75" t="s">
        <v>148</v>
      </c>
      <c r="G214" s="76"/>
      <c r="H214" s="75" t="s">
        <v>149</v>
      </c>
      <c r="I214" s="122"/>
    </row>
    <row r="215" spans="2:9" ht="20.100000000000001" customHeight="1" x14ac:dyDescent="0.2">
      <c r="B215" s="13"/>
      <c r="C215" s="13"/>
      <c r="D215" s="14"/>
      <c r="E215" s="13"/>
      <c r="F215" s="13"/>
      <c r="G215" s="13"/>
      <c r="H215" s="13"/>
    </row>
    <row r="216" spans="2:9" ht="20.100000000000001" customHeight="1" x14ac:dyDescent="0.2">
      <c r="B216" s="13"/>
      <c r="C216" s="13"/>
      <c r="D216" s="14"/>
      <c r="E216" s="13"/>
      <c r="F216" s="13"/>
      <c r="G216" s="13"/>
      <c r="H216" s="13"/>
    </row>
    <row r="217" spans="2:9" ht="20.100000000000001" customHeight="1" x14ac:dyDescent="0.2">
      <c r="B217" s="13"/>
      <c r="C217" s="13"/>
      <c r="D217" s="14"/>
      <c r="E217" s="13"/>
      <c r="F217" s="13"/>
      <c r="G217" s="13"/>
      <c r="H217" s="13"/>
    </row>
    <row r="218" spans="2:9" ht="20.100000000000001" customHeight="1" x14ac:dyDescent="0.2">
      <c r="B218" s="13"/>
      <c r="C218" s="13"/>
      <c r="D218" s="14"/>
      <c r="E218" s="13"/>
      <c r="F218" s="13"/>
      <c r="G218" s="13"/>
      <c r="H218" s="13"/>
    </row>
    <row r="219" spans="2:9" ht="20.100000000000001" customHeight="1" x14ac:dyDescent="0.2">
      <c r="B219" s="13"/>
      <c r="C219" s="13"/>
      <c r="D219" s="14"/>
      <c r="E219" s="13"/>
      <c r="F219" s="13"/>
      <c r="G219" s="13"/>
      <c r="H219" s="13"/>
    </row>
    <row r="220" spans="2:9" ht="20.100000000000001" customHeight="1" x14ac:dyDescent="0.2">
      <c r="B220" s="13"/>
      <c r="C220" s="13"/>
      <c r="D220" s="14"/>
      <c r="E220" s="13"/>
      <c r="F220" s="13"/>
      <c r="G220" s="13"/>
      <c r="H220" s="13"/>
    </row>
    <row r="221" spans="2:9" ht="20.100000000000001" customHeight="1" x14ac:dyDescent="0.2">
      <c r="B221" s="13"/>
      <c r="C221" s="13"/>
      <c r="D221" s="14"/>
      <c r="E221" s="13"/>
      <c r="F221" s="13"/>
      <c r="G221" s="13"/>
      <c r="H221" s="13"/>
    </row>
    <row r="222" spans="2:9" ht="20.100000000000001" customHeight="1" x14ac:dyDescent="0.2">
      <c r="B222" s="13"/>
      <c r="C222" s="13"/>
      <c r="D222" s="14"/>
      <c r="E222" s="13"/>
      <c r="F222" s="13"/>
      <c r="G222" s="13"/>
      <c r="H222" s="13"/>
    </row>
    <row r="223" spans="2:9" ht="20.100000000000001" customHeight="1" x14ac:dyDescent="0.2">
      <c r="B223" s="13"/>
      <c r="C223" s="13"/>
      <c r="D223" s="14"/>
      <c r="E223" s="13"/>
      <c r="F223" s="13"/>
      <c r="G223" s="13"/>
      <c r="H223" s="13"/>
    </row>
    <row r="224" spans="2:9" ht="20.100000000000001" customHeight="1" x14ac:dyDescent="0.2">
      <c r="B224" s="13"/>
      <c r="C224" s="13"/>
      <c r="D224" s="14"/>
      <c r="E224" s="13"/>
      <c r="F224" s="13"/>
      <c r="G224" s="13"/>
      <c r="H224" s="13"/>
    </row>
    <row r="225" spans="2:8" ht="20.100000000000001" customHeight="1" x14ac:dyDescent="0.2">
      <c r="B225" s="13"/>
      <c r="C225" s="13"/>
      <c r="D225" s="14"/>
      <c r="E225" s="13"/>
      <c r="F225" s="13"/>
      <c r="G225" s="13"/>
      <c r="H225" s="13"/>
    </row>
    <row r="226" spans="2:8" ht="20.100000000000001" customHeight="1" x14ac:dyDescent="0.2">
      <c r="B226" s="13"/>
      <c r="C226" s="13"/>
      <c r="D226" s="14"/>
      <c r="E226" s="13"/>
      <c r="F226" s="13"/>
      <c r="G226" s="13"/>
      <c r="H226" s="13"/>
    </row>
    <row r="227" spans="2:8" ht="20.100000000000001" customHeight="1" x14ac:dyDescent="0.2">
      <c r="B227" s="13"/>
      <c r="C227" s="13"/>
      <c r="D227" s="14"/>
      <c r="E227" s="13"/>
      <c r="F227" s="13"/>
      <c r="G227" s="13"/>
      <c r="H227" s="13"/>
    </row>
    <row r="228" spans="2:8" ht="20.100000000000001" customHeight="1" x14ac:dyDescent="0.2">
      <c r="B228" s="13"/>
      <c r="C228" s="13"/>
      <c r="D228" s="14"/>
      <c r="E228" s="13"/>
      <c r="F228" s="13"/>
      <c r="G228" s="13"/>
      <c r="H228" s="13"/>
    </row>
    <row r="229" spans="2:8" ht="20.100000000000001" customHeight="1" x14ac:dyDescent="0.2">
      <c r="B229" s="13"/>
      <c r="C229" s="13"/>
      <c r="D229" s="14"/>
      <c r="E229" s="13"/>
      <c r="F229" s="13"/>
      <c r="G229" s="13"/>
      <c r="H229" s="13"/>
    </row>
    <row r="230" spans="2:8" ht="20.100000000000001" customHeight="1" x14ac:dyDescent="0.2">
      <c r="B230" s="13"/>
      <c r="C230" s="13"/>
      <c r="D230" s="14"/>
      <c r="E230" s="13"/>
      <c r="F230" s="13"/>
      <c r="G230" s="13"/>
      <c r="H230" s="13"/>
    </row>
    <row r="231" spans="2:8" ht="20.100000000000001" customHeight="1" x14ac:dyDescent="0.2">
      <c r="B231" s="13"/>
      <c r="C231" s="13"/>
      <c r="D231" s="14"/>
      <c r="E231" s="13"/>
      <c r="F231" s="13"/>
      <c r="G231" s="13"/>
      <c r="H231" s="13"/>
    </row>
    <row r="232" spans="2:8" ht="20.100000000000001" customHeight="1" x14ac:dyDescent="0.2">
      <c r="B232" s="13"/>
      <c r="C232" s="13"/>
      <c r="D232" s="14"/>
      <c r="E232" s="13"/>
      <c r="F232" s="13"/>
      <c r="G232" s="13"/>
      <c r="H232" s="13"/>
    </row>
    <row r="233" spans="2:8" ht="20.100000000000001" customHeight="1" x14ac:dyDescent="0.2">
      <c r="B233" s="13"/>
      <c r="C233" s="13"/>
      <c r="D233" s="14"/>
      <c r="E233" s="13"/>
      <c r="F233" s="13"/>
      <c r="G233" s="13"/>
      <c r="H233" s="13"/>
    </row>
    <row r="234" spans="2:8" ht="20.100000000000001" customHeight="1" x14ac:dyDescent="0.2">
      <c r="B234" s="13"/>
      <c r="C234" s="13"/>
      <c r="D234" s="14"/>
      <c r="E234" s="13"/>
      <c r="F234" s="13"/>
      <c r="G234" s="13"/>
      <c r="H234" s="13"/>
    </row>
    <row r="235" spans="2:8" ht="20.100000000000001" customHeight="1" x14ac:dyDescent="0.2">
      <c r="B235" s="13"/>
      <c r="C235" s="13"/>
      <c r="D235" s="14"/>
      <c r="E235" s="13"/>
      <c r="F235" s="13"/>
      <c r="G235" s="13"/>
      <c r="H235" s="13"/>
    </row>
    <row r="236" spans="2:8" ht="20.100000000000001" customHeight="1" x14ac:dyDescent="0.2">
      <c r="B236" s="13"/>
      <c r="C236" s="13"/>
      <c r="D236" s="14"/>
      <c r="E236" s="13"/>
      <c r="F236" s="13"/>
      <c r="G236" s="13"/>
      <c r="H236" s="13"/>
    </row>
    <row r="237" spans="2:8" ht="20.100000000000001" customHeight="1" x14ac:dyDescent="0.2">
      <c r="B237" s="15"/>
      <c r="C237" s="15"/>
      <c r="D237" s="16"/>
      <c r="E237" s="15"/>
      <c r="F237" s="15"/>
      <c r="G237" s="15"/>
      <c r="H237" s="15"/>
    </row>
    <row r="238" spans="2:8" ht="20.100000000000001" customHeight="1" x14ac:dyDescent="0.2">
      <c r="B238" s="15"/>
      <c r="C238" s="15"/>
      <c r="D238" s="16"/>
      <c r="E238" s="15"/>
      <c r="F238" s="15"/>
      <c r="G238" s="15"/>
      <c r="H238" s="15"/>
    </row>
    <row r="239" spans="2:8" ht="20.100000000000001" customHeight="1" x14ac:dyDescent="0.2">
      <c r="B239" s="15"/>
      <c r="C239" s="15"/>
      <c r="D239" s="16"/>
      <c r="E239" s="15"/>
      <c r="F239" s="15"/>
      <c r="G239" s="15"/>
      <c r="H239" s="15"/>
    </row>
    <row r="240" spans="2:8" ht="20.100000000000001" customHeight="1" x14ac:dyDescent="0.2">
      <c r="B240" s="15"/>
      <c r="C240" s="15"/>
      <c r="D240" s="16"/>
      <c r="E240" s="15"/>
      <c r="F240" s="15"/>
      <c r="G240" s="15"/>
      <c r="H240" s="15"/>
    </row>
  </sheetData>
  <mergeCells count="159">
    <mergeCell ref="B48:I48"/>
    <mergeCell ref="C12:H12"/>
    <mergeCell ref="B18:B23"/>
    <mergeCell ref="C18:C19"/>
    <mergeCell ref="C20:C21"/>
    <mergeCell ref="B49:B77"/>
    <mergeCell ref="C49:C50"/>
    <mergeCell ref="D49:D50"/>
    <mergeCell ref="C51:C52"/>
    <mergeCell ref="D51:D52"/>
    <mergeCell ref="C53:C54"/>
    <mergeCell ref="D53:D54"/>
    <mergeCell ref="C55:C58"/>
    <mergeCell ref="D55:D58"/>
    <mergeCell ref="C59:C63"/>
    <mergeCell ref="D59:D63"/>
    <mergeCell ref="C64:C71"/>
    <mergeCell ref="D64:D71"/>
    <mergeCell ref="C72:C74"/>
    <mergeCell ref="D72:D74"/>
    <mergeCell ref="C75:C77"/>
    <mergeCell ref="D75:D77"/>
    <mergeCell ref="D20:D21"/>
    <mergeCell ref="B15:B16"/>
    <mergeCell ref="C2:H2"/>
    <mergeCell ref="C4:H4"/>
    <mergeCell ref="C5:H5"/>
    <mergeCell ref="C6:H6"/>
    <mergeCell ref="B7:B9"/>
    <mergeCell ref="C9:H9"/>
    <mergeCell ref="C3:H3"/>
    <mergeCell ref="C10:H10"/>
    <mergeCell ref="C11:H11"/>
    <mergeCell ref="C15:C16"/>
    <mergeCell ref="D15:D16"/>
    <mergeCell ref="E15:E16"/>
    <mergeCell ref="F15:I15"/>
    <mergeCell ref="B17:I17"/>
    <mergeCell ref="C7:L7"/>
    <mergeCell ref="C8:L8"/>
    <mergeCell ref="B39:B47"/>
    <mergeCell ref="D39:D42"/>
    <mergeCell ref="C43:C44"/>
    <mergeCell ref="D43:D44"/>
    <mergeCell ref="C45:C47"/>
    <mergeCell ref="D45:D47"/>
    <mergeCell ref="B25:B29"/>
    <mergeCell ref="C25:C29"/>
    <mergeCell ref="D25:D29"/>
    <mergeCell ref="B31:B37"/>
    <mergeCell ref="C31:C34"/>
    <mergeCell ref="D31:D34"/>
    <mergeCell ref="C35:C36"/>
    <mergeCell ref="D35:D36"/>
    <mergeCell ref="C13:H13"/>
    <mergeCell ref="C131:C132"/>
    <mergeCell ref="D131:D132"/>
    <mergeCell ref="C133:C135"/>
    <mergeCell ref="D133:D135"/>
    <mergeCell ref="B24:I24"/>
    <mergeCell ref="B30:I30"/>
    <mergeCell ref="B38:I38"/>
    <mergeCell ref="C94:C100"/>
    <mergeCell ref="D94:D100"/>
    <mergeCell ref="C101:C102"/>
    <mergeCell ref="D101:D102"/>
    <mergeCell ref="C103:C104"/>
    <mergeCell ref="D103:D104"/>
    <mergeCell ref="B79:B107"/>
    <mergeCell ref="C79:C80"/>
    <mergeCell ref="D79:D80"/>
    <mergeCell ref="C81:C86"/>
    <mergeCell ref="D81:D86"/>
    <mergeCell ref="C87:C93"/>
    <mergeCell ref="D87:D93"/>
    <mergeCell ref="C105:C107"/>
    <mergeCell ref="D105:D107"/>
    <mergeCell ref="B78:I78"/>
    <mergeCell ref="C39:C42"/>
    <mergeCell ref="C153:C156"/>
    <mergeCell ref="D153:D156"/>
    <mergeCell ref="C157:C158"/>
    <mergeCell ref="D157:D158"/>
    <mergeCell ref="C169:C171"/>
    <mergeCell ref="D169:D171"/>
    <mergeCell ref="B108:I108"/>
    <mergeCell ref="B137:B142"/>
    <mergeCell ref="C138:C142"/>
    <mergeCell ref="D138:D142"/>
    <mergeCell ref="C116:C120"/>
    <mergeCell ref="D116:D120"/>
    <mergeCell ref="C121:C128"/>
    <mergeCell ref="D121:D128"/>
    <mergeCell ref="C129:C130"/>
    <mergeCell ref="D129:D130"/>
    <mergeCell ref="B136:I136"/>
    <mergeCell ref="B109:B135"/>
    <mergeCell ref="C109:C110"/>
    <mergeCell ref="D109:D110"/>
    <mergeCell ref="C111:C112"/>
    <mergeCell ref="D111:D112"/>
    <mergeCell ref="C113:C115"/>
    <mergeCell ref="D113:D115"/>
    <mergeCell ref="B143:I143"/>
    <mergeCell ref="B173:B200"/>
    <mergeCell ref="C173:C177"/>
    <mergeCell ref="D173:D177"/>
    <mergeCell ref="C178:C181"/>
    <mergeCell ref="D178:D181"/>
    <mergeCell ref="C182:C185"/>
    <mergeCell ref="D182:D185"/>
    <mergeCell ref="C196:C197"/>
    <mergeCell ref="D196:D197"/>
    <mergeCell ref="C198:C200"/>
    <mergeCell ref="D198:D200"/>
    <mergeCell ref="B172:I172"/>
    <mergeCell ref="C159:C163"/>
    <mergeCell ref="D159:D163"/>
    <mergeCell ref="C164:C166"/>
    <mergeCell ref="D164:D166"/>
    <mergeCell ref="C167:C168"/>
    <mergeCell ref="D167:D168"/>
    <mergeCell ref="B144:B171"/>
    <mergeCell ref="C144:C148"/>
    <mergeCell ref="D144:D148"/>
    <mergeCell ref="C149:C152"/>
    <mergeCell ref="D149:D152"/>
    <mergeCell ref="B205:B214"/>
    <mergeCell ref="C205:C212"/>
    <mergeCell ref="D205:D212"/>
    <mergeCell ref="C186:C187"/>
    <mergeCell ref="D186:D187"/>
    <mergeCell ref="C188:C192"/>
    <mergeCell ref="D188:D192"/>
    <mergeCell ref="C193:C195"/>
    <mergeCell ref="D193:D195"/>
    <mergeCell ref="C202:C203"/>
    <mergeCell ref="D202:D203"/>
    <mergeCell ref="B204:I204"/>
    <mergeCell ref="B202:B203"/>
    <mergeCell ref="B201:I201"/>
    <mergeCell ref="K56:K57"/>
    <mergeCell ref="L56:L57"/>
    <mergeCell ref="O56:O57"/>
    <mergeCell ref="P56:P57"/>
    <mergeCell ref="K59:K60"/>
    <mergeCell ref="L59:L60"/>
    <mergeCell ref="O59:O60"/>
    <mergeCell ref="P59:P60"/>
    <mergeCell ref="K50:K51"/>
    <mergeCell ref="L50:L51"/>
    <mergeCell ref="M50:M51"/>
    <mergeCell ref="N50:N51"/>
    <mergeCell ref="O50:O51"/>
    <mergeCell ref="P50:P51"/>
    <mergeCell ref="K53:K54"/>
    <mergeCell ref="L53:L54"/>
    <mergeCell ref="O53:O54"/>
    <mergeCell ref="P53:P54"/>
  </mergeCells>
  <conditionalFormatting sqref="G1 G112 G126:G128 G132 G148 G152 G156 G158 G163 G165:G166 G168 G173:G200 G212:G230 G139:G142 G14 G16 G79:G107 G18:G23 G25:G29 G31:G37 G39:G47">
    <cfRule type="containsText" dxfId="533" priority="278" operator="containsText" text="Acceptable">
      <formula>NOT(ISERROR(SEARCH("Acceptable",G1)))</formula>
    </cfRule>
    <cfRule type="containsText" dxfId="532" priority="279" operator="containsText" text="Minor issue">
      <formula>NOT(ISERROR(SEARCH("Minor issue",G1)))</formula>
    </cfRule>
    <cfRule type="containsText" dxfId="531" priority="280" operator="containsText" text="Major issue">
      <formula>NOT(ISERROR(SEARCH("Major issue",G1)))</formula>
    </cfRule>
    <cfRule type="containsText" dxfId="530" priority="282" operator="containsText" text="Clarification required">
      <formula>NOT(ISERROR(SEARCH("Clarification required",G1)))</formula>
    </cfRule>
    <cfRule type="containsText" dxfId="529" priority="283" operator="containsText" text="Recommendations">
      <formula>NOT(ISERROR(SEARCH("Recommendations",G1)))</formula>
    </cfRule>
  </conditionalFormatting>
  <conditionalFormatting sqref="G2:G6 G9:G12">
    <cfRule type="containsText" dxfId="528" priority="273" operator="containsText" text="Acceptable">
      <formula>NOT(ISERROR(SEARCH("Acceptable",G2)))</formula>
    </cfRule>
    <cfRule type="containsText" dxfId="527" priority="274" operator="containsText" text="Minor issue">
      <formula>NOT(ISERROR(SEARCH("Minor issue",G2)))</formula>
    </cfRule>
    <cfRule type="containsText" dxfId="526" priority="275" operator="containsText" text="Major issue">
      <formula>NOT(ISERROR(SEARCH("Major issue",G2)))</formula>
    </cfRule>
    <cfRule type="containsText" dxfId="525" priority="276" operator="containsText" text="Clarification required">
      <formula>NOT(ISERROR(SEARCH("Clarification required",G2)))</formula>
    </cfRule>
    <cfRule type="containsText" dxfId="524" priority="277" operator="containsText" text="Recommendations">
      <formula>NOT(ISERROR(SEARCH("Recommendations",G2)))</formula>
    </cfRule>
  </conditionalFormatting>
  <conditionalFormatting sqref="G109:G110">
    <cfRule type="containsText" dxfId="523" priority="268" operator="containsText" text="Acceptable">
      <formula>NOT(ISERROR(SEARCH("Acceptable",G109)))</formula>
    </cfRule>
    <cfRule type="containsText" dxfId="522" priority="269" operator="containsText" text="Minor issue">
      <formula>NOT(ISERROR(SEARCH("Minor issue",G109)))</formula>
    </cfRule>
    <cfRule type="containsText" dxfId="521" priority="270" operator="containsText" text="Major issue">
      <formula>NOT(ISERROR(SEARCH("Major issue",G109)))</formula>
    </cfRule>
    <cfRule type="containsText" dxfId="520" priority="271" operator="containsText" text="Clarification required">
      <formula>NOT(ISERROR(SEARCH("Clarification required",G109)))</formula>
    </cfRule>
    <cfRule type="containsText" dxfId="519" priority="272" operator="containsText" text="Recommendations">
      <formula>NOT(ISERROR(SEARCH("Recommendations",G109)))</formula>
    </cfRule>
  </conditionalFormatting>
  <conditionalFormatting sqref="G111">
    <cfRule type="containsText" dxfId="518" priority="263" operator="containsText" text="Acceptable">
      <formula>NOT(ISERROR(SEARCH("Acceptable",G111)))</formula>
    </cfRule>
    <cfRule type="containsText" dxfId="517" priority="264" operator="containsText" text="Minor issue">
      <formula>NOT(ISERROR(SEARCH("Minor issue",G111)))</formula>
    </cfRule>
    <cfRule type="containsText" dxfId="516" priority="265" operator="containsText" text="Major issue">
      <formula>NOT(ISERROR(SEARCH("Major issue",G111)))</formula>
    </cfRule>
    <cfRule type="containsText" dxfId="515" priority="266" operator="containsText" text="Clarification required">
      <formula>NOT(ISERROR(SEARCH("Clarification required",G111)))</formula>
    </cfRule>
    <cfRule type="containsText" dxfId="514" priority="267" operator="containsText" text="Recommendations">
      <formula>NOT(ISERROR(SEARCH("Recommendations",G111)))</formula>
    </cfRule>
  </conditionalFormatting>
  <conditionalFormatting sqref="G114">
    <cfRule type="containsText" dxfId="513" priority="258" operator="containsText" text="Acceptable">
      <formula>NOT(ISERROR(SEARCH("Acceptable",G114)))</formula>
    </cfRule>
    <cfRule type="containsText" dxfId="512" priority="259" operator="containsText" text="Minor issue">
      <formula>NOT(ISERROR(SEARCH("Minor issue",G114)))</formula>
    </cfRule>
    <cfRule type="containsText" dxfId="511" priority="260" operator="containsText" text="Major issue">
      <formula>NOT(ISERROR(SEARCH("Major issue",G114)))</formula>
    </cfRule>
    <cfRule type="containsText" dxfId="510" priority="261" operator="containsText" text="Clarification required">
      <formula>NOT(ISERROR(SEARCH("Clarification required",G114)))</formula>
    </cfRule>
    <cfRule type="containsText" dxfId="509" priority="262" operator="containsText" text="Recommendations">
      <formula>NOT(ISERROR(SEARCH("Recommendations",G114)))</formula>
    </cfRule>
  </conditionalFormatting>
  <conditionalFormatting sqref="G113">
    <cfRule type="containsText" dxfId="508" priority="253" operator="containsText" text="Acceptable">
      <formula>NOT(ISERROR(SEARCH("Acceptable",G113)))</formula>
    </cfRule>
    <cfRule type="containsText" dxfId="507" priority="254" operator="containsText" text="Minor issue">
      <formula>NOT(ISERROR(SEARCH("Minor issue",G113)))</formula>
    </cfRule>
    <cfRule type="containsText" dxfId="506" priority="255" operator="containsText" text="Major issue">
      <formula>NOT(ISERROR(SEARCH("Major issue",G113)))</formula>
    </cfRule>
    <cfRule type="containsText" dxfId="505" priority="256" operator="containsText" text="Clarification required">
      <formula>NOT(ISERROR(SEARCH("Clarification required",G113)))</formula>
    </cfRule>
    <cfRule type="containsText" dxfId="504" priority="257" operator="containsText" text="Recommendations">
      <formula>NOT(ISERROR(SEARCH("Recommendations",G113)))</formula>
    </cfRule>
  </conditionalFormatting>
  <conditionalFormatting sqref="G115">
    <cfRule type="containsText" dxfId="503" priority="248" operator="containsText" text="Acceptable">
      <formula>NOT(ISERROR(SEARCH("Acceptable",G115)))</formula>
    </cfRule>
    <cfRule type="containsText" dxfId="502" priority="249" operator="containsText" text="Minor issue">
      <formula>NOT(ISERROR(SEARCH("Minor issue",G115)))</formula>
    </cfRule>
    <cfRule type="containsText" dxfId="501" priority="250" operator="containsText" text="Major issue">
      <formula>NOT(ISERROR(SEARCH("Major issue",G115)))</formula>
    </cfRule>
    <cfRule type="containsText" dxfId="500" priority="251" operator="containsText" text="Clarification required">
      <formula>NOT(ISERROR(SEARCH("Clarification required",G115)))</formula>
    </cfRule>
    <cfRule type="containsText" dxfId="499" priority="252" operator="containsText" text="Recommendations">
      <formula>NOT(ISERROR(SEARCH("Recommendations",G115)))</formula>
    </cfRule>
  </conditionalFormatting>
  <conditionalFormatting sqref="G116:G119">
    <cfRule type="containsText" dxfId="498" priority="243" operator="containsText" text="Acceptable">
      <formula>NOT(ISERROR(SEARCH("Acceptable",G116)))</formula>
    </cfRule>
    <cfRule type="containsText" dxfId="497" priority="244" operator="containsText" text="Minor issue">
      <formula>NOT(ISERROR(SEARCH("Minor issue",G116)))</formula>
    </cfRule>
    <cfRule type="containsText" dxfId="496" priority="245" operator="containsText" text="Major issue">
      <formula>NOT(ISERROR(SEARCH("Major issue",G116)))</formula>
    </cfRule>
    <cfRule type="containsText" dxfId="495" priority="246" operator="containsText" text="Clarification required">
      <formula>NOT(ISERROR(SEARCH("Clarification required",G116)))</formula>
    </cfRule>
    <cfRule type="containsText" dxfId="494" priority="247" operator="containsText" text="Recommendations">
      <formula>NOT(ISERROR(SEARCH("Recommendations",G116)))</formula>
    </cfRule>
  </conditionalFormatting>
  <conditionalFormatting sqref="G120">
    <cfRule type="containsText" dxfId="493" priority="238" operator="containsText" text="Acceptable">
      <formula>NOT(ISERROR(SEARCH("Acceptable",G120)))</formula>
    </cfRule>
    <cfRule type="containsText" dxfId="492" priority="239" operator="containsText" text="Minor issue">
      <formula>NOT(ISERROR(SEARCH("Minor issue",G120)))</formula>
    </cfRule>
    <cfRule type="containsText" dxfId="491" priority="240" operator="containsText" text="Major issue">
      <formula>NOT(ISERROR(SEARCH("Major issue",G120)))</formula>
    </cfRule>
    <cfRule type="containsText" dxfId="490" priority="241" operator="containsText" text="Clarification required">
      <formula>NOT(ISERROR(SEARCH("Clarification required",G120)))</formula>
    </cfRule>
    <cfRule type="containsText" dxfId="489" priority="242" operator="containsText" text="Recommendations">
      <formula>NOT(ISERROR(SEARCH("Recommendations",G120)))</formula>
    </cfRule>
  </conditionalFormatting>
  <conditionalFormatting sqref="G121:G125">
    <cfRule type="containsText" dxfId="488" priority="233" operator="containsText" text="Acceptable">
      <formula>NOT(ISERROR(SEARCH("Acceptable",G121)))</formula>
    </cfRule>
    <cfRule type="containsText" dxfId="487" priority="234" operator="containsText" text="Minor issue">
      <formula>NOT(ISERROR(SEARCH("Minor issue",G121)))</formula>
    </cfRule>
    <cfRule type="containsText" dxfId="486" priority="235" operator="containsText" text="Major issue">
      <formula>NOT(ISERROR(SEARCH("Major issue",G121)))</formula>
    </cfRule>
    <cfRule type="containsText" dxfId="485" priority="236" operator="containsText" text="Clarification required">
      <formula>NOT(ISERROR(SEARCH("Clarification required",G121)))</formula>
    </cfRule>
    <cfRule type="containsText" dxfId="484" priority="237" operator="containsText" text="Recommendations">
      <formula>NOT(ISERROR(SEARCH("Recommendations",G121)))</formula>
    </cfRule>
  </conditionalFormatting>
  <conditionalFormatting sqref="G129">
    <cfRule type="containsText" dxfId="483" priority="228" operator="containsText" text="Acceptable">
      <formula>NOT(ISERROR(SEARCH("Acceptable",G129)))</formula>
    </cfRule>
    <cfRule type="containsText" dxfId="482" priority="229" operator="containsText" text="Minor issue">
      <formula>NOT(ISERROR(SEARCH("Minor issue",G129)))</formula>
    </cfRule>
    <cfRule type="containsText" dxfId="481" priority="230" operator="containsText" text="Major issue">
      <formula>NOT(ISERROR(SEARCH("Major issue",G129)))</formula>
    </cfRule>
    <cfRule type="containsText" dxfId="480" priority="231" operator="containsText" text="Clarification required">
      <formula>NOT(ISERROR(SEARCH("Clarification required",G129)))</formula>
    </cfRule>
    <cfRule type="containsText" dxfId="479" priority="232" operator="containsText" text="Recommendations">
      <formula>NOT(ISERROR(SEARCH("Recommendations",G129)))</formula>
    </cfRule>
  </conditionalFormatting>
  <conditionalFormatting sqref="G169:G171">
    <cfRule type="containsText" dxfId="478" priority="131" operator="containsText" text="Acceptable">
      <formula>NOT(ISERROR(SEARCH("Acceptable",G169)))</formula>
    </cfRule>
    <cfRule type="containsText" dxfId="477" priority="132" operator="containsText" text="Minor issue">
      <formula>NOT(ISERROR(SEARCH("Minor issue",G169)))</formula>
    </cfRule>
    <cfRule type="containsText" dxfId="476" priority="133" operator="containsText" text="Major issue">
      <formula>NOT(ISERROR(SEARCH("Major issue",G169)))</formula>
    </cfRule>
    <cfRule type="containsText" dxfId="475" priority="134" operator="containsText" text="Clarification required">
      <formula>NOT(ISERROR(SEARCH("Clarification required",G169)))</formula>
    </cfRule>
    <cfRule type="containsText" dxfId="474" priority="135" operator="containsText" text="Recommendations">
      <formula>NOT(ISERROR(SEARCH("Recommendations",G169)))</formula>
    </cfRule>
  </conditionalFormatting>
  <conditionalFormatting sqref="G130">
    <cfRule type="containsText" dxfId="473" priority="218" operator="containsText" text="Acceptable">
      <formula>NOT(ISERROR(SEARCH("Acceptable",G130)))</formula>
    </cfRule>
    <cfRule type="containsText" dxfId="472" priority="219" operator="containsText" text="Minor issue">
      <formula>NOT(ISERROR(SEARCH("Minor issue",G130)))</formula>
    </cfRule>
    <cfRule type="containsText" dxfId="471" priority="220" operator="containsText" text="Major issue">
      <formula>NOT(ISERROR(SEARCH("Major issue",G130)))</formula>
    </cfRule>
    <cfRule type="containsText" dxfId="470" priority="221" operator="containsText" text="Clarification required">
      <formula>NOT(ISERROR(SEARCH("Clarification required",G130)))</formula>
    </cfRule>
    <cfRule type="containsText" dxfId="469" priority="222" operator="containsText" text="Recommendations">
      <formula>NOT(ISERROR(SEARCH("Recommendations",G130)))</formula>
    </cfRule>
  </conditionalFormatting>
  <conditionalFormatting sqref="G131">
    <cfRule type="containsText" dxfId="468" priority="213" operator="containsText" text="Acceptable">
      <formula>NOT(ISERROR(SEARCH("Acceptable",G131)))</formula>
    </cfRule>
    <cfRule type="containsText" dxfId="467" priority="214" operator="containsText" text="Minor issue">
      <formula>NOT(ISERROR(SEARCH("Minor issue",G131)))</formula>
    </cfRule>
    <cfRule type="containsText" dxfId="466" priority="215" operator="containsText" text="Major issue">
      <formula>NOT(ISERROR(SEARCH("Major issue",G131)))</formula>
    </cfRule>
    <cfRule type="containsText" dxfId="465" priority="216" operator="containsText" text="Clarification required">
      <formula>NOT(ISERROR(SEARCH("Clarification required",G131)))</formula>
    </cfRule>
    <cfRule type="containsText" dxfId="464" priority="217" operator="containsText" text="Recommendations">
      <formula>NOT(ISERROR(SEARCH("Recommendations",G131)))</formula>
    </cfRule>
  </conditionalFormatting>
  <conditionalFormatting sqref="G133:G135">
    <cfRule type="containsText" dxfId="463" priority="208" operator="containsText" text="Acceptable">
      <formula>NOT(ISERROR(SEARCH("Acceptable",G133)))</formula>
    </cfRule>
    <cfRule type="containsText" dxfId="462" priority="209" operator="containsText" text="Minor issue">
      <formula>NOT(ISERROR(SEARCH("Minor issue",G133)))</formula>
    </cfRule>
    <cfRule type="containsText" dxfId="461" priority="210" operator="containsText" text="Major issue">
      <formula>NOT(ISERROR(SEARCH("Major issue",G133)))</formula>
    </cfRule>
    <cfRule type="containsText" dxfId="460" priority="211" operator="containsText" text="Clarification required">
      <formula>NOT(ISERROR(SEARCH("Clarification required",G133)))</formula>
    </cfRule>
    <cfRule type="containsText" dxfId="459" priority="212" operator="containsText" text="Recommendations">
      <formula>NOT(ISERROR(SEARCH("Recommendations",G133)))</formula>
    </cfRule>
  </conditionalFormatting>
  <conditionalFormatting sqref="G144:G145">
    <cfRule type="containsText" dxfId="458" priority="203" operator="containsText" text="Acceptable">
      <formula>NOT(ISERROR(SEARCH("Acceptable",G144)))</formula>
    </cfRule>
    <cfRule type="containsText" dxfId="457" priority="204" operator="containsText" text="Minor issue">
      <formula>NOT(ISERROR(SEARCH("Minor issue",G144)))</formula>
    </cfRule>
    <cfRule type="containsText" dxfId="456" priority="205" operator="containsText" text="Major issue">
      <formula>NOT(ISERROR(SEARCH("Major issue",G144)))</formula>
    </cfRule>
    <cfRule type="containsText" dxfId="455" priority="206" operator="containsText" text="Clarification required">
      <formula>NOT(ISERROR(SEARCH("Clarification required",G144)))</formula>
    </cfRule>
    <cfRule type="containsText" dxfId="454" priority="207" operator="containsText" text="Recommendations">
      <formula>NOT(ISERROR(SEARCH("Recommendations",G144)))</formula>
    </cfRule>
  </conditionalFormatting>
  <conditionalFormatting sqref="F144">
    <cfRule type="cellIs" dxfId="453" priority="202" stopIfTrue="1" operator="equal">
      <formula>"Acceptable"</formula>
    </cfRule>
  </conditionalFormatting>
  <conditionalFormatting sqref="F145">
    <cfRule type="cellIs" dxfId="452" priority="201" stopIfTrue="1" operator="equal">
      <formula>"Acceptable"</formula>
    </cfRule>
  </conditionalFormatting>
  <conditionalFormatting sqref="G146">
    <cfRule type="containsText" dxfId="451" priority="196" operator="containsText" text="Acceptable">
      <formula>NOT(ISERROR(SEARCH("Acceptable",G146)))</formula>
    </cfRule>
    <cfRule type="containsText" dxfId="450" priority="197" operator="containsText" text="Minor issue">
      <formula>NOT(ISERROR(SEARCH("Minor issue",G146)))</formula>
    </cfRule>
    <cfRule type="containsText" dxfId="449" priority="198" operator="containsText" text="Major issue">
      <formula>NOT(ISERROR(SEARCH("Major issue",G146)))</formula>
    </cfRule>
    <cfRule type="containsText" dxfId="448" priority="199" operator="containsText" text="Clarification required">
      <formula>NOT(ISERROR(SEARCH("Clarification required",G146)))</formula>
    </cfRule>
    <cfRule type="containsText" dxfId="447" priority="200" operator="containsText" text="Recommendations">
      <formula>NOT(ISERROR(SEARCH("Recommendations",G146)))</formula>
    </cfRule>
  </conditionalFormatting>
  <conditionalFormatting sqref="G149">
    <cfRule type="containsText" dxfId="446" priority="186" operator="containsText" text="Acceptable">
      <formula>NOT(ISERROR(SEARCH("Acceptable",G149)))</formula>
    </cfRule>
    <cfRule type="containsText" dxfId="445" priority="187" operator="containsText" text="Minor issue">
      <formula>NOT(ISERROR(SEARCH("Minor issue",G149)))</formula>
    </cfRule>
    <cfRule type="containsText" dxfId="444" priority="188" operator="containsText" text="Major issue">
      <formula>NOT(ISERROR(SEARCH("Major issue",G149)))</formula>
    </cfRule>
    <cfRule type="containsText" dxfId="443" priority="189" operator="containsText" text="Clarification required">
      <formula>NOT(ISERROR(SEARCH("Clarification required",G149)))</formula>
    </cfRule>
    <cfRule type="containsText" dxfId="442" priority="190" operator="containsText" text="Recommendations">
      <formula>NOT(ISERROR(SEARCH("Recommendations",G149)))</formula>
    </cfRule>
  </conditionalFormatting>
  <conditionalFormatting sqref="G150">
    <cfRule type="containsText" dxfId="441" priority="181" operator="containsText" text="Acceptable">
      <formula>NOT(ISERROR(SEARCH("Acceptable",G150)))</formula>
    </cfRule>
    <cfRule type="containsText" dxfId="440" priority="182" operator="containsText" text="Minor issue">
      <formula>NOT(ISERROR(SEARCH("Minor issue",G150)))</formula>
    </cfRule>
    <cfRule type="containsText" dxfId="439" priority="183" operator="containsText" text="Major issue">
      <formula>NOT(ISERROR(SEARCH("Major issue",G150)))</formula>
    </cfRule>
    <cfRule type="containsText" dxfId="438" priority="184" operator="containsText" text="Clarification required">
      <formula>NOT(ISERROR(SEARCH("Clarification required",G150)))</formula>
    </cfRule>
    <cfRule type="containsText" dxfId="437" priority="185" operator="containsText" text="Recommendations">
      <formula>NOT(ISERROR(SEARCH("Recommendations",G150)))</formula>
    </cfRule>
  </conditionalFormatting>
  <conditionalFormatting sqref="G151">
    <cfRule type="containsText" dxfId="436" priority="176" operator="containsText" text="Acceptable">
      <formula>NOT(ISERROR(SEARCH("Acceptable",G151)))</formula>
    </cfRule>
    <cfRule type="containsText" dxfId="435" priority="177" operator="containsText" text="Minor issue">
      <formula>NOT(ISERROR(SEARCH("Minor issue",G151)))</formula>
    </cfRule>
    <cfRule type="containsText" dxfId="434" priority="178" operator="containsText" text="Major issue">
      <formula>NOT(ISERROR(SEARCH("Major issue",G151)))</formula>
    </cfRule>
    <cfRule type="containsText" dxfId="433" priority="179" operator="containsText" text="Clarification required">
      <formula>NOT(ISERROR(SEARCH("Clarification required",G151)))</formula>
    </cfRule>
    <cfRule type="containsText" dxfId="432" priority="180" operator="containsText" text="Recommendations">
      <formula>NOT(ISERROR(SEARCH("Recommendations",G151)))</formula>
    </cfRule>
  </conditionalFormatting>
  <conditionalFormatting sqref="G154">
    <cfRule type="containsText" dxfId="431" priority="171" operator="containsText" text="Acceptable">
      <formula>NOT(ISERROR(SEARCH("Acceptable",G154)))</formula>
    </cfRule>
    <cfRule type="containsText" dxfId="430" priority="172" operator="containsText" text="Minor issue">
      <formula>NOT(ISERROR(SEARCH("Minor issue",G154)))</formula>
    </cfRule>
    <cfRule type="containsText" dxfId="429" priority="173" operator="containsText" text="Major issue">
      <formula>NOT(ISERROR(SEARCH("Major issue",G154)))</formula>
    </cfRule>
    <cfRule type="containsText" dxfId="428" priority="174" operator="containsText" text="Clarification required">
      <formula>NOT(ISERROR(SEARCH("Clarification required",G154)))</formula>
    </cfRule>
    <cfRule type="containsText" dxfId="427" priority="175" operator="containsText" text="Recommendations">
      <formula>NOT(ISERROR(SEARCH("Recommendations",G154)))</formula>
    </cfRule>
  </conditionalFormatting>
  <conditionalFormatting sqref="G153">
    <cfRule type="containsText" dxfId="426" priority="166" operator="containsText" text="Acceptable">
      <formula>NOT(ISERROR(SEARCH("Acceptable",G153)))</formula>
    </cfRule>
    <cfRule type="containsText" dxfId="425" priority="167" operator="containsText" text="Minor issue">
      <formula>NOT(ISERROR(SEARCH("Minor issue",G153)))</formula>
    </cfRule>
    <cfRule type="containsText" dxfId="424" priority="168" operator="containsText" text="Major issue">
      <formula>NOT(ISERROR(SEARCH("Major issue",G153)))</formula>
    </cfRule>
    <cfRule type="containsText" dxfId="423" priority="169" operator="containsText" text="Clarification required">
      <formula>NOT(ISERROR(SEARCH("Clarification required",G153)))</formula>
    </cfRule>
    <cfRule type="containsText" dxfId="422" priority="170" operator="containsText" text="Recommendations">
      <formula>NOT(ISERROR(SEARCH("Recommendations",G153)))</formula>
    </cfRule>
  </conditionalFormatting>
  <conditionalFormatting sqref="G155">
    <cfRule type="containsText" dxfId="421" priority="161" operator="containsText" text="Acceptable">
      <formula>NOT(ISERROR(SEARCH("Acceptable",G155)))</formula>
    </cfRule>
    <cfRule type="containsText" dxfId="420" priority="162" operator="containsText" text="Minor issue">
      <formula>NOT(ISERROR(SEARCH("Minor issue",G155)))</formula>
    </cfRule>
    <cfRule type="containsText" dxfId="419" priority="163" operator="containsText" text="Major issue">
      <formula>NOT(ISERROR(SEARCH("Major issue",G155)))</formula>
    </cfRule>
    <cfRule type="containsText" dxfId="418" priority="164" operator="containsText" text="Clarification required">
      <formula>NOT(ISERROR(SEARCH("Clarification required",G155)))</formula>
    </cfRule>
    <cfRule type="containsText" dxfId="417" priority="165" operator="containsText" text="Recommendations">
      <formula>NOT(ISERROR(SEARCH("Recommendations",G155)))</formula>
    </cfRule>
  </conditionalFormatting>
  <conditionalFormatting sqref="G157">
    <cfRule type="containsText" dxfId="416" priority="156" operator="containsText" text="Acceptable">
      <formula>NOT(ISERROR(SEARCH("Acceptable",G157)))</formula>
    </cfRule>
    <cfRule type="containsText" dxfId="415" priority="157" operator="containsText" text="Minor issue">
      <formula>NOT(ISERROR(SEARCH("Minor issue",G157)))</formula>
    </cfRule>
    <cfRule type="containsText" dxfId="414" priority="158" operator="containsText" text="Major issue">
      <formula>NOT(ISERROR(SEARCH("Major issue",G157)))</formula>
    </cfRule>
    <cfRule type="containsText" dxfId="413" priority="159" operator="containsText" text="Clarification required">
      <formula>NOT(ISERROR(SEARCH("Clarification required",G157)))</formula>
    </cfRule>
    <cfRule type="containsText" dxfId="412" priority="160" operator="containsText" text="Recommendations">
      <formula>NOT(ISERROR(SEARCH("Recommendations",G157)))</formula>
    </cfRule>
  </conditionalFormatting>
  <conditionalFormatting sqref="G162 G159:G160">
    <cfRule type="containsText" dxfId="411" priority="151" operator="containsText" text="Acceptable">
      <formula>NOT(ISERROR(SEARCH("Acceptable",G159)))</formula>
    </cfRule>
    <cfRule type="containsText" dxfId="410" priority="152" operator="containsText" text="Minor issue">
      <formula>NOT(ISERROR(SEARCH("Minor issue",G159)))</formula>
    </cfRule>
    <cfRule type="containsText" dxfId="409" priority="153" operator="containsText" text="Major issue">
      <formula>NOT(ISERROR(SEARCH("Major issue",G159)))</formula>
    </cfRule>
    <cfRule type="containsText" dxfId="408" priority="154" operator="containsText" text="Clarification required">
      <formula>NOT(ISERROR(SEARCH("Clarification required",G159)))</formula>
    </cfRule>
    <cfRule type="containsText" dxfId="407" priority="155" operator="containsText" text="Recommendations">
      <formula>NOT(ISERROR(SEARCH("Recommendations",G159)))</formula>
    </cfRule>
  </conditionalFormatting>
  <conditionalFormatting sqref="G161">
    <cfRule type="containsText" dxfId="406" priority="146" operator="containsText" text="Acceptable">
      <formula>NOT(ISERROR(SEARCH("Acceptable",G161)))</formula>
    </cfRule>
    <cfRule type="containsText" dxfId="405" priority="147" operator="containsText" text="Minor issue">
      <formula>NOT(ISERROR(SEARCH("Minor issue",G161)))</formula>
    </cfRule>
    <cfRule type="containsText" dxfId="404" priority="148" operator="containsText" text="Major issue">
      <formula>NOT(ISERROR(SEARCH("Major issue",G161)))</formula>
    </cfRule>
    <cfRule type="containsText" dxfId="403" priority="149" operator="containsText" text="Clarification required">
      <formula>NOT(ISERROR(SEARCH("Clarification required",G161)))</formula>
    </cfRule>
    <cfRule type="containsText" dxfId="402" priority="150" operator="containsText" text="Recommendations">
      <formula>NOT(ISERROR(SEARCH("Recommendations",G161)))</formula>
    </cfRule>
  </conditionalFormatting>
  <conditionalFormatting sqref="G164">
    <cfRule type="containsText" dxfId="401" priority="141" operator="containsText" text="Acceptable">
      <formula>NOT(ISERROR(SEARCH("Acceptable",G164)))</formula>
    </cfRule>
    <cfRule type="containsText" dxfId="400" priority="142" operator="containsText" text="Minor issue">
      <formula>NOT(ISERROR(SEARCH("Minor issue",G164)))</formula>
    </cfRule>
    <cfRule type="containsText" dxfId="399" priority="143" operator="containsText" text="Major issue">
      <formula>NOT(ISERROR(SEARCH("Major issue",G164)))</formula>
    </cfRule>
    <cfRule type="containsText" dxfId="398" priority="144" operator="containsText" text="Clarification required">
      <formula>NOT(ISERROR(SEARCH("Clarification required",G164)))</formula>
    </cfRule>
    <cfRule type="containsText" dxfId="397" priority="145" operator="containsText" text="Recommendations">
      <formula>NOT(ISERROR(SEARCH("Recommendations",G164)))</formula>
    </cfRule>
  </conditionalFormatting>
  <conditionalFormatting sqref="G167">
    <cfRule type="containsText" dxfId="396" priority="136" operator="containsText" text="Acceptable">
      <formula>NOT(ISERROR(SEARCH("Acceptable",G167)))</formula>
    </cfRule>
    <cfRule type="containsText" dxfId="395" priority="137" operator="containsText" text="Minor issue">
      <formula>NOT(ISERROR(SEARCH("Minor issue",G167)))</formula>
    </cfRule>
    <cfRule type="containsText" dxfId="394" priority="138" operator="containsText" text="Major issue">
      <formula>NOT(ISERROR(SEARCH("Major issue",G167)))</formula>
    </cfRule>
    <cfRule type="containsText" dxfId="393" priority="139" operator="containsText" text="Clarification required">
      <formula>NOT(ISERROR(SEARCH("Clarification required",G167)))</formula>
    </cfRule>
    <cfRule type="containsText" dxfId="392" priority="140" operator="containsText" text="Recommendations">
      <formula>NOT(ISERROR(SEARCH("Recommendations",G167)))</formula>
    </cfRule>
  </conditionalFormatting>
  <conditionalFormatting sqref="G147">
    <cfRule type="containsText" dxfId="391" priority="96" operator="containsText" text="Acceptable">
      <formula>NOT(ISERROR(SEARCH("Acceptable",G147)))</formula>
    </cfRule>
    <cfRule type="containsText" dxfId="390" priority="97" operator="containsText" text="Minor issue">
      <formula>NOT(ISERROR(SEARCH("Minor issue",G147)))</formula>
    </cfRule>
    <cfRule type="containsText" dxfId="389" priority="98" operator="containsText" text="Major issue">
      <formula>NOT(ISERROR(SEARCH("Major issue",G147)))</formula>
    </cfRule>
    <cfRule type="containsText" dxfId="388" priority="99" operator="containsText" text="Clarification required">
      <formula>NOT(ISERROR(SEARCH("Clarification required",G147)))</formula>
    </cfRule>
    <cfRule type="containsText" dxfId="387" priority="100" operator="containsText" text="Recommendations">
      <formula>NOT(ISERROR(SEARCH("Recommendations",G147)))</formula>
    </cfRule>
  </conditionalFormatting>
  <conditionalFormatting sqref="G205">
    <cfRule type="containsText" dxfId="386" priority="126" operator="containsText" text="Acceptable">
      <formula>NOT(ISERROR(SEARCH("Acceptable",G205)))</formula>
    </cfRule>
    <cfRule type="containsText" dxfId="385" priority="127" operator="containsText" text="Minor issue">
      <formula>NOT(ISERROR(SEARCH("Minor issue",G205)))</formula>
    </cfRule>
    <cfRule type="containsText" dxfId="384" priority="128" operator="containsText" text="Major issue">
      <formula>NOT(ISERROR(SEARCH("Major issue",G205)))</formula>
    </cfRule>
    <cfRule type="containsText" dxfId="383" priority="129" operator="containsText" text="Clarification required">
      <formula>NOT(ISERROR(SEARCH("Clarification required",G205)))</formula>
    </cfRule>
    <cfRule type="containsText" dxfId="382" priority="130" operator="containsText" text="Recommendations">
      <formula>NOT(ISERROR(SEARCH("Recommendations",G205)))</formula>
    </cfRule>
  </conditionalFormatting>
  <conditionalFormatting sqref="G206">
    <cfRule type="containsText" dxfId="381" priority="121" operator="containsText" text="Acceptable">
      <formula>NOT(ISERROR(SEARCH("Acceptable",G206)))</formula>
    </cfRule>
    <cfRule type="containsText" dxfId="380" priority="122" operator="containsText" text="Minor issue">
      <formula>NOT(ISERROR(SEARCH("Minor issue",G206)))</formula>
    </cfRule>
    <cfRule type="containsText" dxfId="379" priority="123" operator="containsText" text="Major issue">
      <formula>NOT(ISERROR(SEARCH("Major issue",G206)))</formula>
    </cfRule>
    <cfRule type="containsText" dxfId="378" priority="124" operator="containsText" text="Clarification required">
      <formula>NOT(ISERROR(SEARCH("Clarification required",G206)))</formula>
    </cfRule>
    <cfRule type="containsText" dxfId="377" priority="125" operator="containsText" text="Recommendations">
      <formula>NOT(ISERROR(SEARCH("Recommendations",G206)))</formula>
    </cfRule>
  </conditionalFormatting>
  <conditionalFormatting sqref="G207:G208">
    <cfRule type="containsText" dxfId="376" priority="116" operator="containsText" text="Acceptable">
      <formula>NOT(ISERROR(SEARCH("Acceptable",G207)))</formula>
    </cfRule>
    <cfRule type="containsText" dxfId="375" priority="117" operator="containsText" text="Minor issue">
      <formula>NOT(ISERROR(SEARCH("Minor issue",G207)))</formula>
    </cfRule>
    <cfRule type="containsText" dxfId="374" priority="118" operator="containsText" text="Major issue">
      <formula>NOT(ISERROR(SEARCH("Major issue",G207)))</formula>
    </cfRule>
    <cfRule type="containsText" dxfId="373" priority="119" operator="containsText" text="Clarification required">
      <formula>NOT(ISERROR(SEARCH("Clarification required",G207)))</formula>
    </cfRule>
    <cfRule type="containsText" dxfId="372" priority="120" operator="containsText" text="Recommendations">
      <formula>NOT(ISERROR(SEARCH("Recommendations",G207)))</formula>
    </cfRule>
  </conditionalFormatting>
  <conditionalFormatting sqref="G209">
    <cfRule type="containsText" dxfId="371" priority="111" operator="containsText" text="Acceptable">
      <formula>NOT(ISERROR(SEARCH("Acceptable",G209)))</formula>
    </cfRule>
    <cfRule type="containsText" dxfId="370" priority="112" operator="containsText" text="Minor issue">
      <formula>NOT(ISERROR(SEARCH("Minor issue",G209)))</formula>
    </cfRule>
    <cfRule type="containsText" dxfId="369" priority="113" operator="containsText" text="Major issue">
      <formula>NOT(ISERROR(SEARCH("Major issue",G209)))</formula>
    </cfRule>
    <cfRule type="containsText" dxfId="368" priority="114" operator="containsText" text="Clarification required">
      <formula>NOT(ISERROR(SEARCH("Clarification required",G209)))</formula>
    </cfRule>
    <cfRule type="containsText" dxfId="367" priority="115" operator="containsText" text="Recommendations">
      <formula>NOT(ISERROR(SEARCH("Recommendations",G209)))</formula>
    </cfRule>
  </conditionalFormatting>
  <conditionalFormatting sqref="G211">
    <cfRule type="containsText" dxfId="366" priority="106" operator="containsText" text="Acceptable">
      <formula>NOT(ISERROR(SEARCH("Acceptable",G211)))</formula>
    </cfRule>
    <cfRule type="containsText" dxfId="365" priority="107" operator="containsText" text="Minor issue">
      <formula>NOT(ISERROR(SEARCH("Minor issue",G211)))</formula>
    </cfRule>
    <cfRule type="containsText" dxfId="364" priority="108" operator="containsText" text="Major issue">
      <formula>NOT(ISERROR(SEARCH("Major issue",G211)))</formula>
    </cfRule>
    <cfRule type="containsText" dxfId="363" priority="109" operator="containsText" text="Clarification required">
      <formula>NOT(ISERROR(SEARCH("Clarification required",G211)))</formula>
    </cfRule>
    <cfRule type="containsText" dxfId="362" priority="110" operator="containsText" text="Recommendations">
      <formula>NOT(ISERROR(SEARCH("Recommendations",G211)))</formula>
    </cfRule>
  </conditionalFormatting>
  <conditionalFormatting sqref="G210">
    <cfRule type="containsText" dxfId="361" priority="101" operator="containsText" text="Acceptable">
      <formula>NOT(ISERROR(SEARCH("Acceptable",G210)))</formula>
    </cfRule>
    <cfRule type="containsText" dxfId="360" priority="102" operator="containsText" text="Minor issue">
      <formula>NOT(ISERROR(SEARCH("Minor issue",G210)))</formula>
    </cfRule>
    <cfRule type="containsText" dxfId="359" priority="103" operator="containsText" text="Major issue">
      <formula>NOT(ISERROR(SEARCH("Major issue",G210)))</formula>
    </cfRule>
    <cfRule type="containsText" dxfId="358" priority="104" operator="containsText" text="Clarification required">
      <formula>NOT(ISERROR(SEARCH("Clarification required",G210)))</formula>
    </cfRule>
    <cfRule type="containsText" dxfId="357" priority="105" operator="containsText" text="Recommendations">
      <formula>NOT(ISERROR(SEARCH("Recommendations",G210)))</formula>
    </cfRule>
  </conditionalFormatting>
  <conditionalFormatting sqref="G202">
    <cfRule type="containsText" dxfId="356" priority="86" operator="containsText" text="Acceptable">
      <formula>NOT(ISERROR(SEARCH("Acceptable",G202)))</formula>
    </cfRule>
    <cfRule type="containsText" dxfId="355" priority="87" operator="containsText" text="Minor issue">
      <formula>NOT(ISERROR(SEARCH("Minor issue",G202)))</formula>
    </cfRule>
    <cfRule type="containsText" dxfId="354" priority="88" operator="containsText" text="Major issue">
      <formula>NOT(ISERROR(SEARCH("Major issue",G202)))</formula>
    </cfRule>
    <cfRule type="containsText" dxfId="353" priority="89" operator="containsText" text="Clarification required">
      <formula>NOT(ISERROR(SEARCH("Clarification required",G202)))</formula>
    </cfRule>
    <cfRule type="containsText" dxfId="352" priority="90" operator="containsText" text="Recommendations">
      <formula>NOT(ISERROR(SEARCH("Recommendations",G202)))</formula>
    </cfRule>
  </conditionalFormatting>
  <conditionalFormatting sqref="G203">
    <cfRule type="containsText" dxfId="351" priority="91" operator="containsText" text="Acceptable">
      <formula>NOT(ISERROR(SEARCH("Acceptable",G203)))</formula>
    </cfRule>
    <cfRule type="containsText" dxfId="350" priority="92" operator="containsText" text="Minor issue">
      <formula>NOT(ISERROR(SEARCH("Minor issue",G203)))</formula>
    </cfRule>
    <cfRule type="containsText" dxfId="349" priority="93" operator="containsText" text="Major issue">
      <formula>NOT(ISERROR(SEARCH("Major issue",G203)))</formula>
    </cfRule>
    <cfRule type="containsText" dxfId="348" priority="94" operator="containsText" text="Clarification required">
      <formula>NOT(ISERROR(SEARCH("Clarification required",G203)))</formula>
    </cfRule>
    <cfRule type="containsText" dxfId="347" priority="95" operator="containsText" text="Recommendations">
      <formula>NOT(ISERROR(SEARCH("Recommendations",G203)))</formula>
    </cfRule>
  </conditionalFormatting>
  <conditionalFormatting sqref="G138">
    <cfRule type="containsText" dxfId="346" priority="81" operator="containsText" text="Acceptable">
      <formula>NOT(ISERROR(SEARCH("Acceptable",G138)))</formula>
    </cfRule>
    <cfRule type="containsText" dxfId="345" priority="82" operator="containsText" text="Minor issue">
      <formula>NOT(ISERROR(SEARCH("Minor issue",G138)))</formula>
    </cfRule>
    <cfRule type="containsText" dxfId="344" priority="83" operator="containsText" text="Major issue">
      <formula>NOT(ISERROR(SEARCH("Major issue",G138)))</formula>
    </cfRule>
    <cfRule type="containsText" dxfId="343" priority="84" operator="containsText" text="Clarification required">
      <formula>NOT(ISERROR(SEARCH("Clarification required",G138)))</formula>
    </cfRule>
    <cfRule type="containsText" dxfId="342" priority="85" operator="containsText" text="Recommendations">
      <formula>NOT(ISERROR(SEARCH("Recommendations",G138)))</formula>
    </cfRule>
  </conditionalFormatting>
  <conditionalFormatting sqref="G137">
    <cfRule type="containsText" dxfId="341" priority="76" operator="containsText" text="Acceptable">
      <formula>NOT(ISERROR(SEARCH("Acceptable",G137)))</formula>
    </cfRule>
    <cfRule type="containsText" dxfId="340" priority="77" operator="containsText" text="Minor issue">
      <formula>NOT(ISERROR(SEARCH("Minor issue",G137)))</formula>
    </cfRule>
    <cfRule type="containsText" dxfId="339" priority="78" operator="containsText" text="Major issue">
      <formula>NOT(ISERROR(SEARCH("Major issue",G137)))</formula>
    </cfRule>
    <cfRule type="containsText" dxfId="338" priority="79" operator="containsText" text="Clarification required">
      <formula>NOT(ISERROR(SEARCH("Clarification required",G137)))</formula>
    </cfRule>
    <cfRule type="containsText" dxfId="337" priority="80" operator="containsText" text="Recommendations">
      <formula>NOT(ISERROR(SEARCH("Recommendations",G137)))</formula>
    </cfRule>
  </conditionalFormatting>
  <conditionalFormatting sqref="G65">
    <cfRule type="containsText" dxfId="336" priority="56" operator="containsText" text="Acceptable">
      <formula>NOT(ISERROR(SEARCH("Acceptable",G65)))</formula>
    </cfRule>
    <cfRule type="containsText" dxfId="335" priority="57" operator="containsText" text="Minor issue">
      <formula>NOT(ISERROR(SEARCH("Minor issue",G65)))</formula>
    </cfRule>
    <cfRule type="containsText" dxfId="334" priority="58" operator="containsText" text="Major issue">
      <formula>NOT(ISERROR(SEARCH("Major issue",G65)))</formula>
    </cfRule>
    <cfRule type="containsText" dxfId="333" priority="59" operator="containsText" text="Clarification required">
      <formula>NOT(ISERROR(SEARCH("Clarification required",G65)))</formula>
    </cfRule>
    <cfRule type="containsText" dxfId="332" priority="60" operator="containsText" text="Recommendations">
      <formula>NOT(ISERROR(SEARCH("Recommendations",G65)))</formula>
    </cfRule>
  </conditionalFormatting>
  <conditionalFormatting sqref="G67">
    <cfRule type="containsText" dxfId="331" priority="46" operator="containsText" text="Acceptable">
      <formula>NOT(ISERROR(SEARCH("Acceptable",G67)))</formula>
    </cfRule>
    <cfRule type="containsText" dxfId="330" priority="47" operator="containsText" text="Minor issue">
      <formula>NOT(ISERROR(SEARCH("Minor issue",G67)))</formula>
    </cfRule>
    <cfRule type="containsText" dxfId="329" priority="48" operator="containsText" text="Major issue">
      <formula>NOT(ISERROR(SEARCH("Major issue",G67)))</formula>
    </cfRule>
    <cfRule type="containsText" dxfId="328" priority="49" operator="containsText" text="Clarification required">
      <formula>NOT(ISERROR(SEARCH("Clarification required",G67)))</formula>
    </cfRule>
    <cfRule type="containsText" dxfId="327" priority="50" operator="containsText" text="Recommendations">
      <formula>NOT(ISERROR(SEARCH("Recommendations",G67)))</formula>
    </cfRule>
  </conditionalFormatting>
  <conditionalFormatting sqref="G59">
    <cfRule type="containsText" dxfId="326" priority="66" operator="containsText" text="Acceptable">
      <formula>NOT(ISERROR(SEARCH("Acceptable",G59)))</formula>
    </cfRule>
    <cfRule type="containsText" dxfId="325" priority="67" operator="containsText" text="Minor issue">
      <formula>NOT(ISERROR(SEARCH("Minor issue",G59)))</formula>
    </cfRule>
    <cfRule type="containsText" dxfId="324" priority="68" operator="containsText" text="Major issue">
      <formula>NOT(ISERROR(SEARCH("Major issue",G59)))</formula>
    </cfRule>
    <cfRule type="containsText" dxfId="323" priority="69" operator="containsText" text="Clarification required">
      <formula>NOT(ISERROR(SEARCH("Clarification required",G59)))</formula>
    </cfRule>
    <cfRule type="containsText" dxfId="322" priority="70" operator="containsText" text="Recommendations">
      <formula>NOT(ISERROR(SEARCH("Recommendations",G59)))</formula>
    </cfRule>
  </conditionalFormatting>
  <conditionalFormatting sqref="G64">
    <cfRule type="containsText" dxfId="321" priority="61" operator="containsText" text="Acceptable">
      <formula>NOT(ISERROR(SEARCH("Acceptable",G64)))</formula>
    </cfRule>
    <cfRule type="containsText" dxfId="320" priority="62" operator="containsText" text="Minor issue">
      <formula>NOT(ISERROR(SEARCH("Minor issue",G64)))</formula>
    </cfRule>
    <cfRule type="containsText" dxfId="319" priority="63" operator="containsText" text="Major issue">
      <formula>NOT(ISERROR(SEARCH("Major issue",G64)))</formula>
    </cfRule>
    <cfRule type="containsText" dxfId="318" priority="64" operator="containsText" text="Clarification required">
      <formula>NOT(ISERROR(SEARCH("Clarification required",G64)))</formula>
    </cfRule>
    <cfRule type="containsText" dxfId="317" priority="65" operator="containsText" text="Recommendations">
      <formula>NOT(ISERROR(SEARCH("Recommendations",G64)))</formula>
    </cfRule>
  </conditionalFormatting>
  <conditionalFormatting sqref="G66">
    <cfRule type="containsText" dxfId="316" priority="51" operator="containsText" text="Acceptable">
      <formula>NOT(ISERROR(SEARCH("Acceptable",G66)))</formula>
    </cfRule>
    <cfRule type="containsText" dxfId="315" priority="52" operator="containsText" text="Minor issue">
      <formula>NOT(ISERROR(SEARCH("Minor issue",G66)))</formula>
    </cfRule>
    <cfRule type="containsText" dxfId="314" priority="53" operator="containsText" text="Major issue">
      <formula>NOT(ISERROR(SEARCH("Major issue",G66)))</formula>
    </cfRule>
    <cfRule type="containsText" dxfId="313" priority="54" operator="containsText" text="Clarification required">
      <formula>NOT(ISERROR(SEARCH("Clarification required",G66)))</formula>
    </cfRule>
    <cfRule type="containsText" dxfId="312" priority="55" operator="containsText" text="Recommendations">
      <formula>NOT(ISERROR(SEARCH("Recommendations",G66)))</formula>
    </cfRule>
  </conditionalFormatting>
  <conditionalFormatting sqref="G68:G71 G73:G76">
    <cfRule type="containsText" dxfId="311" priority="31" operator="containsText" text="Acceptable">
      <formula>NOT(ISERROR(SEARCH("Acceptable",G68)))</formula>
    </cfRule>
    <cfRule type="containsText" dxfId="310" priority="32" operator="containsText" text="Minor issue">
      <formula>NOT(ISERROR(SEARCH("Minor issue",G68)))</formula>
    </cfRule>
    <cfRule type="containsText" dxfId="309" priority="33" operator="containsText" text="Major issue">
      <formula>NOT(ISERROR(SEARCH("Major issue",G68)))</formula>
    </cfRule>
    <cfRule type="containsText" dxfId="308" priority="34" operator="containsText" text="Clarification required">
      <formula>NOT(ISERROR(SEARCH("Clarification required",G68)))</formula>
    </cfRule>
    <cfRule type="containsText" dxfId="307" priority="35" operator="containsText" text="Recommendations">
      <formula>NOT(ISERROR(SEARCH("Recommendations",G68)))</formula>
    </cfRule>
  </conditionalFormatting>
  <conditionalFormatting sqref="G50 G54:G58 G52">
    <cfRule type="containsText" dxfId="306" priority="41" operator="containsText" text="Acceptable">
      <formula>NOT(ISERROR(SEARCH("Acceptable",G50)))</formula>
    </cfRule>
    <cfRule type="containsText" dxfId="305" priority="42" operator="containsText" text="Minor issue">
      <formula>NOT(ISERROR(SEARCH("Minor issue",G50)))</formula>
    </cfRule>
    <cfRule type="containsText" dxfId="304" priority="43" operator="containsText" text="Major issue">
      <formula>NOT(ISERROR(SEARCH("Major issue",G50)))</formula>
    </cfRule>
    <cfRule type="containsText" dxfId="303" priority="44" operator="containsText" text="Clarification required">
      <formula>NOT(ISERROR(SEARCH("Clarification required",G50)))</formula>
    </cfRule>
    <cfRule type="containsText" dxfId="302" priority="45" operator="containsText" text="Recommendations">
      <formula>NOT(ISERROR(SEARCH("Recommendations",G50)))</formula>
    </cfRule>
  </conditionalFormatting>
  <conditionalFormatting sqref="G60:G63">
    <cfRule type="containsText" dxfId="301" priority="36" operator="containsText" text="Acceptable">
      <formula>NOT(ISERROR(SEARCH("Acceptable",G60)))</formula>
    </cfRule>
    <cfRule type="containsText" dxfId="300" priority="37" operator="containsText" text="Minor issue">
      <formula>NOT(ISERROR(SEARCH("Minor issue",G60)))</formula>
    </cfRule>
    <cfRule type="containsText" dxfId="299" priority="38" operator="containsText" text="Major issue">
      <formula>NOT(ISERROR(SEARCH("Major issue",G60)))</formula>
    </cfRule>
    <cfRule type="containsText" dxfId="298" priority="39" operator="containsText" text="Clarification required">
      <formula>NOT(ISERROR(SEARCH("Clarification required",G60)))</formula>
    </cfRule>
    <cfRule type="containsText" dxfId="297" priority="40" operator="containsText" text="Recommendations">
      <formula>NOT(ISERROR(SEARCH("Recommendations",G60)))</formula>
    </cfRule>
  </conditionalFormatting>
  <conditionalFormatting sqref="G49">
    <cfRule type="containsText" dxfId="296" priority="26" operator="containsText" text="Acceptable">
      <formula>NOT(ISERROR(SEARCH("Acceptable",G49)))</formula>
    </cfRule>
    <cfRule type="containsText" dxfId="295" priority="27" operator="containsText" text="Minor issue">
      <formula>NOT(ISERROR(SEARCH("Minor issue",G49)))</formula>
    </cfRule>
    <cfRule type="containsText" dxfId="294" priority="28" operator="containsText" text="Major issue">
      <formula>NOT(ISERROR(SEARCH("Major issue",G49)))</formula>
    </cfRule>
    <cfRule type="containsText" dxfId="293" priority="29" operator="containsText" text="Clarification required">
      <formula>NOT(ISERROR(SEARCH("Clarification required",G49)))</formula>
    </cfRule>
    <cfRule type="containsText" dxfId="292" priority="30" operator="containsText" text="Recommendations">
      <formula>NOT(ISERROR(SEARCH("Recommendations",G49)))</formula>
    </cfRule>
  </conditionalFormatting>
  <conditionalFormatting sqref="G53">
    <cfRule type="containsText" dxfId="291" priority="21" operator="containsText" text="Acceptable">
      <formula>NOT(ISERROR(SEARCH("Acceptable",G53)))</formula>
    </cfRule>
    <cfRule type="containsText" dxfId="290" priority="22" operator="containsText" text="Minor issue">
      <formula>NOT(ISERROR(SEARCH("Minor issue",G53)))</formula>
    </cfRule>
    <cfRule type="containsText" dxfId="289" priority="23" operator="containsText" text="Major issue">
      <formula>NOT(ISERROR(SEARCH("Major issue",G53)))</formula>
    </cfRule>
    <cfRule type="containsText" dxfId="288" priority="24" operator="containsText" text="Clarification required">
      <formula>NOT(ISERROR(SEARCH("Clarification required",G53)))</formula>
    </cfRule>
    <cfRule type="containsText" dxfId="287" priority="25" operator="containsText" text="Recommendations">
      <formula>NOT(ISERROR(SEARCH("Recommendations",G53)))</formula>
    </cfRule>
  </conditionalFormatting>
  <conditionalFormatting sqref="G51">
    <cfRule type="containsText" dxfId="286" priority="16" operator="containsText" text="Acceptable">
      <formula>NOT(ISERROR(SEARCH("Acceptable",G51)))</formula>
    </cfRule>
    <cfRule type="containsText" dxfId="285" priority="17" operator="containsText" text="Minor issue">
      <formula>NOT(ISERROR(SEARCH("Minor issue",G51)))</formula>
    </cfRule>
    <cfRule type="containsText" dxfId="284" priority="18" operator="containsText" text="Major issue">
      <formula>NOT(ISERROR(SEARCH("Major issue",G51)))</formula>
    </cfRule>
    <cfRule type="containsText" dxfId="283" priority="19" operator="containsText" text="Clarification required">
      <formula>NOT(ISERROR(SEARCH("Clarification required",G51)))</formula>
    </cfRule>
    <cfRule type="containsText" dxfId="282" priority="20" operator="containsText" text="Recommendations">
      <formula>NOT(ISERROR(SEARCH("Recommendations",G51)))</formula>
    </cfRule>
  </conditionalFormatting>
  <conditionalFormatting sqref="G72">
    <cfRule type="containsText" dxfId="281" priority="11" operator="containsText" text="Acceptable">
      <formula>NOT(ISERROR(SEARCH("Acceptable",G72)))</formula>
    </cfRule>
    <cfRule type="containsText" dxfId="280" priority="12" operator="containsText" text="Minor issue">
      <formula>NOT(ISERROR(SEARCH("Minor issue",G72)))</formula>
    </cfRule>
    <cfRule type="containsText" dxfId="279" priority="13" operator="containsText" text="Major issue">
      <formula>NOT(ISERROR(SEARCH("Major issue",G72)))</formula>
    </cfRule>
    <cfRule type="containsText" dxfId="278" priority="14" operator="containsText" text="Clarification required">
      <formula>NOT(ISERROR(SEARCH("Clarification required",G72)))</formula>
    </cfRule>
    <cfRule type="containsText" dxfId="277" priority="15" operator="containsText" text="Recommendations">
      <formula>NOT(ISERROR(SEARCH("Recommendations",G72)))</formula>
    </cfRule>
  </conditionalFormatting>
  <conditionalFormatting sqref="G77">
    <cfRule type="containsText" dxfId="276" priority="6" operator="containsText" text="Acceptable">
      <formula>NOT(ISERROR(SEARCH("Acceptable",G77)))</formula>
    </cfRule>
    <cfRule type="containsText" dxfId="275" priority="7" operator="containsText" text="Minor issue">
      <formula>NOT(ISERROR(SEARCH("Minor issue",G77)))</formula>
    </cfRule>
    <cfRule type="containsText" dxfId="274" priority="8" operator="containsText" text="Major issue">
      <formula>NOT(ISERROR(SEARCH("Major issue",G77)))</formula>
    </cfRule>
    <cfRule type="containsText" dxfId="273" priority="9" operator="containsText" text="Clarification required">
      <formula>NOT(ISERROR(SEARCH("Clarification required",G77)))</formula>
    </cfRule>
    <cfRule type="containsText" dxfId="272" priority="10" operator="containsText" text="Recommendations">
      <formula>NOT(ISERROR(SEARCH("Recommendations",G77)))</formula>
    </cfRule>
  </conditionalFormatting>
  <conditionalFormatting sqref="G13">
    <cfRule type="containsText" dxfId="271" priority="1" operator="containsText" text="Acceptable">
      <formula>NOT(ISERROR(SEARCH("Acceptable",G13)))</formula>
    </cfRule>
    <cfRule type="containsText" dxfId="270" priority="2" operator="containsText" text="Minor issue">
      <formula>NOT(ISERROR(SEARCH("Minor issue",G13)))</formula>
    </cfRule>
    <cfRule type="containsText" dxfId="269" priority="3" operator="containsText" text="Major issue">
      <formula>NOT(ISERROR(SEARCH("Major issue",G13)))</formula>
    </cfRule>
    <cfRule type="containsText" dxfId="268" priority="4" operator="containsText" text="Clarification required">
      <formula>NOT(ISERROR(SEARCH("Clarification required",G13)))</formula>
    </cfRule>
    <cfRule type="containsText" dxfId="267" priority="5" operator="containsText" text="Recommendations">
      <formula>NOT(ISERROR(SEARCH("Recommendations",G13)))</formula>
    </cfRule>
  </conditionalFormatting>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'Cover page'!$B$16:$B$21</xm:f>
          </x14:formula1>
          <xm:sqref>G18:G23 G49:G77 G39:G47 G202:G203 G144:G171 G137:G142 G109:G135 G79:G107 G205:G214 G31:G37 G25:G29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477C2-EB58-4CEC-B4D5-605C98F2A99B}">
  <dimension ref="A1:K240"/>
  <sheetViews>
    <sheetView showGridLines="0" tabSelected="1" zoomScale="80" zoomScaleNormal="80" workbookViewId="0">
      <selection activeCell="C12" sqref="C12:H12"/>
    </sheetView>
  </sheetViews>
  <sheetFormatPr defaultColWidth="8.85546875" defaultRowHeight="20.100000000000001" customHeight="1" outlineLevelRow="1" x14ac:dyDescent="0.2"/>
  <cols>
    <col min="1" max="1" width="4" style="4" customWidth="1"/>
    <col min="2" max="2" width="26.7109375" style="2" customWidth="1"/>
    <col min="3" max="3" width="33.7109375" style="2" customWidth="1"/>
    <col min="4" max="4" width="48.28515625" style="3" customWidth="1"/>
    <col min="5" max="5" width="12.42578125" style="2" customWidth="1"/>
    <col min="6" max="6" width="76.140625" style="2" customWidth="1"/>
    <col min="7" max="7" width="38.85546875" style="2" customWidth="1"/>
    <col min="8" max="8" width="35.28515625" style="2" customWidth="1"/>
    <col min="9" max="9" width="37.7109375" style="2" customWidth="1"/>
    <col min="10" max="16384" width="8.85546875" style="4"/>
  </cols>
  <sheetData>
    <row r="1" spans="2:10" ht="15" thickBot="1" x14ac:dyDescent="0.25"/>
    <row r="2" spans="2:10" ht="21.4" customHeight="1" x14ac:dyDescent="0.2">
      <c r="B2" s="37" t="s">
        <v>40</v>
      </c>
      <c r="C2" s="215" t="s">
        <v>127</v>
      </c>
      <c r="D2" s="216"/>
      <c r="E2" s="216"/>
      <c r="F2" s="216"/>
      <c r="G2" s="216"/>
      <c r="H2" s="217"/>
    </row>
    <row r="3" spans="2:10" ht="20.100000000000001" customHeight="1" x14ac:dyDescent="0.2">
      <c r="B3" s="112" t="s">
        <v>16</v>
      </c>
      <c r="C3" s="222">
        <v>43907</v>
      </c>
      <c r="D3" s="223"/>
      <c r="E3" s="223"/>
      <c r="F3" s="223"/>
      <c r="G3" s="223"/>
      <c r="H3" s="224"/>
    </row>
    <row r="4" spans="2:10" ht="20.100000000000001" customHeight="1" x14ac:dyDescent="0.2">
      <c r="B4" s="114" t="s">
        <v>2</v>
      </c>
      <c r="C4" s="218" t="s">
        <v>200</v>
      </c>
      <c r="D4" s="219"/>
      <c r="E4" s="219"/>
      <c r="F4" s="219"/>
      <c r="G4" s="219"/>
      <c r="H4" s="220"/>
    </row>
    <row r="5" spans="2:10" ht="20.100000000000001" customHeight="1" x14ac:dyDescent="0.2">
      <c r="B5" s="114" t="s">
        <v>49</v>
      </c>
      <c r="C5" s="162">
        <v>43938</v>
      </c>
      <c r="D5" s="157"/>
      <c r="E5" s="157"/>
      <c r="F5" s="157"/>
      <c r="G5" s="157"/>
      <c r="H5" s="158"/>
    </row>
    <row r="6" spans="2:10" ht="20.100000000000001" customHeight="1" x14ac:dyDescent="0.2">
      <c r="B6" s="114" t="s">
        <v>0</v>
      </c>
      <c r="C6" s="209" t="s">
        <v>219</v>
      </c>
      <c r="D6" s="157"/>
      <c r="E6" s="157"/>
      <c r="F6" s="157"/>
      <c r="G6" s="157"/>
      <c r="H6" s="158"/>
    </row>
    <row r="7" spans="2:10" ht="20.100000000000001" customHeight="1" x14ac:dyDescent="0.2">
      <c r="B7" s="197" t="s">
        <v>1</v>
      </c>
      <c r="C7" s="209" t="s">
        <v>158</v>
      </c>
      <c r="D7" s="210"/>
      <c r="E7" s="210"/>
      <c r="F7" s="210"/>
      <c r="G7" s="210"/>
      <c r="H7" s="210"/>
      <c r="I7" s="210"/>
      <c r="J7" s="210"/>
    </row>
    <row r="8" spans="2:10" ht="20.100000000000001" customHeight="1" x14ac:dyDescent="0.2">
      <c r="B8" s="221"/>
      <c r="C8" s="209"/>
      <c r="D8" s="210"/>
      <c r="E8" s="210"/>
      <c r="F8" s="210"/>
      <c r="G8" s="210"/>
      <c r="H8" s="210"/>
      <c r="I8" s="210"/>
      <c r="J8" s="210"/>
    </row>
    <row r="9" spans="2:10" ht="20.100000000000001" customHeight="1" x14ac:dyDescent="0.2">
      <c r="B9" s="195"/>
      <c r="C9" s="156"/>
      <c r="D9" s="157"/>
      <c r="E9" s="157"/>
      <c r="F9" s="157"/>
      <c r="G9" s="157"/>
      <c r="H9" s="158"/>
    </row>
    <row r="10" spans="2:10" ht="25.5" customHeight="1" x14ac:dyDescent="0.2">
      <c r="B10" s="18" t="s">
        <v>14</v>
      </c>
      <c r="C10" s="209" t="s">
        <v>129</v>
      </c>
      <c r="D10" s="157"/>
      <c r="E10" s="157"/>
      <c r="F10" s="157"/>
      <c r="G10" s="157"/>
      <c r="H10" s="158"/>
    </row>
    <row r="11" spans="2:10" ht="81.75" customHeight="1" x14ac:dyDescent="0.2">
      <c r="B11" s="18" t="s">
        <v>15</v>
      </c>
      <c r="C11" s="225" t="s">
        <v>130</v>
      </c>
      <c r="D11" s="226"/>
      <c r="E11" s="226"/>
      <c r="F11" s="226"/>
      <c r="G11" s="226"/>
      <c r="H11" s="227"/>
    </row>
    <row r="12" spans="2:10" ht="288.75" customHeight="1" thickBot="1" x14ac:dyDescent="0.25">
      <c r="B12" s="124" t="s">
        <v>231</v>
      </c>
      <c r="C12" s="238" t="s">
        <v>235</v>
      </c>
      <c r="D12" s="239"/>
      <c r="E12" s="239"/>
      <c r="F12" s="239"/>
      <c r="G12" s="239"/>
      <c r="H12" s="240"/>
    </row>
    <row r="13" spans="2:10" ht="167.25" customHeight="1" thickBot="1" x14ac:dyDescent="0.25">
      <c r="B13" s="124" t="s">
        <v>217</v>
      </c>
      <c r="C13" s="212"/>
      <c r="D13" s="213"/>
      <c r="E13" s="213"/>
      <c r="F13" s="213"/>
      <c r="G13" s="213"/>
      <c r="H13" s="214"/>
    </row>
    <row r="14" spans="2:10" s="9" customFormat="1" ht="16.5" customHeight="1" thickBot="1" x14ac:dyDescent="0.25">
      <c r="B14" s="7"/>
      <c r="C14" s="7"/>
      <c r="D14" s="8"/>
      <c r="E14" s="7"/>
      <c r="F14" s="7"/>
      <c r="G14" s="7"/>
      <c r="H14" s="7"/>
      <c r="I14" s="15"/>
    </row>
    <row r="15" spans="2:10" s="9" customFormat="1" ht="16.5" customHeight="1" thickBot="1" x14ac:dyDescent="0.25">
      <c r="B15" s="202" t="s">
        <v>4</v>
      </c>
      <c r="C15" s="202" t="s">
        <v>5</v>
      </c>
      <c r="D15" s="204" t="s">
        <v>50</v>
      </c>
      <c r="E15" s="202" t="s">
        <v>7</v>
      </c>
      <c r="F15" s="206" t="s">
        <v>118</v>
      </c>
      <c r="G15" s="207"/>
      <c r="H15" s="207"/>
      <c r="I15" s="208"/>
    </row>
    <row r="16" spans="2:10" ht="28.15" customHeight="1" thickBot="1" x14ac:dyDescent="0.25">
      <c r="B16" s="203"/>
      <c r="C16" s="203"/>
      <c r="D16" s="205"/>
      <c r="E16" s="203"/>
      <c r="F16" s="94" t="s">
        <v>3</v>
      </c>
      <c r="G16" s="93" t="s">
        <v>43</v>
      </c>
      <c r="H16" s="93" t="s">
        <v>42</v>
      </c>
      <c r="I16" s="52" t="s">
        <v>117</v>
      </c>
    </row>
    <row r="17" spans="2:9" ht="27.75" customHeight="1" thickBot="1" x14ac:dyDescent="0.25">
      <c r="B17" s="183" t="str">
        <f>B18</f>
        <v>Data to be reviewed</v>
      </c>
      <c r="C17" s="184"/>
      <c r="D17" s="184"/>
      <c r="E17" s="184"/>
      <c r="F17" s="184"/>
      <c r="G17" s="184"/>
      <c r="H17" s="184"/>
      <c r="I17" s="185"/>
    </row>
    <row r="18" spans="2:9" ht="78" customHeight="1" outlineLevel="1" x14ac:dyDescent="0.2">
      <c r="B18" s="174" t="s">
        <v>8</v>
      </c>
      <c r="C18" s="177" t="s">
        <v>18</v>
      </c>
      <c r="D18" s="11" t="s">
        <v>51</v>
      </c>
      <c r="E18" s="54" t="str">
        <f>CONCATENATE($B$2,"-",,ROW()-16)</f>
        <v>B-2</v>
      </c>
      <c r="F18" s="96" t="s">
        <v>220</v>
      </c>
      <c r="G18" s="86" t="s">
        <v>44</v>
      </c>
      <c r="H18" s="97"/>
      <c r="I18" s="103"/>
    </row>
    <row r="19" spans="2:9" ht="78" customHeight="1" outlineLevel="1" x14ac:dyDescent="0.2">
      <c r="B19" s="175"/>
      <c r="C19" s="178"/>
      <c r="D19" s="116"/>
      <c r="E19" s="54" t="str">
        <f t="shared" ref="E19:E23" si="0">CONCATENATE($B$2,"-",,ROW()-16)</f>
        <v>B-3</v>
      </c>
      <c r="F19" s="49"/>
      <c r="G19" s="49"/>
      <c r="H19" s="55"/>
      <c r="I19" s="104"/>
    </row>
    <row r="20" spans="2:9" ht="19.5" customHeight="1" outlineLevel="1" x14ac:dyDescent="0.2">
      <c r="B20" s="175"/>
      <c r="C20" s="178" t="s">
        <v>19</v>
      </c>
      <c r="D20" s="237"/>
      <c r="E20" s="54" t="str">
        <f t="shared" si="0"/>
        <v>B-4</v>
      </c>
      <c r="F20" s="71" t="s">
        <v>150</v>
      </c>
      <c r="G20" s="49"/>
      <c r="H20" s="55"/>
      <c r="I20" s="104"/>
    </row>
    <row r="21" spans="2:9" ht="14.25" outlineLevel="1" x14ac:dyDescent="0.2">
      <c r="B21" s="175"/>
      <c r="C21" s="178"/>
      <c r="D21" s="237"/>
      <c r="E21" s="54" t="str">
        <f t="shared" si="0"/>
        <v>B-5</v>
      </c>
      <c r="F21" s="72" t="s">
        <v>151</v>
      </c>
      <c r="G21" s="49"/>
      <c r="H21" s="55"/>
      <c r="I21" s="104"/>
    </row>
    <row r="22" spans="2:9" ht="25.5" outlineLevel="1" x14ac:dyDescent="0.2">
      <c r="B22" s="175"/>
      <c r="C22" s="115" t="s">
        <v>20</v>
      </c>
      <c r="D22" s="110"/>
      <c r="E22" s="54" t="str">
        <f t="shared" si="0"/>
        <v>B-6</v>
      </c>
      <c r="F22" s="71" t="s">
        <v>132</v>
      </c>
      <c r="G22" s="49"/>
      <c r="H22" s="55"/>
      <c r="I22" s="104"/>
    </row>
    <row r="23" spans="2:9" ht="39" outlineLevel="1" thickBot="1" x14ac:dyDescent="0.25">
      <c r="B23" s="192"/>
      <c r="C23" s="113" t="s">
        <v>21</v>
      </c>
      <c r="D23" s="111" t="s">
        <v>52</v>
      </c>
      <c r="E23" s="54" t="str">
        <f t="shared" si="0"/>
        <v>B-7</v>
      </c>
      <c r="F23" s="51"/>
      <c r="G23" s="92"/>
      <c r="H23" s="90"/>
      <c r="I23" s="105"/>
    </row>
    <row r="24" spans="2:9" ht="28.15" customHeight="1" thickBot="1" x14ac:dyDescent="0.25">
      <c r="B24" s="183" t="str">
        <f>B25</f>
        <v>Reporting</v>
      </c>
      <c r="C24" s="184"/>
      <c r="D24" s="184"/>
      <c r="E24" s="184"/>
      <c r="F24" s="184"/>
      <c r="G24" s="184"/>
      <c r="H24" s="184"/>
      <c r="I24" s="185"/>
    </row>
    <row r="25" spans="2:9" ht="25.5" outlineLevel="1" x14ac:dyDescent="0.2">
      <c r="B25" s="195" t="s">
        <v>53</v>
      </c>
      <c r="C25" s="177" t="s">
        <v>53</v>
      </c>
      <c r="D25" s="179" t="s">
        <v>54</v>
      </c>
      <c r="E25" s="10" t="str">
        <f>CONCATENATE($B$2,"-",,ROW()-17)</f>
        <v>B-8</v>
      </c>
      <c r="F25" s="97" t="s">
        <v>133</v>
      </c>
      <c r="G25" s="86"/>
      <c r="H25" s="79"/>
      <c r="I25" s="106"/>
    </row>
    <row r="26" spans="2:9" ht="14.25" outlineLevel="1" x14ac:dyDescent="0.2">
      <c r="B26" s="196"/>
      <c r="C26" s="178"/>
      <c r="D26" s="180"/>
      <c r="E26" s="10" t="str">
        <f t="shared" ref="E26:E29" si="1">CONCATENATE($B$2,"-",,ROW()-17)</f>
        <v>B-9</v>
      </c>
      <c r="F26" s="48"/>
      <c r="G26" s="49"/>
      <c r="H26" s="55"/>
      <c r="I26" s="104"/>
    </row>
    <row r="27" spans="2:9" ht="14.25" outlineLevel="1" x14ac:dyDescent="0.2">
      <c r="B27" s="196"/>
      <c r="C27" s="178"/>
      <c r="D27" s="180"/>
      <c r="E27" s="10" t="str">
        <f t="shared" si="1"/>
        <v>B-10</v>
      </c>
      <c r="F27" s="48"/>
      <c r="G27" s="49"/>
      <c r="H27" s="48"/>
      <c r="I27" s="104"/>
    </row>
    <row r="28" spans="2:9" ht="33" customHeight="1" outlineLevel="1" x14ac:dyDescent="0.2">
      <c r="B28" s="196"/>
      <c r="C28" s="178"/>
      <c r="D28" s="180"/>
      <c r="E28" s="10" t="str">
        <f t="shared" si="1"/>
        <v>B-11</v>
      </c>
      <c r="F28" s="59"/>
      <c r="G28" s="49"/>
      <c r="H28" s="55"/>
      <c r="I28" s="104"/>
    </row>
    <row r="29" spans="2:9" ht="15" outlineLevel="1" thickBot="1" x14ac:dyDescent="0.25">
      <c r="B29" s="197"/>
      <c r="C29" s="194"/>
      <c r="D29" s="182"/>
      <c r="E29" s="10" t="str">
        <f t="shared" si="1"/>
        <v>B-12</v>
      </c>
      <c r="F29" s="51"/>
      <c r="G29" s="92"/>
      <c r="H29" s="90"/>
      <c r="I29" s="105"/>
    </row>
    <row r="30" spans="2:9" ht="28.15" customHeight="1" thickBot="1" x14ac:dyDescent="0.25">
      <c r="B30" s="183" t="str">
        <f>B31</f>
        <v>General comments</v>
      </c>
      <c r="C30" s="184"/>
      <c r="D30" s="184"/>
      <c r="E30" s="184"/>
      <c r="F30" s="184"/>
      <c r="G30" s="184"/>
      <c r="H30" s="184"/>
      <c r="I30" s="185"/>
    </row>
    <row r="31" spans="2:9" ht="15" outlineLevel="1" x14ac:dyDescent="0.25">
      <c r="B31" s="174" t="s">
        <v>6</v>
      </c>
      <c r="C31" s="200" t="s">
        <v>22</v>
      </c>
      <c r="D31" s="179" t="s">
        <v>55</v>
      </c>
      <c r="E31" s="10" t="str">
        <f>CONCATENATE($B$2,"-",,ROW()-18)</f>
        <v>B-13</v>
      </c>
      <c r="F31" s="89" t="s">
        <v>134</v>
      </c>
      <c r="G31" s="86" t="s">
        <v>44</v>
      </c>
      <c r="H31" s="79"/>
      <c r="I31" s="117"/>
    </row>
    <row r="32" spans="2:9" ht="15" outlineLevel="1" x14ac:dyDescent="0.25">
      <c r="B32" s="175"/>
      <c r="C32" s="193"/>
      <c r="D32" s="180"/>
      <c r="E32" s="10" t="str">
        <f t="shared" ref="E32:E37" si="2">CONCATENATE($B$2,"-",,ROW()-18)</f>
        <v>B-14</v>
      </c>
      <c r="F32" s="60"/>
      <c r="G32" s="49"/>
      <c r="H32" s="61"/>
      <c r="I32" s="118"/>
    </row>
    <row r="33" spans="2:9" ht="15" outlineLevel="1" x14ac:dyDescent="0.25">
      <c r="B33" s="175"/>
      <c r="C33" s="193"/>
      <c r="D33" s="180"/>
      <c r="E33" s="10" t="str">
        <f t="shared" si="2"/>
        <v>B-15</v>
      </c>
      <c r="F33" s="61"/>
      <c r="G33" s="62"/>
      <c r="H33" s="61"/>
      <c r="I33" s="118"/>
    </row>
    <row r="34" spans="2:9" ht="15" outlineLevel="1" x14ac:dyDescent="0.25">
      <c r="B34" s="175"/>
      <c r="C34" s="193"/>
      <c r="D34" s="180"/>
      <c r="E34" s="10" t="str">
        <f t="shared" si="2"/>
        <v>B-16</v>
      </c>
      <c r="F34" s="48"/>
      <c r="G34" s="49"/>
      <c r="H34" s="55"/>
      <c r="I34" s="118"/>
    </row>
    <row r="35" spans="2:9" ht="38.25" outlineLevel="1" x14ac:dyDescent="0.25">
      <c r="B35" s="175"/>
      <c r="C35" s="193" t="s">
        <v>23</v>
      </c>
      <c r="D35" s="180" t="s">
        <v>56</v>
      </c>
      <c r="E35" s="10" t="str">
        <f t="shared" si="2"/>
        <v>B-17</v>
      </c>
      <c r="F35" s="71" t="s">
        <v>157</v>
      </c>
      <c r="G35" s="48" t="s">
        <v>115</v>
      </c>
      <c r="H35" s="73" t="s">
        <v>153</v>
      </c>
      <c r="I35" s="118"/>
    </row>
    <row r="36" spans="2:9" ht="140.25" outlineLevel="1" x14ac:dyDescent="0.25">
      <c r="B36" s="175"/>
      <c r="C36" s="193"/>
      <c r="D36" s="180"/>
      <c r="E36" s="10" t="str">
        <f t="shared" si="2"/>
        <v>B-18</v>
      </c>
      <c r="F36" s="71" t="s">
        <v>232</v>
      </c>
      <c r="G36" s="48" t="s">
        <v>41</v>
      </c>
      <c r="H36" s="73" t="s">
        <v>160</v>
      </c>
      <c r="I36" s="118"/>
    </row>
    <row r="37" spans="2:9" ht="15.75" outlineLevel="1" thickBot="1" x14ac:dyDescent="0.3">
      <c r="B37" s="192"/>
      <c r="C37" s="113" t="s">
        <v>57</v>
      </c>
      <c r="D37" s="111" t="s">
        <v>58</v>
      </c>
      <c r="E37" s="10" t="str">
        <f t="shared" si="2"/>
        <v>B-19</v>
      </c>
      <c r="F37" s="51"/>
      <c r="G37" s="51"/>
      <c r="H37" s="90"/>
      <c r="I37" s="119"/>
    </row>
    <row r="38" spans="2:9" ht="28.15" customHeight="1" thickBot="1" x14ac:dyDescent="0.25">
      <c r="B38" s="183" t="str">
        <f>B39</f>
        <v>General modelling approach</v>
      </c>
      <c r="C38" s="184"/>
      <c r="D38" s="184"/>
      <c r="E38" s="184"/>
      <c r="F38" s="184"/>
      <c r="G38" s="184"/>
      <c r="H38" s="184"/>
      <c r="I38" s="185"/>
    </row>
    <row r="39" spans="2:9" ht="15" outlineLevel="1" x14ac:dyDescent="0.25">
      <c r="B39" s="174" t="s">
        <v>38</v>
      </c>
      <c r="C39" s="177" t="s">
        <v>24</v>
      </c>
      <c r="D39" s="179" t="s">
        <v>59</v>
      </c>
      <c r="E39" s="10" t="str">
        <f>CONCATENATE($B$2,"-",,ROW()-19)</f>
        <v>B-20</v>
      </c>
      <c r="F39" s="83" t="s">
        <v>135</v>
      </c>
      <c r="G39" s="91" t="s">
        <v>44</v>
      </c>
      <c r="H39" s="83"/>
      <c r="I39" s="117"/>
    </row>
    <row r="40" spans="2:9" ht="15" outlineLevel="1" x14ac:dyDescent="0.25">
      <c r="B40" s="175"/>
      <c r="C40" s="178"/>
      <c r="D40" s="180"/>
      <c r="E40" s="10" t="str">
        <f t="shared" ref="E40:E47" si="3">CONCATENATE($B$2,"-",,ROW()-19)</f>
        <v>B-21</v>
      </c>
      <c r="F40" s="61"/>
      <c r="G40" s="61"/>
      <c r="H40" s="61"/>
      <c r="I40" s="118"/>
    </row>
    <row r="41" spans="2:9" ht="15" outlineLevel="1" x14ac:dyDescent="0.25">
      <c r="B41" s="175"/>
      <c r="C41" s="178"/>
      <c r="D41" s="180"/>
      <c r="E41" s="10" t="str">
        <f t="shared" si="3"/>
        <v>B-22</v>
      </c>
      <c r="F41" s="63"/>
      <c r="G41" s="63"/>
      <c r="H41" s="64"/>
      <c r="I41" s="118"/>
    </row>
    <row r="42" spans="2:9" ht="15" outlineLevel="1" x14ac:dyDescent="0.25">
      <c r="B42" s="175"/>
      <c r="C42" s="178"/>
      <c r="D42" s="180"/>
      <c r="E42" s="10" t="str">
        <f t="shared" si="3"/>
        <v>B-23</v>
      </c>
      <c r="F42" s="61"/>
      <c r="G42" s="61"/>
      <c r="H42" s="61"/>
      <c r="I42" s="118"/>
    </row>
    <row r="43" spans="2:9" ht="43.15" customHeight="1" outlineLevel="1" x14ac:dyDescent="0.25">
      <c r="B43" s="175"/>
      <c r="C43" s="178" t="s">
        <v>25</v>
      </c>
      <c r="D43" s="180" t="s">
        <v>60</v>
      </c>
      <c r="E43" s="10" t="str">
        <f t="shared" si="3"/>
        <v>B-24</v>
      </c>
      <c r="F43" s="63" t="s">
        <v>137</v>
      </c>
      <c r="G43" s="64" t="s">
        <v>44</v>
      </c>
      <c r="H43" s="64"/>
      <c r="I43" s="118"/>
    </row>
    <row r="44" spans="2:9" ht="20.100000000000001" customHeight="1" outlineLevel="1" x14ac:dyDescent="0.25">
      <c r="B44" s="175"/>
      <c r="C44" s="178"/>
      <c r="D44" s="180"/>
      <c r="E44" s="10" t="str">
        <f t="shared" si="3"/>
        <v>B-25</v>
      </c>
      <c r="F44" s="64" t="s">
        <v>136</v>
      </c>
      <c r="G44" s="64" t="s">
        <v>44</v>
      </c>
      <c r="H44" s="63"/>
      <c r="I44" s="118"/>
    </row>
    <row r="45" spans="2:9" ht="89.25" outlineLevel="1" x14ac:dyDescent="0.2">
      <c r="B45" s="175"/>
      <c r="C45" s="178" t="s">
        <v>39</v>
      </c>
      <c r="D45" s="180" t="s">
        <v>61</v>
      </c>
      <c r="E45" s="10" t="str">
        <f t="shared" si="3"/>
        <v>B-26</v>
      </c>
      <c r="F45" s="63" t="s">
        <v>222</v>
      </c>
      <c r="G45" s="63" t="s">
        <v>115</v>
      </c>
      <c r="H45" s="63"/>
      <c r="I45" s="120"/>
    </row>
    <row r="46" spans="2:9" ht="15" outlineLevel="1" x14ac:dyDescent="0.25">
      <c r="B46" s="175"/>
      <c r="C46" s="178"/>
      <c r="D46" s="180"/>
      <c r="E46" s="10" t="str">
        <f t="shared" si="3"/>
        <v>B-27</v>
      </c>
      <c r="F46" s="63"/>
      <c r="G46" s="63"/>
      <c r="H46" s="63"/>
      <c r="I46" s="118"/>
    </row>
    <row r="47" spans="2:9" ht="15.75" outlineLevel="1" thickBot="1" x14ac:dyDescent="0.3">
      <c r="B47" s="192"/>
      <c r="C47" s="194"/>
      <c r="D47" s="182"/>
      <c r="E47" s="10" t="str">
        <f t="shared" si="3"/>
        <v>B-28</v>
      </c>
      <c r="F47" s="70"/>
      <c r="G47" s="70"/>
      <c r="H47" s="70"/>
      <c r="I47" s="119"/>
    </row>
    <row r="48" spans="2:9" ht="15" thickBot="1" x14ac:dyDescent="0.25">
      <c r="B48" s="159" t="s">
        <v>119</v>
      </c>
      <c r="C48" s="160"/>
      <c r="D48" s="160"/>
      <c r="E48" s="160"/>
      <c r="F48" s="160"/>
      <c r="G48" s="160"/>
      <c r="H48" s="160"/>
      <c r="I48" s="161"/>
    </row>
    <row r="49" spans="2:11" ht="14.25" outlineLevel="1" x14ac:dyDescent="0.2">
      <c r="B49" s="231" t="s">
        <v>119</v>
      </c>
      <c r="C49" s="234" t="s">
        <v>27</v>
      </c>
      <c r="D49" s="179" t="s">
        <v>63</v>
      </c>
      <c r="E49" s="69" t="str">
        <f>CONCATENATE($B$2,"-",,ROW()-20)</f>
        <v>B-29</v>
      </c>
      <c r="F49" s="88" t="s">
        <v>138</v>
      </c>
      <c r="G49" s="89" t="s">
        <v>44</v>
      </c>
      <c r="H49" s="83"/>
      <c r="I49" s="106"/>
    </row>
    <row r="50" spans="2:11" ht="21" customHeight="1" outlineLevel="1" x14ac:dyDescent="0.2">
      <c r="B50" s="232"/>
      <c r="C50" s="235"/>
      <c r="D50" s="180"/>
      <c r="E50" s="69" t="str">
        <f t="shared" ref="E50:E77" si="4">CONCATENATE($B$2,"-",,ROW()-20)</f>
        <v>B-30</v>
      </c>
      <c r="F50" s="72"/>
      <c r="G50" s="63"/>
      <c r="H50" s="61"/>
      <c r="I50" s="104"/>
    </row>
    <row r="51" spans="2:11" ht="15" outlineLevel="1" x14ac:dyDescent="0.25">
      <c r="B51" s="232"/>
      <c r="C51" s="235" t="s">
        <v>26</v>
      </c>
      <c r="D51" s="180" t="s">
        <v>72</v>
      </c>
      <c r="E51" s="69" t="str">
        <f t="shared" si="4"/>
        <v>B-31</v>
      </c>
      <c r="F51" s="63" t="s">
        <v>221</v>
      </c>
      <c r="G51" s="71" t="s">
        <v>44</v>
      </c>
      <c r="H51" s="63"/>
      <c r="I51" s="118"/>
      <c r="K51" s="21"/>
    </row>
    <row r="52" spans="2:11" ht="395.25" outlineLevel="1" x14ac:dyDescent="0.25">
      <c r="B52" s="232"/>
      <c r="C52" s="235"/>
      <c r="D52" s="180"/>
      <c r="E52" s="69" t="str">
        <f t="shared" si="4"/>
        <v>B-32</v>
      </c>
      <c r="F52" s="71" t="s">
        <v>233</v>
      </c>
      <c r="G52" s="63" t="s">
        <v>47</v>
      </c>
      <c r="H52" s="61" t="s">
        <v>234</v>
      </c>
      <c r="I52" s="118"/>
    </row>
    <row r="53" spans="2:11" ht="117" customHeight="1" outlineLevel="1" x14ac:dyDescent="0.25">
      <c r="B53" s="232"/>
      <c r="C53" s="235" t="s">
        <v>120</v>
      </c>
      <c r="D53" s="180" t="s">
        <v>121</v>
      </c>
      <c r="E53" s="69" t="str">
        <f t="shared" si="4"/>
        <v>B-33</v>
      </c>
      <c r="F53" s="71" t="s">
        <v>207</v>
      </c>
      <c r="G53" s="71" t="s">
        <v>115</v>
      </c>
      <c r="H53" s="63"/>
      <c r="I53" s="118"/>
    </row>
    <row r="54" spans="2:11" ht="15" outlineLevel="1" x14ac:dyDescent="0.25">
      <c r="B54" s="232"/>
      <c r="C54" s="235"/>
      <c r="D54" s="180"/>
      <c r="E54" s="69" t="str">
        <f t="shared" si="4"/>
        <v>B-34</v>
      </c>
      <c r="F54" s="72"/>
      <c r="G54" s="63"/>
      <c r="H54" s="63"/>
      <c r="I54" s="118"/>
    </row>
    <row r="55" spans="2:11" ht="25.5" outlineLevel="1" x14ac:dyDescent="0.25">
      <c r="B55" s="232"/>
      <c r="C55" s="235" t="s">
        <v>35</v>
      </c>
      <c r="D55" s="180" t="s">
        <v>73</v>
      </c>
      <c r="E55" s="69" t="str">
        <f t="shared" si="4"/>
        <v>B-35</v>
      </c>
      <c r="F55" s="71" t="s">
        <v>145</v>
      </c>
      <c r="G55" s="63" t="s">
        <v>44</v>
      </c>
      <c r="H55" s="63"/>
      <c r="I55" s="118"/>
    </row>
    <row r="56" spans="2:11" ht="38.25" outlineLevel="1" x14ac:dyDescent="0.25">
      <c r="B56" s="232"/>
      <c r="C56" s="235"/>
      <c r="D56" s="180"/>
      <c r="E56" s="69" t="str">
        <f t="shared" si="4"/>
        <v>B-36</v>
      </c>
      <c r="F56" s="61" t="s">
        <v>223</v>
      </c>
      <c r="G56" s="63" t="s">
        <v>44</v>
      </c>
      <c r="H56" s="63" t="s">
        <v>197</v>
      </c>
      <c r="I56" s="118"/>
    </row>
    <row r="57" spans="2:11" ht="15" outlineLevel="1" x14ac:dyDescent="0.25">
      <c r="B57" s="232"/>
      <c r="C57" s="235"/>
      <c r="D57" s="180"/>
      <c r="E57" s="69" t="str">
        <f t="shared" si="4"/>
        <v>B-37</v>
      </c>
      <c r="F57" s="72"/>
      <c r="G57" s="63"/>
      <c r="H57" s="63"/>
      <c r="I57" s="118"/>
    </row>
    <row r="58" spans="2:11" ht="15" outlineLevel="1" x14ac:dyDescent="0.25">
      <c r="B58" s="232"/>
      <c r="C58" s="235"/>
      <c r="D58" s="180"/>
      <c r="E58" s="69" t="str">
        <f t="shared" si="4"/>
        <v>B-38</v>
      </c>
      <c r="F58" s="72"/>
      <c r="G58" s="63"/>
      <c r="H58" s="63"/>
      <c r="I58" s="118"/>
    </row>
    <row r="59" spans="2:11" ht="38.25" outlineLevel="1" x14ac:dyDescent="0.25">
      <c r="B59" s="232"/>
      <c r="C59" s="235" t="s">
        <v>10</v>
      </c>
      <c r="D59" s="180" t="s">
        <v>74</v>
      </c>
      <c r="E59" s="69" t="str">
        <f t="shared" si="4"/>
        <v>B-39</v>
      </c>
      <c r="F59" s="71" t="s">
        <v>230</v>
      </c>
      <c r="G59" s="71" t="s">
        <v>44</v>
      </c>
      <c r="H59" s="63"/>
      <c r="I59" s="118"/>
    </row>
    <row r="60" spans="2:11" ht="15" outlineLevel="1" x14ac:dyDescent="0.25">
      <c r="B60" s="232"/>
      <c r="C60" s="235"/>
      <c r="D60" s="180"/>
      <c r="E60" s="69" t="str">
        <f t="shared" si="4"/>
        <v>B-40</v>
      </c>
      <c r="F60" s="72"/>
      <c r="G60" s="63"/>
      <c r="H60" s="63"/>
      <c r="I60" s="118"/>
    </row>
    <row r="61" spans="2:11" ht="15" outlineLevel="1" x14ac:dyDescent="0.25">
      <c r="B61" s="232"/>
      <c r="C61" s="235"/>
      <c r="D61" s="180"/>
      <c r="E61" s="69" t="str">
        <f t="shared" si="4"/>
        <v>B-41</v>
      </c>
      <c r="F61" s="72"/>
      <c r="G61" s="63"/>
      <c r="H61" s="63"/>
      <c r="I61" s="118"/>
    </row>
    <row r="62" spans="2:11" ht="15" outlineLevel="1" x14ac:dyDescent="0.25">
      <c r="B62" s="232"/>
      <c r="C62" s="235"/>
      <c r="D62" s="180"/>
      <c r="E62" s="69" t="str">
        <f t="shared" si="4"/>
        <v>B-42</v>
      </c>
      <c r="F62" s="72"/>
      <c r="G62" s="63"/>
      <c r="H62" s="63"/>
      <c r="I62" s="118"/>
    </row>
    <row r="63" spans="2:11" ht="15" outlineLevel="1" x14ac:dyDescent="0.25">
      <c r="B63" s="232"/>
      <c r="C63" s="235"/>
      <c r="D63" s="180"/>
      <c r="E63" s="69" t="str">
        <f t="shared" si="4"/>
        <v>B-43</v>
      </c>
      <c r="F63" s="73"/>
      <c r="G63" s="63"/>
      <c r="H63" s="63"/>
      <c r="I63" s="118"/>
    </row>
    <row r="64" spans="2:11" ht="38.25" outlineLevel="1" x14ac:dyDescent="0.25">
      <c r="B64" s="232"/>
      <c r="C64" s="235" t="s">
        <v>28</v>
      </c>
      <c r="D64" s="180" t="s">
        <v>75</v>
      </c>
      <c r="E64" s="69" t="str">
        <f t="shared" si="4"/>
        <v>B-44</v>
      </c>
      <c r="F64" s="73" t="s">
        <v>141</v>
      </c>
      <c r="G64" s="71" t="s">
        <v>44</v>
      </c>
      <c r="H64" s="63"/>
      <c r="I64" s="118"/>
    </row>
    <row r="65" spans="2:9" ht="15" outlineLevel="1" x14ac:dyDescent="0.25">
      <c r="B65" s="232"/>
      <c r="C65" s="235"/>
      <c r="D65" s="180"/>
      <c r="E65" s="69" t="str">
        <f t="shared" si="4"/>
        <v>B-45</v>
      </c>
      <c r="F65" s="73" t="s">
        <v>224</v>
      </c>
      <c r="G65" s="71" t="s">
        <v>44</v>
      </c>
      <c r="H65" s="63"/>
      <c r="I65" s="118"/>
    </row>
    <row r="66" spans="2:9" ht="15" outlineLevel="1" x14ac:dyDescent="0.25">
      <c r="B66" s="232"/>
      <c r="C66" s="235"/>
      <c r="D66" s="180"/>
      <c r="E66" s="69" t="str">
        <f t="shared" si="4"/>
        <v>B-46</v>
      </c>
      <c r="F66" s="73"/>
      <c r="G66" s="71"/>
      <c r="H66" s="73"/>
      <c r="I66" s="118"/>
    </row>
    <row r="67" spans="2:9" ht="15" outlineLevel="1" x14ac:dyDescent="0.25">
      <c r="B67" s="232"/>
      <c r="C67" s="235"/>
      <c r="D67" s="180"/>
      <c r="E67" s="69" t="str">
        <f t="shared" si="4"/>
        <v>B-47</v>
      </c>
      <c r="F67" s="73"/>
      <c r="G67" s="72"/>
      <c r="H67" s="63"/>
      <c r="I67" s="118"/>
    </row>
    <row r="68" spans="2:9" ht="15" outlineLevel="1" x14ac:dyDescent="0.25">
      <c r="B68" s="232"/>
      <c r="C68" s="235"/>
      <c r="D68" s="180"/>
      <c r="E68" s="69" t="str">
        <f t="shared" si="4"/>
        <v>B-48</v>
      </c>
      <c r="F68" s="73"/>
      <c r="G68" s="63"/>
      <c r="H68" s="63"/>
      <c r="I68" s="118"/>
    </row>
    <row r="69" spans="2:9" ht="15" outlineLevel="1" x14ac:dyDescent="0.25">
      <c r="B69" s="232"/>
      <c r="C69" s="235"/>
      <c r="D69" s="180"/>
      <c r="E69" s="69" t="str">
        <f t="shared" si="4"/>
        <v>B-49</v>
      </c>
      <c r="F69" s="73"/>
      <c r="G69" s="63"/>
      <c r="H69" s="63"/>
      <c r="I69" s="118"/>
    </row>
    <row r="70" spans="2:9" ht="15" outlineLevel="1" x14ac:dyDescent="0.25">
      <c r="B70" s="232"/>
      <c r="C70" s="235"/>
      <c r="D70" s="180"/>
      <c r="E70" s="69" t="str">
        <f t="shared" si="4"/>
        <v>B-50</v>
      </c>
      <c r="F70" s="73"/>
      <c r="G70" s="63"/>
      <c r="H70" s="63"/>
      <c r="I70" s="118"/>
    </row>
    <row r="71" spans="2:9" ht="15" outlineLevel="1" x14ac:dyDescent="0.25">
      <c r="B71" s="232"/>
      <c r="C71" s="235"/>
      <c r="D71" s="180"/>
      <c r="E71" s="69" t="str">
        <f t="shared" si="4"/>
        <v>B-51</v>
      </c>
      <c r="F71" s="73"/>
      <c r="G71" s="63"/>
      <c r="H71" s="63"/>
      <c r="I71" s="118"/>
    </row>
    <row r="72" spans="2:9" ht="38.25" outlineLevel="1" x14ac:dyDescent="0.25">
      <c r="B72" s="232"/>
      <c r="C72" s="235" t="s">
        <v>29</v>
      </c>
      <c r="D72" s="180" t="s">
        <v>122</v>
      </c>
      <c r="E72" s="69" t="str">
        <f t="shared" si="4"/>
        <v>B-52</v>
      </c>
      <c r="F72" s="73" t="s">
        <v>139</v>
      </c>
      <c r="G72" s="71" t="s">
        <v>44</v>
      </c>
      <c r="H72" s="63"/>
      <c r="I72" s="118"/>
    </row>
    <row r="73" spans="2:9" ht="15" outlineLevel="1" x14ac:dyDescent="0.25">
      <c r="B73" s="232"/>
      <c r="C73" s="235"/>
      <c r="D73" s="180"/>
      <c r="E73" s="69" t="str">
        <f t="shared" si="4"/>
        <v>B-53</v>
      </c>
      <c r="F73" s="73" t="s">
        <v>140</v>
      </c>
      <c r="G73" s="63" t="s">
        <v>44</v>
      </c>
      <c r="H73" s="63"/>
      <c r="I73" s="118"/>
    </row>
    <row r="74" spans="2:9" ht="15" outlineLevel="1" x14ac:dyDescent="0.25">
      <c r="B74" s="232"/>
      <c r="C74" s="235"/>
      <c r="D74" s="180"/>
      <c r="E74" s="69" t="str">
        <f t="shared" si="4"/>
        <v>B-54</v>
      </c>
      <c r="F74" s="73"/>
      <c r="G74" s="63"/>
      <c r="H74" s="63"/>
      <c r="I74" s="118"/>
    </row>
    <row r="75" spans="2:9" ht="25.5" outlineLevel="1" x14ac:dyDescent="0.25">
      <c r="B75" s="232"/>
      <c r="C75" s="235" t="s">
        <v>30</v>
      </c>
      <c r="D75" s="180" t="s">
        <v>71</v>
      </c>
      <c r="E75" s="69" t="str">
        <f t="shared" si="4"/>
        <v>B-55</v>
      </c>
      <c r="F75" s="61" t="s">
        <v>225</v>
      </c>
      <c r="G75" s="63" t="s">
        <v>44</v>
      </c>
      <c r="H75" s="61"/>
      <c r="I75" s="118"/>
    </row>
    <row r="76" spans="2:9" ht="15" outlineLevel="1" x14ac:dyDescent="0.25">
      <c r="B76" s="232"/>
      <c r="C76" s="235"/>
      <c r="D76" s="180"/>
      <c r="E76" s="69" t="str">
        <f t="shared" si="4"/>
        <v>B-56</v>
      </c>
      <c r="F76" s="61" t="s">
        <v>144</v>
      </c>
      <c r="G76" s="63" t="s">
        <v>44</v>
      </c>
      <c r="H76" s="61"/>
      <c r="I76" s="118"/>
    </row>
    <row r="77" spans="2:9" ht="15.75" outlineLevel="1" thickBot="1" x14ac:dyDescent="0.3">
      <c r="B77" s="233"/>
      <c r="C77" s="236"/>
      <c r="D77" s="182"/>
      <c r="E77" s="69" t="str">
        <f t="shared" si="4"/>
        <v>B-57</v>
      </c>
      <c r="F77" s="85"/>
      <c r="G77" s="87"/>
      <c r="H77" s="77"/>
      <c r="I77" s="119"/>
    </row>
    <row r="78" spans="2:9" ht="28.15" customHeight="1" thickBot="1" x14ac:dyDescent="0.25">
      <c r="B78" s="183" t="str">
        <f>B79</f>
        <v>InfoWorks ICM</v>
      </c>
      <c r="C78" s="184"/>
      <c r="D78" s="184"/>
      <c r="E78" s="184"/>
      <c r="F78" s="184"/>
      <c r="G78" s="184"/>
      <c r="H78" s="184"/>
      <c r="I78" s="185"/>
    </row>
    <row r="79" spans="2:9" ht="15" hidden="1" outlineLevel="1" thickBot="1" x14ac:dyDescent="0.25">
      <c r="B79" s="174" t="s">
        <v>62</v>
      </c>
      <c r="C79" s="200" t="s">
        <v>27</v>
      </c>
      <c r="D79" s="179" t="s">
        <v>63</v>
      </c>
      <c r="E79" s="10" t="str">
        <f>CONCATENATE($B$2,"-",,ROW()-21)</f>
        <v>B-58</v>
      </c>
      <c r="F79" s="50"/>
      <c r="G79" s="50"/>
      <c r="H79" s="86"/>
      <c r="I79" s="106"/>
    </row>
    <row r="80" spans="2:9" ht="15" hidden="1" outlineLevel="1" thickBot="1" x14ac:dyDescent="0.25">
      <c r="B80" s="175"/>
      <c r="C80" s="193"/>
      <c r="D80" s="180"/>
      <c r="E80" s="10" t="str">
        <f t="shared" ref="E80:E107" si="5">CONCATENATE($B$2,"-",,ROW()-21)</f>
        <v>B-59</v>
      </c>
      <c r="F80" s="48"/>
      <c r="G80" s="48"/>
      <c r="H80" s="48"/>
      <c r="I80" s="104"/>
    </row>
    <row r="81" spans="2:9" ht="15" hidden="1" outlineLevel="1" thickBot="1" x14ac:dyDescent="0.25">
      <c r="B81" s="175"/>
      <c r="C81" s="193" t="s">
        <v>64</v>
      </c>
      <c r="D81" s="180" t="s">
        <v>65</v>
      </c>
      <c r="E81" s="10" t="str">
        <f t="shared" si="5"/>
        <v>B-60</v>
      </c>
      <c r="F81" s="59"/>
      <c r="G81" s="59"/>
      <c r="H81" s="49"/>
      <c r="I81" s="104"/>
    </row>
    <row r="82" spans="2:9" ht="15" hidden="1" outlineLevel="1" thickBot="1" x14ac:dyDescent="0.25">
      <c r="B82" s="175"/>
      <c r="C82" s="193"/>
      <c r="D82" s="180"/>
      <c r="E82" s="10" t="str">
        <f t="shared" si="5"/>
        <v>B-61</v>
      </c>
      <c r="F82" s="59"/>
      <c r="G82" s="59"/>
      <c r="H82" s="49"/>
      <c r="I82" s="104"/>
    </row>
    <row r="83" spans="2:9" ht="15" hidden="1" outlineLevel="1" thickBot="1" x14ac:dyDescent="0.25">
      <c r="B83" s="175"/>
      <c r="C83" s="193"/>
      <c r="D83" s="180"/>
      <c r="E83" s="10" t="str">
        <f t="shared" si="5"/>
        <v>B-62</v>
      </c>
      <c r="F83" s="59"/>
      <c r="G83" s="59"/>
      <c r="H83" s="49"/>
      <c r="I83" s="104"/>
    </row>
    <row r="84" spans="2:9" ht="15" hidden="1" outlineLevel="1" thickBot="1" x14ac:dyDescent="0.25">
      <c r="B84" s="175"/>
      <c r="C84" s="193"/>
      <c r="D84" s="180"/>
      <c r="E84" s="10" t="str">
        <f t="shared" si="5"/>
        <v>B-63</v>
      </c>
      <c r="F84" s="61"/>
      <c r="G84" s="61"/>
      <c r="H84" s="61"/>
      <c r="I84" s="104"/>
    </row>
    <row r="85" spans="2:9" ht="15" hidden="1" outlineLevel="1" thickBot="1" x14ac:dyDescent="0.25">
      <c r="B85" s="175"/>
      <c r="C85" s="193"/>
      <c r="D85" s="180"/>
      <c r="E85" s="10" t="str">
        <f t="shared" si="5"/>
        <v>B-64</v>
      </c>
      <c r="F85" s="61"/>
      <c r="G85" s="61"/>
      <c r="H85" s="61"/>
      <c r="I85" s="104"/>
    </row>
    <row r="86" spans="2:9" ht="15" hidden="1" outlineLevel="1" thickBot="1" x14ac:dyDescent="0.25">
      <c r="B86" s="175"/>
      <c r="C86" s="193"/>
      <c r="D86" s="180"/>
      <c r="E86" s="10" t="str">
        <f t="shared" si="5"/>
        <v>B-65</v>
      </c>
      <c r="F86" s="65"/>
      <c r="G86" s="65"/>
      <c r="H86" s="65"/>
      <c r="I86" s="104"/>
    </row>
    <row r="87" spans="2:9" ht="15" hidden="1" outlineLevel="1" thickBot="1" x14ac:dyDescent="0.25">
      <c r="B87" s="175"/>
      <c r="C87" s="201" t="s">
        <v>88</v>
      </c>
      <c r="D87" s="180" t="s">
        <v>89</v>
      </c>
      <c r="E87" s="10" t="str">
        <f t="shared" si="5"/>
        <v>B-66</v>
      </c>
      <c r="F87" s="63"/>
      <c r="G87" s="63"/>
      <c r="H87" s="63"/>
      <c r="I87" s="104"/>
    </row>
    <row r="88" spans="2:9" ht="15" hidden="1" outlineLevel="1" thickBot="1" x14ac:dyDescent="0.25">
      <c r="B88" s="175"/>
      <c r="C88" s="178"/>
      <c r="D88" s="180"/>
      <c r="E88" s="10" t="str">
        <f t="shared" si="5"/>
        <v>B-67</v>
      </c>
      <c r="F88" s="66"/>
      <c r="G88" s="66"/>
      <c r="H88" s="66"/>
      <c r="I88" s="104"/>
    </row>
    <row r="89" spans="2:9" ht="15" hidden="1" outlineLevel="1" thickBot="1" x14ac:dyDescent="0.25">
      <c r="B89" s="175"/>
      <c r="C89" s="178"/>
      <c r="D89" s="180"/>
      <c r="E89" s="10" t="str">
        <f t="shared" si="5"/>
        <v>B-68</v>
      </c>
      <c r="F89" s="66"/>
      <c r="G89" s="63"/>
      <c r="H89" s="66"/>
      <c r="I89" s="104"/>
    </row>
    <row r="90" spans="2:9" ht="15" hidden="1" outlineLevel="1" thickBot="1" x14ac:dyDescent="0.25">
      <c r="B90" s="175"/>
      <c r="C90" s="178"/>
      <c r="D90" s="180"/>
      <c r="E90" s="10" t="str">
        <f t="shared" si="5"/>
        <v>B-69</v>
      </c>
      <c r="F90" s="61"/>
      <c r="G90" s="61"/>
      <c r="H90" s="61"/>
      <c r="I90" s="102"/>
    </row>
    <row r="91" spans="2:9" ht="15" hidden="1" outlineLevel="1" thickBot="1" x14ac:dyDescent="0.25">
      <c r="B91" s="175"/>
      <c r="C91" s="178"/>
      <c r="D91" s="180"/>
      <c r="E91" s="10" t="str">
        <f t="shared" si="5"/>
        <v>B-70</v>
      </c>
      <c r="F91" s="48"/>
      <c r="G91" s="48"/>
      <c r="H91" s="48"/>
      <c r="I91" s="104"/>
    </row>
    <row r="92" spans="2:9" ht="15" hidden="1" outlineLevel="1" thickBot="1" x14ac:dyDescent="0.25">
      <c r="B92" s="175"/>
      <c r="C92" s="178"/>
      <c r="D92" s="180"/>
      <c r="E92" s="10" t="str">
        <f t="shared" si="5"/>
        <v>B-71</v>
      </c>
      <c r="F92" s="66"/>
      <c r="G92" s="48"/>
      <c r="H92" s="66"/>
      <c r="I92" s="104"/>
    </row>
    <row r="93" spans="2:9" ht="15" hidden="1" outlineLevel="1" thickBot="1" x14ac:dyDescent="0.25">
      <c r="B93" s="175"/>
      <c r="C93" s="178"/>
      <c r="D93" s="180"/>
      <c r="E93" s="10" t="str">
        <f t="shared" si="5"/>
        <v>B-72</v>
      </c>
      <c r="F93" s="63"/>
      <c r="G93" s="63"/>
      <c r="H93" s="63"/>
      <c r="I93" s="104"/>
    </row>
    <row r="94" spans="2:9" ht="15" hidden="1" outlineLevel="1" thickBot="1" x14ac:dyDescent="0.25">
      <c r="B94" s="175"/>
      <c r="C94" s="193" t="s">
        <v>66</v>
      </c>
      <c r="D94" s="180" t="s">
        <v>110</v>
      </c>
      <c r="E94" s="10" t="str">
        <f t="shared" si="5"/>
        <v>B-73</v>
      </c>
      <c r="F94" s="61"/>
      <c r="G94" s="63"/>
      <c r="H94" s="61"/>
      <c r="I94" s="104"/>
    </row>
    <row r="95" spans="2:9" ht="15" hidden="1" outlineLevel="1" thickBot="1" x14ac:dyDescent="0.25">
      <c r="B95" s="175"/>
      <c r="C95" s="193"/>
      <c r="D95" s="180"/>
      <c r="E95" s="10" t="str">
        <f t="shared" si="5"/>
        <v>B-74</v>
      </c>
      <c r="F95" s="61"/>
      <c r="G95" s="61"/>
      <c r="H95" s="61"/>
      <c r="I95" s="104"/>
    </row>
    <row r="96" spans="2:9" ht="15" hidden="1" outlineLevel="1" thickBot="1" x14ac:dyDescent="0.25">
      <c r="B96" s="175"/>
      <c r="C96" s="193"/>
      <c r="D96" s="180"/>
      <c r="E96" s="10" t="str">
        <f t="shared" si="5"/>
        <v>B-75</v>
      </c>
      <c r="F96" s="63"/>
      <c r="G96" s="63"/>
      <c r="H96" s="64"/>
      <c r="I96" s="104"/>
    </row>
    <row r="97" spans="2:9" ht="15" hidden="1" outlineLevel="1" thickBot="1" x14ac:dyDescent="0.25">
      <c r="B97" s="175"/>
      <c r="C97" s="193"/>
      <c r="D97" s="180"/>
      <c r="E97" s="10" t="str">
        <f t="shared" si="5"/>
        <v>B-76</v>
      </c>
      <c r="F97" s="61"/>
      <c r="G97" s="61"/>
      <c r="H97" s="61"/>
      <c r="I97" s="104"/>
    </row>
    <row r="98" spans="2:9" ht="15" hidden="1" outlineLevel="1" thickBot="1" x14ac:dyDescent="0.25">
      <c r="B98" s="175"/>
      <c r="C98" s="193"/>
      <c r="D98" s="180"/>
      <c r="E98" s="10" t="str">
        <f t="shared" si="5"/>
        <v>B-77</v>
      </c>
      <c r="F98" s="66"/>
      <c r="G98" s="66"/>
      <c r="H98" s="66"/>
      <c r="I98" s="107"/>
    </row>
    <row r="99" spans="2:9" ht="15" hidden="1" outlineLevel="1" thickBot="1" x14ac:dyDescent="0.25">
      <c r="B99" s="175"/>
      <c r="C99" s="193"/>
      <c r="D99" s="180"/>
      <c r="E99" s="10" t="str">
        <f t="shared" si="5"/>
        <v>B-78</v>
      </c>
      <c r="F99" s="66"/>
      <c r="G99" s="66"/>
      <c r="H99" s="66"/>
      <c r="I99" s="107"/>
    </row>
    <row r="100" spans="2:9" ht="15" hidden="1" outlineLevel="1" thickBot="1" x14ac:dyDescent="0.25">
      <c r="B100" s="175"/>
      <c r="C100" s="193"/>
      <c r="D100" s="180"/>
      <c r="E100" s="10" t="str">
        <f t="shared" si="5"/>
        <v>B-79</v>
      </c>
      <c r="F100" s="61"/>
      <c r="G100" s="61"/>
      <c r="H100" s="61"/>
      <c r="I100" s="107"/>
    </row>
    <row r="101" spans="2:9" ht="15" hidden="1" outlineLevel="1" thickBot="1" x14ac:dyDescent="0.25">
      <c r="B101" s="175"/>
      <c r="C101" s="193" t="s">
        <v>67</v>
      </c>
      <c r="D101" s="180" t="s">
        <v>68</v>
      </c>
      <c r="E101" s="10" t="str">
        <f t="shared" si="5"/>
        <v>B-80</v>
      </c>
      <c r="F101" s="66"/>
      <c r="G101" s="66"/>
      <c r="H101" s="66"/>
      <c r="I101" s="104"/>
    </row>
    <row r="102" spans="2:9" ht="15" hidden="1" outlineLevel="1" thickBot="1" x14ac:dyDescent="0.25">
      <c r="B102" s="175"/>
      <c r="C102" s="193"/>
      <c r="D102" s="180"/>
      <c r="E102" s="10" t="str">
        <f t="shared" si="5"/>
        <v>B-81</v>
      </c>
      <c r="F102" s="66"/>
      <c r="G102" s="66"/>
      <c r="H102" s="66"/>
      <c r="I102" s="104"/>
    </row>
    <row r="103" spans="2:9" ht="15" hidden="1" outlineLevel="1" thickBot="1" x14ac:dyDescent="0.25">
      <c r="B103" s="175"/>
      <c r="C103" s="193" t="s">
        <v>69</v>
      </c>
      <c r="D103" s="180" t="s">
        <v>70</v>
      </c>
      <c r="E103" s="10" t="str">
        <f t="shared" si="5"/>
        <v>B-82</v>
      </c>
      <c r="F103" s="63"/>
      <c r="G103" s="64"/>
      <c r="H103" s="63"/>
      <c r="I103" s="104"/>
    </row>
    <row r="104" spans="2:9" ht="23.25" hidden="1" customHeight="1" outlineLevel="1" thickBot="1" x14ac:dyDescent="0.25">
      <c r="B104" s="175"/>
      <c r="C104" s="193"/>
      <c r="D104" s="180"/>
      <c r="E104" s="10" t="str">
        <f t="shared" si="5"/>
        <v>B-83</v>
      </c>
      <c r="F104" s="63"/>
      <c r="G104" s="66"/>
      <c r="H104" s="63"/>
      <c r="I104" s="104"/>
    </row>
    <row r="105" spans="2:9" ht="15" hidden="1" outlineLevel="1" thickBot="1" x14ac:dyDescent="0.25">
      <c r="B105" s="175"/>
      <c r="C105" s="178" t="s">
        <v>30</v>
      </c>
      <c r="D105" s="180" t="s">
        <v>71</v>
      </c>
      <c r="E105" s="10" t="str">
        <f t="shared" si="5"/>
        <v>B-84</v>
      </c>
      <c r="F105" s="61"/>
      <c r="G105" s="62"/>
      <c r="H105" s="61"/>
      <c r="I105" s="104"/>
    </row>
    <row r="106" spans="2:9" ht="15" hidden="1" outlineLevel="1" thickBot="1" x14ac:dyDescent="0.25">
      <c r="B106" s="175"/>
      <c r="C106" s="178"/>
      <c r="D106" s="180"/>
      <c r="E106" s="10" t="str">
        <f t="shared" si="5"/>
        <v>B-85</v>
      </c>
      <c r="F106" s="61"/>
      <c r="G106" s="61"/>
      <c r="H106" s="61"/>
      <c r="I106" s="104"/>
    </row>
    <row r="107" spans="2:9" ht="19.5" hidden="1" customHeight="1" outlineLevel="1" thickBot="1" x14ac:dyDescent="0.25">
      <c r="B107" s="192"/>
      <c r="C107" s="194"/>
      <c r="D107" s="182"/>
      <c r="E107" s="10" t="str">
        <f t="shared" si="5"/>
        <v>B-86</v>
      </c>
      <c r="F107" s="85"/>
      <c r="G107" s="85"/>
      <c r="H107" s="85"/>
      <c r="I107" s="105"/>
    </row>
    <row r="108" spans="2:9" ht="28.35" customHeight="1" collapsed="1" thickBot="1" x14ac:dyDescent="0.25">
      <c r="B108" s="183" t="str">
        <f>B109</f>
        <v xml:space="preserve">ESTRY in-channel domain </v>
      </c>
      <c r="C108" s="184"/>
      <c r="D108" s="184"/>
      <c r="E108" s="184"/>
      <c r="F108" s="184"/>
      <c r="G108" s="184"/>
      <c r="H108" s="184"/>
      <c r="I108" s="185"/>
    </row>
    <row r="109" spans="2:9" ht="27" hidden="1" customHeight="1" outlineLevel="1" thickBot="1" x14ac:dyDescent="0.25">
      <c r="B109" s="174" t="s">
        <v>17</v>
      </c>
      <c r="C109" s="177" t="s">
        <v>27</v>
      </c>
      <c r="D109" s="179" t="s">
        <v>63</v>
      </c>
      <c r="E109" s="10" t="str">
        <f>CONCATENATE($B$2,"-",,ROW()-22)</f>
        <v>B-87</v>
      </c>
      <c r="F109" s="50"/>
      <c r="G109" s="50"/>
      <c r="H109" s="86"/>
      <c r="I109" s="106"/>
    </row>
    <row r="110" spans="2:9" ht="42" hidden="1" customHeight="1" outlineLevel="1" thickBot="1" x14ac:dyDescent="0.25">
      <c r="B110" s="175"/>
      <c r="C110" s="178"/>
      <c r="D110" s="180"/>
      <c r="E110" s="10" t="str">
        <f t="shared" ref="E110:E135" si="6">CONCATENATE($B$2,"-",,ROW()-22)</f>
        <v>B-88</v>
      </c>
      <c r="F110" s="48"/>
      <c r="G110" s="48"/>
      <c r="H110" s="48"/>
      <c r="I110" s="104"/>
    </row>
    <row r="111" spans="2:9" ht="30.75" hidden="1" customHeight="1" outlineLevel="1" thickBot="1" x14ac:dyDescent="0.25">
      <c r="B111" s="175"/>
      <c r="C111" s="178" t="s">
        <v>26</v>
      </c>
      <c r="D111" s="180" t="s">
        <v>72</v>
      </c>
      <c r="E111" s="10" t="str">
        <f t="shared" si="6"/>
        <v>B-89</v>
      </c>
      <c r="F111" s="60"/>
      <c r="G111" s="48"/>
      <c r="H111" s="55"/>
      <c r="I111" s="104"/>
    </row>
    <row r="112" spans="2:9" ht="20.100000000000001" hidden="1" customHeight="1" outlineLevel="1" thickBot="1" x14ac:dyDescent="0.25">
      <c r="B112" s="175"/>
      <c r="C112" s="178"/>
      <c r="D112" s="180"/>
      <c r="E112" s="10" t="str">
        <f t="shared" si="6"/>
        <v>B-90</v>
      </c>
      <c r="F112" s="67"/>
      <c r="G112" s="67"/>
      <c r="H112" s="67"/>
      <c r="I112" s="104"/>
    </row>
    <row r="113" spans="2:9" ht="42.75" hidden="1" customHeight="1" outlineLevel="1" thickBot="1" x14ac:dyDescent="0.25">
      <c r="B113" s="175"/>
      <c r="C113" s="178" t="s">
        <v>35</v>
      </c>
      <c r="D113" s="180" t="s">
        <v>73</v>
      </c>
      <c r="E113" s="10" t="str">
        <f t="shared" si="6"/>
        <v>B-91</v>
      </c>
      <c r="F113" s="61"/>
      <c r="G113" s="48"/>
      <c r="H113" s="67"/>
      <c r="I113" s="104"/>
    </row>
    <row r="114" spans="2:9" ht="28.5" hidden="1" customHeight="1" outlineLevel="1" thickBot="1" x14ac:dyDescent="0.25">
      <c r="B114" s="175"/>
      <c r="C114" s="178"/>
      <c r="D114" s="180"/>
      <c r="E114" s="10" t="str">
        <f t="shared" si="6"/>
        <v>B-92</v>
      </c>
      <c r="F114" s="61"/>
      <c r="G114" s="48"/>
      <c r="H114" s="67"/>
      <c r="I114" s="104"/>
    </row>
    <row r="115" spans="2:9" ht="23.25" hidden="1" customHeight="1" outlineLevel="1" thickBot="1" x14ac:dyDescent="0.25">
      <c r="B115" s="175"/>
      <c r="C115" s="178"/>
      <c r="D115" s="180"/>
      <c r="E115" s="10" t="str">
        <f t="shared" si="6"/>
        <v>B-93</v>
      </c>
      <c r="F115" s="61"/>
      <c r="G115" s="61"/>
      <c r="H115" s="67"/>
      <c r="I115" s="104"/>
    </row>
    <row r="116" spans="2:9" ht="29.25" hidden="1" customHeight="1" outlineLevel="1" thickBot="1" x14ac:dyDescent="0.25">
      <c r="B116" s="175"/>
      <c r="C116" s="178" t="s">
        <v>10</v>
      </c>
      <c r="D116" s="180" t="s">
        <v>74</v>
      </c>
      <c r="E116" s="10" t="str">
        <f t="shared" si="6"/>
        <v>B-94</v>
      </c>
      <c r="F116" s="59"/>
      <c r="G116" s="59"/>
      <c r="H116" s="67"/>
      <c r="I116" s="104"/>
    </row>
    <row r="117" spans="2:9" ht="42" hidden="1" customHeight="1" outlineLevel="1" thickBot="1" x14ac:dyDescent="0.25">
      <c r="B117" s="175"/>
      <c r="C117" s="178"/>
      <c r="D117" s="180"/>
      <c r="E117" s="10" t="str">
        <f t="shared" si="6"/>
        <v>B-95</v>
      </c>
      <c r="F117" s="59"/>
      <c r="G117" s="59"/>
      <c r="H117" s="67"/>
      <c r="I117" s="104"/>
    </row>
    <row r="118" spans="2:9" ht="33" hidden="1" customHeight="1" outlineLevel="1" thickBot="1" x14ac:dyDescent="0.25">
      <c r="B118" s="175"/>
      <c r="C118" s="178"/>
      <c r="D118" s="180"/>
      <c r="E118" s="10" t="str">
        <f t="shared" si="6"/>
        <v>B-96</v>
      </c>
      <c r="F118" s="59"/>
      <c r="G118" s="59"/>
      <c r="H118" s="67"/>
      <c r="I118" s="104"/>
    </row>
    <row r="119" spans="2:9" ht="54.75" hidden="1" customHeight="1" outlineLevel="1" thickBot="1" x14ac:dyDescent="0.25">
      <c r="B119" s="175"/>
      <c r="C119" s="178"/>
      <c r="D119" s="180"/>
      <c r="E119" s="10" t="str">
        <f t="shared" si="6"/>
        <v>B-97</v>
      </c>
      <c r="F119" s="61"/>
      <c r="G119" s="61"/>
      <c r="H119" s="67"/>
      <c r="I119" s="104"/>
    </row>
    <row r="120" spans="2:9" ht="26.25" hidden="1" customHeight="1" outlineLevel="1" thickBot="1" x14ac:dyDescent="0.25">
      <c r="B120" s="175"/>
      <c r="C120" s="178"/>
      <c r="D120" s="180"/>
      <c r="E120" s="10" t="str">
        <f t="shared" si="6"/>
        <v>B-98</v>
      </c>
      <c r="F120" s="61"/>
      <c r="G120" s="61"/>
      <c r="H120" s="67"/>
      <c r="I120" s="104"/>
    </row>
    <row r="121" spans="2:9" ht="54.75" hidden="1" customHeight="1" outlineLevel="1" thickBot="1" x14ac:dyDescent="0.25">
      <c r="B121" s="175"/>
      <c r="C121" s="178" t="s">
        <v>28</v>
      </c>
      <c r="D121" s="180" t="s">
        <v>75</v>
      </c>
      <c r="E121" s="10" t="str">
        <f t="shared" si="6"/>
        <v>B-99</v>
      </c>
      <c r="F121" s="63"/>
      <c r="G121" s="65"/>
      <c r="H121" s="67"/>
      <c r="I121" s="104"/>
    </row>
    <row r="122" spans="2:9" ht="54" hidden="1" customHeight="1" outlineLevel="1" thickBot="1" x14ac:dyDescent="0.25">
      <c r="B122" s="175"/>
      <c r="C122" s="178"/>
      <c r="D122" s="180"/>
      <c r="E122" s="10" t="str">
        <f t="shared" si="6"/>
        <v>B-100</v>
      </c>
      <c r="F122" s="63"/>
      <c r="G122" s="63"/>
      <c r="H122" s="67"/>
      <c r="I122" s="104"/>
    </row>
    <row r="123" spans="2:9" ht="27.75" hidden="1" customHeight="1" outlineLevel="1" thickBot="1" x14ac:dyDescent="0.25">
      <c r="B123" s="175"/>
      <c r="C123" s="178"/>
      <c r="D123" s="180"/>
      <c r="E123" s="10" t="str">
        <f t="shared" si="6"/>
        <v>B-101</v>
      </c>
      <c r="F123" s="66"/>
      <c r="G123" s="66"/>
      <c r="H123" s="67"/>
      <c r="I123" s="104"/>
    </row>
    <row r="124" spans="2:9" ht="42" hidden="1" customHeight="1" outlineLevel="1" thickBot="1" x14ac:dyDescent="0.25">
      <c r="B124" s="175"/>
      <c r="C124" s="178"/>
      <c r="D124" s="180"/>
      <c r="E124" s="10" t="str">
        <f t="shared" si="6"/>
        <v>B-102</v>
      </c>
      <c r="F124" s="66"/>
      <c r="G124" s="63"/>
      <c r="H124" s="67"/>
      <c r="I124" s="104"/>
    </row>
    <row r="125" spans="2:9" ht="22.5" hidden="1" customHeight="1" outlineLevel="1" thickBot="1" x14ac:dyDescent="0.25">
      <c r="B125" s="175"/>
      <c r="C125" s="178"/>
      <c r="D125" s="180"/>
      <c r="E125" s="10" t="str">
        <f t="shared" si="6"/>
        <v>B-103</v>
      </c>
      <c r="F125" s="61"/>
      <c r="G125" s="61"/>
      <c r="H125" s="67"/>
      <c r="I125" s="104"/>
    </row>
    <row r="126" spans="2:9" ht="20.100000000000001" hidden="1" customHeight="1" outlineLevel="1" thickBot="1" x14ac:dyDescent="0.25">
      <c r="B126" s="175"/>
      <c r="C126" s="178"/>
      <c r="D126" s="180"/>
      <c r="E126" s="10" t="str">
        <f t="shared" si="6"/>
        <v>B-104</v>
      </c>
      <c r="F126" s="67"/>
      <c r="G126" s="67"/>
      <c r="H126" s="67"/>
      <c r="I126" s="104"/>
    </row>
    <row r="127" spans="2:9" ht="20.100000000000001" hidden="1" customHeight="1" outlineLevel="1" thickBot="1" x14ac:dyDescent="0.25">
      <c r="B127" s="175"/>
      <c r="C127" s="178"/>
      <c r="D127" s="180"/>
      <c r="E127" s="10" t="str">
        <f t="shared" si="6"/>
        <v>B-105</v>
      </c>
      <c r="F127" s="67"/>
      <c r="G127" s="67"/>
      <c r="H127" s="67"/>
      <c r="I127" s="104"/>
    </row>
    <row r="128" spans="2:9" ht="20.100000000000001" hidden="1" customHeight="1" outlineLevel="1" thickBot="1" x14ac:dyDescent="0.25">
      <c r="B128" s="175"/>
      <c r="C128" s="178"/>
      <c r="D128" s="180"/>
      <c r="E128" s="10" t="str">
        <f t="shared" si="6"/>
        <v>B-106</v>
      </c>
      <c r="F128" s="67"/>
      <c r="G128" s="67"/>
      <c r="H128" s="67"/>
      <c r="I128" s="104"/>
    </row>
    <row r="129" spans="2:9" ht="39.75" hidden="1" customHeight="1" outlineLevel="1" thickBot="1" x14ac:dyDescent="0.25">
      <c r="B129" s="175"/>
      <c r="C129" s="178" t="s">
        <v>29</v>
      </c>
      <c r="D129" s="180" t="s">
        <v>76</v>
      </c>
      <c r="E129" s="10" t="str">
        <f t="shared" si="6"/>
        <v>B-107</v>
      </c>
      <c r="F129" s="55"/>
      <c r="G129" s="61"/>
      <c r="H129" s="67"/>
      <c r="I129" s="104"/>
    </row>
    <row r="130" spans="2:9" ht="31.5" hidden="1" customHeight="1" outlineLevel="1" thickBot="1" x14ac:dyDescent="0.25">
      <c r="B130" s="175"/>
      <c r="C130" s="178"/>
      <c r="D130" s="180"/>
      <c r="E130" s="10" t="str">
        <f t="shared" si="6"/>
        <v>B-108</v>
      </c>
      <c r="F130" s="55"/>
      <c r="G130" s="61"/>
      <c r="H130" s="67"/>
      <c r="I130" s="104"/>
    </row>
    <row r="131" spans="2:9" ht="20.100000000000001" hidden="1" customHeight="1" outlineLevel="1" thickBot="1" x14ac:dyDescent="0.25">
      <c r="B131" s="175"/>
      <c r="C131" s="178" t="s">
        <v>12</v>
      </c>
      <c r="D131" s="180"/>
      <c r="E131" s="10" t="str">
        <f t="shared" si="6"/>
        <v>B-109</v>
      </c>
      <c r="F131" s="61"/>
      <c r="G131" s="61"/>
      <c r="H131" s="67"/>
      <c r="I131" s="104"/>
    </row>
    <row r="132" spans="2:9" ht="20.100000000000001" hidden="1" customHeight="1" outlineLevel="1" thickBot="1" x14ac:dyDescent="0.25">
      <c r="B132" s="175"/>
      <c r="C132" s="178"/>
      <c r="D132" s="180"/>
      <c r="E132" s="10" t="str">
        <f t="shared" si="6"/>
        <v>B-110</v>
      </c>
      <c r="F132" s="67"/>
      <c r="G132" s="67"/>
      <c r="H132" s="67"/>
      <c r="I132" s="104"/>
    </row>
    <row r="133" spans="2:9" ht="20.100000000000001" hidden="1" customHeight="1" outlineLevel="1" thickBot="1" x14ac:dyDescent="0.25">
      <c r="B133" s="175"/>
      <c r="C133" s="178" t="s">
        <v>30</v>
      </c>
      <c r="D133" s="180" t="s">
        <v>71</v>
      </c>
      <c r="E133" s="10" t="str">
        <f t="shared" si="6"/>
        <v>B-111</v>
      </c>
      <c r="F133" s="61"/>
      <c r="G133" s="61"/>
      <c r="H133" s="67"/>
      <c r="I133" s="104"/>
    </row>
    <row r="134" spans="2:9" ht="27.75" hidden="1" customHeight="1" outlineLevel="1" thickBot="1" x14ac:dyDescent="0.25">
      <c r="B134" s="175"/>
      <c r="C134" s="178"/>
      <c r="D134" s="180"/>
      <c r="E134" s="10" t="str">
        <f t="shared" si="6"/>
        <v>B-112</v>
      </c>
      <c r="F134" s="61"/>
      <c r="G134" s="61"/>
      <c r="H134" s="67"/>
      <c r="I134" s="104"/>
    </row>
    <row r="135" spans="2:9" ht="28.5" hidden="1" customHeight="1" outlineLevel="1" thickBot="1" x14ac:dyDescent="0.25">
      <c r="B135" s="192"/>
      <c r="C135" s="194"/>
      <c r="D135" s="182"/>
      <c r="E135" s="10" t="str">
        <f t="shared" si="6"/>
        <v>B-113</v>
      </c>
      <c r="F135" s="70"/>
      <c r="G135" s="70"/>
      <c r="H135" s="80"/>
      <c r="I135" s="105"/>
    </row>
    <row r="136" spans="2:9" ht="28.35" customHeight="1" collapsed="1" thickBot="1" x14ac:dyDescent="0.25">
      <c r="B136" s="183" t="str">
        <f>B137</f>
        <v>ESTRY floodplain structures</v>
      </c>
      <c r="C136" s="184"/>
      <c r="D136" s="184"/>
      <c r="E136" s="184"/>
      <c r="F136" s="184"/>
      <c r="G136" s="184"/>
      <c r="H136" s="184"/>
      <c r="I136" s="185"/>
    </row>
    <row r="137" spans="2:9" ht="33.75" hidden="1" customHeight="1" outlineLevel="1" thickBot="1" x14ac:dyDescent="0.25">
      <c r="B137" s="195" t="s">
        <v>77</v>
      </c>
      <c r="C137" s="108" t="s">
        <v>78</v>
      </c>
      <c r="D137" s="11"/>
      <c r="E137" s="10" t="str">
        <f>CONCATENATE($B$2,"-",,ROW()-23)</f>
        <v>B-114</v>
      </c>
      <c r="F137" s="79"/>
      <c r="G137" s="84"/>
      <c r="H137" s="81"/>
      <c r="I137" s="106"/>
    </row>
    <row r="138" spans="2:9" ht="19.899999999999999" hidden="1" customHeight="1" outlineLevel="1" thickBot="1" x14ac:dyDescent="0.25">
      <c r="B138" s="196"/>
      <c r="C138" s="178" t="s">
        <v>28</v>
      </c>
      <c r="D138" s="198" t="s">
        <v>79</v>
      </c>
      <c r="E138" s="10" t="str">
        <f t="shared" ref="E138:E142" si="7">CONCATENATE($B$2,"-",,ROW()-23)</f>
        <v>B-115</v>
      </c>
      <c r="F138" s="55"/>
      <c r="G138" s="48"/>
      <c r="H138" s="67"/>
      <c r="I138" s="104"/>
    </row>
    <row r="139" spans="2:9" ht="19.899999999999999" hidden="1" customHeight="1" outlineLevel="1" thickBot="1" x14ac:dyDescent="0.25">
      <c r="B139" s="196"/>
      <c r="C139" s="178"/>
      <c r="D139" s="198"/>
      <c r="E139" s="10" t="str">
        <f t="shared" si="7"/>
        <v>B-116</v>
      </c>
      <c r="F139" s="67"/>
      <c r="G139" s="67"/>
      <c r="H139" s="67"/>
      <c r="I139" s="104"/>
    </row>
    <row r="140" spans="2:9" ht="19.899999999999999" hidden="1" customHeight="1" outlineLevel="1" thickBot="1" x14ac:dyDescent="0.25">
      <c r="B140" s="196"/>
      <c r="C140" s="178"/>
      <c r="D140" s="198"/>
      <c r="E140" s="10" t="str">
        <f t="shared" si="7"/>
        <v>B-117</v>
      </c>
      <c r="F140" s="67"/>
      <c r="G140" s="67"/>
      <c r="H140" s="67"/>
      <c r="I140" s="104"/>
    </row>
    <row r="141" spans="2:9" ht="19.899999999999999" hidden="1" customHeight="1" outlineLevel="1" thickBot="1" x14ac:dyDescent="0.25">
      <c r="B141" s="196"/>
      <c r="C141" s="178"/>
      <c r="D141" s="198"/>
      <c r="E141" s="10" t="str">
        <f t="shared" si="7"/>
        <v>B-118</v>
      </c>
      <c r="F141" s="67"/>
      <c r="G141" s="67"/>
      <c r="H141" s="67"/>
      <c r="I141" s="104"/>
    </row>
    <row r="142" spans="2:9" ht="20.100000000000001" hidden="1" customHeight="1" outlineLevel="1" thickBot="1" x14ac:dyDescent="0.25">
      <c r="B142" s="197"/>
      <c r="C142" s="194"/>
      <c r="D142" s="199"/>
      <c r="E142" s="10" t="str">
        <f t="shared" si="7"/>
        <v>B-119</v>
      </c>
      <c r="F142" s="80"/>
      <c r="G142" s="80"/>
      <c r="H142" s="80"/>
      <c r="I142" s="105"/>
    </row>
    <row r="143" spans="2:9" ht="18" customHeight="1" collapsed="1" thickBot="1" x14ac:dyDescent="0.25">
      <c r="B143" s="183" t="str">
        <f>B144</f>
        <v>TUFLOW domain (1)</v>
      </c>
      <c r="C143" s="184"/>
      <c r="D143" s="184"/>
      <c r="E143" s="184"/>
      <c r="F143" s="184"/>
      <c r="G143" s="184"/>
      <c r="H143" s="184"/>
      <c r="I143" s="185"/>
    </row>
    <row r="144" spans="2:9" ht="29.25" hidden="1" customHeight="1" outlineLevel="1" thickBot="1" x14ac:dyDescent="0.25">
      <c r="B144" s="191" t="s">
        <v>92</v>
      </c>
      <c r="C144" s="177" t="s">
        <v>34</v>
      </c>
      <c r="D144" s="179" t="s">
        <v>80</v>
      </c>
      <c r="E144" s="10" t="str">
        <f>CONCATENATE($B$2,"-",,ROW()-24)</f>
        <v>B-120</v>
      </c>
      <c r="F144" s="82"/>
      <c r="G144" s="83"/>
      <c r="H144" s="81"/>
      <c r="I144" s="106"/>
    </row>
    <row r="145" spans="2:9" ht="28.5" hidden="1" customHeight="1" outlineLevel="1" thickBot="1" x14ac:dyDescent="0.25">
      <c r="B145" s="175"/>
      <c r="C145" s="178"/>
      <c r="D145" s="180"/>
      <c r="E145" s="10" t="str">
        <f t="shared" ref="E145:E171" si="8">CONCATENATE($B$2,"-",,ROW()-24)</f>
        <v>B-121</v>
      </c>
      <c r="F145" s="60"/>
      <c r="G145" s="63"/>
      <c r="H145" s="67"/>
      <c r="I145" s="104"/>
    </row>
    <row r="146" spans="2:9" ht="28.5" hidden="1" customHeight="1" outlineLevel="1" thickBot="1" x14ac:dyDescent="0.25">
      <c r="B146" s="175"/>
      <c r="C146" s="178"/>
      <c r="D146" s="180"/>
      <c r="E146" s="10" t="str">
        <f t="shared" si="8"/>
        <v>B-122</v>
      </c>
      <c r="F146" s="65"/>
      <c r="G146" s="63"/>
      <c r="H146" s="67"/>
      <c r="I146" s="104"/>
    </row>
    <row r="147" spans="2:9" ht="45" hidden="1" customHeight="1" outlineLevel="1" thickBot="1" x14ac:dyDescent="0.25">
      <c r="B147" s="175"/>
      <c r="C147" s="178"/>
      <c r="D147" s="180"/>
      <c r="E147" s="10" t="str">
        <f t="shared" si="8"/>
        <v>B-123</v>
      </c>
      <c r="F147" s="55"/>
      <c r="G147" s="68"/>
      <c r="H147" s="55"/>
      <c r="I147" s="104"/>
    </row>
    <row r="148" spans="2:9" ht="20.100000000000001" hidden="1" customHeight="1" outlineLevel="1" thickBot="1" x14ac:dyDescent="0.25">
      <c r="B148" s="175"/>
      <c r="C148" s="178"/>
      <c r="D148" s="180"/>
      <c r="E148" s="10" t="str">
        <f t="shared" si="8"/>
        <v>B-124</v>
      </c>
      <c r="F148" s="67"/>
      <c r="G148" s="67"/>
      <c r="H148" s="67"/>
      <c r="I148" s="104"/>
    </row>
    <row r="149" spans="2:9" ht="31.5" hidden="1" customHeight="1" outlineLevel="1" thickBot="1" x14ac:dyDescent="0.25">
      <c r="B149" s="175"/>
      <c r="C149" s="178" t="s">
        <v>32</v>
      </c>
      <c r="D149" s="180" t="s">
        <v>81</v>
      </c>
      <c r="E149" s="10" t="str">
        <f t="shared" si="8"/>
        <v>B-125</v>
      </c>
      <c r="F149" s="55"/>
      <c r="G149" s="63"/>
      <c r="H149" s="67"/>
      <c r="I149" s="104"/>
    </row>
    <row r="150" spans="2:9" ht="23.25" hidden="1" customHeight="1" outlineLevel="1" thickBot="1" x14ac:dyDescent="0.25">
      <c r="B150" s="175"/>
      <c r="C150" s="178"/>
      <c r="D150" s="180"/>
      <c r="E150" s="10" t="str">
        <f t="shared" si="8"/>
        <v>B-126</v>
      </c>
      <c r="F150" s="55"/>
      <c r="G150" s="48"/>
      <c r="H150" s="67"/>
      <c r="I150" s="104"/>
    </row>
    <row r="151" spans="2:9" ht="20.100000000000001" hidden="1" customHeight="1" outlineLevel="1" thickBot="1" x14ac:dyDescent="0.25">
      <c r="B151" s="175"/>
      <c r="C151" s="178"/>
      <c r="D151" s="180"/>
      <c r="E151" s="10" t="str">
        <f t="shared" si="8"/>
        <v>B-127</v>
      </c>
      <c r="F151" s="55"/>
      <c r="G151" s="48"/>
      <c r="H151" s="67"/>
      <c r="I151" s="104"/>
    </row>
    <row r="152" spans="2:9" ht="20.100000000000001" hidden="1" customHeight="1" outlineLevel="1" thickBot="1" x14ac:dyDescent="0.25">
      <c r="B152" s="175"/>
      <c r="C152" s="178"/>
      <c r="D152" s="180"/>
      <c r="E152" s="10" t="str">
        <f t="shared" si="8"/>
        <v>B-128</v>
      </c>
      <c r="F152" s="67"/>
      <c r="G152" s="67"/>
      <c r="H152" s="67"/>
      <c r="I152" s="104"/>
    </row>
    <row r="153" spans="2:9" ht="41.25" hidden="1" customHeight="1" outlineLevel="1" thickBot="1" x14ac:dyDescent="0.25">
      <c r="B153" s="175"/>
      <c r="C153" s="178" t="s">
        <v>33</v>
      </c>
      <c r="D153" s="180" t="s">
        <v>82</v>
      </c>
      <c r="E153" s="10" t="str">
        <f t="shared" si="8"/>
        <v>B-129</v>
      </c>
      <c r="F153" s="66"/>
      <c r="G153" s="48"/>
      <c r="H153" s="66"/>
      <c r="I153" s="104"/>
    </row>
    <row r="154" spans="2:9" ht="54.75" hidden="1" customHeight="1" outlineLevel="1" thickBot="1" x14ac:dyDescent="0.25">
      <c r="B154" s="175"/>
      <c r="C154" s="178"/>
      <c r="D154" s="180"/>
      <c r="E154" s="10" t="str">
        <f t="shared" si="8"/>
        <v>B-130</v>
      </c>
      <c r="F154" s="66"/>
      <c r="G154" s="66"/>
      <c r="H154" s="66"/>
      <c r="I154" s="104"/>
    </row>
    <row r="155" spans="2:9" ht="45.75" hidden="1" customHeight="1" outlineLevel="1" thickBot="1" x14ac:dyDescent="0.25">
      <c r="B155" s="175"/>
      <c r="C155" s="178"/>
      <c r="D155" s="180"/>
      <c r="E155" s="10" t="str">
        <f t="shared" si="8"/>
        <v>B-131</v>
      </c>
      <c r="F155" s="66"/>
      <c r="G155" s="48"/>
      <c r="H155" s="55"/>
      <c r="I155" s="104"/>
    </row>
    <row r="156" spans="2:9" ht="20.100000000000001" hidden="1" customHeight="1" outlineLevel="1" thickBot="1" x14ac:dyDescent="0.25">
      <c r="B156" s="175"/>
      <c r="C156" s="178"/>
      <c r="D156" s="180"/>
      <c r="E156" s="10" t="str">
        <f t="shared" si="8"/>
        <v>B-132</v>
      </c>
      <c r="F156" s="67"/>
      <c r="G156" s="67"/>
      <c r="H156" s="67"/>
      <c r="I156" s="104"/>
    </row>
    <row r="157" spans="2:9" ht="27.75" hidden="1" customHeight="1" outlineLevel="1" thickBot="1" x14ac:dyDescent="0.25">
      <c r="B157" s="175"/>
      <c r="C157" s="178" t="s">
        <v>36</v>
      </c>
      <c r="D157" s="180"/>
      <c r="E157" s="10" t="str">
        <f t="shared" si="8"/>
        <v>B-133</v>
      </c>
      <c r="F157" s="66"/>
      <c r="G157" s="48"/>
      <c r="H157" s="67"/>
      <c r="I157" s="104"/>
    </row>
    <row r="158" spans="2:9" ht="20.100000000000001" hidden="1" customHeight="1" outlineLevel="1" thickBot="1" x14ac:dyDescent="0.25">
      <c r="B158" s="175"/>
      <c r="C158" s="178"/>
      <c r="D158" s="180"/>
      <c r="E158" s="10" t="str">
        <f t="shared" si="8"/>
        <v>B-134</v>
      </c>
      <c r="F158" s="67"/>
      <c r="G158" s="67"/>
      <c r="H158" s="67"/>
      <c r="I158" s="104"/>
    </row>
    <row r="159" spans="2:9" ht="31.5" hidden="1" customHeight="1" outlineLevel="1" thickBot="1" x14ac:dyDescent="0.25">
      <c r="B159" s="175"/>
      <c r="C159" s="178" t="s">
        <v>35</v>
      </c>
      <c r="D159" s="180" t="s">
        <v>83</v>
      </c>
      <c r="E159" s="10" t="str">
        <f t="shared" si="8"/>
        <v>B-135</v>
      </c>
      <c r="F159" s="65"/>
      <c r="G159" s="63"/>
      <c r="H159" s="48"/>
      <c r="I159" s="104"/>
    </row>
    <row r="160" spans="2:9" ht="54.75" hidden="1" customHeight="1" outlineLevel="1" thickBot="1" x14ac:dyDescent="0.25">
      <c r="B160" s="175"/>
      <c r="C160" s="178"/>
      <c r="D160" s="180"/>
      <c r="E160" s="10" t="str">
        <f t="shared" si="8"/>
        <v>B-136</v>
      </c>
      <c r="F160" s="59"/>
      <c r="G160" s="59"/>
      <c r="H160" s="48"/>
      <c r="I160" s="104"/>
    </row>
    <row r="161" spans="2:9" ht="30.75" hidden="1" customHeight="1" outlineLevel="1" thickBot="1" x14ac:dyDescent="0.25">
      <c r="B161" s="175"/>
      <c r="C161" s="178"/>
      <c r="D161" s="180"/>
      <c r="E161" s="10" t="str">
        <f t="shared" si="8"/>
        <v>B-137</v>
      </c>
      <c r="F161" s="66"/>
      <c r="G161" s="63"/>
      <c r="H161" s="61"/>
      <c r="I161" s="104"/>
    </row>
    <row r="162" spans="2:9" ht="57" hidden="1" customHeight="1" outlineLevel="1" thickBot="1" x14ac:dyDescent="0.25">
      <c r="B162" s="175"/>
      <c r="C162" s="178"/>
      <c r="D162" s="180"/>
      <c r="E162" s="10" t="str">
        <f t="shared" si="8"/>
        <v>B-138</v>
      </c>
      <c r="F162" s="48"/>
      <c r="G162" s="48"/>
      <c r="H162" s="61"/>
      <c r="I162" s="104"/>
    </row>
    <row r="163" spans="2:9" ht="20.100000000000001" hidden="1" customHeight="1" outlineLevel="1" thickBot="1" x14ac:dyDescent="0.25">
      <c r="B163" s="175"/>
      <c r="C163" s="178"/>
      <c r="D163" s="180"/>
      <c r="E163" s="10" t="str">
        <f t="shared" si="8"/>
        <v>B-139</v>
      </c>
      <c r="F163" s="67"/>
      <c r="G163" s="67"/>
      <c r="H163" s="67"/>
      <c r="I163" s="104"/>
    </row>
    <row r="164" spans="2:9" ht="30" hidden="1" customHeight="1" outlineLevel="1" thickBot="1" x14ac:dyDescent="0.25">
      <c r="B164" s="175"/>
      <c r="C164" s="178" t="s">
        <v>12</v>
      </c>
      <c r="D164" s="180" t="s">
        <v>84</v>
      </c>
      <c r="E164" s="10" t="str">
        <f t="shared" si="8"/>
        <v>B-140</v>
      </c>
      <c r="F164" s="55"/>
      <c r="G164" s="48"/>
      <c r="H164" s="67"/>
      <c r="I164" s="104"/>
    </row>
    <row r="165" spans="2:9" ht="20.100000000000001" hidden="1" customHeight="1" outlineLevel="1" thickBot="1" x14ac:dyDescent="0.25">
      <c r="B165" s="175"/>
      <c r="C165" s="178"/>
      <c r="D165" s="180"/>
      <c r="E165" s="10" t="str">
        <f t="shared" si="8"/>
        <v>B-141</v>
      </c>
      <c r="F165" s="67"/>
      <c r="G165" s="67"/>
      <c r="H165" s="67"/>
      <c r="I165" s="104"/>
    </row>
    <row r="166" spans="2:9" ht="20.45" hidden="1" customHeight="1" outlineLevel="1" thickBot="1" x14ac:dyDescent="0.25">
      <c r="B166" s="175"/>
      <c r="C166" s="178"/>
      <c r="D166" s="180"/>
      <c r="E166" s="10" t="str">
        <f t="shared" si="8"/>
        <v>B-142</v>
      </c>
      <c r="F166" s="67"/>
      <c r="G166" s="67"/>
      <c r="H166" s="67"/>
      <c r="I166" s="104"/>
    </row>
    <row r="167" spans="2:9" ht="20.100000000000001" hidden="1" customHeight="1" outlineLevel="1" thickBot="1" x14ac:dyDescent="0.25">
      <c r="B167" s="175"/>
      <c r="C167" s="193" t="s">
        <v>11</v>
      </c>
      <c r="D167" s="180"/>
      <c r="E167" s="10" t="str">
        <f t="shared" si="8"/>
        <v>B-143</v>
      </c>
      <c r="F167" s="55"/>
      <c r="G167" s="48"/>
      <c r="H167" s="67"/>
      <c r="I167" s="104"/>
    </row>
    <row r="168" spans="2:9" ht="20.100000000000001" hidden="1" customHeight="1" outlineLevel="1" thickBot="1" x14ac:dyDescent="0.25">
      <c r="B168" s="175"/>
      <c r="C168" s="193"/>
      <c r="D168" s="180"/>
      <c r="E168" s="10" t="str">
        <f t="shared" si="8"/>
        <v>B-144</v>
      </c>
      <c r="F168" s="67"/>
      <c r="G168" s="67"/>
      <c r="H168" s="67"/>
      <c r="I168" s="104"/>
    </row>
    <row r="169" spans="2:9" ht="21" hidden="1" customHeight="1" outlineLevel="1" thickBot="1" x14ac:dyDescent="0.25">
      <c r="B169" s="175"/>
      <c r="C169" s="178" t="s">
        <v>30</v>
      </c>
      <c r="D169" s="180" t="s">
        <v>85</v>
      </c>
      <c r="E169" s="10" t="str">
        <f t="shared" si="8"/>
        <v>B-145</v>
      </c>
      <c r="F169" s="61"/>
      <c r="G169" s="48"/>
      <c r="H169" s="67"/>
      <c r="I169" s="104"/>
    </row>
    <row r="170" spans="2:9" ht="17.25" hidden="1" customHeight="1" outlineLevel="1" thickBot="1" x14ac:dyDescent="0.25">
      <c r="B170" s="175"/>
      <c r="C170" s="178"/>
      <c r="D170" s="180"/>
      <c r="E170" s="10" t="str">
        <f t="shared" si="8"/>
        <v>B-146</v>
      </c>
      <c r="F170" s="61"/>
      <c r="G170" s="48"/>
      <c r="H170" s="67"/>
      <c r="I170" s="104"/>
    </row>
    <row r="171" spans="2:9" ht="30" hidden="1" customHeight="1" outlineLevel="1" thickBot="1" x14ac:dyDescent="0.25">
      <c r="B171" s="192"/>
      <c r="C171" s="194"/>
      <c r="D171" s="182"/>
      <c r="E171" s="10" t="str">
        <f t="shared" si="8"/>
        <v>B-147</v>
      </c>
      <c r="F171" s="70"/>
      <c r="G171" s="51"/>
      <c r="H171" s="80"/>
      <c r="I171" s="105"/>
    </row>
    <row r="172" spans="2:9" ht="31.5" customHeight="1" collapsed="1" thickBot="1" x14ac:dyDescent="0.25">
      <c r="B172" s="159" t="str">
        <f>B173</f>
        <v>TUFLOW domain (2)</v>
      </c>
      <c r="C172" s="160"/>
      <c r="D172" s="160"/>
      <c r="E172" s="160"/>
      <c r="F172" s="160"/>
      <c r="G172" s="160"/>
      <c r="H172" s="160"/>
      <c r="I172" s="161"/>
    </row>
    <row r="173" spans="2:9" ht="20.100000000000001" hidden="1" customHeight="1" outlineLevel="1" thickBot="1" x14ac:dyDescent="0.25">
      <c r="B173" s="191" t="s">
        <v>93</v>
      </c>
      <c r="C173" s="177" t="s">
        <v>34</v>
      </c>
      <c r="D173" s="179" t="s">
        <v>80</v>
      </c>
      <c r="E173" s="10" t="str">
        <f>CONCATENATE($B$2,"-",,ROW()-25)</f>
        <v>B-148</v>
      </c>
      <c r="F173" s="81"/>
      <c r="G173" s="81"/>
      <c r="H173" s="81"/>
      <c r="I173" s="106"/>
    </row>
    <row r="174" spans="2:9" ht="20.100000000000001" hidden="1" customHeight="1" outlineLevel="1" thickBot="1" x14ac:dyDescent="0.25">
      <c r="B174" s="175"/>
      <c r="C174" s="178"/>
      <c r="D174" s="180"/>
      <c r="E174" s="10" t="str">
        <f t="shared" ref="E174:E200" si="9">CONCATENATE($B$2,"-",,ROW()-25)</f>
        <v>B-149</v>
      </c>
      <c r="F174" s="67"/>
      <c r="G174" s="67"/>
      <c r="H174" s="67"/>
      <c r="I174" s="104"/>
    </row>
    <row r="175" spans="2:9" ht="20.100000000000001" hidden="1" customHeight="1" outlineLevel="1" thickBot="1" x14ac:dyDescent="0.25">
      <c r="B175" s="175"/>
      <c r="C175" s="178"/>
      <c r="D175" s="180"/>
      <c r="E175" s="10" t="str">
        <f t="shared" si="9"/>
        <v>B-150</v>
      </c>
      <c r="F175" s="67"/>
      <c r="G175" s="67"/>
      <c r="H175" s="67"/>
      <c r="I175" s="104"/>
    </row>
    <row r="176" spans="2:9" ht="20.100000000000001" hidden="1" customHeight="1" outlineLevel="1" thickBot="1" x14ac:dyDescent="0.25">
      <c r="B176" s="175"/>
      <c r="C176" s="178"/>
      <c r="D176" s="180"/>
      <c r="E176" s="10" t="str">
        <f t="shared" si="9"/>
        <v>B-151</v>
      </c>
      <c r="F176" s="67"/>
      <c r="G176" s="67"/>
      <c r="H176" s="67"/>
      <c r="I176" s="104"/>
    </row>
    <row r="177" spans="2:9" ht="20.100000000000001" hidden="1" customHeight="1" outlineLevel="1" thickBot="1" x14ac:dyDescent="0.25">
      <c r="B177" s="175"/>
      <c r="C177" s="178"/>
      <c r="D177" s="180"/>
      <c r="E177" s="10" t="str">
        <f t="shared" si="9"/>
        <v>B-152</v>
      </c>
      <c r="F177" s="67"/>
      <c r="G177" s="67"/>
      <c r="H177" s="67"/>
      <c r="I177" s="104"/>
    </row>
    <row r="178" spans="2:9" ht="20.100000000000001" hidden="1" customHeight="1" outlineLevel="1" thickBot="1" x14ac:dyDescent="0.25">
      <c r="B178" s="175"/>
      <c r="C178" s="178" t="s">
        <v>32</v>
      </c>
      <c r="D178" s="180" t="s">
        <v>81</v>
      </c>
      <c r="E178" s="10" t="str">
        <f t="shared" si="9"/>
        <v>B-153</v>
      </c>
      <c r="F178" s="67"/>
      <c r="G178" s="67"/>
      <c r="H178" s="67"/>
      <c r="I178" s="104"/>
    </row>
    <row r="179" spans="2:9" ht="20.100000000000001" hidden="1" customHeight="1" outlineLevel="1" thickBot="1" x14ac:dyDescent="0.25">
      <c r="B179" s="175"/>
      <c r="C179" s="178"/>
      <c r="D179" s="180"/>
      <c r="E179" s="10" t="str">
        <f t="shared" si="9"/>
        <v>B-154</v>
      </c>
      <c r="F179" s="67"/>
      <c r="G179" s="67"/>
      <c r="H179" s="67"/>
      <c r="I179" s="104"/>
    </row>
    <row r="180" spans="2:9" ht="20.100000000000001" hidden="1" customHeight="1" outlineLevel="1" thickBot="1" x14ac:dyDescent="0.25">
      <c r="B180" s="175"/>
      <c r="C180" s="178"/>
      <c r="D180" s="180"/>
      <c r="E180" s="10" t="str">
        <f t="shared" si="9"/>
        <v>B-155</v>
      </c>
      <c r="F180" s="67"/>
      <c r="G180" s="67"/>
      <c r="H180" s="67"/>
      <c r="I180" s="104"/>
    </row>
    <row r="181" spans="2:9" ht="20.100000000000001" hidden="1" customHeight="1" outlineLevel="1" thickBot="1" x14ac:dyDescent="0.25">
      <c r="B181" s="175"/>
      <c r="C181" s="178"/>
      <c r="D181" s="180"/>
      <c r="E181" s="10" t="str">
        <f t="shared" si="9"/>
        <v>B-156</v>
      </c>
      <c r="F181" s="67"/>
      <c r="G181" s="67"/>
      <c r="H181" s="67"/>
      <c r="I181" s="104"/>
    </row>
    <row r="182" spans="2:9" ht="20.100000000000001" hidden="1" customHeight="1" outlineLevel="1" thickBot="1" x14ac:dyDescent="0.25">
      <c r="B182" s="175"/>
      <c r="C182" s="178" t="s">
        <v>33</v>
      </c>
      <c r="D182" s="180" t="s">
        <v>82</v>
      </c>
      <c r="E182" s="10" t="str">
        <f t="shared" si="9"/>
        <v>B-157</v>
      </c>
      <c r="F182" s="67"/>
      <c r="G182" s="67"/>
      <c r="H182" s="67"/>
      <c r="I182" s="104"/>
    </row>
    <row r="183" spans="2:9" ht="20.100000000000001" hidden="1" customHeight="1" outlineLevel="1" thickBot="1" x14ac:dyDescent="0.25">
      <c r="B183" s="175"/>
      <c r="C183" s="178"/>
      <c r="D183" s="180"/>
      <c r="E183" s="10" t="str">
        <f t="shared" si="9"/>
        <v>B-158</v>
      </c>
      <c r="F183" s="67"/>
      <c r="G183" s="67"/>
      <c r="H183" s="67"/>
      <c r="I183" s="104"/>
    </row>
    <row r="184" spans="2:9" ht="20.100000000000001" hidden="1" customHeight="1" outlineLevel="1" thickBot="1" x14ac:dyDescent="0.25">
      <c r="B184" s="175"/>
      <c r="C184" s="178"/>
      <c r="D184" s="180"/>
      <c r="E184" s="10" t="str">
        <f t="shared" si="9"/>
        <v>B-159</v>
      </c>
      <c r="F184" s="67"/>
      <c r="G184" s="67"/>
      <c r="H184" s="67"/>
      <c r="I184" s="104"/>
    </row>
    <row r="185" spans="2:9" ht="20.100000000000001" hidden="1" customHeight="1" outlineLevel="1" thickBot="1" x14ac:dyDescent="0.25">
      <c r="B185" s="175"/>
      <c r="C185" s="178"/>
      <c r="D185" s="180"/>
      <c r="E185" s="10" t="str">
        <f t="shared" si="9"/>
        <v>B-160</v>
      </c>
      <c r="F185" s="67"/>
      <c r="G185" s="67"/>
      <c r="H185" s="67"/>
      <c r="I185" s="104"/>
    </row>
    <row r="186" spans="2:9" ht="20.100000000000001" hidden="1" customHeight="1" outlineLevel="1" thickBot="1" x14ac:dyDescent="0.25">
      <c r="B186" s="175"/>
      <c r="C186" s="178" t="s">
        <v>36</v>
      </c>
      <c r="D186" s="180"/>
      <c r="E186" s="10" t="str">
        <f t="shared" si="9"/>
        <v>B-161</v>
      </c>
      <c r="F186" s="67"/>
      <c r="G186" s="67"/>
      <c r="H186" s="67"/>
      <c r="I186" s="104"/>
    </row>
    <row r="187" spans="2:9" ht="20.100000000000001" hidden="1" customHeight="1" outlineLevel="1" thickBot="1" x14ac:dyDescent="0.25">
      <c r="B187" s="175"/>
      <c r="C187" s="178"/>
      <c r="D187" s="180"/>
      <c r="E187" s="10" t="str">
        <f t="shared" si="9"/>
        <v>B-162</v>
      </c>
      <c r="F187" s="67"/>
      <c r="G187" s="67"/>
      <c r="H187" s="67"/>
      <c r="I187" s="104"/>
    </row>
    <row r="188" spans="2:9" ht="20.100000000000001" hidden="1" customHeight="1" outlineLevel="1" thickBot="1" x14ac:dyDescent="0.25">
      <c r="B188" s="175"/>
      <c r="C188" s="178" t="s">
        <v>35</v>
      </c>
      <c r="D188" s="180" t="s">
        <v>83</v>
      </c>
      <c r="E188" s="10" t="str">
        <f t="shared" si="9"/>
        <v>B-163</v>
      </c>
      <c r="F188" s="67"/>
      <c r="G188" s="67"/>
      <c r="H188" s="67"/>
      <c r="I188" s="104"/>
    </row>
    <row r="189" spans="2:9" ht="20.100000000000001" hidden="1" customHeight="1" outlineLevel="1" thickBot="1" x14ac:dyDescent="0.25">
      <c r="B189" s="175"/>
      <c r="C189" s="178"/>
      <c r="D189" s="180"/>
      <c r="E189" s="10" t="str">
        <f t="shared" si="9"/>
        <v>B-164</v>
      </c>
      <c r="F189" s="67"/>
      <c r="G189" s="67"/>
      <c r="H189" s="67"/>
      <c r="I189" s="104"/>
    </row>
    <row r="190" spans="2:9" ht="20.100000000000001" hidden="1" customHeight="1" outlineLevel="1" thickBot="1" x14ac:dyDescent="0.25">
      <c r="B190" s="175"/>
      <c r="C190" s="178"/>
      <c r="D190" s="180"/>
      <c r="E190" s="10" t="str">
        <f t="shared" si="9"/>
        <v>B-165</v>
      </c>
      <c r="F190" s="67"/>
      <c r="G190" s="67"/>
      <c r="H190" s="67"/>
      <c r="I190" s="104"/>
    </row>
    <row r="191" spans="2:9" ht="20.100000000000001" hidden="1" customHeight="1" outlineLevel="1" thickBot="1" x14ac:dyDescent="0.25">
      <c r="B191" s="175"/>
      <c r="C191" s="178"/>
      <c r="D191" s="180"/>
      <c r="E191" s="10" t="str">
        <f t="shared" si="9"/>
        <v>B-166</v>
      </c>
      <c r="F191" s="67"/>
      <c r="G191" s="67"/>
      <c r="H191" s="67"/>
      <c r="I191" s="104"/>
    </row>
    <row r="192" spans="2:9" ht="20.100000000000001" hidden="1" customHeight="1" outlineLevel="1" thickBot="1" x14ac:dyDescent="0.25">
      <c r="B192" s="175"/>
      <c r="C192" s="178"/>
      <c r="D192" s="180"/>
      <c r="E192" s="10" t="str">
        <f t="shared" si="9"/>
        <v>B-167</v>
      </c>
      <c r="F192" s="67"/>
      <c r="G192" s="67"/>
      <c r="H192" s="67"/>
      <c r="I192" s="104"/>
    </row>
    <row r="193" spans="1:9" ht="20.100000000000001" hidden="1" customHeight="1" outlineLevel="1" thickBot="1" x14ac:dyDescent="0.25">
      <c r="B193" s="175"/>
      <c r="C193" s="178" t="s">
        <v>12</v>
      </c>
      <c r="D193" s="180" t="s">
        <v>84</v>
      </c>
      <c r="E193" s="10" t="str">
        <f t="shared" si="9"/>
        <v>B-168</v>
      </c>
      <c r="F193" s="67"/>
      <c r="G193" s="67"/>
      <c r="H193" s="67"/>
      <c r="I193" s="104"/>
    </row>
    <row r="194" spans="1:9" ht="20.100000000000001" hidden="1" customHeight="1" outlineLevel="1" thickBot="1" x14ac:dyDescent="0.25">
      <c r="B194" s="175"/>
      <c r="C194" s="178"/>
      <c r="D194" s="180"/>
      <c r="E194" s="10" t="str">
        <f t="shared" si="9"/>
        <v>B-169</v>
      </c>
      <c r="F194" s="67"/>
      <c r="G194" s="67"/>
      <c r="H194" s="67"/>
      <c r="I194" s="104"/>
    </row>
    <row r="195" spans="1:9" ht="20.45" hidden="1" customHeight="1" outlineLevel="1" thickBot="1" x14ac:dyDescent="0.25">
      <c r="B195" s="175"/>
      <c r="C195" s="178"/>
      <c r="D195" s="180"/>
      <c r="E195" s="10" t="str">
        <f t="shared" si="9"/>
        <v>B-170</v>
      </c>
      <c r="F195" s="67"/>
      <c r="G195" s="67"/>
      <c r="H195" s="67"/>
      <c r="I195" s="104"/>
    </row>
    <row r="196" spans="1:9" ht="20.100000000000001" hidden="1" customHeight="1" outlineLevel="1" thickBot="1" x14ac:dyDescent="0.25">
      <c r="B196" s="175"/>
      <c r="C196" s="193" t="s">
        <v>11</v>
      </c>
      <c r="D196" s="180"/>
      <c r="E196" s="10" t="str">
        <f t="shared" si="9"/>
        <v>B-171</v>
      </c>
      <c r="F196" s="67"/>
      <c r="G196" s="67"/>
      <c r="H196" s="67"/>
      <c r="I196" s="104"/>
    </row>
    <row r="197" spans="1:9" ht="20.100000000000001" hidden="1" customHeight="1" outlineLevel="1" thickBot="1" x14ac:dyDescent="0.25">
      <c r="B197" s="175"/>
      <c r="C197" s="193"/>
      <c r="D197" s="180"/>
      <c r="E197" s="10" t="str">
        <f t="shared" si="9"/>
        <v>B-172</v>
      </c>
      <c r="F197" s="67"/>
      <c r="G197" s="67"/>
      <c r="H197" s="67"/>
      <c r="I197" s="104"/>
    </row>
    <row r="198" spans="1:9" ht="20.100000000000001" hidden="1" customHeight="1" outlineLevel="1" thickBot="1" x14ac:dyDescent="0.25">
      <c r="B198" s="175"/>
      <c r="C198" s="178" t="s">
        <v>30</v>
      </c>
      <c r="D198" s="180" t="s">
        <v>85</v>
      </c>
      <c r="E198" s="10" t="str">
        <f t="shared" si="9"/>
        <v>B-173</v>
      </c>
      <c r="F198" s="55"/>
      <c r="G198" s="67"/>
      <c r="H198" s="67"/>
      <c r="I198" s="104"/>
    </row>
    <row r="199" spans="1:9" ht="20.100000000000001" hidden="1" customHeight="1" outlineLevel="1" thickBot="1" x14ac:dyDescent="0.25">
      <c r="B199" s="175"/>
      <c r="C199" s="178"/>
      <c r="D199" s="180"/>
      <c r="E199" s="10" t="str">
        <f t="shared" si="9"/>
        <v>B-174</v>
      </c>
      <c r="F199" s="67"/>
      <c r="G199" s="67"/>
      <c r="H199" s="67"/>
      <c r="I199" s="104"/>
    </row>
    <row r="200" spans="1:9" ht="20.100000000000001" hidden="1" customHeight="1" outlineLevel="1" thickBot="1" x14ac:dyDescent="0.25">
      <c r="B200" s="192"/>
      <c r="C200" s="194"/>
      <c r="D200" s="182"/>
      <c r="E200" s="95" t="str">
        <f t="shared" si="9"/>
        <v>B-175</v>
      </c>
      <c r="F200" s="80"/>
      <c r="G200" s="80"/>
      <c r="H200" s="80"/>
      <c r="I200" s="105"/>
    </row>
    <row r="201" spans="1:9" ht="20.100000000000001" customHeight="1" collapsed="1" thickBot="1" x14ac:dyDescent="0.25">
      <c r="B201" s="188" t="str">
        <f>B202</f>
        <v>Runs</v>
      </c>
      <c r="C201" s="189"/>
      <c r="D201" s="189"/>
      <c r="E201" s="189"/>
      <c r="F201" s="189"/>
      <c r="G201" s="189"/>
      <c r="H201" s="189"/>
      <c r="I201" s="190"/>
    </row>
    <row r="202" spans="1:9" s="21" customFormat="1" ht="238.5" customHeight="1" outlineLevel="1" x14ac:dyDescent="0.2">
      <c r="B202" s="186" t="s">
        <v>94</v>
      </c>
      <c r="C202" s="181" t="s">
        <v>90</v>
      </c>
      <c r="D202" s="179" t="s">
        <v>91</v>
      </c>
      <c r="E202" s="19" t="str">
        <f>CONCATENATE($B$2,"-",,ROW()-26)</f>
        <v>B-176</v>
      </c>
      <c r="F202" s="84" t="s">
        <v>226</v>
      </c>
      <c r="G202" s="83" t="s">
        <v>115</v>
      </c>
      <c r="H202" s="83"/>
      <c r="I202" s="123"/>
    </row>
    <row r="203" spans="1:9" s="22" customFormat="1" ht="206.25" customHeight="1" outlineLevel="1" thickBot="1" x14ac:dyDescent="0.25">
      <c r="A203" s="20"/>
      <c r="B203" s="187"/>
      <c r="C203" s="163"/>
      <c r="D203" s="182"/>
      <c r="E203" s="47" t="str">
        <f>CONCATENATE($B$2,"-",,ROW()-26)</f>
        <v>B-177</v>
      </c>
      <c r="F203" s="84" t="s">
        <v>227</v>
      </c>
      <c r="G203" s="78" t="s">
        <v>115</v>
      </c>
      <c r="H203" s="83"/>
      <c r="I203" s="121"/>
    </row>
    <row r="204" spans="1:9" s="9" customFormat="1" ht="28.15" customHeight="1" thickBot="1" x14ac:dyDescent="0.25">
      <c r="A204" s="4"/>
      <c r="B204" s="183" t="str">
        <f>B205</f>
        <v xml:space="preserve">Model results, interpretation, verification and stability </v>
      </c>
      <c r="C204" s="184"/>
      <c r="D204" s="184"/>
      <c r="E204" s="184"/>
      <c r="F204" s="184"/>
      <c r="G204" s="184"/>
      <c r="H204" s="184"/>
      <c r="I204" s="185"/>
    </row>
    <row r="205" spans="1:9" ht="15" outlineLevel="1" x14ac:dyDescent="0.25">
      <c r="B205" s="174" t="s">
        <v>31</v>
      </c>
      <c r="C205" s="177" t="s">
        <v>9</v>
      </c>
      <c r="D205" s="179" t="s">
        <v>86</v>
      </c>
      <c r="E205" s="10" t="str">
        <f>CONCATENATE($B$2,"-",,ROW()-27)</f>
        <v>B-178</v>
      </c>
      <c r="F205" s="97" t="s">
        <v>228</v>
      </c>
      <c r="G205" s="79" t="s">
        <v>44</v>
      </c>
      <c r="H205" s="97"/>
      <c r="I205" s="117"/>
    </row>
    <row r="206" spans="1:9" ht="15" outlineLevel="1" x14ac:dyDescent="0.25">
      <c r="B206" s="175"/>
      <c r="C206" s="178"/>
      <c r="D206" s="180"/>
      <c r="E206" s="10" t="str">
        <f t="shared" ref="E206:E214" si="10">CONCATENATE($B$2,"-",,ROW()-27)</f>
        <v>B-179</v>
      </c>
      <c r="F206" s="61" t="s">
        <v>154</v>
      </c>
      <c r="G206" s="48" t="s">
        <v>44</v>
      </c>
      <c r="H206" s="61"/>
      <c r="I206" s="118"/>
    </row>
    <row r="207" spans="1:9" ht="15" outlineLevel="1" x14ac:dyDescent="0.25">
      <c r="B207" s="175"/>
      <c r="C207" s="178"/>
      <c r="D207" s="180"/>
      <c r="E207" s="10" t="str">
        <f t="shared" si="10"/>
        <v>B-180</v>
      </c>
      <c r="F207" s="61"/>
      <c r="G207" s="48"/>
      <c r="H207" s="61"/>
      <c r="I207" s="118"/>
    </row>
    <row r="208" spans="1:9" ht="15" outlineLevel="1" x14ac:dyDescent="0.25">
      <c r="B208" s="175"/>
      <c r="C208" s="178"/>
      <c r="D208" s="180"/>
      <c r="E208" s="10" t="str">
        <f t="shared" si="10"/>
        <v>B-181</v>
      </c>
      <c r="F208" s="61"/>
      <c r="G208" s="48"/>
      <c r="H208" s="61"/>
      <c r="I208" s="118"/>
    </row>
    <row r="209" spans="2:9" ht="15" outlineLevel="1" x14ac:dyDescent="0.25">
      <c r="B209" s="175"/>
      <c r="C209" s="178"/>
      <c r="D209" s="180"/>
      <c r="E209" s="10" t="str">
        <f t="shared" si="10"/>
        <v>B-182</v>
      </c>
      <c r="F209" s="61"/>
      <c r="G209" s="61"/>
      <c r="H209" s="61"/>
      <c r="I209" s="118"/>
    </row>
    <row r="210" spans="2:9" ht="15" outlineLevel="1" x14ac:dyDescent="0.25">
      <c r="B210" s="175"/>
      <c r="C210" s="178"/>
      <c r="D210" s="180"/>
      <c r="E210" s="10" t="str">
        <f t="shared" si="10"/>
        <v>B-183</v>
      </c>
      <c r="F210" s="61"/>
      <c r="G210" s="66"/>
      <c r="H210" s="61"/>
      <c r="I210" s="118"/>
    </row>
    <row r="211" spans="2:9" ht="15" outlineLevel="1" x14ac:dyDescent="0.25">
      <c r="B211" s="175"/>
      <c r="C211" s="178"/>
      <c r="D211" s="180"/>
      <c r="E211" s="10" t="str">
        <f t="shared" si="10"/>
        <v>B-184</v>
      </c>
      <c r="F211" s="61"/>
      <c r="G211" s="66"/>
      <c r="H211" s="61"/>
      <c r="I211" s="118"/>
    </row>
    <row r="212" spans="2:9" ht="15" outlineLevel="1" x14ac:dyDescent="0.25">
      <c r="B212" s="175"/>
      <c r="C212" s="178"/>
      <c r="D212" s="180"/>
      <c r="E212" s="10" t="str">
        <f t="shared" si="10"/>
        <v>B-185</v>
      </c>
      <c r="F212" s="63"/>
      <c r="G212" s="63"/>
      <c r="H212" s="63"/>
      <c r="I212" s="118"/>
    </row>
    <row r="213" spans="2:9" ht="182.45" customHeight="1" outlineLevel="1" x14ac:dyDescent="0.25">
      <c r="B213" s="175"/>
      <c r="C213" s="109" t="s">
        <v>13</v>
      </c>
      <c r="D213" s="110" t="s">
        <v>87</v>
      </c>
      <c r="E213" s="10" t="str">
        <f t="shared" si="10"/>
        <v>B-186</v>
      </c>
      <c r="F213" s="66" t="s">
        <v>229</v>
      </c>
      <c r="G213" s="68" t="s">
        <v>44</v>
      </c>
      <c r="H213" s="66"/>
      <c r="I213" s="118"/>
    </row>
    <row r="214" spans="2:9" ht="39" outlineLevel="1" thickBot="1" x14ac:dyDescent="0.3">
      <c r="B214" s="176"/>
      <c r="C214" s="12" t="s">
        <v>37</v>
      </c>
      <c r="D214" s="74"/>
      <c r="E214" s="10" t="str">
        <f t="shared" si="10"/>
        <v>B-187</v>
      </c>
      <c r="F214" s="75" t="s">
        <v>148</v>
      </c>
      <c r="G214" s="76"/>
      <c r="H214" s="75" t="s">
        <v>149</v>
      </c>
      <c r="I214" s="122"/>
    </row>
    <row r="215" spans="2:9" ht="20.100000000000001" customHeight="1" x14ac:dyDescent="0.2">
      <c r="B215" s="13"/>
      <c r="C215" s="13"/>
      <c r="D215" s="14"/>
      <c r="E215" s="13"/>
      <c r="F215" s="13"/>
      <c r="G215" s="13"/>
      <c r="H215" s="13"/>
    </row>
    <row r="216" spans="2:9" ht="20.100000000000001" customHeight="1" x14ac:dyDescent="0.2">
      <c r="B216" s="13"/>
      <c r="C216" s="13"/>
      <c r="D216" s="14"/>
      <c r="E216" s="13"/>
      <c r="F216" s="13"/>
      <c r="G216" s="13"/>
      <c r="H216" s="13"/>
    </row>
    <row r="217" spans="2:9" ht="20.100000000000001" customHeight="1" x14ac:dyDescent="0.2">
      <c r="B217" s="13"/>
      <c r="C217" s="13"/>
      <c r="D217" s="14"/>
      <c r="E217" s="13"/>
      <c r="F217" s="13"/>
      <c r="G217" s="13"/>
      <c r="H217" s="13"/>
    </row>
    <row r="218" spans="2:9" ht="20.100000000000001" customHeight="1" x14ac:dyDescent="0.2">
      <c r="B218" s="13"/>
      <c r="C218" s="13"/>
      <c r="D218" s="14"/>
      <c r="E218" s="13"/>
      <c r="F218" s="13"/>
      <c r="G218" s="13"/>
      <c r="H218" s="13"/>
    </row>
    <row r="219" spans="2:9" ht="20.100000000000001" customHeight="1" x14ac:dyDescent="0.2">
      <c r="B219" s="13"/>
      <c r="C219" s="13"/>
      <c r="D219" s="14"/>
      <c r="E219" s="13"/>
      <c r="F219" s="13"/>
      <c r="G219" s="13"/>
      <c r="H219" s="13"/>
    </row>
    <row r="220" spans="2:9" ht="20.100000000000001" customHeight="1" x14ac:dyDescent="0.2">
      <c r="B220" s="13"/>
      <c r="C220" s="13"/>
      <c r="D220" s="14"/>
      <c r="E220" s="13"/>
      <c r="F220" s="13"/>
      <c r="G220" s="13"/>
      <c r="H220" s="13"/>
    </row>
    <row r="221" spans="2:9" ht="20.100000000000001" customHeight="1" x14ac:dyDescent="0.2">
      <c r="B221" s="13"/>
      <c r="C221" s="13"/>
      <c r="D221" s="14"/>
      <c r="E221" s="13"/>
      <c r="F221" s="13"/>
      <c r="G221" s="13"/>
      <c r="H221" s="13"/>
    </row>
    <row r="222" spans="2:9" ht="20.100000000000001" customHeight="1" x14ac:dyDescent="0.2">
      <c r="B222" s="13"/>
      <c r="C222" s="13"/>
      <c r="D222" s="14"/>
      <c r="E222" s="13"/>
      <c r="F222" s="13"/>
      <c r="G222" s="13"/>
      <c r="H222" s="13"/>
    </row>
    <row r="223" spans="2:9" ht="20.100000000000001" customHeight="1" x14ac:dyDescent="0.2">
      <c r="B223" s="13"/>
      <c r="C223" s="13"/>
      <c r="D223" s="14"/>
      <c r="E223" s="13"/>
      <c r="F223" s="13"/>
      <c r="G223" s="13"/>
      <c r="H223" s="13"/>
    </row>
    <row r="224" spans="2:9" ht="20.100000000000001" customHeight="1" x14ac:dyDescent="0.2">
      <c r="B224" s="13"/>
      <c r="C224" s="13"/>
      <c r="D224" s="14"/>
      <c r="E224" s="13"/>
      <c r="F224" s="13"/>
      <c r="G224" s="13"/>
      <c r="H224" s="13"/>
    </row>
    <row r="225" spans="2:8" ht="20.100000000000001" customHeight="1" x14ac:dyDescent="0.2">
      <c r="B225" s="13"/>
      <c r="C225" s="13"/>
      <c r="D225" s="14"/>
      <c r="E225" s="13"/>
      <c r="F225" s="13"/>
      <c r="G225" s="13"/>
      <c r="H225" s="13"/>
    </row>
    <row r="226" spans="2:8" ht="20.100000000000001" customHeight="1" x14ac:dyDescent="0.2">
      <c r="B226" s="13"/>
      <c r="C226" s="13"/>
      <c r="D226" s="14"/>
      <c r="E226" s="13"/>
      <c r="F226" s="13"/>
      <c r="G226" s="13"/>
      <c r="H226" s="13"/>
    </row>
    <row r="227" spans="2:8" ht="20.100000000000001" customHeight="1" x14ac:dyDescent="0.2">
      <c r="B227" s="13"/>
      <c r="C227" s="13"/>
      <c r="D227" s="14"/>
      <c r="E227" s="13"/>
      <c r="F227" s="13"/>
      <c r="G227" s="13"/>
      <c r="H227" s="13"/>
    </row>
    <row r="228" spans="2:8" ht="20.100000000000001" customHeight="1" x14ac:dyDescent="0.2">
      <c r="B228" s="13"/>
      <c r="C228" s="13"/>
      <c r="D228" s="14"/>
      <c r="E228" s="13"/>
      <c r="F228" s="13"/>
      <c r="G228" s="13"/>
      <c r="H228" s="13"/>
    </row>
    <row r="229" spans="2:8" ht="20.100000000000001" customHeight="1" x14ac:dyDescent="0.2">
      <c r="B229" s="13"/>
      <c r="C229" s="13"/>
      <c r="D229" s="14"/>
      <c r="E229" s="13"/>
      <c r="F229" s="13"/>
      <c r="G229" s="13"/>
      <c r="H229" s="13"/>
    </row>
    <row r="230" spans="2:8" ht="20.100000000000001" customHeight="1" x14ac:dyDescent="0.2">
      <c r="B230" s="13"/>
      <c r="C230" s="13"/>
      <c r="D230" s="14"/>
      <c r="E230" s="13"/>
      <c r="F230" s="13"/>
      <c r="G230" s="13"/>
      <c r="H230" s="13"/>
    </row>
    <row r="231" spans="2:8" ht="20.100000000000001" customHeight="1" x14ac:dyDescent="0.2">
      <c r="B231" s="13"/>
      <c r="C231" s="13"/>
      <c r="D231" s="14"/>
      <c r="E231" s="13"/>
      <c r="F231" s="13"/>
      <c r="G231" s="13"/>
      <c r="H231" s="13"/>
    </row>
    <row r="232" spans="2:8" ht="20.100000000000001" customHeight="1" x14ac:dyDescent="0.2">
      <c r="B232" s="13"/>
      <c r="C232" s="13"/>
      <c r="D232" s="14"/>
      <c r="E232" s="13"/>
      <c r="F232" s="13"/>
      <c r="G232" s="13"/>
      <c r="H232" s="13"/>
    </row>
    <row r="233" spans="2:8" ht="20.100000000000001" customHeight="1" x14ac:dyDescent="0.2">
      <c r="B233" s="13"/>
      <c r="C233" s="13"/>
      <c r="D233" s="14"/>
      <c r="E233" s="13"/>
      <c r="F233" s="13"/>
      <c r="G233" s="13"/>
      <c r="H233" s="13"/>
    </row>
    <row r="234" spans="2:8" ht="20.100000000000001" customHeight="1" x14ac:dyDescent="0.2">
      <c r="B234" s="13"/>
      <c r="C234" s="13"/>
      <c r="D234" s="14"/>
      <c r="E234" s="13"/>
      <c r="F234" s="13"/>
      <c r="G234" s="13"/>
      <c r="H234" s="13"/>
    </row>
    <row r="235" spans="2:8" ht="20.100000000000001" customHeight="1" x14ac:dyDescent="0.2">
      <c r="B235" s="13"/>
      <c r="C235" s="13"/>
      <c r="D235" s="14"/>
      <c r="E235" s="13"/>
      <c r="F235" s="13"/>
      <c r="G235" s="13"/>
      <c r="H235" s="13"/>
    </row>
    <row r="236" spans="2:8" ht="20.100000000000001" customHeight="1" x14ac:dyDescent="0.2">
      <c r="B236" s="13"/>
      <c r="C236" s="13"/>
      <c r="D236" s="14"/>
      <c r="E236" s="13"/>
      <c r="F236" s="13"/>
      <c r="G236" s="13"/>
      <c r="H236" s="13"/>
    </row>
    <row r="237" spans="2:8" ht="20.100000000000001" customHeight="1" x14ac:dyDescent="0.2">
      <c r="B237" s="15"/>
      <c r="C237" s="15"/>
      <c r="D237" s="16"/>
      <c r="E237" s="15"/>
      <c r="F237" s="15"/>
      <c r="G237" s="15"/>
      <c r="H237" s="15"/>
    </row>
    <row r="238" spans="2:8" ht="20.100000000000001" customHeight="1" x14ac:dyDescent="0.2">
      <c r="B238" s="15"/>
      <c r="C238" s="15"/>
      <c r="D238" s="16"/>
      <c r="E238" s="15"/>
      <c r="F238" s="15"/>
      <c r="G238" s="15"/>
      <c r="H238" s="15"/>
    </row>
    <row r="239" spans="2:8" ht="20.100000000000001" customHeight="1" x14ac:dyDescent="0.2">
      <c r="B239" s="15"/>
      <c r="C239" s="15"/>
      <c r="D239" s="16"/>
      <c r="E239" s="15"/>
      <c r="F239" s="15"/>
      <c r="G239" s="15"/>
      <c r="H239" s="15"/>
    </row>
    <row r="240" spans="2:8" ht="20.100000000000001" customHeight="1" x14ac:dyDescent="0.2">
      <c r="B240" s="15"/>
      <c r="C240" s="15"/>
      <c r="D240" s="16"/>
      <c r="E240" s="15"/>
      <c r="F240" s="15"/>
      <c r="G240" s="15"/>
      <c r="H240" s="15"/>
    </row>
  </sheetData>
  <mergeCells count="141">
    <mergeCell ref="B204:I204"/>
    <mergeCell ref="B205:B214"/>
    <mergeCell ref="C205:C212"/>
    <mergeCell ref="D205:D212"/>
    <mergeCell ref="C196:C197"/>
    <mergeCell ref="D196:D197"/>
    <mergeCell ref="C198:C200"/>
    <mergeCell ref="D198:D200"/>
    <mergeCell ref="B201:I201"/>
    <mergeCell ref="B202:B203"/>
    <mergeCell ref="C202:C203"/>
    <mergeCell ref="D202:D203"/>
    <mergeCell ref="C186:C187"/>
    <mergeCell ref="D186:D187"/>
    <mergeCell ref="C188:C192"/>
    <mergeCell ref="D188:D192"/>
    <mergeCell ref="C193:C195"/>
    <mergeCell ref="D193:D195"/>
    <mergeCell ref="C169:C171"/>
    <mergeCell ref="D169:D171"/>
    <mergeCell ref="B172:I172"/>
    <mergeCell ref="B173:B200"/>
    <mergeCell ref="C173:C177"/>
    <mergeCell ref="D173:D177"/>
    <mergeCell ref="C178:C181"/>
    <mergeCell ref="D178:D181"/>
    <mergeCell ref="C182:C185"/>
    <mergeCell ref="D182:D185"/>
    <mergeCell ref="C159:C163"/>
    <mergeCell ref="D159:D163"/>
    <mergeCell ref="C164:C166"/>
    <mergeCell ref="D164:D166"/>
    <mergeCell ref="C167:C168"/>
    <mergeCell ref="D167:D168"/>
    <mergeCell ref="B143:I143"/>
    <mergeCell ref="B144:B171"/>
    <mergeCell ref="C144:C148"/>
    <mergeCell ref="D144:D148"/>
    <mergeCell ref="C149:C152"/>
    <mergeCell ref="D149:D152"/>
    <mergeCell ref="C153:C156"/>
    <mergeCell ref="D153:D156"/>
    <mergeCell ref="C157:C158"/>
    <mergeCell ref="D157:D158"/>
    <mergeCell ref="B136:I136"/>
    <mergeCell ref="B137:B142"/>
    <mergeCell ref="C138:C142"/>
    <mergeCell ref="D138:D142"/>
    <mergeCell ref="C121:C128"/>
    <mergeCell ref="D121:D128"/>
    <mergeCell ref="C129:C130"/>
    <mergeCell ref="D129:D130"/>
    <mergeCell ref="C131:C132"/>
    <mergeCell ref="D131:D132"/>
    <mergeCell ref="B108:I108"/>
    <mergeCell ref="B109:B135"/>
    <mergeCell ref="C109:C110"/>
    <mergeCell ref="D109:D110"/>
    <mergeCell ref="C111:C112"/>
    <mergeCell ref="D111:D112"/>
    <mergeCell ref="C113:C115"/>
    <mergeCell ref="D113:D115"/>
    <mergeCell ref="C116:C120"/>
    <mergeCell ref="D116:D120"/>
    <mergeCell ref="C133:C135"/>
    <mergeCell ref="D133:D135"/>
    <mergeCell ref="C55:C58"/>
    <mergeCell ref="D55:D58"/>
    <mergeCell ref="C101:C102"/>
    <mergeCell ref="D101:D102"/>
    <mergeCell ref="C103:C104"/>
    <mergeCell ref="D103:D104"/>
    <mergeCell ref="C105:C107"/>
    <mergeCell ref="D105:D107"/>
    <mergeCell ref="B78:I78"/>
    <mergeCell ref="B79:B107"/>
    <mergeCell ref="C79:C80"/>
    <mergeCell ref="D79:D80"/>
    <mergeCell ref="C81:C86"/>
    <mergeCell ref="D81:D86"/>
    <mergeCell ref="C87:C93"/>
    <mergeCell ref="D87:D93"/>
    <mergeCell ref="C94:C100"/>
    <mergeCell ref="D94:D100"/>
    <mergeCell ref="C51:C52"/>
    <mergeCell ref="D51:D52"/>
    <mergeCell ref="B48:I48"/>
    <mergeCell ref="B49:B77"/>
    <mergeCell ref="C49:C50"/>
    <mergeCell ref="D49:D50"/>
    <mergeCell ref="C53:C54"/>
    <mergeCell ref="D53:D54"/>
    <mergeCell ref="B38:I38"/>
    <mergeCell ref="B39:B47"/>
    <mergeCell ref="C39:C42"/>
    <mergeCell ref="D39:D42"/>
    <mergeCell ref="C43:C44"/>
    <mergeCell ref="D43:D44"/>
    <mergeCell ref="C45:C47"/>
    <mergeCell ref="D45:D47"/>
    <mergeCell ref="C64:C71"/>
    <mergeCell ref="D64:D71"/>
    <mergeCell ref="C72:C74"/>
    <mergeCell ref="D72:D74"/>
    <mergeCell ref="C75:C77"/>
    <mergeCell ref="D75:D77"/>
    <mergeCell ref="C59:C63"/>
    <mergeCell ref="D59:D63"/>
    <mergeCell ref="B25:B29"/>
    <mergeCell ref="C25:C29"/>
    <mergeCell ref="D25:D29"/>
    <mergeCell ref="B30:I30"/>
    <mergeCell ref="B31:B37"/>
    <mergeCell ref="C31:C34"/>
    <mergeCell ref="D31:D34"/>
    <mergeCell ref="C35:C36"/>
    <mergeCell ref="D35:D36"/>
    <mergeCell ref="B17:I17"/>
    <mergeCell ref="B18:B23"/>
    <mergeCell ref="C18:C19"/>
    <mergeCell ref="C20:C21"/>
    <mergeCell ref="D20:D21"/>
    <mergeCell ref="B24:I24"/>
    <mergeCell ref="C10:H10"/>
    <mergeCell ref="C11:H11"/>
    <mergeCell ref="C12:H12"/>
    <mergeCell ref="C13:H13"/>
    <mergeCell ref="B15:B16"/>
    <mergeCell ref="C15:C16"/>
    <mergeCell ref="D15:D16"/>
    <mergeCell ref="E15:E16"/>
    <mergeCell ref="F15:I15"/>
    <mergeCell ref="C2:H2"/>
    <mergeCell ref="C3:H3"/>
    <mergeCell ref="C4:H4"/>
    <mergeCell ref="C5:H5"/>
    <mergeCell ref="C6:H6"/>
    <mergeCell ref="B7:B9"/>
    <mergeCell ref="C7:J7"/>
    <mergeCell ref="C8:J8"/>
    <mergeCell ref="C9:H9"/>
  </mergeCells>
  <conditionalFormatting sqref="G1 G112 G126:G128 G132 G148 G152 G156 G158 G163 G165:G166 G168 G173:G200 G212:G230 G139:G142 G14 G16 G79:G107 G18:G23 G25:G29 G31:G37 G39:G47">
    <cfRule type="containsText" dxfId="266" priority="263" operator="containsText" text="Acceptable">
      <formula>NOT(ISERROR(SEARCH("Acceptable",G1)))</formula>
    </cfRule>
    <cfRule type="containsText" dxfId="265" priority="264" operator="containsText" text="Minor issue">
      <formula>NOT(ISERROR(SEARCH("Minor issue",G1)))</formula>
    </cfRule>
    <cfRule type="containsText" dxfId="264" priority="265" operator="containsText" text="Major issue">
      <formula>NOT(ISERROR(SEARCH("Major issue",G1)))</formula>
    </cfRule>
    <cfRule type="containsText" dxfId="263" priority="266" operator="containsText" text="Clarification required">
      <formula>NOT(ISERROR(SEARCH("Clarification required",G1)))</formula>
    </cfRule>
    <cfRule type="containsText" dxfId="262" priority="267" operator="containsText" text="Recommendations">
      <formula>NOT(ISERROR(SEARCH("Recommendations",G1)))</formula>
    </cfRule>
  </conditionalFormatting>
  <conditionalFormatting sqref="G2:G6 G9:G12">
    <cfRule type="containsText" dxfId="261" priority="258" operator="containsText" text="Acceptable">
      <formula>NOT(ISERROR(SEARCH("Acceptable",G2)))</formula>
    </cfRule>
    <cfRule type="containsText" dxfId="260" priority="259" operator="containsText" text="Minor issue">
      <formula>NOT(ISERROR(SEARCH("Minor issue",G2)))</formula>
    </cfRule>
    <cfRule type="containsText" dxfId="259" priority="260" operator="containsText" text="Major issue">
      <formula>NOT(ISERROR(SEARCH("Major issue",G2)))</formula>
    </cfRule>
    <cfRule type="containsText" dxfId="258" priority="261" operator="containsText" text="Clarification required">
      <formula>NOT(ISERROR(SEARCH("Clarification required",G2)))</formula>
    </cfRule>
    <cfRule type="containsText" dxfId="257" priority="262" operator="containsText" text="Recommendations">
      <formula>NOT(ISERROR(SEARCH("Recommendations",G2)))</formula>
    </cfRule>
  </conditionalFormatting>
  <conditionalFormatting sqref="G109:G110">
    <cfRule type="containsText" dxfId="256" priority="253" operator="containsText" text="Acceptable">
      <formula>NOT(ISERROR(SEARCH("Acceptable",G109)))</formula>
    </cfRule>
    <cfRule type="containsText" dxfId="255" priority="254" operator="containsText" text="Minor issue">
      <formula>NOT(ISERROR(SEARCH("Minor issue",G109)))</formula>
    </cfRule>
    <cfRule type="containsText" dxfId="254" priority="255" operator="containsText" text="Major issue">
      <formula>NOT(ISERROR(SEARCH("Major issue",G109)))</formula>
    </cfRule>
    <cfRule type="containsText" dxfId="253" priority="256" operator="containsText" text="Clarification required">
      <formula>NOT(ISERROR(SEARCH("Clarification required",G109)))</formula>
    </cfRule>
    <cfRule type="containsText" dxfId="252" priority="257" operator="containsText" text="Recommendations">
      <formula>NOT(ISERROR(SEARCH("Recommendations",G109)))</formula>
    </cfRule>
  </conditionalFormatting>
  <conditionalFormatting sqref="G111">
    <cfRule type="containsText" dxfId="251" priority="248" operator="containsText" text="Acceptable">
      <formula>NOT(ISERROR(SEARCH("Acceptable",G111)))</formula>
    </cfRule>
    <cfRule type="containsText" dxfId="250" priority="249" operator="containsText" text="Minor issue">
      <formula>NOT(ISERROR(SEARCH("Minor issue",G111)))</formula>
    </cfRule>
    <cfRule type="containsText" dxfId="249" priority="250" operator="containsText" text="Major issue">
      <formula>NOT(ISERROR(SEARCH("Major issue",G111)))</formula>
    </cfRule>
    <cfRule type="containsText" dxfId="248" priority="251" operator="containsText" text="Clarification required">
      <formula>NOT(ISERROR(SEARCH("Clarification required",G111)))</formula>
    </cfRule>
    <cfRule type="containsText" dxfId="247" priority="252" operator="containsText" text="Recommendations">
      <formula>NOT(ISERROR(SEARCH("Recommendations",G111)))</formula>
    </cfRule>
  </conditionalFormatting>
  <conditionalFormatting sqref="G114">
    <cfRule type="containsText" dxfId="246" priority="243" operator="containsText" text="Acceptable">
      <formula>NOT(ISERROR(SEARCH("Acceptable",G114)))</formula>
    </cfRule>
    <cfRule type="containsText" dxfId="245" priority="244" operator="containsText" text="Minor issue">
      <formula>NOT(ISERROR(SEARCH("Minor issue",G114)))</formula>
    </cfRule>
    <cfRule type="containsText" dxfId="244" priority="245" operator="containsText" text="Major issue">
      <formula>NOT(ISERROR(SEARCH("Major issue",G114)))</formula>
    </cfRule>
    <cfRule type="containsText" dxfId="243" priority="246" operator="containsText" text="Clarification required">
      <formula>NOT(ISERROR(SEARCH("Clarification required",G114)))</formula>
    </cfRule>
    <cfRule type="containsText" dxfId="242" priority="247" operator="containsText" text="Recommendations">
      <formula>NOT(ISERROR(SEARCH("Recommendations",G114)))</formula>
    </cfRule>
  </conditionalFormatting>
  <conditionalFormatting sqref="G113">
    <cfRule type="containsText" dxfId="241" priority="238" operator="containsText" text="Acceptable">
      <formula>NOT(ISERROR(SEARCH("Acceptable",G113)))</formula>
    </cfRule>
    <cfRule type="containsText" dxfId="240" priority="239" operator="containsText" text="Minor issue">
      <formula>NOT(ISERROR(SEARCH("Minor issue",G113)))</formula>
    </cfRule>
    <cfRule type="containsText" dxfId="239" priority="240" operator="containsText" text="Major issue">
      <formula>NOT(ISERROR(SEARCH("Major issue",G113)))</formula>
    </cfRule>
    <cfRule type="containsText" dxfId="238" priority="241" operator="containsText" text="Clarification required">
      <formula>NOT(ISERROR(SEARCH("Clarification required",G113)))</formula>
    </cfRule>
    <cfRule type="containsText" dxfId="237" priority="242" operator="containsText" text="Recommendations">
      <formula>NOT(ISERROR(SEARCH("Recommendations",G113)))</formula>
    </cfRule>
  </conditionalFormatting>
  <conditionalFormatting sqref="G115">
    <cfRule type="containsText" dxfId="236" priority="233" operator="containsText" text="Acceptable">
      <formula>NOT(ISERROR(SEARCH("Acceptable",G115)))</formula>
    </cfRule>
    <cfRule type="containsText" dxfId="235" priority="234" operator="containsText" text="Minor issue">
      <formula>NOT(ISERROR(SEARCH("Minor issue",G115)))</formula>
    </cfRule>
    <cfRule type="containsText" dxfId="234" priority="235" operator="containsText" text="Major issue">
      <formula>NOT(ISERROR(SEARCH("Major issue",G115)))</formula>
    </cfRule>
    <cfRule type="containsText" dxfId="233" priority="236" operator="containsText" text="Clarification required">
      <formula>NOT(ISERROR(SEARCH("Clarification required",G115)))</formula>
    </cfRule>
    <cfRule type="containsText" dxfId="232" priority="237" operator="containsText" text="Recommendations">
      <formula>NOT(ISERROR(SEARCH("Recommendations",G115)))</formula>
    </cfRule>
  </conditionalFormatting>
  <conditionalFormatting sqref="G116:G119">
    <cfRule type="containsText" dxfId="231" priority="228" operator="containsText" text="Acceptable">
      <formula>NOT(ISERROR(SEARCH("Acceptable",G116)))</formula>
    </cfRule>
    <cfRule type="containsText" dxfId="230" priority="229" operator="containsText" text="Minor issue">
      <formula>NOT(ISERROR(SEARCH("Minor issue",G116)))</formula>
    </cfRule>
    <cfRule type="containsText" dxfId="229" priority="230" operator="containsText" text="Major issue">
      <formula>NOT(ISERROR(SEARCH("Major issue",G116)))</formula>
    </cfRule>
    <cfRule type="containsText" dxfId="228" priority="231" operator="containsText" text="Clarification required">
      <formula>NOT(ISERROR(SEARCH("Clarification required",G116)))</formula>
    </cfRule>
    <cfRule type="containsText" dxfId="227" priority="232" operator="containsText" text="Recommendations">
      <formula>NOT(ISERROR(SEARCH("Recommendations",G116)))</formula>
    </cfRule>
  </conditionalFormatting>
  <conditionalFormatting sqref="G120">
    <cfRule type="containsText" dxfId="226" priority="223" operator="containsText" text="Acceptable">
      <formula>NOT(ISERROR(SEARCH("Acceptable",G120)))</formula>
    </cfRule>
    <cfRule type="containsText" dxfId="225" priority="224" operator="containsText" text="Minor issue">
      <formula>NOT(ISERROR(SEARCH("Minor issue",G120)))</formula>
    </cfRule>
    <cfRule type="containsText" dxfId="224" priority="225" operator="containsText" text="Major issue">
      <formula>NOT(ISERROR(SEARCH("Major issue",G120)))</formula>
    </cfRule>
    <cfRule type="containsText" dxfId="223" priority="226" operator="containsText" text="Clarification required">
      <formula>NOT(ISERROR(SEARCH("Clarification required",G120)))</formula>
    </cfRule>
    <cfRule type="containsText" dxfId="222" priority="227" operator="containsText" text="Recommendations">
      <formula>NOT(ISERROR(SEARCH("Recommendations",G120)))</formula>
    </cfRule>
  </conditionalFormatting>
  <conditionalFormatting sqref="G121:G125">
    <cfRule type="containsText" dxfId="221" priority="218" operator="containsText" text="Acceptable">
      <formula>NOT(ISERROR(SEARCH("Acceptable",G121)))</formula>
    </cfRule>
    <cfRule type="containsText" dxfId="220" priority="219" operator="containsText" text="Minor issue">
      <formula>NOT(ISERROR(SEARCH("Minor issue",G121)))</formula>
    </cfRule>
    <cfRule type="containsText" dxfId="219" priority="220" operator="containsText" text="Major issue">
      <formula>NOT(ISERROR(SEARCH("Major issue",G121)))</formula>
    </cfRule>
    <cfRule type="containsText" dxfId="218" priority="221" operator="containsText" text="Clarification required">
      <formula>NOT(ISERROR(SEARCH("Clarification required",G121)))</formula>
    </cfRule>
    <cfRule type="containsText" dxfId="217" priority="222" operator="containsText" text="Recommendations">
      <formula>NOT(ISERROR(SEARCH("Recommendations",G121)))</formula>
    </cfRule>
  </conditionalFormatting>
  <conditionalFormatting sqref="G129">
    <cfRule type="containsText" dxfId="216" priority="213" operator="containsText" text="Acceptable">
      <formula>NOT(ISERROR(SEARCH("Acceptable",G129)))</formula>
    </cfRule>
    <cfRule type="containsText" dxfId="215" priority="214" operator="containsText" text="Minor issue">
      <formula>NOT(ISERROR(SEARCH("Minor issue",G129)))</formula>
    </cfRule>
    <cfRule type="containsText" dxfId="214" priority="215" operator="containsText" text="Major issue">
      <formula>NOT(ISERROR(SEARCH("Major issue",G129)))</formula>
    </cfRule>
    <cfRule type="containsText" dxfId="213" priority="216" operator="containsText" text="Clarification required">
      <formula>NOT(ISERROR(SEARCH("Clarification required",G129)))</formula>
    </cfRule>
    <cfRule type="containsText" dxfId="212" priority="217" operator="containsText" text="Recommendations">
      <formula>NOT(ISERROR(SEARCH("Recommendations",G129)))</formula>
    </cfRule>
  </conditionalFormatting>
  <conditionalFormatting sqref="G169:G171">
    <cfRule type="containsText" dxfId="211" priority="126" operator="containsText" text="Acceptable">
      <formula>NOT(ISERROR(SEARCH("Acceptable",G169)))</formula>
    </cfRule>
    <cfRule type="containsText" dxfId="210" priority="127" operator="containsText" text="Minor issue">
      <formula>NOT(ISERROR(SEARCH("Minor issue",G169)))</formula>
    </cfRule>
    <cfRule type="containsText" dxfId="209" priority="128" operator="containsText" text="Major issue">
      <formula>NOT(ISERROR(SEARCH("Major issue",G169)))</formula>
    </cfRule>
    <cfRule type="containsText" dxfId="208" priority="129" operator="containsText" text="Clarification required">
      <formula>NOT(ISERROR(SEARCH("Clarification required",G169)))</formula>
    </cfRule>
    <cfRule type="containsText" dxfId="207" priority="130" operator="containsText" text="Recommendations">
      <formula>NOT(ISERROR(SEARCH("Recommendations",G169)))</formula>
    </cfRule>
  </conditionalFormatting>
  <conditionalFormatting sqref="G130">
    <cfRule type="containsText" dxfId="206" priority="208" operator="containsText" text="Acceptable">
      <formula>NOT(ISERROR(SEARCH("Acceptable",G130)))</formula>
    </cfRule>
    <cfRule type="containsText" dxfId="205" priority="209" operator="containsText" text="Minor issue">
      <formula>NOT(ISERROR(SEARCH("Minor issue",G130)))</formula>
    </cfRule>
    <cfRule type="containsText" dxfId="204" priority="210" operator="containsText" text="Major issue">
      <formula>NOT(ISERROR(SEARCH("Major issue",G130)))</formula>
    </cfRule>
    <cfRule type="containsText" dxfId="203" priority="211" operator="containsText" text="Clarification required">
      <formula>NOT(ISERROR(SEARCH("Clarification required",G130)))</formula>
    </cfRule>
    <cfRule type="containsText" dxfId="202" priority="212" operator="containsText" text="Recommendations">
      <formula>NOT(ISERROR(SEARCH("Recommendations",G130)))</formula>
    </cfRule>
  </conditionalFormatting>
  <conditionalFormatting sqref="G131">
    <cfRule type="containsText" dxfId="201" priority="203" operator="containsText" text="Acceptable">
      <formula>NOT(ISERROR(SEARCH("Acceptable",G131)))</formula>
    </cfRule>
    <cfRule type="containsText" dxfId="200" priority="204" operator="containsText" text="Minor issue">
      <formula>NOT(ISERROR(SEARCH("Minor issue",G131)))</formula>
    </cfRule>
    <cfRule type="containsText" dxfId="199" priority="205" operator="containsText" text="Major issue">
      <formula>NOT(ISERROR(SEARCH("Major issue",G131)))</formula>
    </cfRule>
    <cfRule type="containsText" dxfId="198" priority="206" operator="containsText" text="Clarification required">
      <formula>NOT(ISERROR(SEARCH("Clarification required",G131)))</formula>
    </cfRule>
    <cfRule type="containsText" dxfId="197" priority="207" operator="containsText" text="Recommendations">
      <formula>NOT(ISERROR(SEARCH("Recommendations",G131)))</formula>
    </cfRule>
  </conditionalFormatting>
  <conditionalFormatting sqref="G133:G135">
    <cfRule type="containsText" dxfId="196" priority="198" operator="containsText" text="Acceptable">
      <formula>NOT(ISERROR(SEARCH("Acceptable",G133)))</formula>
    </cfRule>
    <cfRule type="containsText" dxfId="195" priority="199" operator="containsText" text="Minor issue">
      <formula>NOT(ISERROR(SEARCH("Minor issue",G133)))</formula>
    </cfRule>
    <cfRule type="containsText" dxfId="194" priority="200" operator="containsText" text="Major issue">
      <formula>NOT(ISERROR(SEARCH("Major issue",G133)))</formula>
    </cfRule>
    <cfRule type="containsText" dxfId="193" priority="201" operator="containsText" text="Clarification required">
      <formula>NOT(ISERROR(SEARCH("Clarification required",G133)))</formula>
    </cfRule>
    <cfRule type="containsText" dxfId="192" priority="202" operator="containsText" text="Recommendations">
      <formula>NOT(ISERROR(SEARCH("Recommendations",G133)))</formula>
    </cfRule>
  </conditionalFormatting>
  <conditionalFormatting sqref="G144:G145">
    <cfRule type="containsText" dxfId="191" priority="193" operator="containsText" text="Acceptable">
      <formula>NOT(ISERROR(SEARCH("Acceptable",G144)))</formula>
    </cfRule>
    <cfRule type="containsText" dxfId="190" priority="194" operator="containsText" text="Minor issue">
      <formula>NOT(ISERROR(SEARCH("Minor issue",G144)))</formula>
    </cfRule>
    <cfRule type="containsText" dxfId="189" priority="195" operator="containsText" text="Major issue">
      <formula>NOT(ISERROR(SEARCH("Major issue",G144)))</formula>
    </cfRule>
    <cfRule type="containsText" dxfId="188" priority="196" operator="containsText" text="Clarification required">
      <formula>NOT(ISERROR(SEARCH("Clarification required",G144)))</formula>
    </cfRule>
    <cfRule type="containsText" dxfId="187" priority="197" operator="containsText" text="Recommendations">
      <formula>NOT(ISERROR(SEARCH("Recommendations",G144)))</formula>
    </cfRule>
  </conditionalFormatting>
  <conditionalFormatting sqref="F144">
    <cfRule type="cellIs" dxfId="186" priority="192" stopIfTrue="1" operator="equal">
      <formula>"Acceptable"</formula>
    </cfRule>
  </conditionalFormatting>
  <conditionalFormatting sqref="F145">
    <cfRule type="cellIs" dxfId="185" priority="191" stopIfTrue="1" operator="equal">
      <formula>"Acceptable"</formula>
    </cfRule>
  </conditionalFormatting>
  <conditionalFormatting sqref="G146">
    <cfRule type="containsText" dxfId="184" priority="186" operator="containsText" text="Acceptable">
      <formula>NOT(ISERROR(SEARCH("Acceptable",G146)))</formula>
    </cfRule>
    <cfRule type="containsText" dxfId="183" priority="187" operator="containsText" text="Minor issue">
      <formula>NOT(ISERROR(SEARCH("Minor issue",G146)))</formula>
    </cfRule>
    <cfRule type="containsText" dxfId="182" priority="188" operator="containsText" text="Major issue">
      <formula>NOT(ISERROR(SEARCH("Major issue",G146)))</formula>
    </cfRule>
    <cfRule type="containsText" dxfId="181" priority="189" operator="containsText" text="Clarification required">
      <formula>NOT(ISERROR(SEARCH("Clarification required",G146)))</formula>
    </cfRule>
    <cfRule type="containsText" dxfId="180" priority="190" operator="containsText" text="Recommendations">
      <formula>NOT(ISERROR(SEARCH("Recommendations",G146)))</formula>
    </cfRule>
  </conditionalFormatting>
  <conditionalFormatting sqref="G149">
    <cfRule type="containsText" dxfId="179" priority="181" operator="containsText" text="Acceptable">
      <formula>NOT(ISERROR(SEARCH("Acceptable",G149)))</formula>
    </cfRule>
    <cfRule type="containsText" dxfId="178" priority="182" operator="containsText" text="Minor issue">
      <formula>NOT(ISERROR(SEARCH("Minor issue",G149)))</formula>
    </cfRule>
    <cfRule type="containsText" dxfId="177" priority="183" operator="containsText" text="Major issue">
      <formula>NOT(ISERROR(SEARCH("Major issue",G149)))</formula>
    </cfRule>
    <cfRule type="containsText" dxfId="176" priority="184" operator="containsText" text="Clarification required">
      <formula>NOT(ISERROR(SEARCH("Clarification required",G149)))</formula>
    </cfRule>
    <cfRule type="containsText" dxfId="175" priority="185" operator="containsText" text="Recommendations">
      <formula>NOT(ISERROR(SEARCH("Recommendations",G149)))</formula>
    </cfRule>
  </conditionalFormatting>
  <conditionalFormatting sqref="G150">
    <cfRule type="containsText" dxfId="174" priority="176" operator="containsText" text="Acceptable">
      <formula>NOT(ISERROR(SEARCH("Acceptable",G150)))</formula>
    </cfRule>
    <cfRule type="containsText" dxfId="173" priority="177" operator="containsText" text="Minor issue">
      <formula>NOT(ISERROR(SEARCH("Minor issue",G150)))</formula>
    </cfRule>
    <cfRule type="containsText" dxfId="172" priority="178" operator="containsText" text="Major issue">
      <formula>NOT(ISERROR(SEARCH("Major issue",G150)))</formula>
    </cfRule>
    <cfRule type="containsText" dxfId="171" priority="179" operator="containsText" text="Clarification required">
      <formula>NOT(ISERROR(SEARCH("Clarification required",G150)))</formula>
    </cfRule>
    <cfRule type="containsText" dxfId="170" priority="180" operator="containsText" text="Recommendations">
      <formula>NOT(ISERROR(SEARCH("Recommendations",G150)))</formula>
    </cfRule>
  </conditionalFormatting>
  <conditionalFormatting sqref="G151">
    <cfRule type="containsText" dxfId="169" priority="171" operator="containsText" text="Acceptable">
      <formula>NOT(ISERROR(SEARCH("Acceptable",G151)))</formula>
    </cfRule>
    <cfRule type="containsText" dxfId="168" priority="172" operator="containsText" text="Minor issue">
      <formula>NOT(ISERROR(SEARCH("Minor issue",G151)))</formula>
    </cfRule>
    <cfRule type="containsText" dxfId="167" priority="173" operator="containsText" text="Major issue">
      <formula>NOT(ISERROR(SEARCH("Major issue",G151)))</formula>
    </cfRule>
    <cfRule type="containsText" dxfId="166" priority="174" operator="containsText" text="Clarification required">
      <formula>NOT(ISERROR(SEARCH("Clarification required",G151)))</formula>
    </cfRule>
    <cfRule type="containsText" dxfId="165" priority="175" operator="containsText" text="Recommendations">
      <formula>NOT(ISERROR(SEARCH("Recommendations",G151)))</formula>
    </cfRule>
  </conditionalFormatting>
  <conditionalFormatting sqref="G154">
    <cfRule type="containsText" dxfId="164" priority="166" operator="containsText" text="Acceptable">
      <formula>NOT(ISERROR(SEARCH("Acceptable",G154)))</formula>
    </cfRule>
    <cfRule type="containsText" dxfId="163" priority="167" operator="containsText" text="Minor issue">
      <formula>NOT(ISERROR(SEARCH("Minor issue",G154)))</formula>
    </cfRule>
    <cfRule type="containsText" dxfId="162" priority="168" operator="containsText" text="Major issue">
      <formula>NOT(ISERROR(SEARCH("Major issue",G154)))</formula>
    </cfRule>
    <cfRule type="containsText" dxfId="161" priority="169" operator="containsText" text="Clarification required">
      <formula>NOT(ISERROR(SEARCH("Clarification required",G154)))</formula>
    </cfRule>
    <cfRule type="containsText" dxfId="160" priority="170" operator="containsText" text="Recommendations">
      <formula>NOT(ISERROR(SEARCH("Recommendations",G154)))</formula>
    </cfRule>
  </conditionalFormatting>
  <conditionalFormatting sqref="G153">
    <cfRule type="containsText" dxfId="159" priority="161" operator="containsText" text="Acceptable">
      <formula>NOT(ISERROR(SEARCH("Acceptable",G153)))</formula>
    </cfRule>
    <cfRule type="containsText" dxfId="158" priority="162" operator="containsText" text="Minor issue">
      <formula>NOT(ISERROR(SEARCH("Minor issue",G153)))</formula>
    </cfRule>
    <cfRule type="containsText" dxfId="157" priority="163" operator="containsText" text="Major issue">
      <formula>NOT(ISERROR(SEARCH("Major issue",G153)))</formula>
    </cfRule>
    <cfRule type="containsText" dxfId="156" priority="164" operator="containsText" text="Clarification required">
      <formula>NOT(ISERROR(SEARCH("Clarification required",G153)))</formula>
    </cfRule>
    <cfRule type="containsText" dxfId="155" priority="165" operator="containsText" text="Recommendations">
      <formula>NOT(ISERROR(SEARCH("Recommendations",G153)))</formula>
    </cfRule>
  </conditionalFormatting>
  <conditionalFormatting sqref="G155">
    <cfRule type="containsText" dxfId="154" priority="156" operator="containsText" text="Acceptable">
      <formula>NOT(ISERROR(SEARCH("Acceptable",G155)))</formula>
    </cfRule>
    <cfRule type="containsText" dxfId="153" priority="157" operator="containsText" text="Minor issue">
      <formula>NOT(ISERROR(SEARCH("Minor issue",G155)))</formula>
    </cfRule>
    <cfRule type="containsText" dxfId="152" priority="158" operator="containsText" text="Major issue">
      <formula>NOT(ISERROR(SEARCH("Major issue",G155)))</formula>
    </cfRule>
    <cfRule type="containsText" dxfId="151" priority="159" operator="containsText" text="Clarification required">
      <formula>NOT(ISERROR(SEARCH("Clarification required",G155)))</formula>
    </cfRule>
    <cfRule type="containsText" dxfId="150" priority="160" operator="containsText" text="Recommendations">
      <formula>NOT(ISERROR(SEARCH("Recommendations",G155)))</formula>
    </cfRule>
  </conditionalFormatting>
  <conditionalFormatting sqref="G157">
    <cfRule type="containsText" dxfId="149" priority="151" operator="containsText" text="Acceptable">
      <formula>NOT(ISERROR(SEARCH("Acceptable",G157)))</formula>
    </cfRule>
    <cfRule type="containsText" dxfId="148" priority="152" operator="containsText" text="Minor issue">
      <formula>NOT(ISERROR(SEARCH("Minor issue",G157)))</formula>
    </cfRule>
    <cfRule type="containsText" dxfId="147" priority="153" operator="containsText" text="Major issue">
      <formula>NOT(ISERROR(SEARCH("Major issue",G157)))</formula>
    </cfRule>
    <cfRule type="containsText" dxfId="146" priority="154" operator="containsText" text="Clarification required">
      <formula>NOT(ISERROR(SEARCH("Clarification required",G157)))</formula>
    </cfRule>
    <cfRule type="containsText" dxfId="145" priority="155" operator="containsText" text="Recommendations">
      <formula>NOT(ISERROR(SEARCH("Recommendations",G157)))</formula>
    </cfRule>
  </conditionalFormatting>
  <conditionalFormatting sqref="G162 G159:G160">
    <cfRule type="containsText" dxfId="144" priority="146" operator="containsText" text="Acceptable">
      <formula>NOT(ISERROR(SEARCH("Acceptable",G159)))</formula>
    </cfRule>
    <cfRule type="containsText" dxfId="143" priority="147" operator="containsText" text="Minor issue">
      <formula>NOT(ISERROR(SEARCH("Minor issue",G159)))</formula>
    </cfRule>
    <cfRule type="containsText" dxfId="142" priority="148" operator="containsText" text="Major issue">
      <formula>NOT(ISERROR(SEARCH("Major issue",G159)))</formula>
    </cfRule>
    <cfRule type="containsText" dxfId="141" priority="149" operator="containsText" text="Clarification required">
      <formula>NOT(ISERROR(SEARCH("Clarification required",G159)))</formula>
    </cfRule>
    <cfRule type="containsText" dxfId="140" priority="150" operator="containsText" text="Recommendations">
      <formula>NOT(ISERROR(SEARCH("Recommendations",G159)))</formula>
    </cfRule>
  </conditionalFormatting>
  <conditionalFormatting sqref="G161">
    <cfRule type="containsText" dxfId="139" priority="141" operator="containsText" text="Acceptable">
      <formula>NOT(ISERROR(SEARCH("Acceptable",G161)))</formula>
    </cfRule>
    <cfRule type="containsText" dxfId="138" priority="142" operator="containsText" text="Minor issue">
      <formula>NOT(ISERROR(SEARCH("Minor issue",G161)))</formula>
    </cfRule>
    <cfRule type="containsText" dxfId="137" priority="143" operator="containsText" text="Major issue">
      <formula>NOT(ISERROR(SEARCH("Major issue",G161)))</formula>
    </cfRule>
    <cfRule type="containsText" dxfId="136" priority="144" operator="containsText" text="Clarification required">
      <formula>NOT(ISERROR(SEARCH("Clarification required",G161)))</formula>
    </cfRule>
    <cfRule type="containsText" dxfId="135" priority="145" operator="containsText" text="Recommendations">
      <formula>NOT(ISERROR(SEARCH("Recommendations",G161)))</formula>
    </cfRule>
  </conditionalFormatting>
  <conditionalFormatting sqref="G164">
    <cfRule type="containsText" dxfId="134" priority="136" operator="containsText" text="Acceptable">
      <formula>NOT(ISERROR(SEARCH("Acceptable",G164)))</formula>
    </cfRule>
    <cfRule type="containsText" dxfId="133" priority="137" operator="containsText" text="Minor issue">
      <formula>NOT(ISERROR(SEARCH("Minor issue",G164)))</formula>
    </cfRule>
    <cfRule type="containsText" dxfId="132" priority="138" operator="containsText" text="Major issue">
      <formula>NOT(ISERROR(SEARCH("Major issue",G164)))</formula>
    </cfRule>
    <cfRule type="containsText" dxfId="131" priority="139" operator="containsText" text="Clarification required">
      <formula>NOT(ISERROR(SEARCH("Clarification required",G164)))</formula>
    </cfRule>
    <cfRule type="containsText" dxfId="130" priority="140" operator="containsText" text="Recommendations">
      <formula>NOT(ISERROR(SEARCH("Recommendations",G164)))</formula>
    </cfRule>
  </conditionalFormatting>
  <conditionalFormatting sqref="G167">
    <cfRule type="containsText" dxfId="129" priority="131" operator="containsText" text="Acceptable">
      <formula>NOT(ISERROR(SEARCH("Acceptable",G167)))</formula>
    </cfRule>
    <cfRule type="containsText" dxfId="128" priority="132" operator="containsText" text="Minor issue">
      <formula>NOT(ISERROR(SEARCH("Minor issue",G167)))</formula>
    </cfRule>
    <cfRule type="containsText" dxfId="127" priority="133" operator="containsText" text="Major issue">
      <formula>NOT(ISERROR(SEARCH("Major issue",G167)))</formula>
    </cfRule>
    <cfRule type="containsText" dxfId="126" priority="134" operator="containsText" text="Clarification required">
      <formula>NOT(ISERROR(SEARCH("Clarification required",G167)))</formula>
    </cfRule>
    <cfRule type="containsText" dxfId="125" priority="135" operator="containsText" text="Recommendations">
      <formula>NOT(ISERROR(SEARCH("Recommendations",G167)))</formula>
    </cfRule>
  </conditionalFormatting>
  <conditionalFormatting sqref="G147">
    <cfRule type="containsText" dxfId="124" priority="91" operator="containsText" text="Acceptable">
      <formula>NOT(ISERROR(SEARCH("Acceptable",G147)))</formula>
    </cfRule>
    <cfRule type="containsText" dxfId="123" priority="92" operator="containsText" text="Minor issue">
      <formula>NOT(ISERROR(SEARCH("Minor issue",G147)))</formula>
    </cfRule>
    <cfRule type="containsText" dxfId="122" priority="93" operator="containsText" text="Major issue">
      <formula>NOT(ISERROR(SEARCH("Major issue",G147)))</formula>
    </cfRule>
    <cfRule type="containsText" dxfId="121" priority="94" operator="containsText" text="Clarification required">
      <formula>NOT(ISERROR(SEARCH("Clarification required",G147)))</formula>
    </cfRule>
    <cfRule type="containsText" dxfId="120" priority="95" operator="containsText" text="Recommendations">
      <formula>NOT(ISERROR(SEARCH("Recommendations",G147)))</formula>
    </cfRule>
  </conditionalFormatting>
  <conditionalFormatting sqref="G205">
    <cfRule type="containsText" dxfId="119" priority="121" operator="containsText" text="Acceptable">
      <formula>NOT(ISERROR(SEARCH("Acceptable",G205)))</formula>
    </cfRule>
    <cfRule type="containsText" dxfId="118" priority="122" operator="containsText" text="Minor issue">
      <formula>NOT(ISERROR(SEARCH("Minor issue",G205)))</formula>
    </cfRule>
    <cfRule type="containsText" dxfId="117" priority="123" operator="containsText" text="Major issue">
      <formula>NOT(ISERROR(SEARCH("Major issue",G205)))</formula>
    </cfRule>
    <cfRule type="containsText" dxfId="116" priority="124" operator="containsText" text="Clarification required">
      <formula>NOT(ISERROR(SEARCH("Clarification required",G205)))</formula>
    </cfRule>
    <cfRule type="containsText" dxfId="115" priority="125" operator="containsText" text="Recommendations">
      <formula>NOT(ISERROR(SEARCH("Recommendations",G205)))</formula>
    </cfRule>
  </conditionalFormatting>
  <conditionalFormatting sqref="G206">
    <cfRule type="containsText" dxfId="114" priority="116" operator="containsText" text="Acceptable">
      <formula>NOT(ISERROR(SEARCH("Acceptable",G206)))</formula>
    </cfRule>
    <cfRule type="containsText" dxfId="113" priority="117" operator="containsText" text="Minor issue">
      <formula>NOT(ISERROR(SEARCH("Minor issue",G206)))</formula>
    </cfRule>
    <cfRule type="containsText" dxfId="112" priority="118" operator="containsText" text="Major issue">
      <formula>NOT(ISERROR(SEARCH("Major issue",G206)))</formula>
    </cfRule>
    <cfRule type="containsText" dxfId="111" priority="119" operator="containsText" text="Clarification required">
      <formula>NOT(ISERROR(SEARCH("Clarification required",G206)))</formula>
    </cfRule>
    <cfRule type="containsText" dxfId="110" priority="120" operator="containsText" text="Recommendations">
      <formula>NOT(ISERROR(SEARCH("Recommendations",G206)))</formula>
    </cfRule>
  </conditionalFormatting>
  <conditionalFormatting sqref="G207:G208">
    <cfRule type="containsText" dxfId="109" priority="111" operator="containsText" text="Acceptable">
      <formula>NOT(ISERROR(SEARCH("Acceptable",G207)))</formula>
    </cfRule>
    <cfRule type="containsText" dxfId="108" priority="112" operator="containsText" text="Minor issue">
      <formula>NOT(ISERROR(SEARCH("Minor issue",G207)))</formula>
    </cfRule>
    <cfRule type="containsText" dxfId="107" priority="113" operator="containsText" text="Major issue">
      <formula>NOT(ISERROR(SEARCH("Major issue",G207)))</formula>
    </cfRule>
    <cfRule type="containsText" dxfId="106" priority="114" operator="containsText" text="Clarification required">
      <formula>NOT(ISERROR(SEARCH("Clarification required",G207)))</formula>
    </cfRule>
    <cfRule type="containsText" dxfId="105" priority="115" operator="containsText" text="Recommendations">
      <formula>NOT(ISERROR(SEARCH("Recommendations",G207)))</formula>
    </cfRule>
  </conditionalFormatting>
  <conditionalFormatting sqref="G209">
    <cfRule type="containsText" dxfId="104" priority="106" operator="containsText" text="Acceptable">
      <formula>NOT(ISERROR(SEARCH("Acceptable",G209)))</formula>
    </cfRule>
    <cfRule type="containsText" dxfId="103" priority="107" operator="containsText" text="Minor issue">
      <formula>NOT(ISERROR(SEARCH("Minor issue",G209)))</formula>
    </cfRule>
    <cfRule type="containsText" dxfId="102" priority="108" operator="containsText" text="Major issue">
      <formula>NOT(ISERROR(SEARCH("Major issue",G209)))</formula>
    </cfRule>
    <cfRule type="containsText" dxfId="101" priority="109" operator="containsText" text="Clarification required">
      <formula>NOT(ISERROR(SEARCH("Clarification required",G209)))</formula>
    </cfRule>
    <cfRule type="containsText" dxfId="100" priority="110" operator="containsText" text="Recommendations">
      <formula>NOT(ISERROR(SEARCH("Recommendations",G209)))</formula>
    </cfRule>
  </conditionalFormatting>
  <conditionalFormatting sqref="G211">
    <cfRule type="containsText" dxfId="99" priority="101" operator="containsText" text="Acceptable">
      <formula>NOT(ISERROR(SEARCH("Acceptable",G211)))</formula>
    </cfRule>
    <cfRule type="containsText" dxfId="98" priority="102" operator="containsText" text="Minor issue">
      <formula>NOT(ISERROR(SEARCH("Minor issue",G211)))</formula>
    </cfRule>
    <cfRule type="containsText" dxfId="97" priority="103" operator="containsText" text="Major issue">
      <formula>NOT(ISERROR(SEARCH("Major issue",G211)))</formula>
    </cfRule>
    <cfRule type="containsText" dxfId="96" priority="104" operator="containsText" text="Clarification required">
      <formula>NOT(ISERROR(SEARCH("Clarification required",G211)))</formula>
    </cfRule>
    <cfRule type="containsText" dxfId="95" priority="105" operator="containsText" text="Recommendations">
      <formula>NOT(ISERROR(SEARCH("Recommendations",G211)))</formula>
    </cfRule>
  </conditionalFormatting>
  <conditionalFormatting sqref="G210">
    <cfRule type="containsText" dxfId="94" priority="96" operator="containsText" text="Acceptable">
      <formula>NOT(ISERROR(SEARCH("Acceptable",G210)))</formula>
    </cfRule>
    <cfRule type="containsText" dxfId="93" priority="97" operator="containsText" text="Minor issue">
      <formula>NOT(ISERROR(SEARCH("Minor issue",G210)))</formula>
    </cfRule>
    <cfRule type="containsText" dxfId="92" priority="98" operator="containsText" text="Major issue">
      <formula>NOT(ISERROR(SEARCH("Major issue",G210)))</formula>
    </cfRule>
    <cfRule type="containsText" dxfId="91" priority="99" operator="containsText" text="Clarification required">
      <formula>NOT(ISERROR(SEARCH("Clarification required",G210)))</formula>
    </cfRule>
    <cfRule type="containsText" dxfId="90" priority="100" operator="containsText" text="Recommendations">
      <formula>NOT(ISERROR(SEARCH("Recommendations",G210)))</formula>
    </cfRule>
  </conditionalFormatting>
  <conditionalFormatting sqref="G202">
    <cfRule type="containsText" dxfId="89" priority="81" operator="containsText" text="Acceptable">
      <formula>NOT(ISERROR(SEARCH("Acceptable",G202)))</formula>
    </cfRule>
    <cfRule type="containsText" dxfId="88" priority="82" operator="containsText" text="Minor issue">
      <formula>NOT(ISERROR(SEARCH("Minor issue",G202)))</formula>
    </cfRule>
    <cfRule type="containsText" dxfId="87" priority="83" operator="containsText" text="Major issue">
      <formula>NOT(ISERROR(SEARCH("Major issue",G202)))</formula>
    </cfRule>
    <cfRule type="containsText" dxfId="86" priority="84" operator="containsText" text="Clarification required">
      <formula>NOT(ISERROR(SEARCH("Clarification required",G202)))</formula>
    </cfRule>
    <cfRule type="containsText" dxfId="85" priority="85" operator="containsText" text="Recommendations">
      <formula>NOT(ISERROR(SEARCH("Recommendations",G202)))</formula>
    </cfRule>
  </conditionalFormatting>
  <conditionalFormatting sqref="G203">
    <cfRule type="containsText" dxfId="84" priority="86" operator="containsText" text="Acceptable">
      <formula>NOT(ISERROR(SEARCH("Acceptable",G203)))</formula>
    </cfRule>
    <cfRule type="containsText" dxfId="83" priority="87" operator="containsText" text="Minor issue">
      <formula>NOT(ISERROR(SEARCH("Minor issue",G203)))</formula>
    </cfRule>
    <cfRule type="containsText" dxfId="82" priority="88" operator="containsText" text="Major issue">
      <formula>NOT(ISERROR(SEARCH("Major issue",G203)))</formula>
    </cfRule>
    <cfRule type="containsText" dxfId="81" priority="89" operator="containsText" text="Clarification required">
      <formula>NOT(ISERROR(SEARCH("Clarification required",G203)))</formula>
    </cfRule>
    <cfRule type="containsText" dxfId="80" priority="90" operator="containsText" text="Recommendations">
      <formula>NOT(ISERROR(SEARCH("Recommendations",G203)))</formula>
    </cfRule>
  </conditionalFormatting>
  <conditionalFormatting sqref="G138">
    <cfRule type="containsText" dxfId="79" priority="76" operator="containsText" text="Acceptable">
      <formula>NOT(ISERROR(SEARCH("Acceptable",G138)))</formula>
    </cfRule>
    <cfRule type="containsText" dxfId="78" priority="77" operator="containsText" text="Minor issue">
      <formula>NOT(ISERROR(SEARCH("Minor issue",G138)))</formula>
    </cfRule>
    <cfRule type="containsText" dxfId="77" priority="78" operator="containsText" text="Major issue">
      <formula>NOT(ISERROR(SEARCH("Major issue",G138)))</formula>
    </cfRule>
    <cfRule type="containsText" dxfId="76" priority="79" operator="containsText" text="Clarification required">
      <formula>NOT(ISERROR(SEARCH("Clarification required",G138)))</formula>
    </cfRule>
    <cfRule type="containsText" dxfId="75" priority="80" operator="containsText" text="Recommendations">
      <formula>NOT(ISERROR(SEARCH("Recommendations",G138)))</formula>
    </cfRule>
  </conditionalFormatting>
  <conditionalFormatting sqref="G137">
    <cfRule type="containsText" dxfId="74" priority="71" operator="containsText" text="Acceptable">
      <formula>NOT(ISERROR(SEARCH("Acceptable",G137)))</formula>
    </cfRule>
    <cfRule type="containsText" dxfId="73" priority="72" operator="containsText" text="Minor issue">
      <formula>NOT(ISERROR(SEARCH("Minor issue",G137)))</formula>
    </cfRule>
    <cfRule type="containsText" dxfId="72" priority="73" operator="containsText" text="Major issue">
      <formula>NOT(ISERROR(SEARCH("Major issue",G137)))</formula>
    </cfRule>
    <cfRule type="containsText" dxfId="71" priority="74" operator="containsText" text="Clarification required">
      <formula>NOT(ISERROR(SEARCH("Clarification required",G137)))</formula>
    </cfRule>
    <cfRule type="containsText" dxfId="70" priority="75" operator="containsText" text="Recommendations">
      <formula>NOT(ISERROR(SEARCH("Recommendations",G137)))</formula>
    </cfRule>
  </conditionalFormatting>
  <conditionalFormatting sqref="G65">
    <cfRule type="containsText" dxfId="69" priority="56" operator="containsText" text="Acceptable">
      <formula>NOT(ISERROR(SEARCH("Acceptable",G65)))</formula>
    </cfRule>
    <cfRule type="containsText" dxfId="68" priority="57" operator="containsText" text="Minor issue">
      <formula>NOT(ISERROR(SEARCH("Minor issue",G65)))</formula>
    </cfRule>
    <cfRule type="containsText" dxfId="67" priority="58" operator="containsText" text="Major issue">
      <formula>NOT(ISERROR(SEARCH("Major issue",G65)))</formula>
    </cfRule>
    <cfRule type="containsText" dxfId="66" priority="59" operator="containsText" text="Clarification required">
      <formula>NOT(ISERROR(SEARCH("Clarification required",G65)))</formula>
    </cfRule>
    <cfRule type="containsText" dxfId="65" priority="60" operator="containsText" text="Recommendations">
      <formula>NOT(ISERROR(SEARCH("Recommendations",G65)))</formula>
    </cfRule>
  </conditionalFormatting>
  <conditionalFormatting sqref="G67">
    <cfRule type="containsText" dxfId="64" priority="46" operator="containsText" text="Acceptable">
      <formula>NOT(ISERROR(SEARCH("Acceptable",G67)))</formula>
    </cfRule>
    <cfRule type="containsText" dxfId="63" priority="47" operator="containsText" text="Minor issue">
      <formula>NOT(ISERROR(SEARCH("Minor issue",G67)))</formula>
    </cfRule>
    <cfRule type="containsText" dxfId="62" priority="48" operator="containsText" text="Major issue">
      <formula>NOT(ISERROR(SEARCH("Major issue",G67)))</formula>
    </cfRule>
    <cfRule type="containsText" dxfId="61" priority="49" operator="containsText" text="Clarification required">
      <formula>NOT(ISERROR(SEARCH("Clarification required",G67)))</formula>
    </cfRule>
    <cfRule type="containsText" dxfId="60" priority="50" operator="containsText" text="Recommendations">
      <formula>NOT(ISERROR(SEARCH("Recommendations",G67)))</formula>
    </cfRule>
  </conditionalFormatting>
  <conditionalFormatting sqref="G59">
    <cfRule type="containsText" dxfId="59" priority="66" operator="containsText" text="Acceptable">
      <formula>NOT(ISERROR(SEARCH("Acceptable",G59)))</formula>
    </cfRule>
    <cfRule type="containsText" dxfId="58" priority="67" operator="containsText" text="Minor issue">
      <formula>NOT(ISERROR(SEARCH("Minor issue",G59)))</formula>
    </cfRule>
    <cfRule type="containsText" dxfId="57" priority="68" operator="containsText" text="Major issue">
      <formula>NOT(ISERROR(SEARCH("Major issue",G59)))</formula>
    </cfRule>
    <cfRule type="containsText" dxfId="56" priority="69" operator="containsText" text="Clarification required">
      <formula>NOT(ISERROR(SEARCH("Clarification required",G59)))</formula>
    </cfRule>
    <cfRule type="containsText" dxfId="55" priority="70" operator="containsText" text="Recommendations">
      <formula>NOT(ISERROR(SEARCH("Recommendations",G59)))</formula>
    </cfRule>
  </conditionalFormatting>
  <conditionalFormatting sqref="G64">
    <cfRule type="containsText" dxfId="54" priority="61" operator="containsText" text="Acceptable">
      <formula>NOT(ISERROR(SEARCH("Acceptable",G64)))</formula>
    </cfRule>
    <cfRule type="containsText" dxfId="53" priority="62" operator="containsText" text="Minor issue">
      <formula>NOT(ISERROR(SEARCH("Minor issue",G64)))</formula>
    </cfRule>
    <cfRule type="containsText" dxfId="52" priority="63" operator="containsText" text="Major issue">
      <formula>NOT(ISERROR(SEARCH("Major issue",G64)))</formula>
    </cfRule>
    <cfRule type="containsText" dxfId="51" priority="64" operator="containsText" text="Clarification required">
      <formula>NOT(ISERROR(SEARCH("Clarification required",G64)))</formula>
    </cfRule>
    <cfRule type="containsText" dxfId="50" priority="65" operator="containsText" text="Recommendations">
      <formula>NOT(ISERROR(SEARCH("Recommendations",G64)))</formula>
    </cfRule>
  </conditionalFormatting>
  <conditionalFormatting sqref="G66">
    <cfRule type="containsText" dxfId="49" priority="51" operator="containsText" text="Acceptable">
      <formula>NOT(ISERROR(SEARCH("Acceptable",G66)))</formula>
    </cfRule>
    <cfRule type="containsText" dxfId="48" priority="52" operator="containsText" text="Minor issue">
      <formula>NOT(ISERROR(SEARCH("Minor issue",G66)))</formula>
    </cfRule>
    <cfRule type="containsText" dxfId="47" priority="53" operator="containsText" text="Major issue">
      <formula>NOT(ISERROR(SEARCH("Major issue",G66)))</formula>
    </cfRule>
    <cfRule type="containsText" dxfId="46" priority="54" operator="containsText" text="Clarification required">
      <formula>NOT(ISERROR(SEARCH("Clarification required",G66)))</formula>
    </cfRule>
    <cfRule type="containsText" dxfId="45" priority="55" operator="containsText" text="Recommendations">
      <formula>NOT(ISERROR(SEARCH("Recommendations",G66)))</formula>
    </cfRule>
  </conditionalFormatting>
  <conditionalFormatting sqref="G68:G71 G73:G76">
    <cfRule type="containsText" dxfId="44" priority="31" operator="containsText" text="Acceptable">
      <formula>NOT(ISERROR(SEARCH("Acceptable",G68)))</formula>
    </cfRule>
    <cfRule type="containsText" dxfId="43" priority="32" operator="containsText" text="Minor issue">
      <formula>NOT(ISERROR(SEARCH("Minor issue",G68)))</formula>
    </cfRule>
    <cfRule type="containsText" dxfId="42" priority="33" operator="containsText" text="Major issue">
      <formula>NOT(ISERROR(SEARCH("Major issue",G68)))</formula>
    </cfRule>
    <cfRule type="containsText" dxfId="41" priority="34" operator="containsText" text="Clarification required">
      <formula>NOT(ISERROR(SEARCH("Clarification required",G68)))</formula>
    </cfRule>
    <cfRule type="containsText" dxfId="40" priority="35" operator="containsText" text="Recommendations">
      <formula>NOT(ISERROR(SEARCH("Recommendations",G68)))</formula>
    </cfRule>
  </conditionalFormatting>
  <conditionalFormatting sqref="G50 G54:G58 G52">
    <cfRule type="containsText" dxfId="39" priority="41" operator="containsText" text="Acceptable">
      <formula>NOT(ISERROR(SEARCH("Acceptable",G50)))</formula>
    </cfRule>
    <cfRule type="containsText" dxfId="38" priority="42" operator="containsText" text="Minor issue">
      <formula>NOT(ISERROR(SEARCH("Minor issue",G50)))</formula>
    </cfRule>
    <cfRule type="containsText" dxfId="37" priority="43" operator="containsText" text="Major issue">
      <formula>NOT(ISERROR(SEARCH("Major issue",G50)))</formula>
    </cfRule>
    <cfRule type="containsText" dxfId="36" priority="44" operator="containsText" text="Clarification required">
      <formula>NOT(ISERROR(SEARCH("Clarification required",G50)))</formula>
    </cfRule>
    <cfRule type="containsText" dxfId="35" priority="45" operator="containsText" text="Recommendations">
      <formula>NOT(ISERROR(SEARCH("Recommendations",G50)))</formula>
    </cfRule>
  </conditionalFormatting>
  <conditionalFormatting sqref="G60:G63">
    <cfRule type="containsText" dxfId="34" priority="36" operator="containsText" text="Acceptable">
      <formula>NOT(ISERROR(SEARCH("Acceptable",G60)))</formula>
    </cfRule>
    <cfRule type="containsText" dxfId="33" priority="37" operator="containsText" text="Minor issue">
      <formula>NOT(ISERROR(SEARCH("Minor issue",G60)))</formula>
    </cfRule>
    <cfRule type="containsText" dxfId="32" priority="38" operator="containsText" text="Major issue">
      <formula>NOT(ISERROR(SEARCH("Major issue",G60)))</formula>
    </cfRule>
    <cfRule type="containsText" dxfId="31" priority="39" operator="containsText" text="Clarification required">
      <formula>NOT(ISERROR(SEARCH("Clarification required",G60)))</formula>
    </cfRule>
    <cfRule type="containsText" dxfId="30" priority="40" operator="containsText" text="Recommendations">
      <formula>NOT(ISERROR(SEARCH("Recommendations",G60)))</formula>
    </cfRule>
  </conditionalFormatting>
  <conditionalFormatting sqref="G49">
    <cfRule type="containsText" dxfId="29" priority="26" operator="containsText" text="Acceptable">
      <formula>NOT(ISERROR(SEARCH("Acceptable",G49)))</formula>
    </cfRule>
    <cfRule type="containsText" dxfId="28" priority="27" operator="containsText" text="Minor issue">
      <formula>NOT(ISERROR(SEARCH("Minor issue",G49)))</formula>
    </cfRule>
    <cfRule type="containsText" dxfId="27" priority="28" operator="containsText" text="Major issue">
      <formula>NOT(ISERROR(SEARCH("Major issue",G49)))</formula>
    </cfRule>
    <cfRule type="containsText" dxfId="26" priority="29" operator="containsText" text="Clarification required">
      <formula>NOT(ISERROR(SEARCH("Clarification required",G49)))</formula>
    </cfRule>
    <cfRule type="containsText" dxfId="25" priority="30" operator="containsText" text="Recommendations">
      <formula>NOT(ISERROR(SEARCH("Recommendations",G49)))</formula>
    </cfRule>
  </conditionalFormatting>
  <conditionalFormatting sqref="G53">
    <cfRule type="containsText" dxfId="24" priority="21" operator="containsText" text="Acceptable">
      <formula>NOT(ISERROR(SEARCH("Acceptable",G53)))</formula>
    </cfRule>
    <cfRule type="containsText" dxfId="23" priority="22" operator="containsText" text="Minor issue">
      <formula>NOT(ISERROR(SEARCH("Minor issue",G53)))</formula>
    </cfRule>
    <cfRule type="containsText" dxfId="22" priority="23" operator="containsText" text="Major issue">
      <formula>NOT(ISERROR(SEARCH("Major issue",G53)))</formula>
    </cfRule>
    <cfRule type="containsText" dxfId="21" priority="24" operator="containsText" text="Clarification required">
      <formula>NOT(ISERROR(SEARCH("Clarification required",G53)))</formula>
    </cfRule>
    <cfRule type="containsText" dxfId="20" priority="25" operator="containsText" text="Recommendations">
      <formula>NOT(ISERROR(SEARCH("Recommendations",G53)))</formula>
    </cfRule>
  </conditionalFormatting>
  <conditionalFormatting sqref="G51">
    <cfRule type="containsText" dxfId="19" priority="16" operator="containsText" text="Acceptable">
      <formula>NOT(ISERROR(SEARCH("Acceptable",G51)))</formula>
    </cfRule>
    <cfRule type="containsText" dxfId="18" priority="17" operator="containsText" text="Minor issue">
      <formula>NOT(ISERROR(SEARCH("Minor issue",G51)))</formula>
    </cfRule>
    <cfRule type="containsText" dxfId="17" priority="18" operator="containsText" text="Major issue">
      <formula>NOT(ISERROR(SEARCH("Major issue",G51)))</formula>
    </cfRule>
    <cfRule type="containsText" dxfId="16" priority="19" operator="containsText" text="Clarification required">
      <formula>NOT(ISERROR(SEARCH("Clarification required",G51)))</formula>
    </cfRule>
    <cfRule type="containsText" dxfId="15" priority="20" operator="containsText" text="Recommendations">
      <formula>NOT(ISERROR(SEARCH("Recommendations",G51)))</formula>
    </cfRule>
  </conditionalFormatting>
  <conditionalFormatting sqref="G72">
    <cfRule type="containsText" dxfId="14" priority="11" operator="containsText" text="Acceptable">
      <formula>NOT(ISERROR(SEARCH("Acceptable",G72)))</formula>
    </cfRule>
    <cfRule type="containsText" dxfId="13" priority="12" operator="containsText" text="Minor issue">
      <formula>NOT(ISERROR(SEARCH("Minor issue",G72)))</formula>
    </cfRule>
    <cfRule type="containsText" dxfId="12" priority="13" operator="containsText" text="Major issue">
      <formula>NOT(ISERROR(SEARCH("Major issue",G72)))</formula>
    </cfRule>
    <cfRule type="containsText" dxfId="11" priority="14" operator="containsText" text="Clarification required">
      <formula>NOT(ISERROR(SEARCH("Clarification required",G72)))</formula>
    </cfRule>
    <cfRule type="containsText" dxfId="10" priority="15" operator="containsText" text="Recommendations">
      <formula>NOT(ISERROR(SEARCH("Recommendations",G72)))</formula>
    </cfRule>
  </conditionalFormatting>
  <conditionalFormatting sqref="G77">
    <cfRule type="containsText" dxfId="9" priority="6" operator="containsText" text="Acceptable">
      <formula>NOT(ISERROR(SEARCH("Acceptable",G77)))</formula>
    </cfRule>
    <cfRule type="containsText" dxfId="8" priority="7" operator="containsText" text="Minor issue">
      <formula>NOT(ISERROR(SEARCH("Minor issue",G77)))</formula>
    </cfRule>
    <cfRule type="containsText" dxfId="7" priority="8" operator="containsText" text="Major issue">
      <formula>NOT(ISERROR(SEARCH("Major issue",G77)))</formula>
    </cfRule>
    <cfRule type="containsText" dxfId="6" priority="9" operator="containsText" text="Clarification required">
      <formula>NOT(ISERROR(SEARCH("Clarification required",G77)))</formula>
    </cfRule>
    <cfRule type="containsText" dxfId="5" priority="10" operator="containsText" text="Recommendations">
      <formula>NOT(ISERROR(SEARCH("Recommendations",G77)))</formula>
    </cfRule>
  </conditionalFormatting>
  <conditionalFormatting sqref="G13">
    <cfRule type="containsText" dxfId="4" priority="1" operator="containsText" text="Acceptable">
      <formula>NOT(ISERROR(SEARCH("Acceptable",G13)))</formula>
    </cfRule>
    <cfRule type="containsText" dxfId="3" priority="2" operator="containsText" text="Minor issue">
      <formula>NOT(ISERROR(SEARCH("Minor issue",G13)))</formula>
    </cfRule>
    <cfRule type="containsText" dxfId="2" priority="3" operator="containsText" text="Major issue">
      <formula>NOT(ISERROR(SEARCH("Major issue",G13)))</formula>
    </cfRule>
    <cfRule type="containsText" dxfId="1" priority="4" operator="containsText" text="Clarification required">
      <formula>NOT(ISERROR(SEARCH("Clarification required",G13)))</formula>
    </cfRule>
    <cfRule type="containsText" dxfId="0" priority="5" operator="containsText" text="Recommendations">
      <formula>NOT(ISERROR(SEARCH("Recommendations",G13)))</formula>
    </cfRule>
  </conditionalFormatting>
  <pageMargins left="0.7" right="0.7" top="0.75" bottom="0.75" header="0.3" footer="0.3"/>
  <pageSetup paperSize="9" orientation="landscape"/>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235CE803-F1C2-4E2D-B407-C373A08F406F}">
          <x14:formula1>
            <xm:f>'Cover page'!$B$16:$B$21</xm:f>
          </x14:formula1>
          <xm:sqref>G18:G23 G49:G77 G39:G47 G202:G203 G144:G171 G137:G142 G109:G135 G79:G107 G205:G214 G31:G37 G25:G29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B) Hydraulics (v1)</vt:lpstr>
      <vt:lpstr>B) Hydraulics (v2)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Faulkner</dc:creator>
  <cp:lastModifiedBy>Frank O'Connell</cp:lastModifiedBy>
  <cp:lastPrinted>2020-03-02T11:04:57Z</cp:lastPrinted>
  <dcterms:created xsi:type="dcterms:W3CDTF">2015-07-17T08:53:13Z</dcterms:created>
  <dcterms:modified xsi:type="dcterms:W3CDTF">2020-04-21T11:16:43Z</dcterms:modified>
</cp:coreProperties>
</file>